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hyamal\Desktop\"/>
    </mc:Choice>
  </mc:AlternateContent>
  <xr:revisionPtr revIDLastSave="0" documentId="8_{4BCB0757-3E41-40ED-B862-2B32B01845DD}" xr6:coauthVersionLast="34" xr6:coauthVersionMax="34" xr10:uidLastSave="{00000000-0000-0000-0000-000000000000}"/>
  <bookViews>
    <workbookView xWindow="0" yWindow="0" windowWidth="20328" windowHeight="9168" xr2:uid="{00000000-000D-0000-FFFF-FFFF00000000}"/>
  </bookViews>
  <sheets>
    <sheet name="W1. TIAM cleaned" sheetId="14" r:id="rId1"/>
    <sheet name="R1. TIAM production" sheetId="8" r:id="rId2"/>
    <sheet name="R2. Name matching table" sheetId="13" r:id="rId3"/>
    <sheet name="R3. IEA WEO Fossil supply" sheetId="15" r:id="rId4"/>
  </sheets>
  <definedNames>
    <definedName name="_xlnm._FilterDatabase" localSheetId="3" hidden="1">'R3. IEA WEO Fossil supply'!$A$8:$J$8</definedName>
    <definedName name="_xlnm._FilterDatabase" localSheetId="0" hidden="1">'W1. TIAM cleaned'!$A$57:$E$169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4" l="1"/>
  <c r="G54" i="14"/>
  <c r="H53" i="14"/>
  <c r="G53" i="14"/>
  <c r="E59" i="14" l="1" a="1"/>
  <c r="E59" i="14" s="1"/>
  <c r="E60" i="14" a="1"/>
  <c r="E60" i="14" s="1"/>
  <c r="E61" i="14" a="1"/>
  <c r="E61" i="14" s="1"/>
  <c r="E62" i="14" a="1"/>
  <c r="E62" i="14" s="1"/>
  <c r="E63" i="14" a="1"/>
  <c r="E63" i="14" s="1"/>
  <c r="E64" i="14" a="1"/>
  <c r="E64" i="14" s="1"/>
  <c r="E65" i="14" a="1"/>
  <c r="E65" i="14" s="1"/>
  <c r="E66" i="14" a="1"/>
  <c r="E66" i="14" s="1"/>
  <c r="E67" i="14" a="1"/>
  <c r="E67" i="14" s="1"/>
  <c r="E68" i="14" a="1"/>
  <c r="E68" i="14" s="1"/>
  <c r="E69" i="14" a="1"/>
  <c r="E69" i="14" s="1"/>
  <c r="E70" i="14" a="1"/>
  <c r="E70" i="14" s="1"/>
  <c r="E71" i="14" a="1"/>
  <c r="E71" i="14" s="1"/>
  <c r="E72" i="14" a="1"/>
  <c r="E72" i="14" s="1"/>
  <c r="E73" i="14" a="1"/>
  <c r="E73" i="14" s="1"/>
  <c r="E74" i="14" a="1"/>
  <c r="E74" i="14" s="1"/>
  <c r="E75" i="14" a="1"/>
  <c r="E75" i="14" s="1"/>
  <c r="E76" i="14" a="1"/>
  <c r="E76" i="14" s="1"/>
  <c r="E77" i="14" a="1"/>
  <c r="E77" i="14" s="1"/>
  <c r="E78" i="14" a="1"/>
  <c r="E78" i="14" s="1"/>
  <c r="E79" i="14" a="1"/>
  <c r="E79" i="14" s="1"/>
  <c r="E80" i="14" a="1"/>
  <c r="E80" i="14" s="1"/>
  <c r="E81" i="14" a="1"/>
  <c r="E81" i="14" s="1"/>
  <c r="E82" i="14" a="1"/>
  <c r="E82" i="14" s="1"/>
  <c r="E83" i="14" a="1"/>
  <c r="E83" i="14" s="1"/>
  <c r="E84" i="14" a="1"/>
  <c r="E84" i="14" s="1"/>
  <c r="E85" i="14" a="1"/>
  <c r="E85" i="14" s="1"/>
  <c r="E86" i="14" a="1"/>
  <c r="E86" i="14" s="1"/>
  <c r="E87" i="14" a="1"/>
  <c r="E87" i="14" s="1"/>
  <c r="E88" i="14" a="1"/>
  <c r="E88" i="14" s="1"/>
  <c r="E89" i="14" a="1"/>
  <c r="E89" i="14" s="1"/>
  <c r="E90" i="14" a="1"/>
  <c r="E90" i="14" s="1"/>
  <c r="E91" i="14" a="1"/>
  <c r="E91" i="14" s="1"/>
  <c r="E92" i="14" a="1"/>
  <c r="E92" i="14" s="1"/>
  <c r="E93" i="14" a="1"/>
  <c r="E93" i="14" s="1"/>
  <c r="E94" i="14" a="1"/>
  <c r="E94" i="14" s="1"/>
  <c r="E95" i="14" a="1"/>
  <c r="E95" i="14" s="1"/>
  <c r="E96" i="14" a="1"/>
  <c r="E96" i="14" s="1"/>
  <c r="E97" i="14" a="1"/>
  <c r="E97" i="14" s="1"/>
  <c r="E98" i="14" a="1"/>
  <c r="E98" i="14" s="1"/>
  <c r="E99" i="14" a="1"/>
  <c r="E99" i="14" s="1"/>
  <c r="E100" i="14" a="1"/>
  <c r="E100" i="14" s="1"/>
  <c r="E101" i="14" a="1"/>
  <c r="E101" i="14" s="1"/>
  <c r="E102" i="14" a="1"/>
  <c r="E102" i="14" s="1"/>
  <c r="E103" i="14" a="1"/>
  <c r="E103" i="14" s="1"/>
  <c r="E104" i="14" a="1"/>
  <c r="E104" i="14" s="1"/>
  <c r="E105" i="14" a="1"/>
  <c r="E105" i="14" s="1"/>
  <c r="E106" i="14" a="1"/>
  <c r="E106" i="14" s="1"/>
  <c r="E107" i="14" a="1"/>
  <c r="E107" i="14" s="1"/>
  <c r="E108" i="14" a="1"/>
  <c r="E108" i="14" s="1"/>
  <c r="E109" i="14" a="1"/>
  <c r="E109" i="14" s="1"/>
  <c r="E110" i="14" a="1"/>
  <c r="E110" i="14" s="1"/>
  <c r="E111" i="14" a="1"/>
  <c r="E111" i="14" s="1"/>
  <c r="E112" i="14" a="1"/>
  <c r="E112" i="14" s="1"/>
  <c r="E113" i="14" a="1"/>
  <c r="E113" i="14" s="1"/>
  <c r="E114" i="14" a="1"/>
  <c r="E114" i="14" s="1"/>
  <c r="E115" i="14" a="1"/>
  <c r="E115" i="14" s="1"/>
  <c r="E116" i="14" a="1"/>
  <c r="E116" i="14" s="1"/>
  <c r="E117" i="14" a="1"/>
  <c r="E117" i="14"/>
  <c r="E118" i="14" a="1"/>
  <c r="E118" i="14" s="1"/>
  <c r="E119" i="14" a="1"/>
  <c r="E119" i="14" s="1"/>
  <c r="E120" i="14" a="1"/>
  <c r="E120" i="14" s="1"/>
  <c r="E121" i="14" a="1"/>
  <c r="E121" i="14" s="1"/>
  <c r="E122" i="14" a="1"/>
  <c r="E122" i="14" s="1"/>
  <c r="E123" i="14" a="1"/>
  <c r="E123" i="14" s="1"/>
  <c r="E124" i="14" a="1"/>
  <c r="E124" i="14" s="1"/>
  <c r="E125" i="14" a="1"/>
  <c r="E125" i="14" s="1"/>
  <c r="E126" i="14" a="1"/>
  <c r="E126" i="14" s="1"/>
  <c r="E127" i="14" a="1"/>
  <c r="E127" i="14" s="1"/>
  <c r="E128" i="14" a="1"/>
  <c r="E128" i="14" s="1"/>
  <c r="E129" i="14" a="1"/>
  <c r="E129" i="14" s="1"/>
  <c r="E130" i="14" a="1"/>
  <c r="E130" i="14" s="1"/>
  <c r="E131" i="14" a="1"/>
  <c r="E131" i="14" s="1"/>
  <c r="E132" i="14" a="1"/>
  <c r="E132" i="14" s="1"/>
  <c r="E133" i="14" a="1"/>
  <c r="E133" i="14" s="1"/>
  <c r="E134" i="14" a="1"/>
  <c r="E134" i="14" s="1"/>
  <c r="E135" i="14" a="1"/>
  <c r="E135" i="14" s="1"/>
  <c r="E136" i="14" a="1"/>
  <c r="E136" i="14" s="1"/>
  <c r="E137" i="14" a="1"/>
  <c r="E137" i="14" s="1"/>
  <c r="E138" i="14" a="1"/>
  <c r="E138" i="14" s="1"/>
  <c r="E139" i="14" a="1"/>
  <c r="E139" i="14" s="1"/>
  <c r="E140" i="14" a="1"/>
  <c r="E140" i="14" s="1"/>
  <c r="E141" i="14" a="1"/>
  <c r="E141" i="14" s="1"/>
  <c r="E142" i="14" a="1"/>
  <c r="E142" i="14" s="1"/>
  <c r="E143" i="14" a="1"/>
  <c r="E143" i="14" s="1"/>
  <c r="E144" i="14" a="1"/>
  <c r="E144" i="14" s="1"/>
  <c r="E145" i="14" a="1"/>
  <c r="E145" i="14" s="1"/>
  <c r="E146" i="14" a="1"/>
  <c r="E146" i="14" s="1"/>
  <c r="E147" i="14" a="1"/>
  <c r="E147" i="14" s="1"/>
  <c r="E148" i="14" a="1"/>
  <c r="E148" i="14" s="1"/>
  <c r="E149" i="14" a="1"/>
  <c r="E149" i="14" s="1"/>
  <c r="E150" i="14" a="1"/>
  <c r="E150" i="14" s="1"/>
  <c r="E151" i="14" a="1"/>
  <c r="E151" i="14" s="1"/>
  <c r="E152" i="14" a="1"/>
  <c r="E152" i="14" s="1"/>
  <c r="E153" i="14" a="1"/>
  <c r="E153" i="14" s="1"/>
  <c r="E154" i="14" a="1"/>
  <c r="E154" i="14" s="1"/>
  <c r="E155" i="14" a="1"/>
  <c r="E155" i="14" s="1"/>
  <c r="E156" i="14" a="1"/>
  <c r="E156" i="14" s="1"/>
  <c r="E157" i="14" a="1"/>
  <c r="E157" i="14" s="1"/>
  <c r="E159" i="14" a="1"/>
  <c r="E159" i="14" s="1"/>
  <c r="E160" i="14" a="1"/>
  <c r="E160" i="14" s="1"/>
  <c r="E161" i="14" a="1"/>
  <c r="E161" i="14" s="1"/>
  <c r="E162" i="14" a="1"/>
  <c r="E162" i="14" s="1"/>
  <c r="E163" i="14" a="1"/>
  <c r="E163" i="14" s="1"/>
  <c r="E164" i="14" a="1"/>
  <c r="E164" i="14" s="1"/>
  <c r="E165" i="14" a="1"/>
  <c r="E165" i="14" s="1"/>
  <c r="E166" i="14" a="1"/>
  <c r="E166" i="14" s="1"/>
  <c r="E167" i="14" a="1"/>
  <c r="E167" i="14" s="1"/>
  <c r="E168" i="14" a="1"/>
  <c r="E168" i="14" s="1"/>
  <c r="E169" i="14" a="1"/>
  <c r="E169" i="14"/>
  <c r="E58" i="14" a="1"/>
  <c r="E58" i="14" s="1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E158" i="14" s="1" a="1"/>
  <c r="E158" i="14" s="1"/>
  <c r="I37" i="14"/>
  <c r="J33" i="14"/>
  <c r="J37" i="14" s="1"/>
  <c r="I33" i="14"/>
  <c r="H33" i="14"/>
  <c r="F33" i="14"/>
  <c r="E33" i="14"/>
  <c r="F40" i="14"/>
  <c r="F42" i="14"/>
  <c r="F44" i="14"/>
  <c r="F46" i="14"/>
  <c r="F48" i="14"/>
  <c r="F50" i="14"/>
  <c r="F52" i="14"/>
  <c r="F54" i="14"/>
  <c r="G37" i="14"/>
  <c r="H37" i="14"/>
  <c r="F38" i="14"/>
  <c r="G38" i="14"/>
  <c r="H38" i="14"/>
  <c r="J38" i="14"/>
  <c r="L38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37" i="14"/>
  <c r="G32" i="14"/>
  <c r="K33" i="14"/>
  <c r="L37" i="14" s="1"/>
  <c r="I32" i="14"/>
  <c r="J32" i="14"/>
  <c r="K32" i="14" s="1"/>
  <c r="H32" i="14"/>
  <c r="F32" i="14"/>
  <c r="E32" i="14"/>
  <c r="O45" i="15"/>
  <c r="O44" i="15"/>
  <c r="O43" i="15"/>
  <c r="O37" i="15"/>
  <c r="O49" i="15" s="1"/>
  <c r="O36" i="15"/>
  <c r="O48" i="15" s="1"/>
  <c r="O35" i="15"/>
  <c r="O47" i="15" s="1"/>
  <c r="O34" i="15"/>
  <c r="O46" i="15" s="1"/>
  <c r="O33" i="15"/>
  <c r="O32" i="15"/>
  <c r="O31" i="15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E20" i="14" a="1"/>
  <c r="E20" i="14" s="1"/>
  <c r="F20" i="14" a="1"/>
  <c r="F20" i="14" s="1"/>
  <c r="G20" i="14" a="1"/>
  <c r="G20" i="14" s="1"/>
  <c r="H20" i="14" a="1"/>
  <c r="H20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 s="1"/>
  <c r="K23" i="14" a="1"/>
  <c r="K23" i="14" s="1"/>
  <c r="L23" i="14" a="1"/>
  <c r="L23" i="14" s="1"/>
  <c r="M23" i="14" a="1"/>
  <c r="M23" i="14" s="1"/>
  <c r="N23" i="14" a="1"/>
  <c r="N23" i="14" s="1"/>
  <c r="O23" i="14" a="1"/>
  <c r="O23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E28" i="14" a="1"/>
  <c r="E28" i="14" s="1"/>
  <c r="F28" i="14" a="1"/>
  <c r="F28" i="14" s="1"/>
  <c r="G28" i="14" a="1"/>
  <c r="G28" i="14" s="1"/>
  <c r="H28" i="14" a="1"/>
  <c r="H28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N28" i="14" a="1"/>
  <c r="N28" i="14" s="1"/>
  <c r="O28" i="14" a="1"/>
  <c r="O28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11" i="14" a="1"/>
  <c r="D11" i="14" s="1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11" i="8"/>
  <c r="B11" i="8"/>
  <c r="C5" i="14"/>
  <c r="G33" i="14" l="1"/>
  <c r="F41" i="14" s="1"/>
  <c r="F37" i="14"/>
  <c r="F47" i="14"/>
  <c r="F39" i="14"/>
  <c r="F53" i="14"/>
  <c r="F45" i="14"/>
  <c r="F51" i="14"/>
  <c r="F43" i="14"/>
  <c r="F49" i="14"/>
  <c r="Q17" i="14" l="1"/>
  <c r="Q12" i="14"/>
  <c r="Q13" i="14"/>
  <c r="Q14" i="14"/>
  <c r="Q15" i="14"/>
  <c r="Q16" i="14"/>
  <c r="Q18" i="14"/>
  <c r="Q19" i="14"/>
  <c r="Q20" i="14"/>
  <c r="Q21" i="14"/>
  <c r="Q22" i="14"/>
  <c r="Q23" i="14"/>
  <c r="Q24" i="14"/>
  <c r="Q26" i="14"/>
  <c r="Q27" i="14"/>
  <c r="Q28" i="14"/>
  <c r="Q11" i="14"/>
  <c r="AE11" i="14"/>
  <c r="V14" i="14"/>
  <c r="AD14" i="14"/>
  <c r="AA15" i="14"/>
  <c r="X16" i="14"/>
  <c r="H42" i="14" s="1" a="1"/>
  <c r="H42" i="14" s="1"/>
  <c r="G42" i="14" s="1"/>
  <c r="U17" i="14"/>
  <c r="AC17" i="14"/>
  <c r="Z18" i="14"/>
  <c r="L44" i="14" s="1" a="1"/>
  <c r="L44" i="14" s="1"/>
  <c r="W19" i="14"/>
  <c r="AE19" i="14"/>
  <c r="AB20" i="14"/>
  <c r="AA23" i="14"/>
  <c r="X24" i="14"/>
  <c r="H50" i="14" s="1" a="1"/>
  <c r="H50" i="14" s="1"/>
  <c r="G50" i="14" s="1"/>
  <c r="Z26" i="14"/>
  <c r="L52" i="14" s="1" a="1"/>
  <c r="L52" i="14" s="1"/>
  <c r="W27" i="14"/>
  <c r="AE27" i="14"/>
  <c r="AB28" i="14"/>
  <c r="T16" i="14"/>
  <c r="T24" i="14"/>
  <c r="Y21" i="14" l="1"/>
  <c r="J47" i="14" s="1" a="1"/>
  <c r="J47" i="14" s="1"/>
  <c r="AB12" i="14"/>
  <c r="W11" i="14"/>
  <c r="Y24" i="14"/>
  <c r="J50" i="14" s="1" a="1"/>
  <c r="J50" i="14" s="1"/>
  <c r="AB15" i="14"/>
  <c r="AB23" i="14"/>
  <c r="W14" i="14"/>
  <c r="W22" i="14"/>
  <c r="Z13" i="14"/>
  <c r="L39" i="14" s="1" a="1"/>
  <c r="L39" i="14" s="1"/>
  <c r="Z21" i="14"/>
  <c r="L47" i="14" s="1" a="1"/>
  <c r="L47" i="14" s="1"/>
  <c r="U12" i="14"/>
  <c r="X11" i="14"/>
  <c r="U20" i="14"/>
  <c r="V17" i="14"/>
  <c r="U28" i="14"/>
  <c r="X19" i="14"/>
  <c r="H45" i="14" s="1" a="1"/>
  <c r="H45" i="14" s="1"/>
  <c r="G45" i="14" s="1"/>
  <c r="X27" i="14"/>
  <c r="AA18" i="14"/>
  <c r="AA26" i="14"/>
  <c r="Y16" i="14"/>
  <c r="J42" i="14" s="1" a="1"/>
  <c r="J42" i="14" s="1"/>
  <c r="T23" i="14"/>
  <c r="T15" i="14"/>
  <c r="AA28" i="14"/>
  <c r="AD27" i="14"/>
  <c r="V27" i="14"/>
  <c r="Y26" i="14"/>
  <c r="J52" i="14" s="1" a="1"/>
  <c r="J52" i="14" s="1"/>
  <c r="AE24" i="14"/>
  <c r="W24" i="14"/>
  <c r="Z23" i="14"/>
  <c r="L49" i="14" s="1" a="1"/>
  <c r="L49" i="14" s="1"/>
  <c r="AC22" i="14"/>
  <c r="U22" i="14"/>
  <c r="X21" i="14"/>
  <c r="H47" i="14" s="1" a="1"/>
  <c r="H47" i="14" s="1"/>
  <c r="G47" i="14" s="1"/>
  <c r="AA20" i="14"/>
  <c r="AD19" i="14"/>
  <c r="V19" i="14"/>
  <c r="Y18" i="14"/>
  <c r="J44" i="14" s="1" a="1"/>
  <c r="J44" i="14" s="1"/>
  <c r="AB17" i="14"/>
  <c r="AE16" i="14"/>
  <c r="W16" i="14"/>
  <c r="Z15" i="14"/>
  <c r="L41" i="14" s="1" a="1"/>
  <c r="L41" i="14" s="1"/>
  <c r="AC14" i="14"/>
  <c r="U14" i="14"/>
  <c r="X13" i="14"/>
  <c r="H39" i="14" s="1" a="1"/>
  <c r="H39" i="14" s="1"/>
  <c r="G39" i="14" s="1"/>
  <c r="AA12" i="14"/>
  <c r="AD11" i="14"/>
  <c r="V11" i="14"/>
  <c r="Y13" i="14"/>
  <c r="J39" i="14" s="1" a="1"/>
  <c r="J39" i="14" s="1"/>
  <c r="T22" i="14"/>
  <c r="T14" i="14"/>
  <c r="Z28" i="14"/>
  <c r="L54" i="14" s="1" a="1"/>
  <c r="L54" i="14" s="1"/>
  <c r="AC27" i="14"/>
  <c r="U27" i="14"/>
  <c r="X26" i="14"/>
  <c r="H52" i="14" s="1" a="1"/>
  <c r="H52" i="14" s="1"/>
  <c r="G52" i="14" s="1"/>
  <c r="AD24" i="14"/>
  <c r="V24" i="14"/>
  <c r="Y23" i="14"/>
  <c r="J49" i="14" s="1" a="1"/>
  <c r="J49" i="14" s="1"/>
  <c r="AB22" i="14"/>
  <c r="AE21" i="14"/>
  <c r="W21" i="14"/>
  <c r="Z20" i="14"/>
  <c r="L46" i="14" s="1" a="1"/>
  <c r="L46" i="14" s="1"/>
  <c r="AC19" i="14"/>
  <c r="U19" i="14"/>
  <c r="X18" i="14"/>
  <c r="H44" i="14" s="1" a="1"/>
  <c r="H44" i="14" s="1"/>
  <c r="G44" i="14" s="1"/>
  <c r="AA17" i="14"/>
  <c r="AD16" i="14"/>
  <c r="V16" i="14"/>
  <c r="Y15" i="14"/>
  <c r="J41" i="14" s="1" a="1"/>
  <c r="J41" i="14" s="1"/>
  <c r="AB14" i="14"/>
  <c r="AE13" i="14"/>
  <c r="W13" i="14"/>
  <c r="Z12" i="14"/>
  <c r="AC11" i="14"/>
  <c r="U11" i="14"/>
  <c r="V22" i="14"/>
  <c r="T11" i="14"/>
  <c r="T21" i="14"/>
  <c r="T13" i="14"/>
  <c r="Y28" i="14"/>
  <c r="J54" i="14" s="1" a="1"/>
  <c r="J54" i="14" s="1"/>
  <c r="AB27" i="14"/>
  <c r="AE26" i="14"/>
  <c r="W26" i="14"/>
  <c r="AC24" i="14"/>
  <c r="U24" i="14"/>
  <c r="X23" i="14"/>
  <c r="H49" i="14" s="1" a="1"/>
  <c r="H49" i="14" s="1"/>
  <c r="G49" i="14" s="1"/>
  <c r="AA22" i="14"/>
  <c r="AD21" i="14"/>
  <c r="V21" i="14"/>
  <c r="Y20" i="14"/>
  <c r="J46" i="14" s="1" a="1"/>
  <c r="J46" i="14" s="1"/>
  <c r="AB19" i="14"/>
  <c r="AE18" i="14"/>
  <c r="W18" i="14"/>
  <c r="Z17" i="14"/>
  <c r="L43" i="14" s="1" a="1"/>
  <c r="L43" i="14" s="1"/>
  <c r="AC16" i="14"/>
  <c r="U16" i="14"/>
  <c r="X15" i="14"/>
  <c r="H41" i="14" s="1" a="1"/>
  <c r="H41" i="14" s="1"/>
  <c r="G41" i="14" s="1"/>
  <c r="AA14" i="14"/>
  <c r="AD13" i="14"/>
  <c r="V13" i="14"/>
  <c r="Y12" i="14"/>
  <c r="AB11" i="14"/>
  <c r="T28" i="14"/>
  <c r="T20" i="14"/>
  <c r="T12" i="14"/>
  <c r="X28" i="14"/>
  <c r="AA27" i="14"/>
  <c r="AD26" i="14"/>
  <c r="V26" i="14"/>
  <c r="AB24" i="14"/>
  <c r="AE23" i="14"/>
  <c r="W23" i="14"/>
  <c r="Z22" i="14"/>
  <c r="L48" i="14" s="1" a="1"/>
  <c r="L48" i="14" s="1"/>
  <c r="AC21" i="14"/>
  <c r="U21" i="14"/>
  <c r="X20" i="14"/>
  <c r="H46" i="14" s="1" a="1"/>
  <c r="H46" i="14" s="1"/>
  <c r="G46" i="14" s="1"/>
  <c r="AA19" i="14"/>
  <c r="AD18" i="14"/>
  <c r="V18" i="14"/>
  <c r="Y17" i="14"/>
  <c r="J43" i="14" s="1" a="1"/>
  <c r="J43" i="14" s="1"/>
  <c r="AB16" i="14"/>
  <c r="AE15" i="14"/>
  <c r="W15" i="14"/>
  <c r="Z14" i="14"/>
  <c r="L40" i="14" s="1" a="1"/>
  <c r="L40" i="14" s="1"/>
  <c r="AC13" i="14"/>
  <c r="U13" i="14"/>
  <c r="X12" i="14"/>
  <c r="AA11" i="14"/>
  <c r="T27" i="14"/>
  <c r="T19" i="14"/>
  <c r="AE28" i="14"/>
  <c r="W28" i="14"/>
  <c r="Z27" i="14"/>
  <c r="L53" i="14" s="1" a="1"/>
  <c r="L53" i="14" s="1"/>
  <c r="AC26" i="14"/>
  <c r="U26" i="14"/>
  <c r="AA24" i="14"/>
  <c r="AD23" i="14"/>
  <c r="V23" i="14"/>
  <c r="Y22" i="14"/>
  <c r="J48" i="14" s="1" a="1"/>
  <c r="J48" i="14" s="1"/>
  <c r="AB21" i="14"/>
  <c r="AE20" i="14"/>
  <c r="W20" i="14"/>
  <c r="Z19" i="14"/>
  <c r="L45" i="14" s="1" a="1"/>
  <c r="L45" i="14" s="1"/>
  <c r="AC18" i="14"/>
  <c r="U18" i="14"/>
  <c r="X17" i="14"/>
  <c r="H43" i="14" s="1" a="1"/>
  <c r="H43" i="14" s="1"/>
  <c r="G43" i="14" s="1"/>
  <c r="AA16" i="14"/>
  <c r="AD15" i="14"/>
  <c r="V15" i="14"/>
  <c r="Y14" i="14"/>
  <c r="J40" i="14" s="1" a="1"/>
  <c r="J40" i="14" s="1"/>
  <c r="AB13" i="14"/>
  <c r="AE12" i="14"/>
  <c r="W12" i="14"/>
  <c r="Z11" i="14"/>
  <c r="AD22" i="14"/>
  <c r="T26" i="14"/>
  <c r="T18" i="14"/>
  <c r="AD28" i="14"/>
  <c r="V28" i="14"/>
  <c r="Y27" i="14"/>
  <c r="J53" i="14" s="1" a="1"/>
  <c r="J53" i="14" s="1"/>
  <c r="AB26" i="14"/>
  <c r="Z24" i="14"/>
  <c r="L50" i="14" s="1" a="1"/>
  <c r="L50" i="14" s="1"/>
  <c r="AC23" i="14"/>
  <c r="U23" i="14"/>
  <c r="X22" i="14"/>
  <c r="H48" i="14" s="1" a="1"/>
  <c r="H48" i="14" s="1"/>
  <c r="G48" i="14" s="1"/>
  <c r="AA21" i="14"/>
  <c r="AD20" i="14"/>
  <c r="V20" i="14"/>
  <c r="Y19" i="14"/>
  <c r="J45" i="14" s="1" a="1"/>
  <c r="J45" i="14" s="1"/>
  <c r="AB18" i="14"/>
  <c r="AE17" i="14"/>
  <c r="W17" i="14"/>
  <c r="Z16" i="14"/>
  <c r="L42" i="14" s="1" a="1"/>
  <c r="L42" i="14" s="1"/>
  <c r="AC15" i="14"/>
  <c r="U15" i="14"/>
  <c r="X14" i="14"/>
  <c r="H40" i="14" s="1" a="1"/>
  <c r="H40" i="14" s="1"/>
  <c r="G40" i="14" s="1"/>
  <c r="AA13" i="14"/>
  <c r="AD12" i="14"/>
  <c r="V12" i="14"/>
  <c r="Y11" i="14"/>
  <c r="T17" i="14"/>
  <c r="AC28" i="14"/>
  <c r="AE22" i="14"/>
  <c r="AC20" i="14"/>
  <c r="AD17" i="14"/>
  <c r="AE14" i="14"/>
  <c r="AC12" i="14"/>
  <c r="Q25" i="14"/>
  <c r="V25" i="14" l="1"/>
  <c r="AD25" i="14"/>
  <c r="T25" i="14"/>
  <c r="AC25" i="14"/>
  <c r="W25" i="14"/>
  <c r="AE25" i="14"/>
  <c r="X25" i="14"/>
  <c r="H51" i="14" s="1" a="1"/>
  <c r="H51" i="14" s="1"/>
  <c r="G51" i="14" s="1"/>
  <c r="Y25" i="14"/>
  <c r="J51" i="14" s="1" a="1"/>
  <c r="J51" i="14" s="1"/>
  <c r="Z25" i="14"/>
  <c r="L51" i="14" s="1" a="1"/>
  <c r="L51" i="14" s="1"/>
  <c r="U25" i="14"/>
  <c r="AA25" i="14"/>
  <c r="AB2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5" authorId="0" shapeId="0" xr:uid="{481F9D4C-2A2F-4CA9-A7D4-8E295EC59C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https://www.iea.org/statistics/resources/unitconverter/
1PJ = 0.023Mtoe
1toe = 7.33 bbl</t>
        </r>
      </text>
    </comment>
    <comment ref="C6" authorId="0" shapeId="0" xr:uid="{DC6D6EBE-9967-483E-8255-8128F8B74463}">
      <text>
        <r>
          <rPr>
            <b/>
            <sz val="9"/>
            <color indexed="81"/>
            <rFont val="Tahoma"/>
            <family val="2"/>
          </rPr>
          <t xml:space="preserve">Shyamal:
</t>
        </r>
        <r>
          <rPr>
            <sz val="9"/>
            <color indexed="81"/>
            <rFont val="Tahoma"/>
            <family val="2"/>
          </rPr>
          <t>See old spreadsheet (TIAM scenario analysis)</t>
        </r>
      </text>
    </comment>
    <comment ref="G31" authorId="0" shapeId="0" xr:uid="{1AEC87C1-61C2-4EA6-8B59-F70A378537A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31" authorId="0" shapeId="0" xr:uid="{6C71251D-C0EB-4856-AF5A-60D51FEEA7D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Extrapolated</t>
        </r>
      </text>
    </comment>
    <comment ref="I36" authorId="0" shapeId="0" xr:uid="{E2ACE302-ACF5-430A-AC37-69E46D6F0B9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36" authorId="0" shapeId="0" xr:uid="{2999C7E3-E2FE-47D1-B0FF-88A2AFD1EE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A37" authorId="0" shapeId="0" xr:uid="{9CC1016D-4ABF-44C0-A263-FF330C68373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A38" authorId="0" shapeId="0" xr:uid="{162EE653-2BFC-4358-A153-5E8DAF17AB4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G53" authorId="0" shapeId="0" xr:uid="{F9C8E398-ED81-4F20-B0CA-D7B0D5A7B00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H53" authorId="0" shapeId="0" xr:uid="{00064061-91EF-4740-8A3B-BE09BE53EF0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G54" authorId="0" shapeId="0" xr:uid="{C76C7247-5D87-40BB-851A-37ACFDA9588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H54" authorId="0" shapeId="0" xr:uid="{83636720-90F3-4320-A165-CE2971B0D7A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</commentList>
</comments>
</file>

<file path=xl/sharedStrings.xml><?xml version="1.0" encoding="utf-8"?>
<sst xmlns="http://schemas.openxmlformats.org/spreadsheetml/2006/main" count="1846" uniqueCount="136">
  <si>
    <t>Description</t>
  </si>
  <si>
    <t>Notes</t>
  </si>
  <si>
    <t>Source:</t>
  </si>
  <si>
    <t>Units:</t>
  </si>
  <si>
    <t>URL:</t>
  </si>
  <si>
    <t>Notes:</t>
  </si>
  <si>
    <t>If copy include</t>
  </si>
  <si>
    <t>Date accessed:</t>
  </si>
  <si>
    <t>Units</t>
  </si>
  <si>
    <t>R1: TIAM gas and oil production</t>
  </si>
  <si>
    <t>Imperial TIAM model runs (12/06/2018)</t>
  </si>
  <si>
    <t>SP:</t>
  </si>
  <si>
    <t>https://vivideconomics.sharepoint.com/:f:/s/projects/171211HSB/EgNTmR5i8ExGm8L5ppDk4IUBf9hOhburQJU_p_OGp9JmPA?e=rcMRD8</t>
  </si>
  <si>
    <t>PJ</t>
  </si>
  <si>
    <t xml:space="preserve">Active Unit:  </t>
  </si>
  <si>
    <t>Scenario</t>
  </si>
  <si>
    <t>Region\Period</t>
  </si>
  <si>
    <t>-</t>
  </si>
  <si>
    <t>s01a_BHP_base</t>
  </si>
  <si>
    <t>AFR</t>
  </si>
  <si>
    <t>AUS</t>
  </si>
  <si>
    <t>CAN</t>
  </si>
  <si>
    <t>CHI</t>
  </si>
  <si>
    <t>CSA</t>
  </si>
  <si>
    <t>EEU</t>
  </si>
  <si>
    <t>FSU</t>
  </si>
  <si>
    <t>IND</t>
  </si>
  <si>
    <t>JPN</t>
  </si>
  <si>
    <t>MEA</t>
  </si>
  <si>
    <t>MEX</t>
  </si>
  <si>
    <t>ODA</t>
  </si>
  <si>
    <t>SKO</t>
  </si>
  <si>
    <t>USA</t>
  </si>
  <si>
    <t>WEU</t>
  </si>
  <si>
    <t>s02_BHP_cum2dt_highREN_EV</t>
  </si>
  <si>
    <t>s03_BHP_cum2dt_highCCS_EV</t>
  </si>
  <si>
    <t>s04_BHP_cum2dt_lowDEM_EV</t>
  </si>
  <si>
    <t>s06a_BHP_cum2dt_Highfeasibility</t>
  </si>
  <si>
    <t>s06a_BHP_cum3dt_Highfeasibility</t>
  </si>
  <si>
    <t>s06a_BHP_cum4dt_Highfeasibility</t>
  </si>
  <si>
    <t>s06a_BHP_cumb2c300_Highfeasibility</t>
  </si>
  <si>
    <t>s06c_BHP_cum2dt_hf120v2_delayed2030</t>
  </si>
  <si>
    <t>Table AA_PrimaryEnergyCons</t>
  </si>
  <si>
    <t>R2: Name matching of scenarios and products</t>
  </si>
  <si>
    <t>TIAM Scenario</t>
  </si>
  <si>
    <t>Vivid Scenario</t>
  </si>
  <si>
    <t>TIAM CommoditySet</t>
  </si>
  <si>
    <t>Vivid commodity</t>
  </si>
  <si>
    <t>TIAM Region\Period</t>
  </si>
  <si>
    <t>Vivid Region</t>
  </si>
  <si>
    <t>Coal</t>
  </si>
  <si>
    <t>Gas</t>
  </si>
  <si>
    <t>Oil</t>
  </si>
  <si>
    <t>BAU</t>
  </si>
  <si>
    <t>2DS_cheap_ren</t>
  </si>
  <si>
    <t>2DS_cheap_ccs</t>
  </si>
  <si>
    <t>2DS_cheap_eff</t>
  </si>
  <si>
    <t>2DS_central</t>
  </si>
  <si>
    <t>3DS_central</t>
  </si>
  <si>
    <t>4DS_central</t>
  </si>
  <si>
    <t>B2DS_central</t>
  </si>
  <si>
    <t>2DS_delay</t>
  </si>
  <si>
    <t>Vivid scenario</t>
  </si>
  <si>
    <t>W1: TIAM cleaned scenario data</t>
  </si>
  <si>
    <t>R1</t>
  </si>
  <si>
    <t>Prepares TIAM scenario data for Justine</t>
  </si>
  <si>
    <t>Fuel</t>
  </si>
  <si>
    <t>Liquid</t>
  </si>
  <si>
    <t>Product</t>
  </si>
  <si>
    <t>Conversion factor</t>
  </si>
  <si>
    <t>Conversion factors:</t>
  </si>
  <si>
    <t>Table at bottom is for R, Table above units and sums over regions for raw TIAM results</t>
  </si>
  <si>
    <t>PJ/bncm</t>
  </si>
  <si>
    <t>Mb/yr</t>
  </si>
  <si>
    <t>Bn cm</t>
  </si>
  <si>
    <t>Converting units (oil to Mb, gas to Bn cm)</t>
  </si>
  <si>
    <t>PJ/Mb</t>
  </si>
  <si>
    <t>Table Name: AA_PrimaryEnergyProd</t>
  </si>
  <si>
    <t>ProcessSet</t>
  </si>
  <si>
    <t>MIN - COA</t>
  </si>
  <si>
    <t>MIN - GAS</t>
  </si>
  <si>
    <t>MIN - OIL</t>
  </si>
  <si>
    <t>Vivid product</t>
  </si>
  <si>
    <t>IEA WEO data</t>
  </si>
  <si>
    <t>WEO BAU</t>
  </si>
  <si>
    <t>R21: World Energy Outlook, fossil fuel supply</t>
  </si>
  <si>
    <t>IEA WEO 2017, Annex A</t>
  </si>
  <si>
    <t>https://www.iea.org/weo2017/</t>
  </si>
  <si>
    <t>Varies (see headerse)</t>
  </si>
  <si>
    <t>Country:</t>
  </si>
  <si>
    <t>World</t>
  </si>
  <si>
    <t>New Policies Scenario</t>
  </si>
  <si>
    <t>Current Policies and Sustainable Development Scenarios</t>
  </si>
  <si>
    <t>Back to contents page</t>
  </si>
  <si>
    <t>Production</t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</si>
  <si>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</si>
  <si>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</si>
  <si>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2016e-2040</t>
  </si>
  <si>
    <t>NPS</t>
  </si>
  <si>
    <t>Current Policies</t>
  </si>
  <si>
    <t>Sustainable Development</t>
  </si>
  <si>
    <t xml:space="preserve">CPS  </t>
  </si>
  <si>
    <t>SDS</t>
  </si>
  <si>
    <t>CPS</t>
  </si>
  <si>
    <r>
      <t xml:space="preserve">Oil production and supply </t>
    </r>
    <r>
      <rPr>
        <sz val="9"/>
        <color theme="0"/>
        <rFont val="Calibri"/>
        <family val="2"/>
        <scheme val="minor"/>
      </rPr>
      <t>(mb/d)</t>
    </r>
  </si>
  <si>
    <t>North America</t>
  </si>
  <si>
    <t>Central &amp; South America</t>
  </si>
  <si>
    <t>Europe</t>
  </si>
  <si>
    <t>Africa</t>
  </si>
  <si>
    <t>Middle East</t>
  </si>
  <si>
    <t>Eurasia</t>
  </si>
  <si>
    <t>Asia Pacific</t>
  </si>
  <si>
    <t>OECD</t>
  </si>
  <si>
    <t>Non-OECD</t>
  </si>
  <si>
    <t>World production</t>
  </si>
  <si>
    <t xml:space="preserve">  Conventional crude oil</t>
  </si>
  <si>
    <t xml:space="preserve">  Tight oil</t>
  </si>
  <si>
    <t xml:space="preserve">  Natural gas liquids</t>
  </si>
  <si>
    <t xml:space="preserve">  Extra-heavy oil and bitumen</t>
  </si>
  <si>
    <t>Processing gains</t>
  </si>
  <si>
    <t>World supply</t>
  </si>
  <si>
    <r>
      <t xml:space="preserve">Natural gas production </t>
    </r>
    <r>
      <rPr>
        <sz val="9"/>
        <color theme="0"/>
        <rFont val="Calibri"/>
        <family val="2"/>
        <scheme val="minor"/>
      </rPr>
      <t>(bcm)</t>
    </r>
  </si>
  <si>
    <t xml:space="preserve">World </t>
  </si>
  <si>
    <t xml:space="preserve">  Shale gas</t>
  </si>
  <si>
    <r>
      <t xml:space="preserve">Coal production </t>
    </r>
    <r>
      <rPr>
        <sz val="9"/>
        <color theme="0"/>
        <rFont val="Calibri"/>
        <family val="2"/>
        <scheme val="minor"/>
      </rPr>
      <t>(Mtce)</t>
    </r>
  </si>
  <si>
    <t xml:space="preserve">  Steam coal</t>
  </si>
  <si>
    <t xml:space="preserve">  Coking coal</t>
  </si>
  <si>
    <t>Source: World Energy Outlook 2017</t>
  </si>
  <si>
    <t>© 2017 OECD/IEA</t>
  </si>
  <si>
    <t>Scenario data for R</t>
  </si>
  <si>
    <t>Year</t>
  </si>
  <si>
    <t>Production_G</t>
  </si>
  <si>
    <t>Consolidated scenario data (AD HOC FORMULAE - do not drag down)</t>
  </si>
  <si>
    <t>Mb/d</t>
  </si>
  <si>
    <t>cm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</si>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</sst>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_(* #,##0_);_(* \(#,##0\);_(* &quot;-&quot;??_);_(@_)"/>
    <numFmt numFmtId="168" formatCode="###0\ ;\-###0\ ;\-\ "/>
    <numFmt numFmtId="169" formatCode="###0&quot;e&quot;\ ;\-###0\ ;\-\ "/>
    <numFmt numFmtId="170" formatCode="#\ ##0.0;\-#\ ##0.0;\-"/>
    <numFmt numFmtId="171" formatCode="#\ ##0\ ;\-#\ ##0\ ;\-\ "/>
    <numFmt numFmtId="172" formatCode="0\ ;\-0\ ;\-\ "/>
    <numFmt numFmtId="173" formatCode="0.0\ ;\-0.0\ ;\-\ "/>
    <numFmt numFmtId="174" formatCode="0\ \ ;\-0\ \ ;\-\ \ "/>
    <numFmt numFmtId="175" formatCode="0.0;\-0.0;\-"/>
    <numFmt numFmtId="176" formatCode="0.00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indexed="9"/>
      <name val="Calibri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EBF7FF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70C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0070C0"/>
      </right>
      <top/>
      <bottom style="thin">
        <color theme="0"/>
      </bottom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 style="thin">
        <color theme="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9"/>
      </left>
      <right/>
      <top/>
      <bottom style="thin">
        <color theme="5" tint="-0.499984740745262"/>
      </bottom>
      <diagonal/>
    </border>
    <border>
      <left/>
      <right style="thin">
        <color theme="9"/>
      </right>
      <top/>
      <bottom style="thin">
        <color theme="5" tint="-0.499984740745262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0" tint="-0.14993743705557422"/>
      </left>
      <right/>
      <top/>
      <bottom style="thin">
        <color theme="3" tint="0.39997558519241921"/>
      </bottom>
      <diagonal/>
    </border>
    <border>
      <left/>
      <right style="thin">
        <color theme="0" tint="-0.14990691854609822"/>
      </right>
      <top/>
      <bottom style="thin">
        <color theme="3" tint="0.3999755851924192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0" tint="-0.14993743705557422"/>
      </left>
      <right/>
      <top style="thin">
        <color theme="3" tint="0.39997558519241921"/>
      </top>
      <bottom/>
      <diagonal/>
    </border>
    <border>
      <left/>
      <right style="thin">
        <color theme="0" tint="-0.14990691854609822"/>
      </right>
      <top style="thin">
        <color theme="3" tint="0.39997558519241921"/>
      </top>
      <bottom/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/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374370555742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 style="thin">
        <color theme="0" tint="-0.1499069185460982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14993743705557422"/>
      </left>
      <right/>
      <top/>
      <bottom style="thin">
        <color theme="3" tint="0.79998168889431442"/>
      </bottom>
      <diagonal/>
    </border>
    <border>
      <left/>
      <right style="thin">
        <color theme="0" tint="-0.14990691854609822"/>
      </right>
      <top/>
      <bottom style="thin">
        <color theme="3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5" tint="-0.499984740745262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 tint="0.59996337778862885"/>
      </right>
      <top style="thin">
        <color theme="9"/>
      </top>
      <bottom style="thin">
        <color theme="5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9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48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20" fillId="3" borderId="0" xfId="28" applyFill="1"/>
    <xf numFmtId="14" fontId="0" fillId="3" borderId="0" xfId="0" applyNumberFormat="1" applyFont="1" applyFill="1"/>
    <xf numFmtId="43" fontId="0" fillId="2" borderId="0" xfId="26" applyFont="1" applyFill="1"/>
    <xf numFmtId="0" fontId="18" fillId="6" borderId="0" xfId="0" applyFont="1" applyFill="1"/>
    <xf numFmtId="0" fontId="0" fillId="2" borderId="0" xfId="0" applyFill="1"/>
    <xf numFmtId="0" fontId="18" fillId="6" borderId="0" xfId="0" applyFont="1" applyFill="1" applyBorder="1" applyAlignment="1">
      <alignment vertical="center"/>
    </xf>
    <xf numFmtId="0" fontId="18" fillId="4" borderId="0" xfId="0" applyFont="1" applyFill="1"/>
    <xf numFmtId="0" fontId="18" fillId="4" borderId="0" xfId="0" applyFont="1" applyFill="1" applyAlignment="1">
      <alignment vertical="center"/>
    </xf>
    <xf numFmtId="0" fontId="0" fillId="5" borderId="0" xfId="0" applyFill="1"/>
    <xf numFmtId="167" fontId="0" fillId="2" borderId="0" xfId="26" applyNumberFormat="1" applyFont="1" applyFill="1"/>
    <xf numFmtId="2" fontId="0" fillId="5" borderId="0" xfId="26" applyNumberFormat="1" applyFont="1" applyFill="1"/>
    <xf numFmtId="2" fontId="0" fillId="2" borderId="0" xfId="26" applyNumberFormat="1" applyFont="1" applyFill="1"/>
    <xf numFmtId="0" fontId="1" fillId="5" borderId="3" xfId="0" applyFont="1" applyFill="1" applyBorder="1"/>
    <xf numFmtId="0" fontId="0" fillId="5" borderId="3" xfId="0" applyFill="1" applyBorder="1"/>
    <xf numFmtId="0" fontId="19" fillId="3" borderId="0" xfId="0" applyFont="1" applyFill="1"/>
    <xf numFmtId="0" fontId="23" fillId="9" borderId="0" xfId="1" applyFont="1" applyFill="1" applyBorder="1" applyAlignment="1" applyProtection="1">
      <alignment vertical="center"/>
    </xf>
    <xf numFmtId="1" fontId="0" fillId="2" borderId="0" xfId="0" applyNumberFormat="1" applyFont="1" applyFill="1"/>
    <xf numFmtId="0" fontId="24" fillId="10" borderId="0" xfId="28" applyFont="1" applyFill="1" applyBorder="1" applyAlignment="1" applyProtection="1">
      <alignment vertical="center"/>
    </xf>
    <xf numFmtId="0" fontId="25" fillId="10" borderId="0" xfId="1" applyFont="1" applyFill="1" applyBorder="1" applyAlignment="1" applyProtection="1">
      <alignment vertical="center"/>
    </xf>
    <xf numFmtId="0" fontId="26" fillId="10" borderId="0" xfId="1" applyFont="1" applyFill="1" applyBorder="1" applyAlignment="1" applyProtection="1">
      <alignment vertical="center"/>
      <protection locked="0"/>
    </xf>
    <xf numFmtId="0" fontId="27" fillId="11" borderId="4" xfId="0" applyFont="1" applyFill="1" applyBorder="1" applyAlignment="1">
      <alignment vertical="center"/>
    </xf>
    <xf numFmtId="0" fontId="27" fillId="11" borderId="0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 wrapText="1"/>
    </xf>
    <xf numFmtId="0" fontId="29" fillId="12" borderId="7" xfId="0" applyFont="1" applyFill="1" applyBorder="1" applyAlignment="1">
      <alignment vertical="center"/>
    </xf>
    <xf numFmtId="0" fontId="27" fillId="12" borderId="0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9" fontId="27" fillId="11" borderId="0" xfId="0" applyNumberFormat="1" applyFont="1" applyFill="1" applyBorder="1" applyAlignment="1">
      <alignment horizontal="left" vertical="center"/>
    </xf>
    <xf numFmtId="168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vertical="center"/>
    </xf>
    <xf numFmtId="0" fontId="27" fillId="11" borderId="0" xfId="0" applyNumberFormat="1" applyFont="1" applyFill="1" applyBorder="1" applyAlignment="1">
      <alignment vertical="center"/>
    </xf>
    <xf numFmtId="0" fontId="27" fillId="11" borderId="9" xfId="0" applyNumberFormat="1" applyFont="1" applyFill="1" applyBorder="1" applyAlignment="1">
      <alignment horizontal="center" vertical="center" wrapText="1"/>
    </xf>
    <xf numFmtId="168" fontId="27" fillId="12" borderId="0" xfId="0" applyNumberFormat="1" applyFont="1" applyFill="1" applyBorder="1" applyAlignment="1">
      <alignment horizontal="right" vertical="center"/>
    </xf>
    <xf numFmtId="0" fontId="27" fillId="12" borderId="0" xfId="0" applyNumberFormat="1" applyFont="1" applyFill="1" applyBorder="1" applyAlignment="1">
      <alignment horizontal="center" vertical="center"/>
    </xf>
    <xf numFmtId="9" fontId="27" fillId="8" borderId="0" xfId="0" applyNumberFormat="1" applyFont="1" applyFill="1" applyBorder="1" applyAlignment="1">
      <alignment horizontal="left" vertical="center"/>
    </xf>
    <xf numFmtId="168" fontId="27" fillId="8" borderId="0" xfId="0" applyNumberFormat="1" applyFont="1" applyFill="1" applyBorder="1" applyAlignment="1">
      <alignment horizontal="right" vertical="center"/>
    </xf>
    <xf numFmtId="169" fontId="27" fillId="8" borderId="0" xfId="0" applyNumberFormat="1" applyFont="1" applyFill="1" applyBorder="1" applyAlignment="1">
      <alignment horizontal="right" vertical="center"/>
    </xf>
    <xf numFmtId="0" fontId="27" fillId="8" borderId="0" xfId="0" applyNumberFormat="1" applyFont="1" applyFill="1" applyBorder="1" applyAlignment="1">
      <alignment horizontal="right" vertical="center"/>
    </xf>
    <xf numFmtId="168" fontId="27" fillId="8" borderId="0" xfId="0" applyNumberFormat="1" applyFont="1" applyFill="1" applyBorder="1" applyAlignment="1">
      <alignment horizontal="center" vertical="center"/>
    </xf>
    <xf numFmtId="0" fontId="27" fillId="8" borderId="11" xfId="0" applyNumberFormat="1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vertical="center"/>
    </xf>
    <xf numFmtId="0" fontId="27" fillId="13" borderId="0" xfId="0" applyFont="1" applyFill="1" applyBorder="1" applyAlignment="1">
      <alignment horizontal="center" vertical="center"/>
    </xf>
    <xf numFmtId="0" fontId="27" fillId="13" borderId="0" xfId="0" applyNumberFormat="1" applyFont="1" applyFill="1" applyBorder="1" applyAlignment="1">
      <alignment horizontal="right" vertical="center"/>
    </xf>
    <xf numFmtId="0" fontId="27" fillId="13" borderId="0" xfId="0" quotePrefix="1" applyNumberFormat="1" applyFont="1" applyFill="1" applyBorder="1" applyAlignment="1">
      <alignment horizontal="right" vertical="center"/>
    </xf>
    <xf numFmtId="0" fontId="27" fillId="13" borderId="0" xfId="0" applyNumberFormat="1" applyFont="1" applyFill="1" applyBorder="1" applyAlignment="1">
      <alignment horizontal="right" vertical="center" indent="1"/>
    </xf>
    <xf numFmtId="0" fontId="27" fillId="13" borderId="13" xfId="0" applyNumberFormat="1" applyFont="1" applyFill="1" applyBorder="1" applyAlignment="1">
      <alignment horizontal="right" vertical="center" indent="1"/>
    </xf>
    <xf numFmtId="0" fontId="27" fillId="15" borderId="17" xfId="0" applyFont="1" applyFill="1" applyBorder="1" applyAlignment="1">
      <alignment horizontal="centerContinuous" vertical="center"/>
    </xf>
    <xf numFmtId="0" fontId="30" fillId="15" borderId="18" xfId="0" applyFont="1" applyFill="1" applyBorder="1" applyAlignment="1">
      <alignment horizontal="centerContinuous" vertical="center"/>
    </xf>
    <xf numFmtId="0" fontId="30" fillId="15" borderId="19" xfId="0" applyFont="1" applyFill="1" applyBorder="1" applyAlignment="1">
      <alignment horizontal="centerContinuous" vertical="center"/>
    </xf>
    <xf numFmtId="0" fontId="31" fillId="16" borderId="0" xfId="0" applyFont="1" applyFill="1" applyBorder="1" applyAlignment="1">
      <alignment horizontal="left" vertical="center"/>
    </xf>
    <xf numFmtId="170" fontId="31" fillId="16" borderId="0" xfId="0" applyNumberFormat="1" applyFont="1" applyFill="1" applyBorder="1" applyAlignment="1">
      <alignment horizontal="right" vertical="center"/>
    </xf>
    <xf numFmtId="170" fontId="31" fillId="17" borderId="0" xfId="1" applyNumberFormat="1" applyFont="1" applyFill="1" applyBorder="1" applyAlignment="1">
      <alignment horizontal="right" vertical="center"/>
    </xf>
    <xf numFmtId="171" fontId="31" fillId="16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horizontal="right" vertical="center"/>
    </xf>
    <xf numFmtId="172" fontId="31" fillId="16" borderId="0" xfId="27" applyNumberFormat="1" applyFont="1" applyFill="1" applyBorder="1" applyAlignment="1">
      <alignment horizontal="right" vertical="center"/>
    </xf>
    <xf numFmtId="171" fontId="31" fillId="16" borderId="21" xfId="0" applyNumberFormat="1" applyFont="1" applyFill="1" applyBorder="1" applyAlignment="1">
      <alignment horizontal="center" vertical="center"/>
    </xf>
    <xf numFmtId="173" fontId="31" fillId="16" borderId="0" xfId="27" applyNumberFormat="1" applyFont="1" applyFill="1" applyBorder="1" applyAlignment="1">
      <alignment horizontal="center" vertical="center"/>
    </xf>
    <xf numFmtId="170" fontId="31" fillId="7" borderId="0" xfId="0" applyNumberFormat="1" applyFont="1" applyFill="1" applyBorder="1" applyAlignment="1">
      <alignment horizontal="right" vertical="center"/>
    </xf>
    <xf numFmtId="170" fontId="31" fillId="0" borderId="0" xfId="0" applyNumberFormat="1" applyFont="1" applyFill="1" applyBorder="1" applyAlignment="1">
      <alignment horizontal="right" vertical="center"/>
    </xf>
    <xf numFmtId="174" fontId="31" fillId="7" borderId="0" xfId="27" applyNumberFormat="1" applyFont="1" applyFill="1" applyBorder="1" applyAlignment="1">
      <alignment horizontal="right" vertical="center"/>
    </xf>
    <xf numFmtId="174" fontId="31" fillId="0" borderId="0" xfId="27" applyNumberFormat="1" applyFont="1" applyFill="1" applyBorder="1" applyAlignment="1">
      <alignment horizontal="right" vertical="center"/>
    </xf>
    <xf numFmtId="175" fontId="31" fillId="7" borderId="0" xfId="27" applyNumberFormat="1" applyFont="1" applyFill="1" applyBorder="1" applyAlignment="1">
      <alignment horizontal="right" vertical="center" indent="1"/>
    </xf>
    <xf numFmtId="175" fontId="31" fillId="0" borderId="0" xfId="27" applyNumberFormat="1" applyFont="1" applyFill="1" applyBorder="1" applyAlignment="1">
      <alignment horizontal="right" vertical="center" indent="1"/>
    </xf>
    <xf numFmtId="0" fontId="26" fillId="10" borderId="5" xfId="1" applyFont="1" applyFill="1" applyBorder="1" applyAlignment="1" applyProtection="1">
      <alignment vertical="center"/>
      <protection locked="0"/>
    </xf>
    <xf numFmtId="0" fontId="31" fillId="16" borderId="22" xfId="0" applyFont="1" applyFill="1" applyBorder="1" applyAlignment="1">
      <alignment horizontal="left" vertical="center"/>
    </xf>
    <xf numFmtId="170" fontId="31" fillId="16" borderId="22" xfId="0" applyNumberFormat="1" applyFont="1" applyFill="1" applyBorder="1" applyAlignment="1">
      <alignment horizontal="right" vertical="center"/>
    </xf>
    <xf numFmtId="171" fontId="31" fillId="16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horizontal="right" vertical="center"/>
    </xf>
    <xf numFmtId="172" fontId="31" fillId="16" borderId="22" xfId="27" applyNumberFormat="1" applyFont="1" applyFill="1" applyBorder="1" applyAlignment="1">
      <alignment horizontal="right" vertical="center"/>
    </xf>
    <xf numFmtId="171" fontId="31" fillId="16" borderId="24" xfId="0" applyNumberFormat="1" applyFont="1" applyFill="1" applyBorder="1" applyAlignment="1">
      <alignment horizontal="center" vertical="center"/>
    </xf>
    <xf numFmtId="173" fontId="31" fillId="16" borderId="22" xfId="27" applyNumberFormat="1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left" vertical="center"/>
    </xf>
    <xf numFmtId="170" fontId="31" fillId="7" borderId="25" xfId="0" applyNumberFormat="1" applyFont="1" applyFill="1" applyBorder="1" applyAlignment="1">
      <alignment horizontal="right" vertical="center"/>
    </xf>
    <xf numFmtId="170" fontId="31" fillId="0" borderId="25" xfId="0" applyNumberFormat="1" applyFont="1" applyFill="1" applyBorder="1" applyAlignment="1">
      <alignment horizontal="right" vertical="center"/>
    </xf>
    <xf numFmtId="174" fontId="31" fillId="7" borderId="25" xfId="27" applyNumberFormat="1" applyFont="1" applyFill="1" applyBorder="1" applyAlignment="1">
      <alignment horizontal="right" vertical="center"/>
    </xf>
    <xf numFmtId="174" fontId="31" fillId="0" borderId="25" xfId="27" applyNumberFormat="1" applyFont="1" applyFill="1" applyBorder="1" applyAlignment="1">
      <alignment horizontal="right" vertical="center"/>
    </xf>
    <xf numFmtId="175" fontId="31" fillId="7" borderId="25" xfId="27" applyNumberFormat="1" applyFont="1" applyFill="1" applyBorder="1" applyAlignment="1">
      <alignment horizontal="right" vertical="center" indent="1"/>
    </xf>
    <xf numFmtId="175" fontId="31" fillId="0" borderId="25" xfId="27" applyNumberFormat="1" applyFont="1" applyFill="1" applyBorder="1" applyAlignment="1">
      <alignment horizontal="right" vertical="center" indent="1"/>
    </xf>
    <xf numFmtId="0" fontId="32" fillId="16" borderId="26" xfId="0" applyFont="1" applyFill="1" applyBorder="1" applyAlignment="1">
      <alignment horizontal="left" vertical="center"/>
    </xf>
    <xf numFmtId="170" fontId="32" fillId="16" borderId="26" xfId="0" applyNumberFormat="1" applyFont="1" applyFill="1" applyBorder="1" applyAlignment="1">
      <alignment horizontal="right" vertical="center"/>
    </xf>
    <xf numFmtId="170" fontId="32" fillId="17" borderId="26" xfId="0" applyNumberFormat="1" applyFont="1" applyFill="1" applyBorder="1" applyAlignment="1">
      <alignment horizontal="right" vertical="center"/>
    </xf>
    <xf numFmtId="171" fontId="32" fillId="16" borderId="26" xfId="0" applyNumberFormat="1" applyFont="1" applyFill="1" applyBorder="1" applyAlignment="1">
      <alignment horizontal="right" vertical="center"/>
    </xf>
    <xf numFmtId="172" fontId="32" fillId="16" borderId="27" xfId="27" applyNumberFormat="1" applyFont="1" applyFill="1" applyBorder="1" applyAlignment="1">
      <alignment horizontal="right" vertical="center"/>
    </xf>
    <xf numFmtId="172" fontId="32" fillId="16" borderId="26" xfId="27" applyNumberFormat="1" applyFont="1" applyFill="1" applyBorder="1" applyAlignment="1">
      <alignment horizontal="right" vertical="center"/>
    </xf>
    <xf numFmtId="171" fontId="32" fillId="16" borderId="28" xfId="0" applyNumberFormat="1" applyFont="1" applyFill="1" applyBorder="1" applyAlignment="1">
      <alignment horizontal="center" vertical="center"/>
    </xf>
    <xf numFmtId="173" fontId="32" fillId="16" borderId="26" xfId="27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170" fontId="32" fillId="7" borderId="0" xfId="0" applyNumberFormat="1" applyFont="1" applyFill="1" applyBorder="1" applyAlignment="1">
      <alignment horizontal="right" vertical="center"/>
    </xf>
    <xf numFmtId="170" fontId="32" fillId="0" borderId="0" xfId="0" applyNumberFormat="1" applyFont="1" applyFill="1" applyBorder="1" applyAlignment="1">
      <alignment horizontal="right" vertical="center"/>
    </xf>
    <xf numFmtId="174" fontId="32" fillId="7" borderId="0" xfId="27" applyNumberFormat="1" applyFont="1" applyFill="1" applyBorder="1" applyAlignment="1">
      <alignment horizontal="right" vertical="center"/>
    </xf>
    <xf numFmtId="174" fontId="32" fillId="0" borderId="0" xfId="27" applyNumberFormat="1" applyFont="1" applyFill="1" applyBorder="1" applyAlignment="1">
      <alignment horizontal="right" vertical="center"/>
    </xf>
    <xf numFmtId="175" fontId="32" fillId="7" borderId="0" xfId="27" applyNumberFormat="1" applyFont="1" applyFill="1" applyBorder="1" applyAlignment="1">
      <alignment horizontal="right" vertical="center" indent="1"/>
    </xf>
    <xf numFmtId="175" fontId="32" fillId="0" borderId="0" xfId="27" applyNumberFormat="1" applyFont="1" applyFill="1" applyBorder="1" applyAlignment="1">
      <alignment horizontal="right" vertical="center" indent="1"/>
    </xf>
    <xf numFmtId="0" fontId="32" fillId="16" borderId="22" xfId="0" applyFont="1" applyFill="1" applyBorder="1" applyAlignment="1">
      <alignment horizontal="left" vertical="center"/>
    </xf>
    <xf numFmtId="170" fontId="32" fillId="16" borderId="22" xfId="0" applyNumberFormat="1" applyFont="1" applyFill="1" applyBorder="1" applyAlignment="1">
      <alignment horizontal="right" vertical="center"/>
    </xf>
    <xf numFmtId="170" fontId="32" fillId="17" borderId="22" xfId="0" applyNumberFormat="1" applyFont="1" applyFill="1" applyBorder="1" applyAlignment="1">
      <alignment horizontal="right" vertical="center"/>
    </xf>
    <xf numFmtId="171" fontId="32" fillId="16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horizontal="right" vertical="center"/>
    </xf>
    <xf numFmtId="172" fontId="32" fillId="16" borderId="22" xfId="27" applyNumberFormat="1" applyFont="1" applyFill="1" applyBorder="1" applyAlignment="1">
      <alignment horizontal="right" vertical="center"/>
    </xf>
    <xf numFmtId="171" fontId="32" fillId="16" borderId="24" xfId="0" applyNumberFormat="1" applyFont="1" applyFill="1" applyBorder="1" applyAlignment="1">
      <alignment horizontal="center" vertical="center"/>
    </xf>
    <xf numFmtId="173" fontId="32" fillId="16" borderId="22" xfId="27" applyNumberFormat="1" applyFont="1" applyFill="1" applyBorder="1" applyAlignment="1">
      <alignment horizontal="center" vertical="center"/>
    </xf>
    <xf numFmtId="0" fontId="32" fillId="2" borderId="25" xfId="0" applyFont="1" applyFill="1" applyBorder="1" applyAlignment="1">
      <alignment horizontal="left" vertical="center"/>
    </xf>
    <xf numFmtId="170" fontId="32" fillId="7" borderId="25" xfId="0" applyNumberFormat="1" applyFont="1" applyFill="1" applyBorder="1" applyAlignment="1">
      <alignment horizontal="right" vertical="center"/>
    </xf>
    <xf numFmtId="170" fontId="32" fillId="0" borderId="25" xfId="0" applyNumberFormat="1" applyFont="1" applyFill="1" applyBorder="1" applyAlignment="1">
      <alignment horizontal="right" vertical="center"/>
    </xf>
    <xf numFmtId="174" fontId="32" fillId="7" borderId="25" xfId="27" applyNumberFormat="1" applyFont="1" applyFill="1" applyBorder="1" applyAlignment="1">
      <alignment horizontal="right" vertical="center"/>
    </xf>
    <xf numFmtId="174" fontId="32" fillId="0" borderId="25" xfId="27" applyNumberFormat="1" applyFont="1" applyFill="1" applyBorder="1" applyAlignment="1">
      <alignment horizontal="right" vertical="center"/>
    </xf>
    <xf numFmtId="175" fontId="32" fillId="7" borderId="25" xfId="27" applyNumberFormat="1" applyFont="1" applyFill="1" applyBorder="1" applyAlignment="1">
      <alignment horizontal="right" vertical="center" indent="1"/>
    </xf>
    <xf numFmtId="175" fontId="32" fillId="0" borderId="25" xfId="27" applyNumberFormat="1" applyFont="1" applyFill="1" applyBorder="1" applyAlignment="1">
      <alignment horizontal="right" vertical="center" indent="1"/>
    </xf>
    <xf numFmtId="0" fontId="33" fillId="5" borderId="29" xfId="0" applyFont="1" applyFill="1" applyBorder="1" applyAlignment="1">
      <alignment horizontal="left" vertical="center"/>
    </xf>
    <xf numFmtId="170" fontId="33" fillId="5" borderId="30" xfId="0" applyNumberFormat="1" applyFont="1" applyFill="1" applyBorder="1" applyAlignment="1">
      <alignment horizontal="right" vertical="center"/>
    </xf>
    <xf numFmtId="171" fontId="33" fillId="5" borderId="30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horizontal="right" vertical="center"/>
    </xf>
    <xf numFmtId="172" fontId="33" fillId="5" borderId="30" xfId="27" applyNumberFormat="1" applyFont="1" applyFill="1" applyBorder="1" applyAlignment="1">
      <alignment horizontal="right" vertical="center"/>
    </xf>
    <xf numFmtId="171" fontId="33" fillId="5" borderId="32" xfId="0" applyNumberFormat="1" applyFont="1" applyFill="1" applyBorder="1" applyAlignment="1">
      <alignment horizontal="center" vertical="center"/>
    </xf>
    <xf numFmtId="173" fontId="33" fillId="5" borderId="33" xfId="27" applyNumberFormat="1" applyFont="1" applyFill="1" applyBorder="1" applyAlignment="1">
      <alignment horizontal="center" vertical="center"/>
    </xf>
    <xf numFmtId="0" fontId="34" fillId="18" borderId="34" xfId="0" applyFont="1" applyFill="1" applyBorder="1" applyAlignment="1">
      <alignment horizontal="left" vertical="center"/>
    </xf>
    <xf numFmtId="170" fontId="34" fillId="18" borderId="35" xfId="0" applyNumberFormat="1" applyFont="1" applyFill="1" applyBorder="1" applyAlignment="1">
      <alignment horizontal="right" vertical="center"/>
    </xf>
    <xf numFmtId="174" fontId="34" fillId="18" borderId="35" xfId="27" applyNumberFormat="1" applyFont="1" applyFill="1" applyBorder="1" applyAlignment="1">
      <alignment horizontal="right" vertical="center"/>
    </xf>
    <xf numFmtId="175" fontId="34" fillId="18" borderId="35" xfId="27" applyNumberFormat="1" applyFont="1" applyFill="1" applyBorder="1" applyAlignment="1">
      <alignment horizontal="right" vertical="center" indent="1"/>
    </xf>
    <xf numFmtId="175" fontId="34" fillId="18" borderId="36" xfId="27" applyNumberFormat="1" applyFont="1" applyFill="1" applyBorder="1" applyAlignment="1">
      <alignment horizontal="right" vertical="center" indent="1"/>
    </xf>
    <xf numFmtId="0" fontId="35" fillId="16" borderId="0" xfId="0" applyFont="1" applyFill="1" applyBorder="1" applyAlignment="1">
      <alignment horizontal="left" vertical="center"/>
    </xf>
    <xf numFmtId="170" fontId="35" fillId="16" borderId="0" xfId="0" applyNumberFormat="1" applyFont="1" applyFill="1" applyBorder="1" applyAlignment="1">
      <alignment horizontal="right" vertical="center"/>
    </xf>
    <xf numFmtId="170" fontId="35" fillId="17" borderId="0" xfId="0" applyNumberFormat="1" applyFont="1" applyFill="1" applyBorder="1" applyAlignment="1">
      <alignment horizontal="right" vertical="center"/>
    </xf>
    <xf numFmtId="171" fontId="35" fillId="16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horizontal="right" vertical="center"/>
    </xf>
    <xf numFmtId="172" fontId="35" fillId="16" borderId="0" xfId="27" applyNumberFormat="1" applyFont="1" applyFill="1" applyBorder="1" applyAlignment="1">
      <alignment horizontal="right" vertical="center"/>
    </xf>
    <xf numFmtId="171" fontId="35" fillId="16" borderId="21" xfId="0" applyNumberFormat="1" applyFont="1" applyFill="1" applyBorder="1" applyAlignment="1">
      <alignment horizontal="center" vertical="center"/>
    </xf>
    <xf numFmtId="173" fontId="35" fillId="16" borderId="0" xfId="27" applyNumberFormat="1" applyFont="1" applyFill="1" applyBorder="1" applyAlignment="1">
      <alignment horizontal="center" vertical="center"/>
    </xf>
    <xf numFmtId="170" fontId="35" fillId="7" borderId="0" xfId="0" applyNumberFormat="1" applyFont="1" applyFill="1" applyBorder="1" applyAlignment="1">
      <alignment horizontal="right" vertical="center"/>
    </xf>
    <xf numFmtId="170" fontId="35" fillId="0" borderId="0" xfId="0" applyNumberFormat="1" applyFont="1" applyFill="1" applyBorder="1" applyAlignment="1">
      <alignment horizontal="right" vertical="center"/>
    </xf>
    <xf numFmtId="174" fontId="35" fillId="7" borderId="0" xfId="27" applyNumberFormat="1" applyFont="1" applyFill="1" applyBorder="1" applyAlignment="1">
      <alignment horizontal="right" vertical="center"/>
    </xf>
    <xf numFmtId="174" fontId="35" fillId="0" borderId="0" xfId="27" applyNumberFormat="1" applyFont="1" applyFill="1" applyBorder="1" applyAlignment="1">
      <alignment horizontal="right" vertical="center"/>
    </xf>
    <xf numFmtId="175" fontId="35" fillId="7" borderId="0" xfId="27" applyNumberFormat="1" applyFont="1" applyFill="1" applyBorder="1" applyAlignment="1">
      <alignment horizontal="right" vertical="center" indent="1"/>
    </xf>
    <xf numFmtId="175" fontId="35" fillId="0" borderId="0" xfId="27" applyNumberFormat="1" applyFont="1" applyFill="1" applyBorder="1" applyAlignment="1">
      <alignment horizontal="right" vertical="center" indent="1"/>
    </xf>
    <xf numFmtId="0" fontId="35" fillId="16" borderId="37" xfId="0" applyFont="1" applyFill="1" applyBorder="1" applyAlignment="1">
      <alignment horizontal="left" vertical="center"/>
    </xf>
    <xf numFmtId="170" fontId="35" fillId="16" borderId="37" xfId="0" applyNumberFormat="1" applyFont="1" applyFill="1" applyBorder="1" applyAlignment="1">
      <alignment horizontal="right" vertical="center"/>
    </xf>
    <xf numFmtId="170" fontId="35" fillId="17" borderId="37" xfId="0" applyNumberFormat="1" applyFont="1" applyFill="1" applyBorder="1" applyAlignment="1">
      <alignment horizontal="right" vertical="center"/>
    </xf>
    <xf numFmtId="171" fontId="35" fillId="16" borderId="37" xfId="0" applyNumberFormat="1" applyFont="1" applyFill="1" applyBorder="1" applyAlignment="1">
      <alignment horizontal="right" vertical="center"/>
    </xf>
    <xf numFmtId="172" fontId="35" fillId="16" borderId="38" xfId="27" applyNumberFormat="1" applyFont="1" applyFill="1" applyBorder="1" applyAlignment="1">
      <alignment horizontal="right" vertical="center"/>
    </xf>
    <xf numFmtId="172" fontId="35" fillId="16" borderId="37" xfId="27" applyNumberFormat="1" applyFont="1" applyFill="1" applyBorder="1" applyAlignment="1">
      <alignment horizontal="right" vertical="center"/>
    </xf>
    <xf numFmtId="171" fontId="35" fillId="16" borderId="39" xfId="0" applyNumberFormat="1" applyFont="1" applyFill="1" applyBorder="1" applyAlignment="1">
      <alignment horizontal="center" vertical="center"/>
    </xf>
    <xf numFmtId="173" fontId="35" fillId="16" borderId="37" xfId="27" applyNumberFormat="1" applyFont="1" applyFill="1" applyBorder="1" applyAlignment="1">
      <alignment horizontal="center" vertical="center"/>
    </xf>
    <xf numFmtId="170" fontId="35" fillId="0" borderId="40" xfId="0" applyNumberFormat="1" applyFont="1" applyFill="1" applyBorder="1" applyAlignment="1">
      <alignment horizontal="left" vertical="center"/>
    </xf>
    <xf numFmtId="170" fontId="35" fillId="7" borderId="40" xfId="0" applyNumberFormat="1" applyFont="1" applyFill="1" applyBorder="1" applyAlignment="1">
      <alignment horizontal="right" vertical="center"/>
    </xf>
    <xf numFmtId="170" fontId="35" fillId="0" borderId="40" xfId="0" applyNumberFormat="1" applyFont="1" applyFill="1" applyBorder="1" applyAlignment="1">
      <alignment horizontal="right" vertical="center"/>
    </xf>
    <xf numFmtId="174" fontId="35" fillId="7" borderId="40" xfId="27" applyNumberFormat="1" applyFont="1" applyFill="1" applyBorder="1" applyAlignment="1">
      <alignment horizontal="right" vertical="center"/>
    </xf>
    <xf numFmtId="174" fontId="35" fillId="0" borderId="40" xfId="27" applyNumberFormat="1" applyFont="1" applyFill="1" applyBorder="1" applyAlignment="1">
      <alignment horizontal="right" vertical="center"/>
    </xf>
    <xf numFmtId="175" fontId="35" fillId="7" borderId="40" xfId="27" applyNumberFormat="1" applyFont="1" applyFill="1" applyBorder="1" applyAlignment="1">
      <alignment horizontal="right" vertical="center" indent="1"/>
    </xf>
    <xf numFmtId="175" fontId="35" fillId="0" borderId="40" xfId="27" applyNumberFormat="1" applyFont="1" applyFill="1" applyBorder="1" applyAlignment="1">
      <alignment horizontal="right" vertical="center" indent="1"/>
    </xf>
    <xf numFmtId="170" fontId="31" fillId="17" borderId="22" xfId="0" applyNumberFormat="1" applyFont="1" applyFill="1" applyBorder="1" applyAlignment="1">
      <alignment horizontal="right" vertical="center"/>
    </xf>
    <xf numFmtId="0" fontId="33" fillId="5" borderId="41" xfId="0" applyFont="1" applyFill="1" applyBorder="1" applyAlignment="1">
      <alignment horizontal="left" vertical="center"/>
    </xf>
    <xf numFmtId="170" fontId="33" fillId="5" borderId="26" xfId="0" applyNumberFormat="1" applyFont="1" applyFill="1" applyBorder="1" applyAlignment="1">
      <alignment horizontal="right" vertical="center"/>
    </xf>
    <xf numFmtId="171" fontId="33" fillId="5" borderId="26" xfId="0" applyNumberFormat="1" applyFont="1" applyFill="1" applyBorder="1" applyAlignment="1">
      <alignment horizontal="right" vertical="center"/>
    </xf>
    <xf numFmtId="172" fontId="33" fillId="5" borderId="20" xfId="27" applyNumberFormat="1" applyFont="1" applyFill="1" applyBorder="1" applyAlignment="1">
      <alignment horizontal="right" vertical="center"/>
    </xf>
    <xf numFmtId="172" fontId="33" fillId="5" borderId="0" xfId="27" applyNumberFormat="1" applyFont="1" applyFill="1" applyBorder="1" applyAlignment="1">
      <alignment horizontal="right" vertical="center"/>
    </xf>
    <xf numFmtId="171" fontId="33" fillId="5" borderId="28" xfId="0" applyNumberFormat="1" applyFont="1" applyFill="1" applyBorder="1" applyAlignment="1">
      <alignment horizontal="center" vertical="center"/>
    </xf>
    <xf numFmtId="173" fontId="33" fillId="5" borderId="42" xfId="27" applyNumberFormat="1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left" vertical="center"/>
    </xf>
    <xf numFmtId="170" fontId="34" fillId="18" borderId="44" xfId="0" applyNumberFormat="1" applyFont="1" applyFill="1" applyBorder="1" applyAlignment="1">
      <alignment horizontal="right" vertical="center"/>
    </xf>
    <xf numFmtId="174" fontId="34" fillId="18" borderId="44" xfId="27" applyNumberFormat="1" applyFont="1" applyFill="1" applyBorder="1" applyAlignment="1">
      <alignment horizontal="right" vertical="center"/>
    </xf>
    <xf numFmtId="175" fontId="34" fillId="18" borderId="44" xfId="27" applyNumberFormat="1" applyFont="1" applyFill="1" applyBorder="1" applyAlignment="1">
      <alignment horizontal="right" vertical="center" indent="1"/>
    </xf>
    <xf numFmtId="175" fontId="34" fillId="18" borderId="45" xfId="27" applyNumberFormat="1" applyFont="1" applyFill="1" applyBorder="1" applyAlignment="1">
      <alignment horizontal="right" vertical="center" indent="1"/>
    </xf>
    <xf numFmtId="171" fontId="31" fillId="17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vertical="center"/>
    </xf>
    <xf numFmtId="172" fontId="31" fillId="16" borderId="0" xfId="27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171" fontId="31" fillId="7" borderId="0" xfId="0" applyNumberFormat="1" applyFont="1" applyFill="1" applyBorder="1" applyAlignment="1">
      <alignment horizontal="right" vertical="center"/>
    </xf>
    <xf numFmtId="171" fontId="31" fillId="0" borderId="0" xfId="0" applyNumberFormat="1" applyFont="1" applyFill="1" applyBorder="1" applyAlignment="1">
      <alignment horizontal="right" vertical="center"/>
    </xf>
    <xf numFmtId="171" fontId="31" fillId="17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vertical="center"/>
    </xf>
    <xf numFmtId="172" fontId="31" fillId="16" borderId="22" xfId="27" applyNumberFormat="1" applyFont="1" applyFill="1" applyBorder="1" applyAlignment="1">
      <alignment vertical="center"/>
    </xf>
    <xf numFmtId="0" fontId="31" fillId="0" borderId="25" xfId="0" applyFont="1" applyFill="1" applyBorder="1" applyAlignment="1">
      <alignment horizontal="left" vertical="center"/>
    </xf>
    <xf numFmtId="171" fontId="31" fillId="7" borderId="25" xfId="0" applyNumberFormat="1" applyFont="1" applyFill="1" applyBorder="1" applyAlignment="1">
      <alignment horizontal="right" vertical="center"/>
    </xf>
    <xf numFmtId="171" fontId="31" fillId="0" borderId="25" xfId="0" applyNumberFormat="1" applyFont="1" applyFill="1" applyBorder="1" applyAlignment="1">
      <alignment horizontal="right" vertical="center"/>
    </xf>
    <xf numFmtId="0" fontId="32" fillId="16" borderId="0" xfId="0" applyFont="1" applyFill="1" applyBorder="1" applyAlignment="1">
      <alignment horizontal="left" vertical="center"/>
    </xf>
    <xf numFmtId="171" fontId="32" fillId="16" borderId="0" xfId="0" applyNumberFormat="1" applyFont="1" applyFill="1" applyBorder="1" applyAlignment="1">
      <alignment horizontal="right" vertical="center"/>
    </xf>
    <xf numFmtId="171" fontId="32" fillId="17" borderId="0" xfId="0" applyNumberFormat="1" applyFont="1" applyFill="1" applyBorder="1" applyAlignment="1">
      <alignment horizontal="right" vertical="center"/>
    </xf>
    <xf numFmtId="172" fontId="32" fillId="16" borderId="20" xfId="27" applyNumberFormat="1" applyFont="1" applyFill="1" applyBorder="1" applyAlignment="1">
      <alignment vertical="center"/>
    </xf>
    <xf numFmtId="172" fontId="32" fillId="16" borderId="0" xfId="27" applyNumberFormat="1" applyFont="1" applyFill="1" applyBorder="1" applyAlignment="1">
      <alignment vertical="center"/>
    </xf>
    <xf numFmtId="171" fontId="32" fillId="16" borderId="21" xfId="0" applyNumberFormat="1" applyFont="1" applyFill="1" applyBorder="1" applyAlignment="1">
      <alignment horizontal="center" vertical="center"/>
    </xf>
    <xf numFmtId="173" fontId="32" fillId="16" borderId="0" xfId="27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171" fontId="32" fillId="7" borderId="0" xfId="0" applyNumberFormat="1" applyFont="1" applyFill="1" applyBorder="1" applyAlignment="1">
      <alignment horizontal="right" vertical="center"/>
    </xf>
    <xf numFmtId="171" fontId="32" fillId="0" borderId="0" xfId="0" applyNumberFormat="1" applyFont="1" applyFill="1" applyBorder="1" applyAlignment="1">
      <alignment horizontal="right" vertical="center"/>
    </xf>
    <xf numFmtId="171" fontId="32" fillId="17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vertical="center"/>
    </xf>
    <xf numFmtId="172" fontId="32" fillId="16" borderId="22" xfId="27" applyNumberFormat="1" applyFont="1" applyFill="1" applyBorder="1" applyAlignment="1">
      <alignment vertical="center"/>
    </xf>
    <xf numFmtId="0" fontId="32" fillId="0" borderId="25" xfId="0" applyFont="1" applyFill="1" applyBorder="1" applyAlignment="1">
      <alignment horizontal="left" vertical="center"/>
    </xf>
    <xf numFmtId="171" fontId="32" fillId="7" borderId="25" xfId="0" applyNumberFormat="1" applyFont="1" applyFill="1" applyBorder="1" applyAlignment="1">
      <alignment horizontal="right" vertical="center"/>
    </xf>
    <xf numFmtId="171" fontId="32" fillId="0" borderId="25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vertical="center"/>
    </xf>
    <xf numFmtId="172" fontId="33" fillId="5" borderId="30" xfId="27" applyNumberFormat="1" applyFont="1" applyFill="1" applyBorder="1" applyAlignment="1">
      <alignment vertical="center"/>
    </xf>
    <xf numFmtId="171" fontId="34" fillId="18" borderId="35" xfId="0" applyNumberFormat="1" applyFont="1" applyFill="1" applyBorder="1" applyAlignment="1">
      <alignment horizontal="right" vertical="center"/>
    </xf>
    <xf numFmtId="171" fontId="35" fillId="17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vertical="center"/>
    </xf>
    <xf numFmtId="172" fontId="35" fillId="16" borderId="0" xfId="27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left" vertical="center"/>
    </xf>
    <xf numFmtId="171" fontId="35" fillId="7" borderId="0" xfId="0" applyNumberFormat="1" applyFont="1" applyFill="1" applyBorder="1" applyAlignment="1">
      <alignment horizontal="right" vertical="center"/>
    </xf>
    <xf numFmtId="171" fontId="35" fillId="0" borderId="0" xfId="0" applyNumberFormat="1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25" xfId="0" applyFont="1" applyFill="1" applyBorder="1" applyAlignment="1">
      <alignment horizontal="left" vertical="center"/>
    </xf>
    <xf numFmtId="172" fontId="32" fillId="16" borderId="20" xfId="27" applyNumberFormat="1" applyFont="1" applyFill="1" applyBorder="1" applyAlignment="1">
      <alignment horizontal="right" vertical="center"/>
    </xf>
    <xf numFmtId="172" fontId="32" fillId="16" borderId="0" xfId="27" applyNumberFormat="1" applyFont="1" applyFill="1" applyBorder="1" applyAlignment="1">
      <alignment horizontal="right" vertical="center"/>
    </xf>
    <xf numFmtId="0" fontId="35" fillId="16" borderId="22" xfId="0" applyFont="1" applyFill="1" applyBorder="1" applyAlignment="1">
      <alignment horizontal="left" vertical="center"/>
    </xf>
    <xf numFmtId="171" fontId="35" fillId="16" borderId="22" xfId="0" applyNumberFormat="1" applyFont="1" applyFill="1" applyBorder="1" applyAlignment="1">
      <alignment horizontal="right" vertical="center"/>
    </xf>
    <xf numFmtId="171" fontId="35" fillId="17" borderId="22" xfId="0" applyNumberFormat="1" applyFont="1" applyFill="1" applyBorder="1" applyAlignment="1">
      <alignment horizontal="right" vertical="center"/>
    </xf>
    <xf numFmtId="172" fontId="35" fillId="16" borderId="23" xfId="27" applyNumberFormat="1" applyFont="1" applyFill="1" applyBorder="1" applyAlignment="1">
      <alignment horizontal="right" vertical="center"/>
    </xf>
    <xf numFmtId="172" fontId="35" fillId="16" borderId="22" xfId="27" applyNumberFormat="1" applyFont="1" applyFill="1" applyBorder="1" applyAlignment="1">
      <alignment horizontal="right" vertical="center"/>
    </xf>
    <xf numFmtId="171" fontId="35" fillId="16" borderId="24" xfId="0" applyNumberFormat="1" applyFont="1" applyFill="1" applyBorder="1" applyAlignment="1">
      <alignment horizontal="center" vertical="center"/>
    </xf>
    <xf numFmtId="173" fontId="35" fillId="16" borderId="22" xfId="27" applyNumberFormat="1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left" vertical="center"/>
    </xf>
    <xf numFmtId="171" fontId="35" fillId="7" borderId="25" xfId="0" applyNumberFormat="1" applyFont="1" applyFill="1" applyBorder="1" applyAlignment="1">
      <alignment horizontal="right" vertical="center"/>
    </xf>
    <xf numFmtId="171" fontId="35" fillId="0" borderId="25" xfId="0" applyNumberFormat="1" applyFont="1" applyFill="1" applyBorder="1" applyAlignment="1">
      <alignment horizontal="right" vertical="center"/>
    </xf>
    <xf numFmtId="174" fontId="35" fillId="7" borderId="25" xfId="27" applyNumberFormat="1" applyFont="1" applyFill="1" applyBorder="1" applyAlignment="1">
      <alignment horizontal="right" vertical="center"/>
    </xf>
    <xf numFmtId="174" fontId="35" fillId="0" borderId="25" xfId="27" applyNumberFormat="1" applyFont="1" applyFill="1" applyBorder="1" applyAlignment="1">
      <alignment horizontal="right" vertical="center"/>
    </xf>
    <xf numFmtId="175" fontId="35" fillId="7" borderId="25" xfId="27" applyNumberFormat="1" applyFont="1" applyFill="1" applyBorder="1" applyAlignment="1">
      <alignment horizontal="right" vertical="center" indent="1"/>
    </xf>
    <xf numFmtId="175" fontId="35" fillId="0" borderId="25" xfId="27" applyNumberFormat="1" applyFont="1" applyFill="1" applyBorder="1" applyAlignment="1">
      <alignment horizontal="right" vertical="center" indent="1"/>
    </xf>
    <xf numFmtId="0" fontId="37" fillId="16" borderId="0" xfId="1" applyFont="1" applyFill="1" applyAlignment="1" applyProtection="1">
      <alignment vertical="center"/>
    </xf>
    <xf numFmtId="0" fontId="38" fillId="16" borderId="0" xfId="1" applyFont="1" applyFill="1" applyAlignment="1" applyProtection="1">
      <alignment vertical="center"/>
    </xf>
    <xf numFmtId="0" fontId="38" fillId="16" borderId="0" xfId="1" applyFont="1" applyFill="1" applyBorder="1" applyAlignment="1" applyProtection="1">
      <alignment vertical="center"/>
    </xf>
    <xf numFmtId="0" fontId="38" fillId="16" borderId="0" xfId="1" applyFont="1" applyFill="1" applyAlignment="1" applyProtection="1">
      <alignment vertical="center"/>
      <protection locked="0"/>
    </xf>
    <xf numFmtId="0" fontId="38" fillId="16" borderId="0" xfId="1" applyFont="1" applyFill="1" applyAlignment="1" applyProtection="1">
      <alignment horizontal="right" vertical="center"/>
    </xf>
    <xf numFmtId="167" fontId="2" fillId="2" borderId="0" xfId="26" applyNumberFormat="1" applyFont="1" applyFill="1"/>
    <xf numFmtId="43" fontId="0" fillId="2" borderId="0" xfId="0" applyNumberFormat="1" applyFill="1"/>
    <xf numFmtId="43" fontId="39" fillId="2" borderId="0" xfId="26" applyFont="1" applyFill="1"/>
    <xf numFmtId="176" fontId="0" fillId="5" borderId="0" xfId="0" applyNumberFormat="1" applyFill="1"/>
    <xf numFmtId="1" fontId="0" fillId="2" borderId="0" xfId="0" applyNumberFormat="1" applyFill="1" applyAlignment="1">
      <alignment horizontal="left"/>
    </xf>
    <xf numFmtId="0" fontId="23" fillId="9" borderId="0" xfId="1" applyFont="1" applyFill="1" applyBorder="1" applyAlignment="1" applyProtection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8" fillId="11" borderId="5" xfId="0" applyFont="1" applyFill="1" applyBorder="1" applyAlignment="1">
      <alignment horizontal="center" vertical="center" wrapText="1"/>
    </xf>
    <xf numFmtId="0" fontId="27" fillId="12" borderId="5" xfId="0" applyFont="1" applyFill="1" applyBorder="1" applyAlignment="1">
      <alignment horizontal="center" vertical="center" wrapText="1"/>
    </xf>
    <xf numFmtId="0" fontId="28" fillId="12" borderId="5" xfId="0" applyFont="1" applyFill="1" applyBorder="1" applyAlignment="1">
      <alignment horizontal="center" vertical="center" wrapText="1"/>
    </xf>
    <xf numFmtId="0" fontId="27" fillId="12" borderId="8" xfId="0" applyFont="1" applyFill="1" applyBorder="1" applyAlignment="1">
      <alignment horizontal="center" vertical="center" wrapText="1"/>
    </xf>
    <xf numFmtId="9" fontId="27" fillId="14" borderId="46" xfId="0" applyNumberFormat="1" applyFont="1" applyFill="1" applyBorder="1" applyAlignment="1">
      <alignment horizontal="center" vertical="center"/>
    </xf>
    <xf numFmtId="9" fontId="27" fillId="14" borderId="47" xfId="0" applyNumberFormat="1" applyFont="1" applyFill="1" applyBorder="1" applyAlignment="1">
      <alignment horizontal="center" vertical="center"/>
    </xf>
    <xf numFmtId="9" fontId="27" fillId="14" borderId="48" xfId="0" applyNumberFormat="1" applyFont="1" applyFill="1" applyBorder="1" applyAlignment="1">
      <alignment horizontal="center" vertical="center"/>
    </xf>
    <xf numFmtId="0" fontId="27" fillId="12" borderId="0" xfId="0" applyNumberFormat="1" applyFont="1" applyFill="1" applyBorder="1" applyAlignment="1">
      <alignment horizontal="center" vertical="center"/>
    </xf>
    <xf numFmtId="11" fontId="27" fillId="12" borderId="0" xfId="0" applyNumberFormat="1" applyFont="1" applyFill="1" applyBorder="1" applyAlignment="1">
      <alignment horizontal="center" vertical="center" wrapText="1"/>
    </xf>
    <xf numFmtId="0" fontId="27" fillId="12" borderId="10" xfId="0" applyNumberFormat="1" applyFont="1" applyFill="1" applyBorder="1" applyAlignment="1">
      <alignment horizontal="center" vertical="center" wrapText="1"/>
    </xf>
    <xf numFmtId="168" fontId="27" fillId="8" borderId="0" xfId="0" applyNumberFormat="1" applyFont="1" applyFill="1" applyBorder="1" applyAlignment="1">
      <alignment horizontal="center" vertical="center"/>
    </xf>
    <xf numFmtId="0" fontId="27" fillId="13" borderId="0" xfId="0" applyFont="1" applyFill="1" applyBorder="1" applyAlignment="1">
      <alignment horizontal="center" vertical="center"/>
    </xf>
    <xf numFmtId="9" fontId="27" fillId="14" borderId="14" xfId="0" applyNumberFormat="1" applyFont="1" applyFill="1" applyBorder="1" applyAlignment="1">
      <alignment horizontal="center" vertical="center"/>
    </xf>
    <xf numFmtId="9" fontId="27" fillId="14" borderId="15" xfId="0" applyNumberFormat="1" applyFont="1" applyFill="1" applyBorder="1" applyAlignment="1">
      <alignment horizontal="center" vertical="center"/>
    </xf>
    <xf numFmtId="9" fontId="27" fillId="14" borderId="16" xfId="0" applyNumberFormat="1" applyFont="1" applyFill="1" applyBorder="1" applyAlignment="1">
      <alignment horizontal="center" vertical="center"/>
    </xf>
  </cellXfs>
  <cellStyles count="29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" xfId="26" builtinId="3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8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" xfId="27" builtinId="5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7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colors>
    <mruColors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eme1">
  <a:themeElements>
    <a:clrScheme name="New PPT Colours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gNTmR5i8ExGm8L5ppDk4IUBf9hOhburQJU_p_OGp9JmPA?e=rcMR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a.org/weo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F66C-FF0C-426F-985C-2AC687C25385}">
  <sheetPr>
    <tabColor theme="4" tint="0.39997558519241921"/>
  </sheetPr>
  <dimension ref="A1:AE169"/>
  <sheetViews>
    <sheetView tabSelected="1" topLeftCell="A29" zoomScale="70" zoomScaleNormal="70" workbookViewId="0">
      <selection activeCell="E63" sqref="E63"/>
    </sheetView>
  </sheetViews>
  <sheetFormatPr defaultColWidth="8.88671875" defaultRowHeight="14.4" x14ac:dyDescent="0.3"/>
  <cols>
    <col min="1" max="3" width="15.77734375" style="8" customWidth="1"/>
    <col min="4" max="4" width="12.77734375" style="8" customWidth="1"/>
    <col min="5" max="5" width="25.77734375" style="8" customWidth="1"/>
    <col min="6" max="18" width="12.77734375" style="8" customWidth="1"/>
    <col min="19" max="19" width="8.88671875" style="8"/>
    <col min="20" max="31" width="15.77734375" style="8" customWidth="1"/>
    <col min="32" max="16384" width="8.88671875" style="8"/>
  </cols>
  <sheetData>
    <row r="1" spans="1:31" s="10" customFormat="1" ht="49.5" customHeight="1" x14ac:dyDescent="0.7">
      <c r="A1" s="11" t="s">
        <v>63</v>
      </c>
    </row>
    <row r="2" spans="1:31" s="12" customFormat="1" x14ac:dyDescent="0.3">
      <c r="A2" s="12" t="s">
        <v>0</v>
      </c>
      <c r="B2" s="12" t="s">
        <v>65</v>
      </c>
    </row>
    <row r="3" spans="1:31" s="12" customFormat="1" x14ac:dyDescent="0.3">
      <c r="A3" s="12" t="s">
        <v>6</v>
      </c>
      <c r="B3" s="12" t="s">
        <v>64</v>
      </c>
    </row>
    <row r="4" spans="1:31" s="12" customFormat="1" x14ac:dyDescent="0.3">
      <c r="A4" s="12" t="s">
        <v>1</v>
      </c>
      <c r="B4" s="12" t="s">
        <v>71</v>
      </c>
    </row>
    <row r="5" spans="1:31" s="12" customFormat="1" x14ac:dyDescent="0.3">
      <c r="A5" s="12" t="s">
        <v>70</v>
      </c>
      <c r="B5" s="12" t="s">
        <v>76</v>
      </c>
      <c r="C5" s="14">
        <f>0.0238845897*7.33</f>
        <v>0.175074042501</v>
      </c>
    </row>
    <row r="6" spans="1:31" s="12" customFormat="1" x14ac:dyDescent="0.3">
      <c r="B6" s="12" t="s">
        <v>72</v>
      </c>
      <c r="C6" s="229">
        <v>2.653887936E-2</v>
      </c>
    </row>
    <row r="7" spans="1:31" ht="15" thickBot="1" x14ac:dyDescent="0.35"/>
    <row r="8" spans="1:31" s="16" customFormat="1" ht="15" thickBot="1" x14ac:dyDescent="0.35">
      <c r="A8" s="16" t="s">
        <v>75</v>
      </c>
    </row>
    <row r="9" spans="1:31" x14ac:dyDescent="0.3"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Q9" s="8" t="s">
        <v>69</v>
      </c>
    </row>
    <row r="10" spans="1:31" x14ac:dyDescent="0.3">
      <c r="A10" s="8" t="s">
        <v>15</v>
      </c>
      <c r="B10" s="8" t="s">
        <v>66</v>
      </c>
      <c r="C10" s="8" t="s">
        <v>68</v>
      </c>
      <c r="D10" s="8">
        <v>2005</v>
      </c>
      <c r="E10" s="8">
        <v>2007</v>
      </c>
      <c r="F10" s="8">
        <v>2012</v>
      </c>
      <c r="G10" s="8">
        <v>2020</v>
      </c>
      <c r="H10" s="8">
        <v>2030</v>
      </c>
      <c r="I10" s="8">
        <v>2040</v>
      </c>
      <c r="J10" s="8">
        <v>2050</v>
      </c>
      <c r="K10" s="8">
        <v>2060</v>
      </c>
      <c r="L10" s="8">
        <v>2070</v>
      </c>
      <c r="M10" s="8">
        <v>2080</v>
      </c>
      <c r="N10" s="8">
        <v>2090</v>
      </c>
      <c r="O10" s="8">
        <v>2100</v>
      </c>
      <c r="Q10" s="8" t="s">
        <v>17</v>
      </c>
      <c r="S10" s="8" t="s">
        <v>8</v>
      </c>
      <c r="T10" s="8">
        <v>2005</v>
      </c>
      <c r="U10" s="8">
        <v>2007</v>
      </c>
      <c r="V10" s="8">
        <v>2012</v>
      </c>
      <c r="W10" s="8">
        <v>2020</v>
      </c>
      <c r="X10" s="8">
        <v>2030</v>
      </c>
      <c r="Y10" s="8">
        <v>2040</v>
      </c>
      <c r="Z10" s="8">
        <v>2050</v>
      </c>
      <c r="AA10" s="8">
        <v>2060</v>
      </c>
      <c r="AB10" s="8">
        <v>2070</v>
      </c>
      <c r="AC10" s="8">
        <v>2080</v>
      </c>
      <c r="AD10" s="8">
        <v>2090</v>
      </c>
      <c r="AE10" s="8">
        <v>2100</v>
      </c>
    </row>
    <row r="11" spans="1:31" x14ac:dyDescent="0.3">
      <c r="A11" s="8" t="s">
        <v>53</v>
      </c>
      <c r="B11" s="8" t="s">
        <v>52</v>
      </c>
      <c r="C11" s="8" t="s">
        <v>67</v>
      </c>
      <c r="D11" s="13">
        <f t="array" ref="D11">SUM(IF(('R1. TIAM production'!$B$11:$B$398='W1. TIAM cleaned'!$A11)*('R1. TIAM production'!$D$11:$D$398='W1. TIAM cleaned'!$B11)*('R1. TIAM production'!$F$10:$Q$10='W1. TIAM cleaned'!D$10),'R1. TIAM production'!$F$11:$Q$398))</f>
        <v>150084.98173391062</v>
      </c>
      <c r="E11" s="13">
        <f t="array" ref="E11">SUM(IF(('R1. TIAM production'!$B$11:$B$398='W1. TIAM cleaned'!$A11)*('R1. TIAM production'!$D$11:$D$398='W1. TIAM cleaned'!$B11)*('R1. TIAM production'!$F$10:$Q$10='W1. TIAM cleaned'!E$10),'R1. TIAM production'!$F$11:$Q$398))</f>
        <v>152866.05713694371</v>
      </c>
      <c r="F11" s="13">
        <f t="array" ref="F11">SUM(IF(('R1. TIAM production'!$B$11:$B$398='W1. TIAM cleaned'!$A11)*('R1. TIAM production'!$D$11:$D$398='W1. TIAM cleaned'!$B11)*('R1. TIAM production'!$F$10:$Q$10='W1. TIAM cleaned'!F$10),'R1. TIAM production'!$F$11:$Q$398))</f>
        <v>158538.10508974508</v>
      </c>
      <c r="G11" s="13">
        <f t="array" ref="G11">SUM(IF(('R1. TIAM production'!$B$11:$B$398='W1. TIAM cleaned'!$A11)*('R1. TIAM production'!$D$11:$D$398='W1. TIAM cleaned'!$B11)*('R1. TIAM production'!$F$10:$Q$10='W1. TIAM cleaned'!G$10),'R1. TIAM production'!$F$11:$Q$398))</f>
        <v>176731.71480793133</v>
      </c>
      <c r="H11" s="13">
        <f t="array" ref="H11">SUM(IF(('R1. TIAM production'!$B$11:$B$398='W1. TIAM cleaned'!$A11)*('R1. TIAM production'!$D$11:$D$398='W1. TIAM cleaned'!$B11)*('R1. TIAM production'!$F$10:$Q$10='W1. TIAM cleaned'!H$10),'R1. TIAM production'!$F$11:$Q$398))</f>
        <v>183703.30091982748</v>
      </c>
      <c r="I11" s="13">
        <f t="array" ref="I11">SUM(IF(('R1. TIAM production'!$B$11:$B$398='W1. TIAM cleaned'!$A11)*('R1. TIAM production'!$D$11:$D$398='W1. TIAM cleaned'!$B11)*('R1. TIAM production'!$F$10:$Q$10='W1. TIAM cleaned'!I$10),'R1. TIAM production'!$F$11:$Q$398))</f>
        <v>179906.19590309382</v>
      </c>
      <c r="J11" s="13">
        <f t="array" ref="J11">SUM(IF(('R1. TIAM production'!$B$11:$B$398='W1. TIAM cleaned'!$A11)*('R1. TIAM production'!$D$11:$D$398='W1. TIAM cleaned'!$B11)*('R1. TIAM production'!$F$10:$Q$10='W1. TIAM cleaned'!J$10),'R1. TIAM production'!$F$11:$Q$398))</f>
        <v>174205.56780737182</v>
      </c>
      <c r="K11" s="13">
        <f t="array" ref="K11">SUM(IF(('R1. TIAM production'!$B$11:$B$398='W1. TIAM cleaned'!$A11)*('R1. TIAM production'!$D$11:$D$398='W1. TIAM cleaned'!$B11)*('R1. TIAM production'!$F$10:$Q$10='W1. TIAM cleaned'!K$10),'R1. TIAM production'!$F$11:$Q$398))</f>
        <v>175208.15879725059</v>
      </c>
      <c r="L11" s="13">
        <f t="array" ref="L11">SUM(IF(('R1. TIAM production'!$B$11:$B$398='W1. TIAM cleaned'!$A11)*('R1. TIAM production'!$D$11:$D$398='W1. TIAM cleaned'!$B11)*('R1. TIAM production'!$F$10:$Q$10='W1. TIAM cleaned'!L$10),'R1. TIAM production'!$F$11:$Q$398))</f>
        <v>170481.58363279395</v>
      </c>
      <c r="M11" s="13">
        <f t="array" ref="M11">SUM(IF(('R1. TIAM production'!$B$11:$B$398='W1. TIAM cleaned'!$A11)*('R1. TIAM production'!$D$11:$D$398='W1. TIAM cleaned'!$B11)*('R1. TIAM production'!$F$10:$Q$10='W1. TIAM cleaned'!M$10),'R1. TIAM production'!$F$11:$Q$398))</f>
        <v>153068.5289202579</v>
      </c>
      <c r="N11" s="13">
        <f t="array" ref="N11">SUM(IF(('R1. TIAM production'!$B$11:$B$398='W1. TIAM cleaned'!$A11)*('R1. TIAM production'!$D$11:$D$398='W1. TIAM cleaned'!$B11)*('R1. TIAM production'!$F$10:$Q$10='W1. TIAM cleaned'!N$10),'R1. TIAM production'!$F$11:$Q$398))</f>
        <v>147445.35459248035</v>
      </c>
      <c r="O11" s="13">
        <f t="array" ref="O11">SUM(IF(('R1. TIAM production'!$B$11:$B$398='W1. TIAM cleaned'!$A11)*('R1. TIAM production'!$D$11:$D$398='W1. TIAM cleaned'!$B11)*('R1. TIAM production'!$F$10:$Q$10='W1. TIAM cleaned'!O$10),'R1. TIAM production'!$F$11:$Q$398))</f>
        <v>130013.32270301081</v>
      </c>
      <c r="Q11" s="15">
        <f>IF($B11="Oil",$C$5,$C$6)</f>
        <v>0.175074042501</v>
      </c>
      <c r="S11" s="8" t="s">
        <v>73</v>
      </c>
      <c r="T11" s="13">
        <f>D11*$Q11</f>
        <v>26275.984470844476</v>
      </c>
      <c r="U11" s="13">
        <f t="shared" ref="U11:AE26" si="0">E11*$Q11</f>
        <v>26762.878584153579</v>
      </c>
      <c r="V11" s="13">
        <f t="shared" si="0"/>
        <v>27755.906948510034</v>
      </c>
      <c r="W11" s="13">
        <f t="shared" si="0"/>
        <v>30941.135749558383</v>
      </c>
      <c r="X11" s="13">
        <f t="shared" si="0"/>
        <v>32161.679512811868</v>
      </c>
      <c r="Y11" s="13">
        <f t="shared" si="0"/>
        <v>31496.904987731479</v>
      </c>
      <c r="Z11" s="13">
        <f t="shared" si="0"/>
        <v>30498.872982218651</v>
      </c>
      <c r="AA11" s="13">
        <f t="shared" si="0"/>
        <v>30674.400639791809</v>
      </c>
      <c r="AB11" s="13">
        <f t="shared" si="0"/>
        <v>29846.900018565553</v>
      </c>
      <c r="AC11" s="13">
        <f t="shared" si="0"/>
        <v>26798.326137750781</v>
      </c>
      <c r="AD11" s="13">
        <f t="shared" si="0"/>
        <v>25813.854276498922</v>
      </c>
      <c r="AE11" s="13">
        <f t="shared" si="0"/>
        <v>22761.957984603145</v>
      </c>
    </row>
    <row r="12" spans="1:31" x14ac:dyDescent="0.3">
      <c r="A12" s="8" t="s">
        <v>53</v>
      </c>
      <c r="B12" s="8" t="s">
        <v>51</v>
      </c>
      <c r="C12" s="8" t="s">
        <v>51</v>
      </c>
      <c r="D12" s="13">
        <f t="array" ref="D12">SUM(IF(('R1. TIAM production'!$B$11:$B$398='W1. TIAM cleaned'!$A12)*('R1. TIAM production'!$D$11:$D$398='W1. TIAM cleaned'!$B12)*('R1. TIAM production'!$F$10:$Q$10='W1. TIAM cleaned'!D$10),'R1. TIAM production'!$F$11:$Q$398))</f>
        <v>136476.01194532635</v>
      </c>
      <c r="E12" s="13">
        <f t="array" ref="E12">SUM(IF(('R1. TIAM production'!$B$11:$B$398='W1. TIAM cleaned'!$A12)*('R1. TIAM production'!$D$11:$D$398='W1. TIAM cleaned'!$B12)*('R1. TIAM production'!$F$10:$Q$10='W1. TIAM cleaned'!E$10),'R1. TIAM production'!$F$11:$Q$398))</f>
        <v>114426.07636545651</v>
      </c>
      <c r="F12" s="13">
        <f t="array" ref="F12">SUM(IF(('R1. TIAM production'!$B$11:$B$398='W1. TIAM cleaned'!$A12)*('R1. TIAM production'!$D$11:$D$398='W1. TIAM cleaned'!$B12)*('R1. TIAM production'!$F$10:$Q$10='W1. TIAM cleaned'!F$10),'R1. TIAM production'!$F$11:$Q$398))</f>
        <v>124217.04654149617</v>
      </c>
      <c r="G12" s="13">
        <f t="array" ref="G12">SUM(IF(('R1. TIAM production'!$B$11:$B$398='W1. TIAM cleaned'!$A12)*('R1. TIAM production'!$D$11:$D$398='W1. TIAM cleaned'!$B12)*('R1. TIAM production'!$F$10:$Q$10='W1. TIAM cleaned'!G$10),'R1. TIAM production'!$F$11:$Q$398))</f>
        <v>151671.48996992348</v>
      </c>
      <c r="H12" s="13">
        <f t="array" ref="H12">SUM(IF(('R1. TIAM production'!$B$11:$B$398='W1. TIAM cleaned'!$A12)*('R1. TIAM production'!$D$11:$D$398='W1. TIAM cleaned'!$B12)*('R1. TIAM production'!$F$10:$Q$10='W1. TIAM cleaned'!H$10),'R1. TIAM production'!$F$11:$Q$398))</f>
        <v>172959.79121442995</v>
      </c>
      <c r="I12" s="13">
        <f t="array" ref="I12">SUM(IF(('R1. TIAM production'!$B$11:$B$398='W1. TIAM cleaned'!$A12)*('R1. TIAM production'!$D$11:$D$398='W1. TIAM cleaned'!$B12)*('R1. TIAM production'!$F$10:$Q$10='W1. TIAM cleaned'!I$10),'R1. TIAM production'!$F$11:$Q$398))</f>
        <v>179468.23455632065</v>
      </c>
      <c r="J12" s="13">
        <f t="array" ref="J12">SUM(IF(('R1. TIAM production'!$B$11:$B$398='W1. TIAM cleaned'!$A12)*('R1. TIAM production'!$D$11:$D$398='W1. TIAM cleaned'!$B12)*('R1. TIAM production'!$F$10:$Q$10='W1. TIAM cleaned'!J$10),'R1. TIAM production'!$F$11:$Q$398))</f>
        <v>201542.17044622198</v>
      </c>
      <c r="K12" s="13">
        <f t="array" ref="K12">SUM(IF(('R1. TIAM production'!$B$11:$B$398='W1. TIAM cleaned'!$A12)*('R1. TIAM production'!$D$11:$D$398='W1. TIAM cleaned'!$B12)*('R1. TIAM production'!$F$10:$Q$10='W1. TIAM cleaned'!K$10),'R1. TIAM production'!$F$11:$Q$398))</f>
        <v>212927.11506563297</v>
      </c>
      <c r="L12" s="13">
        <f t="array" ref="L12">SUM(IF(('R1. TIAM production'!$B$11:$B$398='W1. TIAM cleaned'!$A12)*('R1. TIAM production'!$D$11:$D$398='W1. TIAM cleaned'!$B12)*('R1. TIAM production'!$F$10:$Q$10='W1. TIAM cleaned'!L$10),'R1. TIAM production'!$F$11:$Q$398))</f>
        <v>217474.13152647021</v>
      </c>
      <c r="M12" s="13">
        <f t="array" ref="M12">SUM(IF(('R1. TIAM production'!$B$11:$B$398='W1. TIAM cleaned'!$A12)*('R1. TIAM production'!$D$11:$D$398='W1. TIAM cleaned'!$B12)*('R1. TIAM production'!$F$10:$Q$10='W1. TIAM cleaned'!M$10),'R1. TIAM production'!$F$11:$Q$398))</f>
        <v>210427.6478932949</v>
      </c>
      <c r="N12" s="13">
        <f t="array" ref="N12">SUM(IF(('R1. TIAM production'!$B$11:$B$398='W1. TIAM cleaned'!$A12)*('R1. TIAM production'!$D$11:$D$398='W1. TIAM cleaned'!$B12)*('R1. TIAM production'!$F$10:$Q$10='W1. TIAM cleaned'!N$10),'R1. TIAM production'!$F$11:$Q$398))</f>
        <v>208456.22824692624</v>
      </c>
      <c r="O12" s="13">
        <f t="array" ref="O12">SUM(IF(('R1. TIAM production'!$B$11:$B$398='W1. TIAM cleaned'!$A12)*('R1. TIAM production'!$D$11:$D$398='W1. TIAM cleaned'!$B12)*('R1. TIAM production'!$F$10:$Q$10='W1. TIAM cleaned'!O$10),'R1. TIAM production'!$F$11:$Q$398))</f>
        <v>203167.17176935196</v>
      </c>
      <c r="Q12" s="15">
        <f t="shared" ref="Q12:Q28" si="1">IF($B12="Oil",$C$5,$C$6)</f>
        <v>2.653887936E-2</v>
      </c>
      <c r="S12" s="8" t="s">
        <v>74</v>
      </c>
      <c r="T12" s="13">
        <f t="shared" ref="T12:T28" si="2">D12*$Q12</f>
        <v>3621.920416550935</v>
      </c>
      <c r="U12" s="13">
        <f t="shared" si="0"/>
        <v>3036.7398363009975</v>
      </c>
      <c r="V12" s="13">
        <f t="shared" si="0"/>
        <v>3296.5812126202718</v>
      </c>
      <c r="W12" s="13">
        <f t="shared" si="0"/>
        <v>4025.1913746632495</v>
      </c>
      <c r="X12" s="13">
        <f t="shared" si="0"/>
        <v>4590.1590331705447</v>
      </c>
      <c r="Y12" s="13">
        <f t="shared" si="0"/>
        <v>4762.885825842377</v>
      </c>
      <c r="Z12" s="13">
        <f t="shared" si="0"/>
        <v>5348.7033474248428</v>
      </c>
      <c r="AA12" s="13">
        <f t="shared" si="0"/>
        <v>5650.8470191996721</v>
      </c>
      <c r="AB12" s="13">
        <f t="shared" si="0"/>
        <v>5771.5197405017652</v>
      </c>
      <c r="AC12" s="13">
        <f t="shared" si="0"/>
        <v>5584.5139614487116</v>
      </c>
      <c r="AD12" s="13">
        <f t="shared" si="0"/>
        <v>5532.1946932858</v>
      </c>
      <c r="AE12" s="13">
        <f t="shared" si="0"/>
        <v>5391.8290614992293</v>
      </c>
    </row>
    <row r="13" spans="1:31" x14ac:dyDescent="0.3">
      <c r="A13" s="8" t="s">
        <v>54</v>
      </c>
      <c r="B13" s="8" t="s">
        <v>52</v>
      </c>
      <c r="C13" s="8" t="s">
        <v>67</v>
      </c>
      <c r="D13" s="13">
        <f t="array" ref="D13">SUM(IF(('R1. TIAM production'!$B$11:$B$398='W1. TIAM cleaned'!$A13)*('R1. TIAM production'!$D$11:$D$398='W1. TIAM cleaned'!$B13)*('R1. TIAM production'!$F$10:$Q$10='W1. TIAM cleaned'!D$10),'R1. TIAM production'!$F$11:$Q$398))</f>
        <v>150084.97248351137</v>
      </c>
      <c r="E13" s="13">
        <f t="array" ref="E13">SUM(IF(('R1. TIAM production'!$B$11:$B$398='W1. TIAM cleaned'!$A13)*('R1. TIAM production'!$D$11:$D$398='W1. TIAM cleaned'!$B13)*('R1. TIAM production'!$F$10:$Q$10='W1. TIAM cleaned'!E$10),'R1. TIAM production'!$F$11:$Q$398))</f>
        <v>152867.07047618789</v>
      </c>
      <c r="F13" s="13">
        <f t="array" ref="F13">SUM(IF(('R1. TIAM production'!$B$11:$B$398='W1. TIAM cleaned'!$A13)*('R1. TIAM production'!$D$11:$D$398='W1. TIAM cleaned'!$B13)*('R1. TIAM production'!$F$10:$Q$10='W1. TIAM cleaned'!F$10),'R1. TIAM production'!$F$11:$Q$398))</f>
        <v>158535.89786744889</v>
      </c>
      <c r="G13" s="13">
        <f t="array" ref="G13">SUM(IF(('R1. TIAM production'!$B$11:$B$398='W1. TIAM cleaned'!$A13)*('R1. TIAM production'!$D$11:$D$398='W1. TIAM cleaned'!$B13)*('R1. TIAM production'!$F$10:$Q$10='W1. TIAM cleaned'!G$10),'R1. TIAM production'!$F$11:$Q$398))</f>
        <v>171976.36653585749</v>
      </c>
      <c r="H13" s="13">
        <f t="array" ref="H13">SUM(IF(('R1. TIAM production'!$B$11:$B$398='W1. TIAM cleaned'!$A13)*('R1. TIAM production'!$D$11:$D$398='W1. TIAM cleaned'!$B13)*('R1. TIAM production'!$F$10:$Q$10='W1. TIAM cleaned'!H$10),'R1. TIAM production'!$F$11:$Q$398))</f>
        <v>161971.18784255392</v>
      </c>
      <c r="I13" s="13">
        <f t="array" ref="I13">SUM(IF(('R1. TIAM production'!$B$11:$B$398='W1. TIAM cleaned'!$A13)*('R1. TIAM production'!$D$11:$D$398='W1. TIAM cleaned'!$B13)*('R1. TIAM production'!$F$10:$Q$10='W1. TIAM cleaned'!I$10),'R1. TIAM production'!$F$11:$Q$398))</f>
        <v>147537.57713842046</v>
      </c>
      <c r="J13" s="13">
        <f t="array" ref="J13">SUM(IF(('R1. TIAM production'!$B$11:$B$398='W1. TIAM cleaned'!$A13)*('R1. TIAM production'!$D$11:$D$398='W1. TIAM cleaned'!$B13)*('R1. TIAM production'!$F$10:$Q$10='W1. TIAM cleaned'!J$10),'R1. TIAM production'!$F$11:$Q$398))</f>
        <v>153330.46118504979</v>
      </c>
      <c r="K13" s="13">
        <f t="array" ref="K13">SUM(IF(('R1. TIAM production'!$B$11:$B$398='W1. TIAM cleaned'!$A13)*('R1. TIAM production'!$D$11:$D$398='W1. TIAM cleaned'!$B13)*('R1. TIAM production'!$F$10:$Q$10='W1. TIAM cleaned'!K$10),'R1. TIAM production'!$F$11:$Q$398))</f>
        <v>148694.2944079017</v>
      </c>
      <c r="L13" s="13">
        <f t="array" ref="L13">SUM(IF(('R1. TIAM production'!$B$11:$B$398='W1. TIAM cleaned'!$A13)*('R1. TIAM production'!$D$11:$D$398='W1. TIAM cleaned'!$B13)*('R1. TIAM production'!$F$10:$Q$10='W1. TIAM cleaned'!L$10),'R1. TIAM production'!$F$11:$Q$398))</f>
        <v>150446.9555887696</v>
      </c>
      <c r="M13" s="13">
        <f t="array" ref="M13">SUM(IF(('R1. TIAM production'!$B$11:$B$398='W1. TIAM cleaned'!$A13)*('R1. TIAM production'!$D$11:$D$398='W1. TIAM cleaned'!$B13)*('R1. TIAM production'!$F$10:$Q$10='W1. TIAM cleaned'!M$10),'R1. TIAM production'!$F$11:$Q$398))</f>
        <v>145253.81881085489</v>
      </c>
      <c r="N13" s="13">
        <f t="array" ref="N13">SUM(IF(('R1. TIAM production'!$B$11:$B$398='W1. TIAM cleaned'!$A13)*('R1. TIAM production'!$D$11:$D$398='W1. TIAM cleaned'!$B13)*('R1. TIAM production'!$F$10:$Q$10='W1. TIAM cleaned'!N$10),'R1. TIAM production'!$F$11:$Q$398))</f>
        <v>135992.32365872685</v>
      </c>
      <c r="O13" s="13">
        <f t="array" ref="O13">SUM(IF(('R1. TIAM production'!$B$11:$B$398='W1. TIAM cleaned'!$A13)*('R1. TIAM production'!$D$11:$D$398='W1. TIAM cleaned'!$B13)*('R1. TIAM production'!$F$10:$Q$10='W1. TIAM cleaned'!O$10),'R1. TIAM production'!$F$11:$Q$398))</f>
        <v>126243.7653652751</v>
      </c>
      <c r="Q13" s="15">
        <f t="shared" si="1"/>
        <v>0.175074042501</v>
      </c>
      <c r="S13" s="8" t="s">
        <v>73</v>
      </c>
      <c r="T13" s="13">
        <f t="shared" si="2"/>
        <v>26275.982851339686</v>
      </c>
      <c r="U13" s="13">
        <f t="shared" si="0"/>
        <v>26763.055993551483</v>
      </c>
      <c r="V13" s="13">
        <f t="shared" si="0"/>
        <v>27755.520521179944</v>
      </c>
      <c r="W13" s="13">
        <f t="shared" si="0"/>
        <v>30108.597704066269</v>
      </c>
      <c r="X13" s="13">
        <f t="shared" si="0"/>
        <v>28356.950624284738</v>
      </c>
      <c r="Y13" s="13">
        <f t="shared" si="0"/>
        <v>25830.000050426388</v>
      </c>
      <c r="Z13" s="13">
        <f t="shared" si="0"/>
        <v>26844.183678209338</v>
      </c>
      <c r="AA13" s="13">
        <f t="shared" si="0"/>
        <v>26032.511218825191</v>
      </c>
      <c r="AB13" s="13">
        <f t="shared" si="0"/>
        <v>26339.356696894309</v>
      </c>
      <c r="AC13" s="13">
        <f t="shared" si="0"/>
        <v>25430.173247924162</v>
      </c>
      <c r="AD13" s="13">
        <f t="shared" si="0"/>
        <v>23808.725852037693</v>
      </c>
      <c r="AE13" s="13">
        <f t="shared" si="0"/>
        <v>22102.006343046447</v>
      </c>
    </row>
    <row r="14" spans="1:31" x14ac:dyDescent="0.3">
      <c r="A14" s="8" t="s">
        <v>54</v>
      </c>
      <c r="B14" s="8" t="s">
        <v>51</v>
      </c>
      <c r="C14" s="8" t="s">
        <v>51</v>
      </c>
      <c r="D14" s="13">
        <f t="array" ref="D14">SUM(IF(('R1. TIAM production'!$B$11:$B$398='W1. TIAM cleaned'!$A14)*('R1. TIAM production'!$D$11:$D$398='W1. TIAM cleaned'!$B14)*('R1. TIAM production'!$F$10:$Q$10='W1. TIAM cleaned'!D$10),'R1. TIAM production'!$F$11:$Q$398))</f>
        <v>136471.90304730399</v>
      </c>
      <c r="E14" s="13">
        <f t="array" ref="E14">SUM(IF(('R1. TIAM production'!$B$11:$B$398='W1. TIAM cleaned'!$A14)*('R1. TIAM production'!$D$11:$D$398='W1. TIAM cleaned'!$B14)*('R1. TIAM production'!$F$10:$Q$10='W1. TIAM cleaned'!E$10),'R1. TIAM production'!$F$11:$Q$398))</f>
        <v>114476.01876352169</v>
      </c>
      <c r="F14" s="13">
        <f t="array" ref="F14">SUM(IF(('R1. TIAM production'!$B$11:$B$398='W1. TIAM cleaned'!$A14)*('R1. TIAM production'!$D$11:$D$398='W1. TIAM cleaned'!$B14)*('R1. TIAM production'!$F$10:$Q$10='W1. TIAM cleaned'!F$10),'R1. TIAM production'!$F$11:$Q$398))</f>
        <v>124306.95476005302</v>
      </c>
      <c r="G14" s="13">
        <f t="array" ref="G14">SUM(IF(('R1. TIAM production'!$B$11:$B$398='W1. TIAM cleaned'!$A14)*('R1. TIAM production'!$D$11:$D$398='W1. TIAM cleaned'!$B14)*('R1. TIAM production'!$F$10:$Q$10='W1. TIAM cleaned'!G$10),'R1. TIAM production'!$F$11:$Q$398))</f>
        <v>161124.89792930181</v>
      </c>
      <c r="H14" s="13">
        <f t="array" ref="H14">SUM(IF(('R1. TIAM production'!$B$11:$B$398='W1. TIAM cleaned'!$A14)*('R1. TIAM production'!$D$11:$D$398='W1. TIAM cleaned'!$B14)*('R1. TIAM production'!$F$10:$Q$10='W1. TIAM cleaned'!H$10),'R1. TIAM production'!$F$11:$Q$398))</f>
        <v>180339.36618525081</v>
      </c>
      <c r="I14" s="13">
        <f t="array" ref="I14">SUM(IF(('R1. TIAM production'!$B$11:$B$398='W1. TIAM cleaned'!$A14)*('R1. TIAM production'!$D$11:$D$398='W1. TIAM cleaned'!$B14)*('R1. TIAM production'!$F$10:$Q$10='W1. TIAM cleaned'!I$10),'R1. TIAM production'!$F$11:$Q$398))</f>
        <v>169045.95863523279</v>
      </c>
      <c r="J14" s="13">
        <f t="array" ref="J14">SUM(IF(('R1. TIAM production'!$B$11:$B$398='W1. TIAM cleaned'!$A14)*('R1. TIAM production'!$D$11:$D$398='W1. TIAM cleaned'!$B14)*('R1. TIAM production'!$F$10:$Q$10='W1. TIAM cleaned'!J$10),'R1. TIAM production'!$F$11:$Q$398))</f>
        <v>136254.86054956703</v>
      </c>
      <c r="K14" s="13">
        <f t="array" ref="K14">SUM(IF(('R1. TIAM production'!$B$11:$B$398='W1. TIAM cleaned'!$A14)*('R1. TIAM production'!$D$11:$D$398='W1. TIAM cleaned'!$B14)*('R1. TIAM production'!$F$10:$Q$10='W1. TIAM cleaned'!K$10),'R1. TIAM production'!$F$11:$Q$398))</f>
        <v>133286.02389473707</v>
      </c>
      <c r="L14" s="13">
        <f t="array" ref="L14">SUM(IF(('R1. TIAM production'!$B$11:$B$398='W1. TIAM cleaned'!$A14)*('R1. TIAM production'!$D$11:$D$398='W1. TIAM cleaned'!$B14)*('R1. TIAM production'!$F$10:$Q$10='W1. TIAM cleaned'!L$10),'R1. TIAM production'!$F$11:$Q$398))</f>
        <v>108289.33026685509</v>
      </c>
      <c r="M14" s="13">
        <f t="array" ref="M14">SUM(IF(('R1. TIAM production'!$B$11:$B$398='W1. TIAM cleaned'!$A14)*('R1. TIAM production'!$D$11:$D$398='W1. TIAM cleaned'!$B14)*('R1. TIAM production'!$F$10:$Q$10='W1. TIAM cleaned'!M$10),'R1. TIAM production'!$F$11:$Q$398))</f>
        <v>101797.56771155426</v>
      </c>
      <c r="N14" s="13">
        <f t="array" ref="N14">SUM(IF(('R1. TIAM production'!$B$11:$B$398='W1. TIAM cleaned'!$A14)*('R1. TIAM production'!$D$11:$D$398='W1. TIAM cleaned'!$B14)*('R1. TIAM production'!$F$10:$Q$10='W1. TIAM cleaned'!N$10),'R1. TIAM production'!$F$11:$Q$398))</f>
        <v>98727.386319812955</v>
      </c>
      <c r="O14" s="13">
        <f t="array" ref="O14">SUM(IF(('R1. TIAM production'!$B$11:$B$398='W1. TIAM cleaned'!$A14)*('R1. TIAM production'!$D$11:$D$398='W1. TIAM cleaned'!$B14)*('R1. TIAM production'!$F$10:$Q$10='W1. TIAM cleaned'!O$10),'R1. TIAM production'!$F$11:$Q$398))</f>
        <v>84143.037314660571</v>
      </c>
      <c r="Q14" s="15">
        <f t="shared" si="1"/>
        <v>2.653887936E-2</v>
      </c>
      <c r="S14" s="8" t="s">
        <v>74</v>
      </c>
      <c r="T14" s="13">
        <f t="shared" si="2"/>
        <v>3621.811371002017</v>
      </c>
      <c r="U14" s="13">
        <f t="shared" si="0"/>
        <v>3038.0652515781985</v>
      </c>
      <c r="V14" s="13">
        <f t="shared" si="0"/>
        <v>3298.967275986025</v>
      </c>
      <c r="W14" s="13">
        <f t="shared" si="0"/>
        <v>4276.0742280380546</v>
      </c>
      <c r="X14" s="13">
        <f t="shared" si="0"/>
        <v>4786.0046830492347</v>
      </c>
      <c r="Y14" s="13">
        <f t="shared" si="0"/>
        <v>4486.2903025159931</v>
      </c>
      <c r="Z14" s="13">
        <f t="shared" si="0"/>
        <v>3616.0513063385829</v>
      </c>
      <c r="AA14" s="13">
        <f t="shared" si="0"/>
        <v>3537.2617085165043</v>
      </c>
      <c r="AB14" s="13">
        <f t="shared" si="0"/>
        <v>2873.8774719272637</v>
      </c>
      <c r="AC14" s="13">
        <f t="shared" si="0"/>
        <v>2701.5933686383701</v>
      </c>
      <c r="AD14" s="13">
        <f t="shared" si="0"/>
        <v>2620.1141950696306</v>
      </c>
      <c r="AE14" s="13">
        <f t="shared" si="0"/>
        <v>2233.0619162777552</v>
      </c>
    </row>
    <row r="15" spans="1:31" x14ac:dyDescent="0.3">
      <c r="A15" s="8" t="s">
        <v>55</v>
      </c>
      <c r="B15" s="8" t="s">
        <v>52</v>
      </c>
      <c r="C15" s="8" t="s">
        <v>67</v>
      </c>
      <c r="D15" s="13">
        <f t="array" ref="D15">SUM(IF(('R1. TIAM production'!$B$11:$B$398='W1. TIAM cleaned'!$A15)*('R1. TIAM production'!$D$11:$D$398='W1. TIAM cleaned'!$B15)*('R1. TIAM production'!$F$10:$Q$10='W1. TIAM cleaned'!D$10),'R1. TIAM production'!$F$11:$Q$398))</f>
        <v>150084.97248351137</v>
      </c>
      <c r="E15" s="13">
        <f t="array" ref="E15">SUM(IF(('R1. TIAM production'!$B$11:$B$398='W1. TIAM cleaned'!$A15)*('R1. TIAM production'!$D$11:$D$398='W1. TIAM cleaned'!$B15)*('R1. TIAM production'!$F$10:$Q$10='W1. TIAM cleaned'!E$10),'R1. TIAM production'!$F$11:$Q$398))</f>
        <v>152867.07047618789</v>
      </c>
      <c r="F15" s="13">
        <f t="array" ref="F15">SUM(IF(('R1. TIAM production'!$B$11:$B$398='W1. TIAM cleaned'!$A15)*('R1. TIAM production'!$D$11:$D$398='W1. TIAM cleaned'!$B15)*('R1. TIAM production'!$F$10:$Q$10='W1. TIAM cleaned'!F$10),'R1. TIAM production'!$F$11:$Q$398))</f>
        <v>158535.89786744889</v>
      </c>
      <c r="G15" s="13">
        <f t="array" ref="G15">SUM(IF(('R1. TIAM production'!$B$11:$B$398='W1. TIAM cleaned'!$A15)*('R1. TIAM production'!$D$11:$D$398='W1. TIAM cleaned'!$B15)*('R1. TIAM production'!$F$10:$Q$10='W1. TIAM cleaned'!G$10),'R1. TIAM production'!$F$11:$Q$398))</f>
        <v>171976.36653585749</v>
      </c>
      <c r="H15" s="13">
        <f t="array" ref="H15">SUM(IF(('R1. TIAM production'!$B$11:$B$398='W1. TIAM cleaned'!$A15)*('R1. TIAM production'!$D$11:$D$398='W1. TIAM cleaned'!$B15)*('R1. TIAM production'!$F$10:$Q$10='W1. TIAM cleaned'!H$10),'R1. TIAM production'!$F$11:$Q$398))</f>
        <v>163005.62961792955</v>
      </c>
      <c r="I15" s="13">
        <f t="array" ref="I15">SUM(IF(('R1. TIAM production'!$B$11:$B$398='W1. TIAM cleaned'!$A15)*('R1. TIAM production'!$D$11:$D$398='W1. TIAM cleaned'!$B15)*('R1. TIAM production'!$F$10:$Q$10='W1. TIAM cleaned'!I$10),'R1. TIAM production'!$F$11:$Q$398))</f>
        <v>153530.26376894544</v>
      </c>
      <c r="J15" s="13">
        <f t="array" ref="J15">SUM(IF(('R1. TIAM production'!$B$11:$B$398='W1. TIAM cleaned'!$A15)*('R1. TIAM production'!$D$11:$D$398='W1. TIAM cleaned'!$B15)*('R1. TIAM production'!$F$10:$Q$10='W1. TIAM cleaned'!J$10),'R1. TIAM production'!$F$11:$Q$398))</f>
        <v>151076.72316546467</v>
      </c>
      <c r="K15" s="13">
        <f t="array" ref="K15">SUM(IF(('R1. TIAM production'!$B$11:$B$398='W1. TIAM cleaned'!$A15)*('R1. TIAM production'!$D$11:$D$398='W1. TIAM cleaned'!$B15)*('R1. TIAM production'!$F$10:$Q$10='W1. TIAM cleaned'!K$10),'R1. TIAM production'!$F$11:$Q$398))</f>
        <v>150720.75166957569</v>
      </c>
      <c r="L15" s="13">
        <f t="array" ref="L15">SUM(IF(('R1. TIAM production'!$B$11:$B$398='W1. TIAM cleaned'!$A15)*('R1. TIAM production'!$D$11:$D$398='W1. TIAM cleaned'!$B15)*('R1. TIAM production'!$F$10:$Q$10='W1. TIAM cleaned'!L$10),'R1. TIAM production'!$F$11:$Q$398))</f>
        <v>151965.88106423005</v>
      </c>
      <c r="M15" s="13">
        <f t="array" ref="M15">SUM(IF(('R1. TIAM production'!$B$11:$B$398='W1. TIAM cleaned'!$A15)*('R1. TIAM production'!$D$11:$D$398='W1. TIAM cleaned'!$B15)*('R1. TIAM production'!$F$10:$Q$10='W1. TIAM cleaned'!M$10),'R1. TIAM production'!$F$11:$Q$398))</f>
        <v>148771.89261486239</v>
      </c>
      <c r="N15" s="13">
        <f t="array" ref="N15">SUM(IF(('R1. TIAM production'!$B$11:$B$398='W1. TIAM cleaned'!$A15)*('R1. TIAM production'!$D$11:$D$398='W1. TIAM cleaned'!$B15)*('R1. TIAM production'!$F$10:$Q$10='W1. TIAM cleaned'!N$10),'R1. TIAM production'!$F$11:$Q$398))</f>
        <v>137103.49221053728</v>
      </c>
      <c r="O15" s="13">
        <f t="array" ref="O15">SUM(IF(('R1. TIAM production'!$B$11:$B$398='W1. TIAM cleaned'!$A15)*('R1. TIAM production'!$D$11:$D$398='W1. TIAM cleaned'!$B15)*('R1. TIAM production'!$F$10:$Q$10='W1. TIAM cleaned'!O$10),'R1. TIAM production'!$F$11:$Q$398))</f>
        <v>124092.51464815461</v>
      </c>
      <c r="Q15" s="15">
        <f t="shared" si="1"/>
        <v>0.175074042501</v>
      </c>
      <c r="S15" s="8" t="s">
        <v>73</v>
      </c>
      <c r="T15" s="13">
        <f t="shared" si="2"/>
        <v>26275.982851339686</v>
      </c>
      <c r="U15" s="13">
        <f t="shared" si="0"/>
        <v>26763.055993551483</v>
      </c>
      <c r="V15" s="13">
        <f t="shared" si="0"/>
        <v>27755.520521179944</v>
      </c>
      <c r="W15" s="13">
        <f t="shared" si="0"/>
        <v>30108.597704066269</v>
      </c>
      <c r="X15" s="13">
        <f t="shared" si="0"/>
        <v>28538.054527631662</v>
      </c>
      <c r="Y15" s="13">
        <f t="shared" si="0"/>
        <v>26879.163924274097</v>
      </c>
      <c r="Z15" s="13">
        <f t="shared" si="0"/>
        <v>26449.612652382373</v>
      </c>
      <c r="AA15" s="13">
        <f t="shared" si="0"/>
        <v>26387.291283581962</v>
      </c>
      <c r="AB15" s="13">
        <f t="shared" si="0"/>
        <v>26605.281120140924</v>
      </c>
      <c r="AC15" s="13">
        <f t="shared" si="0"/>
        <v>26046.096650608626</v>
      </c>
      <c r="AD15" s="13">
        <f t="shared" si="0"/>
        <v>24003.262622303126</v>
      </c>
      <c r="AE15" s="13">
        <f t="shared" si="0"/>
        <v>21725.378183566987</v>
      </c>
    </row>
    <row r="16" spans="1:31" x14ac:dyDescent="0.3">
      <c r="A16" s="8" t="s">
        <v>55</v>
      </c>
      <c r="B16" s="8" t="s">
        <v>51</v>
      </c>
      <c r="C16" s="8" t="s">
        <v>51</v>
      </c>
      <c r="D16" s="13">
        <f t="array" ref="D16">SUM(IF(('R1. TIAM production'!$B$11:$B$398='W1. TIAM cleaned'!$A16)*('R1. TIAM production'!$D$11:$D$398='W1. TIAM cleaned'!$B16)*('R1. TIAM production'!$F$10:$Q$10='W1. TIAM cleaned'!D$10),'R1. TIAM production'!$F$11:$Q$398))</f>
        <v>136471.90304730399</v>
      </c>
      <c r="E16" s="13">
        <f t="array" ref="E16">SUM(IF(('R1. TIAM production'!$B$11:$B$398='W1. TIAM cleaned'!$A16)*('R1. TIAM production'!$D$11:$D$398='W1. TIAM cleaned'!$B16)*('R1. TIAM production'!$F$10:$Q$10='W1. TIAM cleaned'!E$10),'R1. TIAM production'!$F$11:$Q$398))</f>
        <v>114476.01876352169</v>
      </c>
      <c r="F16" s="13">
        <f t="array" ref="F16">SUM(IF(('R1. TIAM production'!$B$11:$B$398='W1. TIAM cleaned'!$A16)*('R1. TIAM production'!$D$11:$D$398='W1. TIAM cleaned'!$B16)*('R1. TIAM production'!$F$10:$Q$10='W1. TIAM cleaned'!F$10),'R1. TIAM production'!$F$11:$Q$398))</f>
        <v>124306.95476005302</v>
      </c>
      <c r="G16" s="13">
        <f t="array" ref="G16">SUM(IF(('R1. TIAM production'!$B$11:$B$398='W1. TIAM cleaned'!$A16)*('R1. TIAM production'!$D$11:$D$398='W1. TIAM cleaned'!$B16)*('R1. TIAM production'!$F$10:$Q$10='W1. TIAM cleaned'!G$10),'R1. TIAM production'!$F$11:$Q$398))</f>
        <v>161124.89792930181</v>
      </c>
      <c r="H16" s="13">
        <f t="array" ref="H16">SUM(IF(('R1. TIAM production'!$B$11:$B$398='W1. TIAM cleaned'!$A16)*('R1. TIAM production'!$D$11:$D$398='W1. TIAM cleaned'!$B16)*('R1. TIAM production'!$F$10:$Q$10='W1. TIAM cleaned'!H$10),'R1. TIAM production'!$F$11:$Q$398))</f>
        <v>220384.18467708962</v>
      </c>
      <c r="I16" s="13">
        <f t="array" ref="I16">SUM(IF(('R1. TIAM production'!$B$11:$B$398='W1. TIAM cleaned'!$A16)*('R1. TIAM production'!$D$11:$D$398='W1. TIAM cleaned'!$B16)*('R1. TIAM production'!$F$10:$Q$10='W1. TIAM cleaned'!I$10),'R1. TIAM production'!$F$11:$Q$398))</f>
        <v>239151.59673436004</v>
      </c>
      <c r="J16" s="13">
        <f t="array" ref="J16">SUM(IF(('R1. TIAM production'!$B$11:$B$398='W1. TIAM cleaned'!$A16)*('R1. TIAM production'!$D$11:$D$398='W1. TIAM cleaned'!$B16)*('R1. TIAM production'!$F$10:$Q$10='W1. TIAM cleaned'!J$10),'R1. TIAM production'!$F$11:$Q$398))</f>
        <v>218469.8557476149</v>
      </c>
      <c r="K16" s="13">
        <f t="array" ref="K16">SUM(IF(('R1. TIAM production'!$B$11:$B$398='W1. TIAM cleaned'!$A16)*('R1. TIAM production'!$D$11:$D$398='W1. TIAM cleaned'!$B16)*('R1. TIAM production'!$F$10:$Q$10='W1. TIAM cleaned'!K$10),'R1. TIAM production'!$F$11:$Q$398))</f>
        <v>211330.93969973244</v>
      </c>
      <c r="L16" s="13">
        <f t="array" ref="L16">SUM(IF(('R1. TIAM production'!$B$11:$B$398='W1. TIAM cleaned'!$A16)*('R1. TIAM production'!$D$11:$D$398='W1. TIAM cleaned'!$B16)*('R1. TIAM production'!$F$10:$Q$10='W1. TIAM cleaned'!L$10),'R1. TIAM production'!$F$11:$Q$398))</f>
        <v>194103.88665659929</v>
      </c>
      <c r="M16" s="13">
        <f t="array" ref="M16">SUM(IF(('R1. TIAM production'!$B$11:$B$398='W1. TIAM cleaned'!$A16)*('R1. TIAM production'!$D$11:$D$398='W1. TIAM cleaned'!$B16)*('R1. TIAM production'!$F$10:$Q$10='W1. TIAM cleaned'!M$10),'R1. TIAM production'!$F$11:$Q$398))</f>
        <v>155380.6441046632</v>
      </c>
      <c r="N16" s="13">
        <f t="array" ref="N16">SUM(IF(('R1. TIAM production'!$B$11:$B$398='W1. TIAM cleaned'!$A16)*('R1. TIAM production'!$D$11:$D$398='W1. TIAM cleaned'!$B16)*('R1. TIAM production'!$F$10:$Q$10='W1. TIAM cleaned'!N$10),'R1. TIAM production'!$F$11:$Q$398))</f>
        <v>120948.57000857423</v>
      </c>
      <c r="O16" s="13">
        <f t="array" ref="O16">SUM(IF(('R1. TIAM production'!$B$11:$B$398='W1. TIAM cleaned'!$A16)*('R1. TIAM production'!$D$11:$D$398='W1. TIAM cleaned'!$B16)*('R1. TIAM production'!$F$10:$Q$10='W1. TIAM cleaned'!O$10),'R1. TIAM production'!$F$11:$Q$398))</f>
        <v>107266.51202162587</v>
      </c>
      <c r="Q16" s="15">
        <f t="shared" si="1"/>
        <v>2.653887936E-2</v>
      </c>
      <c r="S16" s="8" t="s">
        <v>74</v>
      </c>
      <c r="T16" s="13">
        <f t="shared" si="2"/>
        <v>3621.811371002017</v>
      </c>
      <c r="U16" s="13">
        <f t="shared" si="0"/>
        <v>3038.0652515781985</v>
      </c>
      <c r="V16" s="13">
        <f t="shared" si="0"/>
        <v>3298.967275986025</v>
      </c>
      <c r="W16" s="13">
        <f t="shared" si="0"/>
        <v>4276.0742280380546</v>
      </c>
      <c r="X16" s="13">
        <f t="shared" si="0"/>
        <v>5848.7492899972422</v>
      </c>
      <c r="Y16" s="13">
        <f t="shared" si="0"/>
        <v>6346.8153744845513</v>
      </c>
      <c r="Z16" s="13">
        <f t="shared" si="0"/>
        <v>5797.9451454825548</v>
      </c>
      <c r="AA16" s="13">
        <f t="shared" si="0"/>
        <v>5608.4863137266339</v>
      </c>
      <c r="AB16" s="13">
        <f t="shared" si="0"/>
        <v>5151.2996312866026</v>
      </c>
      <c r="AC16" s="13">
        <f t="shared" si="0"/>
        <v>4123.6281687727515</v>
      </c>
      <c r="AD16" s="13">
        <f t="shared" si="0"/>
        <v>3209.8395082220654</v>
      </c>
      <c r="AE16" s="13">
        <f t="shared" si="0"/>
        <v>2846.7330219099185</v>
      </c>
    </row>
    <row r="17" spans="1:31" x14ac:dyDescent="0.3">
      <c r="A17" s="8" t="s">
        <v>56</v>
      </c>
      <c r="B17" s="8" t="s">
        <v>52</v>
      </c>
      <c r="C17" s="8" t="s">
        <v>67</v>
      </c>
      <c r="D17" s="13">
        <f t="array" ref="D17">SUM(IF(('R1. TIAM production'!$B$11:$B$398='W1. TIAM cleaned'!$A17)*('R1. TIAM production'!$D$11:$D$398='W1. TIAM cleaned'!$B17)*('R1. TIAM production'!$F$10:$Q$10='W1. TIAM cleaned'!D$10),'R1. TIAM production'!$F$11:$Q$398))</f>
        <v>150084.97248351137</v>
      </c>
      <c r="E17" s="13">
        <f t="array" ref="E17">SUM(IF(('R1. TIAM production'!$B$11:$B$398='W1. TIAM cleaned'!$A17)*('R1. TIAM production'!$D$11:$D$398='W1. TIAM cleaned'!$B17)*('R1. TIAM production'!$F$10:$Q$10='W1. TIAM cleaned'!E$10),'R1. TIAM production'!$F$11:$Q$398))</f>
        <v>152867.07047618789</v>
      </c>
      <c r="F17" s="13">
        <f t="array" ref="F17">SUM(IF(('R1. TIAM production'!$B$11:$B$398='W1. TIAM cleaned'!$A17)*('R1. TIAM production'!$D$11:$D$398='W1. TIAM cleaned'!$B17)*('R1. TIAM production'!$F$10:$Q$10='W1. TIAM cleaned'!F$10),'R1. TIAM production'!$F$11:$Q$398))</f>
        <v>158535.89786744889</v>
      </c>
      <c r="G17" s="13">
        <f t="array" ref="G17">SUM(IF(('R1. TIAM production'!$B$11:$B$398='W1. TIAM cleaned'!$A17)*('R1. TIAM production'!$D$11:$D$398='W1. TIAM cleaned'!$B17)*('R1. TIAM production'!$F$10:$Q$10='W1. TIAM cleaned'!G$10),'R1. TIAM production'!$F$11:$Q$398))</f>
        <v>171976.36653585749</v>
      </c>
      <c r="H17" s="13">
        <f t="array" ref="H17">SUM(IF(('R1. TIAM production'!$B$11:$B$398='W1. TIAM cleaned'!$A17)*('R1. TIAM production'!$D$11:$D$398='W1. TIAM cleaned'!$B17)*('R1. TIAM production'!$F$10:$Q$10='W1. TIAM cleaned'!H$10),'R1. TIAM production'!$F$11:$Q$398))</f>
        <v>151472.13347806744</v>
      </c>
      <c r="I17" s="13">
        <f t="array" ref="I17">SUM(IF(('R1. TIAM production'!$B$11:$B$398='W1. TIAM cleaned'!$A17)*('R1. TIAM production'!$D$11:$D$398='W1. TIAM cleaned'!$B17)*('R1. TIAM production'!$F$10:$Q$10='W1. TIAM cleaned'!I$10),'R1. TIAM production'!$F$11:$Q$398))</f>
        <v>147679.90780587765</v>
      </c>
      <c r="J17" s="13">
        <f t="array" ref="J17">SUM(IF(('R1. TIAM production'!$B$11:$B$398='W1. TIAM cleaned'!$A17)*('R1. TIAM production'!$D$11:$D$398='W1. TIAM cleaned'!$B17)*('R1. TIAM production'!$F$10:$Q$10='W1. TIAM cleaned'!J$10),'R1. TIAM production'!$F$11:$Q$398))</f>
        <v>136318.56154064785</v>
      </c>
      <c r="K17" s="13">
        <f t="array" ref="K17">SUM(IF(('R1. TIAM production'!$B$11:$B$398='W1. TIAM cleaned'!$A17)*('R1. TIAM production'!$D$11:$D$398='W1. TIAM cleaned'!$B17)*('R1. TIAM production'!$F$10:$Q$10='W1. TIAM cleaned'!K$10),'R1. TIAM production'!$F$11:$Q$398))</f>
        <v>132251.98072873414</v>
      </c>
      <c r="L17" s="13">
        <f t="array" ref="L17">SUM(IF(('R1. TIAM production'!$B$11:$B$398='W1. TIAM cleaned'!$A17)*('R1. TIAM production'!$D$11:$D$398='W1. TIAM cleaned'!$B17)*('R1. TIAM production'!$F$10:$Q$10='W1. TIAM cleaned'!L$10),'R1. TIAM production'!$F$11:$Q$398))</f>
        <v>131362.17087842303</v>
      </c>
      <c r="M17" s="13">
        <f t="array" ref="M17">SUM(IF(('R1. TIAM production'!$B$11:$B$398='W1. TIAM cleaned'!$A17)*('R1. TIAM production'!$D$11:$D$398='W1. TIAM cleaned'!$B17)*('R1. TIAM production'!$F$10:$Q$10='W1. TIAM cleaned'!M$10),'R1. TIAM production'!$F$11:$Q$398))</f>
        <v>129701.18974342896</v>
      </c>
      <c r="N17" s="13">
        <f t="array" ref="N17">SUM(IF(('R1. TIAM production'!$B$11:$B$398='W1. TIAM cleaned'!$A17)*('R1. TIAM production'!$D$11:$D$398='W1. TIAM cleaned'!$B17)*('R1. TIAM production'!$F$10:$Q$10='W1. TIAM cleaned'!N$10),'R1. TIAM production'!$F$11:$Q$398))</f>
        <v>122217.18760080831</v>
      </c>
      <c r="O17" s="13">
        <f t="array" ref="O17">SUM(IF(('R1. TIAM production'!$B$11:$B$398='W1. TIAM cleaned'!$A17)*('R1. TIAM production'!$D$11:$D$398='W1. TIAM cleaned'!$B17)*('R1. TIAM production'!$F$10:$Q$10='W1. TIAM cleaned'!O$10),'R1. TIAM production'!$F$11:$Q$398))</f>
        <v>111871.08420738696</v>
      </c>
      <c r="Q17" s="15">
        <f t="shared" si="1"/>
        <v>0.175074042501</v>
      </c>
      <c r="S17" s="8" t="s">
        <v>73</v>
      </c>
      <c r="T17" s="13">
        <f t="shared" si="2"/>
        <v>26275.982851339686</v>
      </c>
      <c r="U17" s="13">
        <f t="shared" si="0"/>
        <v>26763.055993551483</v>
      </c>
      <c r="V17" s="13">
        <f t="shared" si="0"/>
        <v>27755.520521179944</v>
      </c>
      <c r="W17" s="13">
        <f t="shared" si="0"/>
        <v>30108.597704066269</v>
      </c>
      <c r="X17" s="13">
        <f t="shared" si="0"/>
        <v>26518.838734256326</v>
      </c>
      <c r="Y17" s="13">
        <f t="shared" si="0"/>
        <v>25854.918455749987</v>
      </c>
      <c r="Z17" s="13">
        <f t="shared" si="0"/>
        <v>23865.841636842564</v>
      </c>
      <c r="AA17" s="13">
        <f t="shared" si="0"/>
        <v>23153.888894943833</v>
      </c>
      <c r="AB17" s="13">
        <f t="shared" si="0"/>
        <v>22998.106287392657</v>
      </c>
      <c r="AC17" s="13">
        <f t="shared" si="0"/>
        <v>22707.311605571347</v>
      </c>
      <c r="AD17" s="13">
        <f t="shared" si="0"/>
        <v>21397.057096376604</v>
      </c>
      <c r="AE17" s="13">
        <f t="shared" si="0"/>
        <v>19585.722951157015</v>
      </c>
    </row>
    <row r="18" spans="1:31" x14ac:dyDescent="0.3">
      <c r="A18" s="8" t="s">
        <v>56</v>
      </c>
      <c r="B18" s="8" t="s">
        <v>51</v>
      </c>
      <c r="C18" s="8" t="s">
        <v>51</v>
      </c>
      <c r="D18" s="13">
        <f t="array" ref="D18">SUM(IF(('R1. TIAM production'!$B$11:$B$398='W1. TIAM cleaned'!$A18)*('R1. TIAM production'!$D$11:$D$398='W1. TIAM cleaned'!$B18)*('R1. TIAM production'!$F$10:$Q$10='W1. TIAM cleaned'!D$10),'R1. TIAM production'!$F$11:$Q$398))</f>
        <v>136471.90304730399</v>
      </c>
      <c r="E18" s="13">
        <f t="array" ref="E18">SUM(IF(('R1. TIAM production'!$B$11:$B$398='W1. TIAM cleaned'!$A18)*('R1. TIAM production'!$D$11:$D$398='W1. TIAM cleaned'!$B18)*('R1. TIAM production'!$F$10:$Q$10='W1. TIAM cleaned'!E$10),'R1. TIAM production'!$F$11:$Q$398))</f>
        <v>114476.01876352169</v>
      </c>
      <c r="F18" s="13">
        <f t="array" ref="F18">SUM(IF(('R1. TIAM production'!$B$11:$B$398='W1. TIAM cleaned'!$A18)*('R1. TIAM production'!$D$11:$D$398='W1. TIAM cleaned'!$B18)*('R1. TIAM production'!$F$10:$Q$10='W1. TIAM cleaned'!F$10),'R1. TIAM production'!$F$11:$Q$398))</f>
        <v>124306.95476005302</v>
      </c>
      <c r="G18" s="13">
        <f t="array" ref="G18">SUM(IF(('R1. TIAM production'!$B$11:$B$398='W1. TIAM cleaned'!$A18)*('R1. TIAM production'!$D$11:$D$398='W1. TIAM cleaned'!$B18)*('R1. TIAM production'!$F$10:$Q$10='W1. TIAM cleaned'!G$10),'R1. TIAM production'!$F$11:$Q$398))</f>
        <v>161124.89792930181</v>
      </c>
      <c r="H18" s="13">
        <f t="array" ref="H18">SUM(IF(('R1. TIAM production'!$B$11:$B$398='W1. TIAM cleaned'!$A18)*('R1. TIAM production'!$D$11:$D$398='W1. TIAM cleaned'!$B18)*('R1. TIAM production'!$F$10:$Q$10='W1. TIAM cleaned'!H$10),'R1. TIAM production'!$F$11:$Q$398))</f>
        <v>225365.64267843368</v>
      </c>
      <c r="I18" s="13">
        <f t="array" ref="I18">SUM(IF(('R1. TIAM production'!$B$11:$B$398='W1. TIAM cleaned'!$A18)*('R1. TIAM production'!$D$11:$D$398='W1. TIAM cleaned'!$B18)*('R1. TIAM production'!$F$10:$Q$10='W1. TIAM cleaned'!I$10),'R1. TIAM production'!$F$11:$Q$398))</f>
        <v>191488.83777308612</v>
      </c>
      <c r="J18" s="13">
        <f t="array" ref="J18">SUM(IF(('R1. TIAM production'!$B$11:$B$398='W1. TIAM cleaned'!$A18)*('R1. TIAM production'!$D$11:$D$398='W1. TIAM cleaned'!$B18)*('R1. TIAM production'!$F$10:$Q$10='W1. TIAM cleaned'!J$10),'R1. TIAM production'!$F$11:$Q$398))</f>
        <v>141289.76537334596</v>
      </c>
      <c r="K18" s="13">
        <f t="array" ref="K18">SUM(IF(('R1. TIAM production'!$B$11:$B$398='W1. TIAM cleaned'!$A18)*('R1. TIAM production'!$D$11:$D$398='W1. TIAM cleaned'!$B18)*('R1. TIAM production'!$F$10:$Q$10='W1. TIAM cleaned'!K$10),'R1. TIAM production'!$F$11:$Q$398))</f>
        <v>149200.57064956121</v>
      </c>
      <c r="L18" s="13">
        <f t="array" ref="L18">SUM(IF(('R1. TIAM production'!$B$11:$B$398='W1. TIAM cleaned'!$A18)*('R1. TIAM production'!$D$11:$D$398='W1. TIAM cleaned'!$B18)*('R1. TIAM production'!$F$10:$Q$10='W1. TIAM cleaned'!L$10),'R1. TIAM production'!$F$11:$Q$398))</f>
        <v>160636.3129915703</v>
      </c>
      <c r="M18" s="13">
        <f t="array" ref="M18">SUM(IF(('R1. TIAM production'!$B$11:$B$398='W1. TIAM cleaned'!$A18)*('R1. TIAM production'!$D$11:$D$398='W1. TIAM cleaned'!$B18)*('R1. TIAM production'!$F$10:$Q$10='W1. TIAM cleaned'!M$10),'R1. TIAM production'!$F$11:$Q$398))</f>
        <v>109938.64206563876</v>
      </c>
      <c r="N18" s="13">
        <f t="array" ref="N18">SUM(IF(('R1. TIAM production'!$B$11:$B$398='W1. TIAM cleaned'!$A18)*('R1. TIAM production'!$D$11:$D$398='W1. TIAM cleaned'!$B18)*('R1. TIAM production'!$F$10:$Q$10='W1. TIAM cleaned'!N$10),'R1. TIAM production'!$F$11:$Q$398))</f>
        <v>85223.104545416107</v>
      </c>
      <c r="O18" s="13">
        <f t="array" ref="O18">SUM(IF(('R1. TIAM production'!$B$11:$B$398='W1. TIAM cleaned'!$A18)*('R1. TIAM production'!$D$11:$D$398='W1. TIAM cleaned'!$B18)*('R1. TIAM production'!$F$10:$Q$10='W1. TIAM cleaned'!O$10),'R1. TIAM production'!$F$11:$Q$398))</f>
        <v>71067.050761287304</v>
      </c>
      <c r="Q18" s="15">
        <f t="shared" si="1"/>
        <v>2.653887936E-2</v>
      </c>
      <c r="S18" s="8" t="s">
        <v>74</v>
      </c>
      <c r="T18" s="13">
        <f t="shared" si="2"/>
        <v>3621.811371002017</v>
      </c>
      <c r="U18" s="13">
        <f t="shared" si="0"/>
        <v>3038.0652515781985</v>
      </c>
      <c r="V18" s="13">
        <f t="shared" si="0"/>
        <v>3298.967275986025</v>
      </c>
      <c r="W18" s="13">
        <f t="shared" si="0"/>
        <v>4276.0742280380546</v>
      </c>
      <c r="X18" s="13">
        <f t="shared" si="0"/>
        <v>5980.9516029318183</v>
      </c>
      <c r="Y18" s="13">
        <f t="shared" si="0"/>
        <v>5081.8991644465441</v>
      </c>
      <c r="Z18" s="13">
        <f t="shared" si="0"/>
        <v>3749.6720380459337</v>
      </c>
      <c r="AA18" s="13">
        <f t="shared" si="0"/>
        <v>3959.6159449118618</v>
      </c>
      <c r="AB18" s="13">
        <f t="shared" si="0"/>
        <v>4263.1077313184851</v>
      </c>
      <c r="AC18" s="13">
        <f t="shared" si="0"/>
        <v>2917.6483587822086</v>
      </c>
      <c r="AD18" s="13">
        <f t="shared" si="0"/>
        <v>2261.7256902154659</v>
      </c>
      <c r="AE18" s="13">
        <f t="shared" si="0"/>
        <v>1886.0398866247999</v>
      </c>
    </row>
    <row r="19" spans="1:31" x14ac:dyDescent="0.3">
      <c r="A19" s="8" t="s">
        <v>57</v>
      </c>
      <c r="B19" s="8" t="s">
        <v>52</v>
      </c>
      <c r="C19" s="8" t="s">
        <v>67</v>
      </c>
      <c r="D19" s="13">
        <f t="array" ref="D19">SUM(IF(('R1. TIAM production'!$B$11:$B$398='W1. TIAM cleaned'!$A19)*('R1. TIAM production'!$D$11:$D$398='W1. TIAM cleaned'!$B19)*('R1. TIAM production'!$F$10:$Q$10='W1. TIAM cleaned'!D$10),'R1. TIAM production'!$F$11:$Q$398))</f>
        <v>150084.97248351137</v>
      </c>
      <c r="E19" s="13">
        <f t="array" ref="E19">SUM(IF(('R1. TIAM production'!$B$11:$B$398='W1. TIAM cleaned'!$A19)*('R1. TIAM production'!$D$11:$D$398='W1. TIAM cleaned'!$B19)*('R1. TIAM production'!$F$10:$Q$10='W1. TIAM cleaned'!E$10),'R1. TIAM production'!$F$11:$Q$398))</f>
        <v>152867.07047618789</v>
      </c>
      <c r="F19" s="13">
        <f t="array" ref="F19">SUM(IF(('R1. TIAM production'!$B$11:$B$398='W1. TIAM cleaned'!$A19)*('R1. TIAM production'!$D$11:$D$398='W1. TIAM cleaned'!$B19)*('R1. TIAM production'!$F$10:$Q$10='W1. TIAM cleaned'!F$10),'R1. TIAM production'!$F$11:$Q$398))</f>
        <v>158535.89786744889</v>
      </c>
      <c r="G19" s="13">
        <f t="array" ref="G19">SUM(IF(('R1. TIAM production'!$B$11:$B$398='W1. TIAM cleaned'!$A19)*('R1. TIAM production'!$D$11:$D$398='W1. TIAM cleaned'!$B19)*('R1. TIAM production'!$F$10:$Q$10='W1. TIAM cleaned'!G$10),'R1. TIAM production'!$F$11:$Q$398))</f>
        <v>171976.36653585749</v>
      </c>
      <c r="H19" s="13">
        <f t="array" ref="H19">SUM(IF(('R1. TIAM production'!$B$11:$B$398='W1. TIAM cleaned'!$A19)*('R1. TIAM production'!$D$11:$D$398='W1. TIAM cleaned'!$B19)*('R1. TIAM production'!$F$10:$Q$10='W1. TIAM cleaned'!H$10),'R1. TIAM production'!$F$11:$Q$398))</f>
        <v>159631.60439096732</v>
      </c>
      <c r="I19" s="13">
        <f t="array" ref="I19">SUM(IF(('R1. TIAM production'!$B$11:$B$398='W1. TIAM cleaned'!$A19)*('R1. TIAM production'!$D$11:$D$398='W1. TIAM cleaned'!$B19)*('R1. TIAM production'!$F$10:$Q$10='W1. TIAM cleaned'!I$10),'R1. TIAM production'!$F$11:$Q$398))</f>
        <v>155403.189215925</v>
      </c>
      <c r="J19" s="13">
        <f t="array" ref="J19">SUM(IF(('R1. TIAM production'!$B$11:$B$398='W1. TIAM cleaned'!$A19)*('R1. TIAM production'!$D$11:$D$398='W1. TIAM cleaned'!$B19)*('R1. TIAM production'!$F$10:$Q$10='W1. TIAM cleaned'!J$10),'R1. TIAM production'!$F$11:$Q$398))</f>
        <v>150619.47068001822</v>
      </c>
      <c r="K19" s="13">
        <f t="array" ref="K19">SUM(IF(('R1. TIAM production'!$B$11:$B$398='W1. TIAM cleaned'!$A19)*('R1. TIAM production'!$D$11:$D$398='W1. TIAM cleaned'!$B19)*('R1. TIAM production'!$F$10:$Q$10='W1. TIAM cleaned'!K$10),'R1. TIAM production'!$F$11:$Q$398))</f>
        <v>152090.73286431981</v>
      </c>
      <c r="L19" s="13">
        <f t="array" ref="L19">SUM(IF(('R1. TIAM production'!$B$11:$B$398='W1. TIAM cleaned'!$A19)*('R1. TIAM production'!$D$11:$D$398='W1. TIAM cleaned'!$B19)*('R1. TIAM production'!$F$10:$Q$10='W1. TIAM cleaned'!L$10),'R1. TIAM production'!$F$11:$Q$398))</f>
        <v>141966.19985979603</v>
      </c>
      <c r="M19" s="13">
        <f t="array" ref="M19">SUM(IF(('R1. TIAM production'!$B$11:$B$398='W1. TIAM cleaned'!$A19)*('R1. TIAM production'!$D$11:$D$398='W1. TIAM cleaned'!$B19)*('R1. TIAM production'!$F$10:$Q$10='W1. TIAM cleaned'!M$10),'R1. TIAM production'!$F$11:$Q$398))</f>
        <v>137994.48370259456</v>
      </c>
      <c r="N19" s="13">
        <f t="array" ref="N19">SUM(IF(('R1. TIAM production'!$B$11:$B$398='W1. TIAM cleaned'!$A19)*('R1. TIAM production'!$D$11:$D$398='W1. TIAM cleaned'!$B19)*('R1. TIAM production'!$F$10:$Q$10='W1. TIAM cleaned'!N$10),'R1. TIAM production'!$F$11:$Q$398))</f>
        <v>136025.51385525489</v>
      </c>
      <c r="O19" s="13">
        <f t="array" ref="O19">SUM(IF(('R1. TIAM production'!$B$11:$B$398='W1. TIAM cleaned'!$A19)*('R1. TIAM production'!$D$11:$D$398='W1. TIAM cleaned'!$B19)*('R1. TIAM production'!$F$10:$Q$10='W1. TIAM cleaned'!O$10),'R1. TIAM production'!$F$11:$Q$398))</f>
        <v>125797.50297566105</v>
      </c>
      <c r="Q19" s="15">
        <f t="shared" si="1"/>
        <v>0.175074042501</v>
      </c>
      <c r="S19" s="8" t="s">
        <v>73</v>
      </c>
      <c r="T19" s="13">
        <f t="shared" si="2"/>
        <v>26275.982851339686</v>
      </c>
      <c r="U19" s="13">
        <f t="shared" si="0"/>
        <v>26763.055993551483</v>
      </c>
      <c r="V19" s="13">
        <f t="shared" si="0"/>
        <v>27755.520521179944</v>
      </c>
      <c r="W19" s="13">
        <f t="shared" si="0"/>
        <v>30108.597704066269</v>
      </c>
      <c r="X19" s="13">
        <f t="shared" si="0"/>
        <v>27947.350291647032</v>
      </c>
      <c r="Y19" s="13">
        <f t="shared" si="0"/>
        <v>27207.064553579799</v>
      </c>
      <c r="Z19" s="13">
        <f t="shared" si="0"/>
        <v>26369.559611311633</v>
      </c>
      <c r="AA19" s="13">
        <f t="shared" si="0"/>
        <v>26627.139429496165</v>
      </c>
      <c r="AB19" s="13">
        <f t="shared" si="0"/>
        <v>24854.596507959392</v>
      </c>
      <c r="AC19" s="13">
        <f t="shared" si="0"/>
        <v>24159.252104651594</v>
      </c>
      <c r="AD19" s="13">
        <f t="shared" si="0"/>
        <v>23814.536593915258</v>
      </c>
      <c r="AE19" s="13">
        <f t="shared" si="0"/>
        <v>22023.877382480558</v>
      </c>
    </row>
    <row r="20" spans="1:31" x14ac:dyDescent="0.3">
      <c r="A20" s="8" t="s">
        <v>57</v>
      </c>
      <c r="B20" s="8" t="s">
        <v>51</v>
      </c>
      <c r="C20" s="8" t="s">
        <v>51</v>
      </c>
      <c r="D20" s="13">
        <f t="array" ref="D20">SUM(IF(('R1. TIAM production'!$B$11:$B$398='W1. TIAM cleaned'!$A20)*('R1. TIAM production'!$D$11:$D$398='W1. TIAM cleaned'!$B20)*('R1. TIAM production'!$F$10:$Q$10='W1. TIAM cleaned'!D$10),'R1. TIAM production'!$F$11:$Q$398))</f>
        <v>136471.90304730399</v>
      </c>
      <c r="E20" s="13">
        <f t="array" ref="E20">SUM(IF(('R1. TIAM production'!$B$11:$B$398='W1. TIAM cleaned'!$A20)*('R1. TIAM production'!$D$11:$D$398='W1. TIAM cleaned'!$B20)*('R1. TIAM production'!$F$10:$Q$10='W1. TIAM cleaned'!E$10),'R1. TIAM production'!$F$11:$Q$398))</f>
        <v>114476.01876352169</v>
      </c>
      <c r="F20" s="13">
        <f t="array" ref="F20">SUM(IF(('R1. TIAM production'!$B$11:$B$398='W1. TIAM cleaned'!$A20)*('R1. TIAM production'!$D$11:$D$398='W1. TIAM cleaned'!$B20)*('R1. TIAM production'!$F$10:$Q$10='W1. TIAM cleaned'!F$10),'R1. TIAM production'!$F$11:$Q$398))</f>
        <v>124306.95476005302</v>
      </c>
      <c r="G20" s="13">
        <f t="array" ref="G20">SUM(IF(('R1. TIAM production'!$B$11:$B$398='W1. TIAM cleaned'!$A20)*('R1. TIAM production'!$D$11:$D$398='W1. TIAM cleaned'!$B20)*('R1. TIAM production'!$F$10:$Q$10='W1. TIAM cleaned'!G$10),'R1. TIAM production'!$F$11:$Q$398))</f>
        <v>161124.89792930181</v>
      </c>
      <c r="H20" s="13">
        <f t="array" ref="H20">SUM(IF(('R1. TIAM production'!$B$11:$B$398='W1. TIAM cleaned'!$A20)*('R1. TIAM production'!$D$11:$D$398='W1. TIAM cleaned'!$B20)*('R1. TIAM production'!$F$10:$Q$10='W1. TIAM cleaned'!H$10),'R1. TIAM production'!$F$11:$Q$398))</f>
        <v>217203.71326222335</v>
      </c>
      <c r="I20" s="13">
        <f t="array" ref="I20">SUM(IF(('R1. TIAM production'!$B$11:$B$398='W1. TIAM cleaned'!$A20)*('R1. TIAM production'!$D$11:$D$398='W1. TIAM cleaned'!$B20)*('R1. TIAM production'!$F$10:$Q$10='W1. TIAM cleaned'!I$10),'R1. TIAM production'!$F$11:$Q$398))</f>
        <v>190652.02733827615</v>
      </c>
      <c r="J20" s="13">
        <f t="array" ref="J20">SUM(IF(('R1. TIAM production'!$B$11:$B$398='W1. TIAM cleaned'!$A20)*('R1. TIAM production'!$D$11:$D$398='W1. TIAM cleaned'!$B20)*('R1. TIAM production'!$F$10:$Q$10='W1. TIAM cleaned'!J$10),'R1. TIAM production'!$F$11:$Q$398))</f>
        <v>144897.17097945616</v>
      </c>
      <c r="K20" s="13">
        <f t="array" ref="K20">SUM(IF(('R1. TIAM production'!$B$11:$B$398='W1. TIAM cleaned'!$A20)*('R1. TIAM production'!$D$11:$D$398='W1. TIAM cleaned'!$B20)*('R1. TIAM production'!$F$10:$Q$10='W1. TIAM cleaned'!K$10),'R1. TIAM production'!$F$11:$Q$398))</f>
        <v>126473.9161668125</v>
      </c>
      <c r="L20" s="13">
        <f t="array" ref="L20">SUM(IF(('R1. TIAM production'!$B$11:$B$398='W1. TIAM cleaned'!$A20)*('R1. TIAM production'!$D$11:$D$398='W1. TIAM cleaned'!$B20)*('R1. TIAM production'!$F$10:$Q$10='W1. TIAM cleaned'!L$10),'R1. TIAM production'!$F$11:$Q$398))</f>
        <v>89764.524221427462</v>
      </c>
      <c r="M20" s="13">
        <f t="array" ref="M20">SUM(IF(('R1. TIAM production'!$B$11:$B$398='W1. TIAM cleaned'!$A20)*('R1. TIAM production'!$D$11:$D$398='W1. TIAM cleaned'!$B20)*('R1. TIAM production'!$F$10:$Q$10='W1. TIAM cleaned'!M$10),'R1. TIAM production'!$F$11:$Q$398))</f>
        <v>80306.76298163188</v>
      </c>
      <c r="N20" s="13">
        <f t="array" ref="N20">SUM(IF(('R1. TIAM production'!$B$11:$B$398='W1. TIAM cleaned'!$A20)*('R1. TIAM production'!$D$11:$D$398='W1. TIAM cleaned'!$B20)*('R1. TIAM production'!$F$10:$Q$10='W1. TIAM cleaned'!N$10),'R1. TIAM production'!$F$11:$Q$398))</f>
        <v>63632.794313104074</v>
      </c>
      <c r="O20" s="13">
        <f t="array" ref="O20">SUM(IF(('R1. TIAM production'!$B$11:$B$398='W1. TIAM cleaned'!$A20)*('R1. TIAM production'!$D$11:$D$398='W1. TIAM cleaned'!$B20)*('R1. TIAM production'!$F$10:$Q$10='W1. TIAM cleaned'!O$10),'R1. TIAM production'!$F$11:$Q$398))</f>
        <v>50442.900024789429</v>
      </c>
      <c r="Q20" s="15">
        <f t="shared" si="1"/>
        <v>2.653887936E-2</v>
      </c>
      <c r="S20" s="8" t="s">
        <v>74</v>
      </c>
      <c r="T20" s="13">
        <f t="shared" si="2"/>
        <v>3621.811371002017</v>
      </c>
      <c r="U20" s="13">
        <f t="shared" si="0"/>
        <v>3038.0652515781985</v>
      </c>
      <c r="V20" s="13">
        <f t="shared" si="0"/>
        <v>3298.967275986025</v>
      </c>
      <c r="W20" s="13">
        <f t="shared" si="0"/>
        <v>4276.0742280380546</v>
      </c>
      <c r="X20" s="13">
        <f t="shared" si="0"/>
        <v>5764.3431428101776</v>
      </c>
      <c r="Y20" s="13">
        <f t="shared" si="0"/>
        <v>5059.6911532699323</v>
      </c>
      <c r="Z20" s="13">
        <f t="shared" si="0"/>
        <v>3845.4085402290802</v>
      </c>
      <c r="AA20" s="13">
        <f t="shared" si="0"/>
        <v>3356.4760033377906</v>
      </c>
      <c r="AB20" s="13">
        <f t="shared" si="0"/>
        <v>2382.2498791202615</v>
      </c>
      <c r="AC20" s="13">
        <f t="shared" si="0"/>
        <v>2131.2514945616422</v>
      </c>
      <c r="AD20" s="13">
        <f t="shared" si="0"/>
        <v>1688.743051615163</v>
      </c>
      <c r="AE20" s="13">
        <f t="shared" si="0"/>
        <v>1338.6980383264276</v>
      </c>
    </row>
    <row r="21" spans="1:31" x14ac:dyDescent="0.3">
      <c r="A21" s="8" t="s">
        <v>58</v>
      </c>
      <c r="B21" s="8" t="s">
        <v>52</v>
      </c>
      <c r="C21" s="8" t="s">
        <v>67</v>
      </c>
      <c r="D21" s="13">
        <f t="array" ref="D21">SUM(IF(('R1. TIAM production'!$B$11:$B$398='W1. TIAM cleaned'!$A21)*('R1. TIAM production'!$D$11:$D$398='W1. TIAM cleaned'!$B21)*('R1. TIAM production'!$F$10:$Q$10='W1. TIAM cleaned'!D$10),'R1. TIAM production'!$F$11:$Q$398))</f>
        <v>150084.97248351137</v>
      </c>
      <c r="E21" s="13">
        <f t="array" ref="E21">SUM(IF(('R1. TIAM production'!$B$11:$B$398='W1. TIAM cleaned'!$A21)*('R1. TIAM production'!$D$11:$D$398='W1. TIAM cleaned'!$B21)*('R1. TIAM production'!$F$10:$Q$10='W1. TIAM cleaned'!E$10),'R1. TIAM production'!$F$11:$Q$398))</f>
        <v>152867.07047618789</v>
      </c>
      <c r="F21" s="13">
        <f t="array" ref="F21">SUM(IF(('R1. TIAM production'!$B$11:$B$398='W1. TIAM cleaned'!$A21)*('R1. TIAM production'!$D$11:$D$398='W1. TIAM cleaned'!$B21)*('R1. TIAM production'!$F$10:$Q$10='W1. TIAM cleaned'!F$10),'R1. TIAM production'!$F$11:$Q$398))</f>
        <v>158535.89786744889</v>
      </c>
      <c r="G21" s="13">
        <f t="array" ref="G21">SUM(IF(('R1. TIAM production'!$B$11:$B$398='W1. TIAM cleaned'!$A21)*('R1. TIAM production'!$D$11:$D$398='W1. TIAM cleaned'!$B21)*('R1. TIAM production'!$F$10:$Q$10='W1. TIAM cleaned'!G$10),'R1. TIAM production'!$F$11:$Q$398))</f>
        <v>171976.36653585749</v>
      </c>
      <c r="H21" s="13">
        <f t="array" ref="H21">SUM(IF(('R1. TIAM production'!$B$11:$B$398='W1. TIAM cleaned'!$A21)*('R1. TIAM production'!$D$11:$D$398='W1. TIAM cleaned'!$B21)*('R1. TIAM production'!$F$10:$Q$10='W1. TIAM cleaned'!H$10),'R1. TIAM production'!$F$11:$Q$398))</f>
        <v>171347.26773063562</v>
      </c>
      <c r="I21" s="13">
        <f t="array" ref="I21">SUM(IF(('R1. TIAM production'!$B$11:$B$398='W1. TIAM cleaned'!$A21)*('R1. TIAM production'!$D$11:$D$398='W1. TIAM cleaned'!$B21)*('R1. TIAM production'!$F$10:$Q$10='W1. TIAM cleaned'!I$10),'R1. TIAM production'!$F$11:$Q$398))</f>
        <v>163285.33255828219</v>
      </c>
      <c r="J21" s="13">
        <f t="array" ref="J21">SUM(IF(('R1. TIAM production'!$B$11:$B$398='W1. TIAM cleaned'!$A21)*('R1. TIAM production'!$D$11:$D$398='W1. TIAM cleaned'!$B21)*('R1. TIAM production'!$F$10:$Q$10='W1. TIAM cleaned'!J$10),'R1. TIAM production'!$F$11:$Q$398))</f>
        <v>159396.69221241714</v>
      </c>
      <c r="K21" s="13">
        <f t="array" ref="K21">SUM(IF(('R1. TIAM production'!$B$11:$B$398='W1. TIAM cleaned'!$A21)*('R1. TIAM production'!$D$11:$D$398='W1. TIAM cleaned'!$B21)*('R1. TIAM production'!$F$10:$Q$10='W1. TIAM cleaned'!K$10),'R1. TIAM production'!$F$11:$Q$398))</f>
        <v>159913.82455113388</v>
      </c>
      <c r="L21" s="13">
        <f t="array" ref="L21">SUM(IF(('R1. TIAM production'!$B$11:$B$398='W1. TIAM cleaned'!$A21)*('R1. TIAM production'!$D$11:$D$398='W1. TIAM cleaned'!$B21)*('R1. TIAM production'!$F$10:$Q$10='W1. TIAM cleaned'!L$10),'R1. TIAM production'!$F$11:$Q$398))</f>
        <v>165311.13524858118</v>
      </c>
      <c r="M21" s="13">
        <f t="array" ref="M21">SUM(IF(('R1. TIAM production'!$B$11:$B$398='W1. TIAM cleaned'!$A21)*('R1. TIAM production'!$D$11:$D$398='W1. TIAM cleaned'!$B21)*('R1. TIAM production'!$F$10:$Q$10='W1. TIAM cleaned'!M$10),'R1. TIAM production'!$F$11:$Q$398))</f>
        <v>163654.96167300662</v>
      </c>
      <c r="N21" s="13">
        <f t="array" ref="N21">SUM(IF(('R1. TIAM production'!$B$11:$B$398='W1. TIAM cleaned'!$A21)*('R1. TIAM production'!$D$11:$D$398='W1. TIAM cleaned'!$B21)*('R1. TIAM production'!$F$10:$Q$10='W1. TIAM cleaned'!N$10),'R1. TIAM production'!$F$11:$Q$398))</f>
        <v>161482.66787258416</v>
      </c>
      <c r="O21" s="13">
        <f t="array" ref="O21">SUM(IF(('R1. TIAM production'!$B$11:$B$398='W1. TIAM cleaned'!$A21)*('R1. TIAM production'!$D$11:$D$398='W1. TIAM cleaned'!$B21)*('R1. TIAM production'!$F$10:$Q$10='W1. TIAM cleaned'!O$10),'R1. TIAM production'!$F$11:$Q$398))</f>
        <v>143309.62520770807</v>
      </c>
      <c r="Q21" s="15">
        <f t="shared" si="1"/>
        <v>0.175074042501</v>
      </c>
      <c r="S21" s="8" t="s">
        <v>73</v>
      </c>
      <c r="T21" s="13">
        <f t="shared" si="2"/>
        <v>26275.982851339686</v>
      </c>
      <c r="U21" s="13">
        <f t="shared" si="0"/>
        <v>26763.055993551483</v>
      </c>
      <c r="V21" s="13">
        <f t="shared" si="0"/>
        <v>27755.520521179944</v>
      </c>
      <c r="W21" s="13">
        <f t="shared" si="0"/>
        <v>30108.597704066269</v>
      </c>
      <c r="X21" s="13">
        <f t="shared" si="0"/>
        <v>29998.458833103527</v>
      </c>
      <c r="Y21" s="13">
        <f t="shared" si="0"/>
        <v>28587.023252098614</v>
      </c>
      <c r="Z21" s="13">
        <f t="shared" si="0"/>
        <v>27906.223266915535</v>
      </c>
      <c r="AA21" s="13">
        <f t="shared" si="0"/>
        <v>27996.759715962671</v>
      </c>
      <c r="AB21" s="13">
        <f t="shared" si="0"/>
        <v>28941.688718398662</v>
      </c>
      <c r="AC21" s="13">
        <f t="shared" si="0"/>
        <v>28651.735715439489</v>
      </c>
      <c r="AD21" s="13">
        <f t="shared" si="0"/>
        <v>28271.423458299669</v>
      </c>
      <c r="AE21" s="13">
        <f t="shared" si="0"/>
        <v>25089.795414416665</v>
      </c>
    </row>
    <row r="22" spans="1:31" x14ac:dyDescent="0.3">
      <c r="A22" s="8" t="s">
        <v>58</v>
      </c>
      <c r="B22" s="8" t="s">
        <v>51</v>
      </c>
      <c r="C22" s="8" t="s">
        <v>51</v>
      </c>
      <c r="D22" s="13">
        <f t="array" ref="D22">SUM(IF(('R1. TIAM production'!$B$11:$B$398='W1. TIAM cleaned'!$A22)*('R1. TIAM production'!$D$11:$D$398='W1. TIAM cleaned'!$B22)*('R1. TIAM production'!$F$10:$Q$10='W1. TIAM cleaned'!D$10),'R1. TIAM production'!$F$11:$Q$398))</f>
        <v>136471.90304730399</v>
      </c>
      <c r="E22" s="13">
        <f t="array" ref="E22">SUM(IF(('R1. TIAM production'!$B$11:$B$398='W1. TIAM cleaned'!$A22)*('R1. TIAM production'!$D$11:$D$398='W1. TIAM cleaned'!$B22)*('R1. TIAM production'!$F$10:$Q$10='W1. TIAM cleaned'!E$10),'R1. TIAM production'!$F$11:$Q$398))</f>
        <v>114476.01876352169</v>
      </c>
      <c r="F22" s="13">
        <f t="array" ref="F22">SUM(IF(('R1. TIAM production'!$B$11:$B$398='W1. TIAM cleaned'!$A22)*('R1. TIAM production'!$D$11:$D$398='W1. TIAM cleaned'!$B22)*('R1. TIAM production'!$F$10:$Q$10='W1. TIAM cleaned'!F$10),'R1. TIAM production'!$F$11:$Q$398))</f>
        <v>124306.95476005302</v>
      </c>
      <c r="G22" s="13">
        <f t="array" ref="G22">SUM(IF(('R1. TIAM production'!$B$11:$B$398='W1. TIAM cleaned'!$A22)*('R1. TIAM production'!$D$11:$D$398='W1. TIAM cleaned'!$B22)*('R1. TIAM production'!$F$10:$Q$10='W1. TIAM cleaned'!G$10),'R1. TIAM production'!$F$11:$Q$398))</f>
        <v>161124.89792930181</v>
      </c>
      <c r="H22" s="13">
        <f t="array" ref="H22">SUM(IF(('R1. TIAM production'!$B$11:$B$398='W1. TIAM cleaned'!$A22)*('R1. TIAM production'!$D$11:$D$398='W1. TIAM cleaned'!$B22)*('R1. TIAM production'!$F$10:$Q$10='W1. TIAM cleaned'!H$10),'R1. TIAM production'!$F$11:$Q$398))</f>
        <v>171129.50478577585</v>
      </c>
      <c r="I22" s="13">
        <f t="array" ref="I22">SUM(IF(('R1. TIAM production'!$B$11:$B$398='W1. TIAM cleaned'!$A22)*('R1. TIAM production'!$D$11:$D$398='W1. TIAM cleaned'!$B22)*('R1. TIAM production'!$F$10:$Q$10='W1. TIAM cleaned'!I$10),'R1. TIAM production'!$F$11:$Q$398))</f>
        <v>170019.14378550963</v>
      </c>
      <c r="J22" s="13">
        <f t="array" ref="J22">SUM(IF(('R1. TIAM production'!$B$11:$B$398='W1. TIAM cleaned'!$A22)*('R1. TIAM production'!$D$11:$D$398='W1. TIAM cleaned'!$B22)*('R1. TIAM production'!$F$10:$Q$10='W1. TIAM cleaned'!J$10),'R1. TIAM production'!$F$11:$Q$398))</f>
        <v>191294.95070105212</v>
      </c>
      <c r="K22" s="13">
        <f t="array" ref="K22">SUM(IF(('R1. TIAM production'!$B$11:$B$398='W1. TIAM cleaned'!$A22)*('R1. TIAM production'!$D$11:$D$398='W1. TIAM cleaned'!$B22)*('R1. TIAM production'!$F$10:$Q$10='W1. TIAM cleaned'!K$10),'R1. TIAM production'!$F$11:$Q$398))</f>
        <v>207529.86271050997</v>
      </c>
      <c r="L22" s="13">
        <f t="array" ref="L22">SUM(IF(('R1. TIAM production'!$B$11:$B$398='W1. TIAM cleaned'!$A22)*('R1. TIAM production'!$D$11:$D$398='W1. TIAM cleaned'!$B22)*('R1. TIAM production'!$F$10:$Q$10='W1. TIAM cleaned'!L$10),'R1. TIAM production'!$F$11:$Q$398))</f>
        <v>213710.9579556227</v>
      </c>
      <c r="M22" s="13">
        <f t="array" ref="M22">SUM(IF(('R1. TIAM production'!$B$11:$B$398='W1. TIAM cleaned'!$A22)*('R1. TIAM production'!$D$11:$D$398='W1. TIAM cleaned'!$B22)*('R1. TIAM production'!$F$10:$Q$10='W1. TIAM cleaned'!M$10),'R1. TIAM production'!$F$11:$Q$398))</f>
        <v>213053.66276586527</v>
      </c>
      <c r="N22" s="13">
        <f t="array" ref="N22">SUM(IF(('R1. TIAM production'!$B$11:$B$398='W1. TIAM cleaned'!$A22)*('R1. TIAM production'!$D$11:$D$398='W1. TIAM cleaned'!$B22)*('R1. TIAM production'!$F$10:$Q$10='W1. TIAM cleaned'!N$10),'R1. TIAM production'!$F$11:$Q$398))</f>
        <v>194365.22778964898</v>
      </c>
      <c r="O22" s="13">
        <f t="array" ref="O22">SUM(IF(('R1. TIAM production'!$B$11:$B$398='W1. TIAM cleaned'!$A22)*('R1. TIAM production'!$D$11:$D$398='W1. TIAM cleaned'!$B22)*('R1. TIAM production'!$F$10:$Q$10='W1. TIAM cleaned'!O$10),'R1. TIAM production'!$F$11:$Q$398))</f>
        <v>169108.26165792061</v>
      </c>
      <c r="Q22" s="15">
        <f t="shared" si="1"/>
        <v>2.653887936E-2</v>
      </c>
      <c r="S22" s="8" t="s">
        <v>74</v>
      </c>
      <c r="T22" s="13">
        <f t="shared" si="2"/>
        <v>3621.811371002017</v>
      </c>
      <c r="U22" s="13">
        <f t="shared" si="0"/>
        <v>3038.0652515781985</v>
      </c>
      <c r="V22" s="13">
        <f t="shared" si="0"/>
        <v>3298.967275986025</v>
      </c>
      <c r="W22" s="13">
        <f t="shared" si="0"/>
        <v>4276.0742280380546</v>
      </c>
      <c r="X22" s="13">
        <f t="shared" si="0"/>
        <v>4541.5852824462481</v>
      </c>
      <c r="Y22" s="13">
        <f t="shared" si="0"/>
        <v>4512.1175458141333</v>
      </c>
      <c r="Z22" s="13">
        <f t="shared" si="0"/>
        <v>5076.7536188323693</v>
      </c>
      <c r="AA22" s="13">
        <f t="shared" si="0"/>
        <v>5507.6099900715872</v>
      </c>
      <c r="AB22" s="13">
        <f t="shared" si="0"/>
        <v>5671.6493310943033</v>
      </c>
      <c r="AC22" s="13">
        <f t="shared" si="0"/>
        <v>5654.205453349422</v>
      </c>
      <c r="AD22" s="13">
        <f t="shared" si="0"/>
        <v>5158.235332088414</v>
      </c>
      <c r="AE22" s="13">
        <f t="shared" si="0"/>
        <v>4487.9437549188688</v>
      </c>
    </row>
    <row r="23" spans="1:31" x14ac:dyDescent="0.3">
      <c r="A23" s="8" t="s">
        <v>59</v>
      </c>
      <c r="B23" s="8" t="s">
        <v>52</v>
      </c>
      <c r="C23" s="8" t="s">
        <v>67</v>
      </c>
      <c r="D23" s="13">
        <f t="array" ref="D23">SUM(IF(('R1. TIAM production'!$B$11:$B$398='W1. TIAM cleaned'!$A23)*('R1. TIAM production'!$D$11:$D$398='W1. TIAM cleaned'!$B23)*('R1. TIAM production'!$F$10:$Q$10='W1. TIAM cleaned'!D$10),'R1. TIAM production'!$F$11:$Q$398))</f>
        <v>150084.97248351137</v>
      </c>
      <c r="E23" s="13">
        <f t="array" ref="E23">SUM(IF(('R1. TIAM production'!$B$11:$B$398='W1. TIAM cleaned'!$A23)*('R1. TIAM production'!$D$11:$D$398='W1. TIAM cleaned'!$B23)*('R1. TIAM production'!$F$10:$Q$10='W1. TIAM cleaned'!E$10),'R1. TIAM production'!$F$11:$Q$398))</f>
        <v>152867.07047618789</v>
      </c>
      <c r="F23" s="13">
        <f t="array" ref="F23">SUM(IF(('R1. TIAM production'!$B$11:$B$398='W1. TIAM cleaned'!$A23)*('R1. TIAM production'!$D$11:$D$398='W1. TIAM cleaned'!$B23)*('R1. TIAM production'!$F$10:$Q$10='W1. TIAM cleaned'!F$10),'R1. TIAM production'!$F$11:$Q$398))</f>
        <v>158535.89786744889</v>
      </c>
      <c r="G23" s="13">
        <f t="array" ref="G23">SUM(IF(('R1. TIAM production'!$B$11:$B$398='W1. TIAM cleaned'!$A23)*('R1. TIAM production'!$D$11:$D$398='W1. TIAM cleaned'!$B23)*('R1. TIAM production'!$F$10:$Q$10='W1. TIAM cleaned'!G$10),'R1. TIAM production'!$F$11:$Q$398))</f>
        <v>171976.36653585749</v>
      </c>
      <c r="H23" s="13">
        <f t="array" ref="H23">SUM(IF(('R1. TIAM production'!$B$11:$B$398='W1. TIAM cleaned'!$A23)*('R1. TIAM production'!$D$11:$D$398='W1. TIAM cleaned'!$B23)*('R1. TIAM production'!$F$10:$Q$10='W1. TIAM cleaned'!H$10),'R1. TIAM production'!$F$11:$Q$398))</f>
        <v>171657.47351840991</v>
      </c>
      <c r="I23" s="13">
        <f t="array" ref="I23">SUM(IF(('R1. TIAM production'!$B$11:$B$398='W1. TIAM cleaned'!$A23)*('R1. TIAM production'!$D$11:$D$398='W1. TIAM cleaned'!$B23)*('R1. TIAM production'!$F$10:$Q$10='W1. TIAM cleaned'!I$10),'R1. TIAM production'!$F$11:$Q$398))</f>
        <v>163826.62079510832</v>
      </c>
      <c r="J23" s="13">
        <f t="array" ref="J23">SUM(IF(('R1. TIAM production'!$B$11:$B$398='W1. TIAM cleaned'!$A23)*('R1. TIAM production'!$D$11:$D$398='W1. TIAM cleaned'!$B23)*('R1. TIAM production'!$F$10:$Q$10='W1. TIAM cleaned'!J$10),'R1. TIAM production'!$F$11:$Q$398))</f>
        <v>160236.07940021533</v>
      </c>
      <c r="K23" s="13">
        <f t="array" ref="K23">SUM(IF(('R1. TIAM production'!$B$11:$B$398='W1. TIAM cleaned'!$A23)*('R1. TIAM production'!$D$11:$D$398='W1. TIAM cleaned'!$B23)*('R1. TIAM production'!$F$10:$Q$10='W1. TIAM cleaned'!K$10),'R1. TIAM production'!$F$11:$Q$398))</f>
        <v>161152.21615242265</v>
      </c>
      <c r="L23" s="13">
        <f t="array" ref="L23">SUM(IF(('R1. TIAM production'!$B$11:$B$398='W1. TIAM cleaned'!$A23)*('R1. TIAM production'!$D$11:$D$398='W1. TIAM cleaned'!$B23)*('R1. TIAM production'!$F$10:$Q$10='W1. TIAM cleaned'!L$10),'R1. TIAM production'!$F$11:$Q$398))</f>
        <v>167537.70554936281</v>
      </c>
      <c r="M23" s="13">
        <f t="array" ref="M23">SUM(IF(('R1. TIAM production'!$B$11:$B$398='W1. TIAM cleaned'!$A23)*('R1. TIAM production'!$D$11:$D$398='W1. TIAM cleaned'!$B23)*('R1. TIAM production'!$F$10:$Q$10='W1. TIAM cleaned'!M$10),'R1. TIAM production'!$F$11:$Q$398))</f>
        <v>157479.38947922614</v>
      </c>
      <c r="N23" s="13">
        <f t="array" ref="N23">SUM(IF(('R1. TIAM production'!$B$11:$B$398='W1. TIAM cleaned'!$A23)*('R1. TIAM production'!$D$11:$D$398='W1. TIAM cleaned'!$B23)*('R1. TIAM production'!$F$10:$Q$10='W1. TIAM cleaned'!N$10),'R1. TIAM production'!$F$11:$Q$398))</f>
        <v>143131.14980912092</v>
      </c>
      <c r="O23" s="13">
        <f t="array" ref="O23">SUM(IF(('R1. TIAM production'!$B$11:$B$398='W1. TIAM cleaned'!$A23)*('R1. TIAM production'!$D$11:$D$398='W1. TIAM cleaned'!$B23)*('R1. TIAM production'!$F$10:$Q$10='W1. TIAM cleaned'!O$10),'R1. TIAM production'!$F$11:$Q$398))</f>
        <v>128374.31900566971</v>
      </c>
      <c r="Q23" s="15">
        <f t="shared" si="1"/>
        <v>0.175074042501</v>
      </c>
      <c r="S23" s="8" t="s">
        <v>73</v>
      </c>
      <c r="T23" s="13">
        <f t="shared" si="2"/>
        <v>26275.982851339686</v>
      </c>
      <c r="U23" s="13">
        <f t="shared" si="0"/>
        <v>26763.055993551483</v>
      </c>
      <c r="V23" s="13">
        <f t="shared" si="0"/>
        <v>27755.520521179944</v>
      </c>
      <c r="W23" s="13">
        <f t="shared" si="0"/>
        <v>30108.597704066269</v>
      </c>
      <c r="X23" s="13">
        <f t="shared" si="0"/>
        <v>30052.767814376381</v>
      </c>
      <c r="Y23" s="13">
        <f t="shared" si="0"/>
        <v>28681.788771878004</v>
      </c>
      <c r="Z23" s="13">
        <f t="shared" si="0"/>
        <v>28053.17817510691</v>
      </c>
      <c r="AA23" s="13">
        <f t="shared" si="0"/>
        <v>28213.569939799581</v>
      </c>
      <c r="AB23" s="13">
        <f t="shared" si="0"/>
        <v>29331.50338186917</v>
      </c>
      <c r="AC23" s="13">
        <f t="shared" si="0"/>
        <v>27570.553326717571</v>
      </c>
      <c r="AD23" s="13">
        <f t="shared" si="0"/>
        <v>25058.549004899036</v>
      </c>
      <c r="AE23" s="13">
        <f t="shared" si="0"/>
        <v>22475.010981635551</v>
      </c>
    </row>
    <row r="24" spans="1:31" x14ac:dyDescent="0.3">
      <c r="A24" s="8" t="s">
        <v>59</v>
      </c>
      <c r="B24" s="8" t="s">
        <v>51</v>
      </c>
      <c r="C24" s="8" t="s">
        <v>51</v>
      </c>
      <c r="D24" s="13">
        <f t="array" ref="D24">SUM(IF(('R1. TIAM production'!$B$11:$B$398='W1. TIAM cleaned'!$A24)*('R1. TIAM production'!$D$11:$D$398='W1. TIAM cleaned'!$B24)*('R1. TIAM production'!$F$10:$Q$10='W1. TIAM cleaned'!D$10),'R1. TIAM production'!$F$11:$Q$398))</f>
        <v>136471.90304730399</v>
      </c>
      <c r="E24" s="13">
        <f t="array" ref="E24">SUM(IF(('R1. TIAM production'!$B$11:$B$398='W1. TIAM cleaned'!$A24)*('R1. TIAM production'!$D$11:$D$398='W1. TIAM cleaned'!$B24)*('R1. TIAM production'!$F$10:$Q$10='W1. TIAM cleaned'!E$10),'R1. TIAM production'!$F$11:$Q$398))</f>
        <v>114476.01876352169</v>
      </c>
      <c r="F24" s="13">
        <f t="array" ref="F24">SUM(IF(('R1. TIAM production'!$B$11:$B$398='W1. TIAM cleaned'!$A24)*('R1. TIAM production'!$D$11:$D$398='W1. TIAM cleaned'!$B24)*('R1. TIAM production'!$F$10:$Q$10='W1. TIAM cleaned'!F$10),'R1. TIAM production'!$F$11:$Q$398))</f>
        <v>124306.95476005302</v>
      </c>
      <c r="G24" s="13">
        <f t="array" ref="G24">SUM(IF(('R1. TIAM production'!$B$11:$B$398='W1. TIAM cleaned'!$A24)*('R1. TIAM production'!$D$11:$D$398='W1. TIAM cleaned'!$B24)*('R1. TIAM production'!$F$10:$Q$10='W1. TIAM cleaned'!G$10),'R1. TIAM production'!$F$11:$Q$398))</f>
        <v>161124.89792930181</v>
      </c>
      <c r="H24" s="13">
        <f t="array" ref="H24">SUM(IF(('R1. TIAM production'!$B$11:$B$398='W1. TIAM cleaned'!$A24)*('R1. TIAM production'!$D$11:$D$398='W1. TIAM cleaned'!$B24)*('R1. TIAM production'!$F$10:$Q$10='W1. TIAM cleaned'!H$10),'R1. TIAM production'!$F$11:$Q$398))</f>
        <v>170858.4643045452</v>
      </c>
      <c r="I24" s="13">
        <f t="array" ref="I24">SUM(IF(('R1. TIAM production'!$B$11:$B$398='W1. TIAM cleaned'!$A24)*('R1. TIAM production'!$D$11:$D$398='W1. TIAM cleaned'!$B24)*('R1. TIAM production'!$F$10:$Q$10='W1. TIAM cleaned'!I$10),'R1. TIAM production'!$F$11:$Q$398))</f>
        <v>167580.50076519346</v>
      </c>
      <c r="J24" s="13">
        <f t="array" ref="J24">SUM(IF(('R1. TIAM production'!$B$11:$B$398='W1. TIAM cleaned'!$A24)*('R1. TIAM production'!$D$11:$D$398='W1. TIAM cleaned'!$B24)*('R1. TIAM production'!$F$10:$Q$10='W1. TIAM cleaned'!J$10),'R1. TIAM production'!$F$11:$Q$398))</f>
        <v>181975.37081570405</v>
      </c>
      <c r="K24" s="13">
        <f t="array" ref="K24">SUM(IF(('R1. TIAM production'!$B$11:$B$398='W1. TIAM cleaned'!$A24)*('R1. TIAM production'!$D$11:$D$398='W1. TIAM cleaned'!$B24)*('R1. TIAM production'!$F$10:$Q$10='W1. TIAM cleaned'!K$10),'R1. TIAM production'!$F$11:$Q$398))</f>
        <v>196608.70075075421</v>
      </c>
      <c r="L24" s="13">
        <f t="array" ref="L24">SUM(IF(('R1. TIAM production'!$B$11:$B$398='W1. TIAM cleaned'!$A24)*('R1. TIAM production'!$D$11:$D$398='W1. TIAM cleaned'!$B24)*('R1. TIAM production'!$F$10:$Q$10='W1. TIAM cleaned'!L$10),'R1. TIAM production'!$F$11:$Q$398))</f>
        <v>203033.6477611716</v>
      </c>
      <c r="M24" s="13">
        <f t="array" ref="M24">SUM(IF(('R1. TIAM production'!$B$11:$B$398='W1. TIAM cleaned'!$A24)*('R1. TIAM production'!$D$11:$D$398='W1. TIAM cleaned'!$B24)*('R1. TIAM production'!$F$10:$Q$10='W1. TIAM cleaned'!M$10),'R1. TIAM production'!$F$11:$Q$398))</f>
        <v>205577.04733085926</v>
      </c>
      <c r="N24" s="13">
        <f t="array" ref="N24">SUM(IF(('R1. TIAM production'!$B$11:$B$398='W1. TIAM cleaned'!$A24)*('R1. TIAM production'!$D$11:$D$398='W1. TIAM cleaned'!$B24)*('R1. TIAM production'!$F$10:$Q$10='W1. TIAM cleaned'!N$10),'R1. TIAM production'!$F$11:$Q$398))</f>
        <v>208970.80824935218</v>
      </c>
      <c r="O24" s="13">
        <f t="array" ref="O24">SUM(IF(('R1. TIAM production'!$B$11:$B$398='W1. TIAM cleaned'!$A24)*('R1. TIAM production'!$D$11:$D$398='W1. TIAM cleaned'!$B24)*('R1. TIAM production'!$F$10:$Q$10='W1. TIAM cleaned'!O$10),'R1. TIAM production'!$F$11:$Q$398))</f>
        <v>211465.45716981008</v>
      </c>
      <c r="Q24" s="15">
        <f t="shared" si="1"/>
        <v>2.653887936E-2</v>
      </c>
      <c r="S24" s="8" t="s">
        <v>74</v>
      </c>
      <c r="T24" s="13">
        <f t="shared" si="2"/>
        <v>3621.811371002017</v>
      </c>
      <c r="U24" s="13">
        <f t="shared" si="0"/>
        <v>3038.0652515781985</v>
      </c>
      <c r="V24" s="13">
        <f t="shared" si="0"/>
        <v>3298.967275986025</v>
      </c>
      <c r="W24" s="13">
        <f t="shared" si="0"/>
        <v>4276.0742280380546</v>
      </c>
      <c r="X24" s="13">
        <f t="shared" si="0"/>
        <v>4534.3921718131915</v>
      </c>
      <c r="Y24" s="13">
        <f t="shared" si="0"/>
        <v>4447.3986928958566</v>
      </c>
      <c r="Z24" s="13">
        <f t="shared" si="0"/>
        <v>4829.4224125692344</v>
      </c>
      <c r="AA24" s="13">
        <f t="shared" si="0"/>
        <v>5217.7745903506075</v>
      </c>
      <c r="AB24" s="13">
        <f t="shared" si="0"/>
        <v>5388.2854839544671</v>
      </c>
      <c r="AC24" s="13">
        <f t="shared" si="0"/>
        <v>5455.7844582986836</v>
      </c>
      <c r="AD24" s="13">
        <f t="shared" si="0"/>
        <v>5545.8510698912505</v>
      </c>
      <c r="AE24" s="13">
        <f t="shared" si="0"/>
        <v>5612.0562566368362</v>
      </c>
    </row>
    <row r="25" spans="1:31" x14ac:dyDescent="0.3">
      <c r="A25" s="8" t="s">
        <v>60</v>
      </c>
      <c r="B25" s="8" t="s">
        <v>52</v>
      </c>
      <c r="C25" s="8" t="s">
        <v>67</v>
      </c>
      <c r="D25" s="13">
        <f t="array" ref="D25">SUM(IF(('R1. TIAM production'!$B$11:$B$398='W1. TIAM cleaned'!$A25)*('R1. TIAM production'!$D$11:$D$398='W1. TIAM cleaned'!$B25)*('R1. TIAM production'!$F$10:$Q$10='W1. TIAM cleaned'!D$10),'R1. TIAM production'!$F$11:$Q$398))</f>
        <v>150084.97248351137</v>
      </c>
      <c r="E25" s="13">
        <f t="array" ref="E25">SUM(IF(('R1. TIAM production'!$B$11:$B$398='W1. TIAM cleaned'!$A25)*('R1. TIAM production'!$D$11:$D$398='W1. TIAM cleaned'!$B25)*('R1. TIAM production'!$F$10:$Q$10='W1. TIAM cleaned'!E$10),'R1. TIAM production'!$F$11:$Q$398))</f>
        <v>152867.07047618789</v>
      </c>
      <c r="F25" s="13">
        <f t="array" ref="F25">SUM(IF(('R1. TIAM production'!$B$11:$B$398='W1. TIAM cleaned'!$A25)*('R1. TIAM production'!$D$11:$D$398='W1. TIAM cleaned'!$B25)*('R1. TIAM production'!$F$10:$Q$10='W1. TIAM cleaned'!F$10),'R1. TIAM production'!$F$11:$Q$398))</f>
        <v>158535.89786744889</v>
      </c>
      <c r="G25" s="13">
        <f t="array" ref="G25">SUM(IF(('R1. TIAM production'!$B$11:$B$398='W1. TIAM cleaned'!$A25)*('R1. TIAM production'!$D$11:$D$398='W1. TIAM cleaned'!$B25)*('R1. TIAM production'!$F$10:$Q$10='W1. TIAM cleaned'!G$10),'R1. TIAM production'!$F$11:$Q$398))</f>
        <v>171976.36653585749</v>
      </c>
      <c r="H25" s="13">
        <f t="array" ref="H25">SUM(IF(('R1. TIAM production'!$B$11:$B$398='W1. TIAM cleaned'!$A25)*('R1. TIAM production'!$D$11:$D$398='W1. TIAM cleaned'!$B25)*('R1. TIAM production'!$F$10:$Q$10='W1. TIAM cleaned'!H$10),'R1. TIAM production'!$F$11:$Q$398))</f>
        <v>157346.23541509898</v>
      </c>
      <c r="I25" s="13">
        <f t="array" ref="I25">SUM(IF(('R1. TIAM production'!$B$11:$B$398='W1. TIAM cleaned'!$A25)*('R1. TIAM production'!$D$11:$D$398='W1. TIAM cleaned'!$B25)*('R1. TIAM production'!$F$10:$Q$10='W1. TIAM cleaned'!I$10),'R1. TIAM production'!$F$11:$Q$398))</f>
        <v>151462.31140353665</v>
      </c>
      <c r="J25" s="13">
        <f t="array" ref="J25">SUM(IF(('R1. TIAM production'!$B$11:$B$398='W1. TIAM cleaned'!$A25)*('R1. TIAM production'!$D$11:$D$398='W1. TIAM cleaned'!$B25)*('R1. TIAM production'!$F$10:$Q$10='W1. TIAM cleaned'!J$10),'R1. TIAM production'!$F$11:$Q$398))</f>
        <v>144460.32099889335</v>
      </c>
      <c r="K25" s="13">
        <f t="array" ref="K25">SUM(IF(('R1. TIAM production'!$B$11:$B$398='W1. TIAM cleaned'!$A25)*('R1. TIAM production'!$D$11:$D$398='W1. TIAM cleaned'!$B25)*('R1. TIAM production'!$F$10:$Q$10='W1. TIAM cleaned'!K$10),'R1. TIAM production'!$F$11:$Q$398))</f>
        <v>147095.61852348779</v>
      </c>
      <c r="L25" s="13">
        <f t="array" ref="L25">SUM(IF(('R1. TIAM production'!$B$11:$B$398='W1. TIAM cleaned'!$A25)*('R1. TIAM production'!$D$11:$D$398='W1. TIAM cleaned'!$B25)*('R1. TIAM production'!$F$10:$Q$10='W1. TIAM cleaned'!L$10),'R1. TIAM production'!$F$11:$Q$398))</f>
        <v>132803.0046396901</v>
      </c>
      <c r="M25" s="13">
        <f t="array" ref="M25">SUM(IF(('R1. TIAM production'!$B$11:$B$398='W1. TIAM cleaned'!$A25)*('R1. TIAM production'!$D$11:$D$398='W1. TIAM cleaned'!$B25)*('R1. TIAM production'!$F$10:$Q$10='W1. TIAM cleaned'!M$10),'R1. TIAM production'!$F$11:$Q$398))</f>
        <v>132018.14201192468</v>
      </c>
      <c r="N25" s="13">
        <f t="array" ref="N25">SUM(IF(('R1. TIAM production'!$B$11:$B$398='W1. TIAM cleaned'!$A25)*('R1. TIAM production'!$D$11:$D$398='W1. TIAM cleaned'!$B25)*('R1. TIAM production'!$F$10:$Q$10='W1. TIAM cleaned'!N$10),'R1. TIAM production'!$F$11:$Q$398))</f>
        <v>131113.4824764714</v>
      </c>
      <c r="O25" s="13">
        <f t="array" ref="O25">SUM(IF(('R1. TIAM production'!$B$11:$B$398='W1. TIAM cleaned'!$A25)*('R1. TIAM production'!$D$11:$D$398='W1. TIAM cleaned'!$B25)*('R1. TIAM production'!$F$10:$Q$10='W1. TIAM cleaned'!O$10),'R1. TIAM production'!$F$11:$Q$398))</f>
        <v>122064.82539899823</v>
      </c>
      <c r="Q25" s="15">
        <f t="shared" si="1"/>
        <v>0.175074042501</v>
      </c>
      <c r="S25" s="8" t="s">
        <v>73</v>
      </c>
      <c r="T25" s="13">
        <f t="shared" si="2"/>
        <v>26275.982851339686</v>
      </c>
      <c r="U25" s="13">
        <f t="shared" si="0"/>
        <v>26763.055993551483</v>
      </c>
      <c r="V25" s="13">
        <f t="shared" si="0"/>
        <v>27755.520521179944</v>
      </c>
      <c r="W25" s="13">
        <f t="shared" si="0"/>
        <v>30108.597704066269</v>
      </c>
      <c r="X25" s="13">
        <f t="shared" si="0"/>
        <v>27547.241506435392</v>
      </c>
      <c r="Y25" s="13">
        <f t="shared" si="0"/>
        <v>26517.119143962471</v>
      </c>
      <c r="Z25" s="13">
        <f t="shared" si="0"/>
        <v>25291.252378268357</v>
      </c>
      <c r="AA25" s="13">
        <f t="shared" si="0"/>
        <v>25752.624569091986</v>
      </c>
      <c r="AB25" s="13">
        <f t="shared" si="0"/>
        <v>23250.358878549607</v>
      </c>
      <c r="AC25" s="13">
        <f t="shared" si="0"/>
        <v>23112.949805498756</v>
      </c>
      <c r="AD25" s="13">
        <f t="shared" si="0"/>
        <v>22954.567403539873</v>
      </c>
      <c r="AE25" s="13">
        <f t="shared" si="0"/>
        <v>21370.382429781363</v>
      </c>
    </row>
    <row r="26" spans="1:31" x14ac:dyDescent="0.3">
      <c r="A26" s="8" t="s">
        <v>60</v>
      </c>
      <c r="B26" s="8" t="s">
        <v>51</v>
      </c>
      <c r="C26" s="8" t="s">
        <v>51</v>
      </c>
      <c r="D26" s="13">
        <f t="array" ref="D26">SUM(IF(('R1. TIAM production'!$B$11:$B$398='W1. TIAM cleaned'!$A26)*('R1. TIAM production'!$D$11:$D$398='W1. TIAM cleaned'!$B26)*('R1. TIAM production'!$F$10:$Q$10='W1. TIAM cleaned'!D$10),'R1. TIAM production'!$F$11:$Q$398))</f>
        <v>136471.90304730399</v>
      </c>
      <c r="E26" s="13">
        <f t="array" ref="E26">SUM(IF(('R1. TIAM production'!$B$11:$B$398='W1. TIAM cleaned'!$A26)*('R1. TIAM production'!$D$11:$D$398='W1. TIAM cleaned'!$B26)*('R1. TIAM production'!$F$10:$Q$10='W1. TIAM cleaned'!E$10),'R1. TIAM production'!$F$11:$Q$398))</f>
        <v>114476.01876352169</v>
      </c>
      <c r="F26" s="13">
        <f t="array" ref="F26">SUM(IF(('R1. TIAM production'!$B$11:$B$398='W1. TIAM cleaned'!$A26)*('R1. TIAM production'!$D$11:$D$398='W1. TIAM cleaned'!$B26)*('R1. TIAM production'!$F$10:$Q$10='W1. TIAM cleaned'!F$10),'R1. TIAM production'!$F$11:$Q$398))</f>
        <v>124306.95476005302</v>
      </c>
      <c r="G26" s="13">
        <f t="array" ref="G26">SUM(IF(('R1. TIAM production'!$B$11:$B$398='W1. TIAM cleaned'!$A26)*('R1. TIAM production'!$D$11:$D$398='W1. TIAM cleaned'!$B26)*('R1. TIAM production'!$F$10:$Q$10='W1. TIAM cleaned'!G$10),'R1. TIAM production'!$F$11:$Q$398))</f>
        <v>161124.89792930181</v>
      </c>
      <c r="H26" s="13">
        <f t="array" ref="H26">SUM(IF(('R1. TIAM production'!$B$11:$B$398='W1. TIAM cleaned'!$A26)*('R1. TIAM production'!$D$11:$D$398='W1. TIAM cleaned'!$B26)*('R1. TIAM production'!$F$10:$Q$10='W1. TIAM cleaned'!H$10),'R1. TIAM production'!$F$11:$Q$398))</f>
        <v>196099.44990103159</v>
      </c>
      <c r="I26" s="13">
        <f t="array" ref="I26">SUM(IF(('R1. TIAM production'!$B$11:$B$398='W1. TIAM cleaned'!$A26)*('R1. TIAM production'!$D$11:$D$398='W1. TIAM cleaned'!$B26)*('R1. TIAM production'!$F$10:$Q$10='W1. TIAM cleaned'!I$10),'R1. TIAM production'!$F$11:$Q$398))</f>
        <v>140796.42754361386</v>
      </c>
      <c r="J26" s="13">
        <f t="array" ref="J26">SUM(IF(('R1. TIAM production'!$B$11:$B$398='W1. TIAM cleaned'!$A26)*('R1. TIAM production'!$D$11:$D$398='W1. TIAM cleaned'!$B26)*('R1. TIAM production'!$F$10:$Q$10='W1. TIAM cleaned'!J$10),'R1. TIAM production'!$F$11:$Q$398))</f>
        <v>118099.74459988855</v>
      </c>
      <c r="K26" s="13">
        <f t="array" ref="K26">SUM(IF(('R1. TIAM production'!$B$11:$B$398='W1. TIAM cleaned'!$A26)*('R1. TIAM production'!$D$11:$D$398='W1. TIAM cleaned'!$B26)*('R1. TIAM production'!$F$10:$Q$10='W1. TIAM cleaned'!K$10),'R1. TIAM production'!$F$11:$Q$398))</f>
        <v>119170.06159326289</v>
      </c>
      <c r="L26" s="13">
        <f t="array" ref="L26">SUM(IF(('R1. TIAM production'!$B$11:$B$398='W1. TIAM cleaned'!$A26)*('R1. TIAM production'!$D$11:$D$398='W1. TIAM cleaned'!$B26)*('R1. TIAM production'!$F$10:$Q$10='W1. TIAM cleaned'!L$10),'R1. TIAM production'!$F$11:$Q$398))</f>
        <v>98488.137696168822</v>
      </c>
      <c r="M26" s="13">
        <f t="array" ref="M26">SUM(IF(('R1. TIAM production'!$B$11:$B$398='W1. TIAM cleaned'!$A26)*('R1. TIAM production'!$D$11:$D$398='W1. TIAM cleaned'!$B26)*('R1. TIAM production'!$F$10:$Q$10='W1. TIAM cleaned'!M$10),'R1. TIAM production'!$F$11:$Q$398))</f>
        <v>84842.361900097399</v>
      </c>
      <c r="N26" s="13">
        <f t="array" ref="N26">SUM(IF(('R1. TIAM production'!$B$11:$B$398='W1. TIAM cleaned'!$A26)*('R1. TIAM production'!$D$11:$D$398='W1. TIAM cleaned'!$B26)*('R1. TIAM production'!$F$10:$Q$10='W1. TIAM cleaned'!N$10),'R1. TIAM production'!$F$11:$Q$398))</f>
        <v>56379.461373671926</v>
      </c>
      <c r="O26" s="13">
        <f t="array" ref="O26">SUM(IF(('R1. TIAM production'!$B$11:$B$398='W1. TIAM cleaned'!$A26)*('R1. TIAM production'!$D$11:$D$398='W1. TIAM cleaned'!$B26)*('R1. TIAM production'!$F$10:$Q$10='W1. TIAM cleaned'!O$10),'R1. TIAM production'!$F$11:$Q$398))</f>
        <v>45746.123469236139</v>
      </c>
      <c r="Q26" s="15">
        <f t="shared" si="1"/>
        <v>2.653887936E-2</v>
      </c>
      <c r="S26" s="8" t="s">
        <v>74</v>
      </c>
      <c r="T26" s="13">
        <f t="shared" si="2"/>
        <v>3621.811371002017</v>
      </c>
      <c r="U26" s="13">
        <f t="shared" si="0"/>
        <v>3038.0652515781985</v>
      </c>
      <c r="V26" s="13">
        <f t="shared" si="0"/>
        <v>3298.967275986025</v>
      </c>
      <c r="W26" s="13">
        <f t="shared" si="0"/>
        <v>4276.0742280380546</v>
      </c>
      <c r="X26" s="13">
        <f t="shared" si="0"/>
        <v>5204.2596434858415</v>
      </c>
      <c r="Y26" s="13">
        <f t="shared" si="0"/>
        <v>3736.5794048989492</v>
      </c>
      <c r="Z26" s="13">
        <f t="shared" si="0"/>
        <v>3134.2348743832536</v>
      </c>
      <c r="AA26" s="13">
        <f t="shared" si="0"/>
        <v>3162.6398879473732</v>
      </c>
      <c r="AB26" s="13">
        <f t="shared" si="0"/>
        <v>2613.7648047096927</v>
      </c>
      <c r="AC26" s="13">
        <f t="shared" si="0"/>
        <v>2251.6212070841452</v>
      </c>
      <c r="AD26" s="13">
        <f t="shared" si="0"/>
        <v>1496.2477237776591</v>
      </c>
      <c r="AE26" s="13">
        <f t="shared" si="0"/>
        <v>1214.0508519377227</v>
      </c>
    </row>
    <row r="27" spans="1:31" x14ac:dyDescent="0.3">
      <c r="A27" s="8" t="s">
        <v>61</v>
      </c>
      <c r="B27" s="8" t="s">
        <v>52</v>
      </c>
      <c r="C27" s="8" t="s">
        <v>67</v>
      </c>
      <c r="D27" s="13">
        <f t="array" ref="D27">SUM(IF(('R1. TIAM production'!$B$11:$B$398='W1. TIAM cleaned'!$A27)*('R1. TIAM production'!$D$11:$D$398='W1. TIAM cleaned'!$B27)*('R1. TIAM production'!$F$10:$Q$10='W1. TIAM cleaned'!D$10),'R1. TIAM production'!$F$11:$Q$398))</f>
        <v>150084.97248351137</v>
      </c>
      <c r="E27" s="13">
        <f t="array" ref="E27">SUM(IF(('R1. TIAM production'!$B$11:$B$398='W1. TIAM cleaned'!$A27)*('R1. TIAM production'!$D$11:$D$398='W1. TIAM cleaned'!$B27)*('R1. TIAM production'!$F$10:$Q$10='W1. TIAM cleaned'!E$10),'R1. TIAM production'!$F$11:$Q$398))</f>
        <v>152867.07047618789</v>
      </c>
      <c r="F27" s="13">
        <f t="array" ref="F27">SUM(IF(('R1. TIAM production'!$B$11:$B$398='W1. TIAM cleaned'!$A27)*('R1. TIAM production'!$D$11:$D$398='W1. TIAM cleaned'!$B27)*('R1. TIAM production'!$F$10:$Q$10='W1. TIAM cleaned'!F$10),'R1. TIAM production'!$F$11:$Q$398))</f>
        <v>158535.89786744889</v>
      </c>
      <c r="G27" s="13">
        <f t="array" ref="G27">SUM(IF(('R1. TIAM production'!$B$11:$B$398='W1. TIAM cleaned'!$A27)*('R1. TIAM production'!$D$11:$D$398='W1. TIAM cleaned'!$B27)*('R1. TIAM production'!$F$10:$Q$10='W1. TIAM cleaned'!G$10),'R1. TIAM production'!$F$11:$Q$398))</f>
        <v>171976.36653585749</v>
      </c>
      <c r="H27" s="13">
        <f t="array" ref="H27">SUM(IF(('R1. TIAM production'!$B$11:$B$398='W1. TIAM cleaned'!$A27)*('R1. TIAM production'!$D$11:$D$398='W1. TIAM cleaned'!$B27)*('R1. TIAM production'!$F$10:$Q$10='W1. TIAM cleaned'!H$10),'R1. TIAM production'!$F$11:$Q$398))</f>
        <v>183408.65696878071</v>
      </c>
      <c r="I27" s="13">
        <f t="array" ref="I27">SUM(IF(('R1. TIAM production'!$B$11:$B$398='W1. TIAM cleaned'!$A27)*('R1. TIAM production'!$D$11:$D$398='W1. TIAM cleaned'!$B27)*('R1. TIAM production'!$F$10:$Q$10='W1. TIAM cleaned'!I$10),'R1. TIAM production'!$F$11:$Q$398))</f>
        <v>158070.11692117571</v>
      </c>
      <c r="J27" s="13">
        <f t="array" ref="J27">SUM(IF(('R1. TIAM production'!$B$11:$B$398='W1. TIAM cleaned'!$A27)*('R1. TIAM production'!$D$11:$D$398='W1. TIAM cleaned'!$B27)*('R1. TIAM production'!$F$10:$Q$10='W1. TIAM cleaned'!J$10),'R1. TIAM production'!$F$11:$Q$398))</f>
        <v>145475.41311854991</v>
      </c>
      <c r="K27" s="13">
        <f t="array" ref="K27">SUM(IF(('R1. TIAM production'!$B$11:$B$398='W1. TIAM cleaned'!$A27)*('R1. TIAM production'!$D$11:$D$398='W1. TIAM cleaned'!$B27)*('R1. TIAM production'!$F$10:$Q$10='W1. TIAM cleaned'!K$10),'R1. TIAM production'!$F$11:$Q$398))</f>
        <v>147875.76959599444</v>
      </c>
      <c r="L27" s="13">
        <f t="array" ref="L27">SUM(IF(('R1. TIAM production'!$B$11:$B$398='W1. TIAM cleaned'!$A27)*('R1. TIAM production'!$D$11:$D$398='W1. TIAM cleaned'!$B27)*('R1. TIAM production'!$F$10:$Q$10='W1. TIAM cleaned'!L$10),'R1. TIAM production'!$F$11:$Q$398))</f>
        <v>133370.48204752713</v>
      </c>
      <c r="M27" s="13">
        <f t="array" ref="M27">SUM(IF(('R1. TIAM production'!$B$11:$B$398='W1. TIAM cleaned'!$A27)*('R1. TIAM production'!$D$11:$D$398='W1. TIAM cleaned'!$B27)*('R1. TIAM production'!$F$10:$Q$10='W1. TIAM cleaned'!M$10),'R1. TIAM production'!$F$11:$Q$398))</f>
        <v>131907.98478124032</v>
      </c>
      <c r="N27" s="13">
        <f t="array" ref="N27">SUM(IF(('R1. TIAM production'!$B$11:$B$398='W1. TIAM cleaned'!$A27)*('R1. TIAM production'!$D$11:$D$398='W1. TIAM cleaned'!$B27)*('R1. TIAM production'!$F$10:$Q$10='W1. TIAM cleaned'!N$10),'R1. TIAM production'!$F$11:$Q$398))</f>
        <v>130981.35292857813</v>
      </c>
      <c r="O27" s="13">
        <f t="array" ref="O27">SUM(IF(('R1. TIAM production'!$B$11:$B$398='W1. TIAM cleaned'!$A27)*('R1. TIAM production'!$D$11:$D$398='W1. TIAM cleaned'!$B27)*('R1. TIAM production'!$F$10:$Q$10='W1. TIAM cleaned'!O$10),'R1. TIAM production'!$F$11:$Q$398))</f>
        <v>121915.84614729564</v>
      </c>
      <c r="Q27" s="15">
        <f t="shared" si="1"/>
        <v>0.175074042501</v>
      </c>
      <c r="S27" s="8" t="s">
        <v>73</v>
      </c>
      <c r="T27" s="13">
        <f t="shared" si="2"/>
        <v>26275.982851339686</v>
      </c>
      <c r="U27" s="13">
        <f t="shared" ref="U27:U28" si="3">E27*$Q27</f>
        <v>26763.055993551483</v>
      </c>
      <c r="V27" s="13">
        <f t="shared" ref="V27:V28" si="4">F27*$Q27</f>
        <v>27755.520521179944</v>
      </c>
      <c r="W27" s="13">
        <f t="shared" ref="W27:W28" si="5">G27*$Q27</f>
        <v>30108.597704066269</v>
      </c>
      <c r="X27" s="13">
        <f t="shared" ref="X27:X28" si="6">H27*$Q27</f>
        <v>32110.095005203642</v>
      </c>
      <c r="Y27" s="13">
        <f t="shared" ref="Y27:Y28" si="7">I27*$Q27</f>
        <v>27673.974367995957</v>
      </c>
      <c r="Z27" s="13">
        <f t="shared" ref="Z27:Z28" si="8">J27*$Q27</f>
        <v>25468.968659167542</v>
      </c>
      <c r="AA27" s="13">
        <f t="shared" ref="AA27:AA28" si="9">K27*$Q27</f>
        <v>25889.208771117213</v>
      </c>
      <c r="AB27" s="13">
        <f t="shared" ref="AB27:AB28" si="10">L27*$Q27</f>
        <v>23349.709442367621</v>
      </c>
      <c r="AC27" s="13">
        <f t="shared" ref="AC27:AC28" si="11">M27*$Q27</f>
        <v>23093.66413381213</v>
      </c>
      <c r="AD27" s="13">
        <f t="shared" ref="AD27:AD28" si="12">N27*$Q27</f>
        <v>22931.434949456368</v>
      </c>
      <c r="AE27" s="13">
        <f t="shared" ref="AE27:AE28" si="13">O27*$Q27</f>
        <v>21344.300029937014</v>
      </c>
    </row>
    <row r="28" spans="1:31" x14ac:dyDescent="0.3">
      <c r="A28" s="8" t="s">
        <v>61</v>
      </c>
      <c r="B28" s="8" t="s">
        <v>51</v>
      </c>
      <c r="C28" s="8" t="s">
        <v>51</v>
      </c>
      <c r="D28" s="13">
        <f t="array" ref="D28">SUM(IF(('R1. TIAM production'!$B$11:$B$398='W1. TIAM cleaned'!$A28)*('R1. TIAM production'!$D$11:$D$398='W1. TIAM cleaned'!$B28)*('R1. TIAM production'!$F$10:$Q$10='W1. TIAM cleaned'!D$10),'R1. TIAM production'!$F$11:$Q$398))</f>
        <v>136471.90304730399</v>
      </c>
      <c r="E28" s="13">
        <f t="array" ref="E28">SUM(IF(('R1. TIAM production'!$B$11:$B$398='W1. TIAM cleaned'!$A28)*('R1. TIAM production'!$D$11:$D$398='W1. TIAM cleaned'!$B28)*('R1. TIAM production'!$F$10:$Q$10='W1. TIAM cleaned'!E$10),'R1. TIAM production'!$F$11:$Q$398))</f>
        <v>114476.01876352169</v>
      </c>
      <c r="F28" s="13">
        <f t="array" ref="F28">SUM(IF(('R1. TIAM production'!$B$11:$B$398='W1. TIAM cleaned'!$A28)*('R1. TIAM production'!$D$11:$D$398='W1. TIAM cleaned'!$B28)*('R1. TIAM production'!$F$10:$Q$10='W1. TIAM cleaned'!F$10),'R1. TIAM production'!$F$11:$Q$398))</f>
        <v>124306.95476005302</v>
      </c>
      <c r="G28" s="13">
        <f t="array" ref="G28">SUM(IF(('R1. TIAM production'!$B$11:$B$398='W1. TIAM cleaned'!$A28)*('R1. TIAM production'!$D$11:$D$398='W1. TIAM cleaned'!$B28)*('R1. TIAM production'!$F$10:$Q$10='W1. TIAM cleaned'!G$10),'R1. TIAM production'!$F$11:$Q$398))</f>
        <v>161124.89792930181</v>
      </c>
      <c r="H28" s="13">
        <f t="array" ref="H28">SUM(IF(('R1. TIAM production'!$B$11:$B$398='W1. TIAM cleaned'!$A28)*('R1. TIAM production'!$D$11:$D$398='W1. TIAM cleaned'!$B28)*('R1. TIAM production'!$F$10:$Q$10='W1. TIAM cleaned'!H$10),'R1. TIAM production'!$F$11:$Q$398))</f>
        <v>173752.83155039631</v>
      </c>
      <c r="I28" s="13">
        <f t="array" ref="I28">SUM(IF(('R1. TIAM production'!$B$11:$B$398='W1. TIAM cleaned'!$A28)*('R1. TIAM production'!$D$11:$D$398='W1. TIAM cleaned'!$B28)*('R1. TIAM production'!$F$10:$Q$10='W1. TIAM cleaned'!I$10),'R1. TIAM production'!$F$11:$Q$398))</f>
        <v>165099.97175124861</v>
      </c>
      <c r="J28" s="13">
        <f t="array" ref="J28">SUM(IF(('R1. TIAM production'!$B$11:$B$398='W1. TIAM cleaned'!$A28)*('R1. TIAM production'!$D$11:$D$398='W1. TIAM cleaned'!$B28)*('R1. TIAM production'!$F$10:$Q$10='W1. TIAM cleaned'!J$10),'R1. TIAM production'!$F$11:$Q$398))</f>
        <v>126590.00445028582</v>
      </c>
      <c r="K28" s="13">
        <f t="array" ref="K28">SUM(IF(('R1. TIAM production'!$B$11:$B$398='W1. TIAM cleaned'!$A28)*('R1. TIAM production'!$D$11:$D$398='W1. TIAM cleaned'!$B28)*('R1. TIAM production'!$F$10:$Q$10='W1. TIAM cleaned'!K$10),'R1. TIAM production'!$F$11:$Q$398))</f>
        <v>120097.34923171223</v>
      </c>
      <c r="L28" s="13">
        <f t="array" ref="L28">SUM(IF(('R1. TIAM production'!$B$11:$B$398='W1. TIAM cleaned'!$A28)*('R1. TIAM production'!$D$11:$D$398='W1. TIAM cleaned'!$B28)*('R1. TIAM production'!$F$10:$Q$10='W1. TIAM cleaned'!L$10),'R1. TIAM production'!$F$11:$Q$398))</f>
        <v>97523.469704334959</v>
      </c>
      <c r="M28" s="13">
        <f t="array" ref="M28">SUM(IF(('R1. TIAM production'!$B$11:$B$398='W1. TIAM cleaned'!$A28)*('R1. TIAM production'!$D$11:$D$398='W1. TIAM cleaned'!$B28)*('R1. TIAM production'!$F$10:$Q$10='W1. TIAM cleaned'!M$10),'R1. TIAM production'!$F$11:$Q$398))</f>
        <v>83603.135163569692</v>
      </c>
      <c r="N28" s="13">
        <f t="array" ref="N28">SUM(IF(('R1. TIAM production'!$B$11:$B$398='W1. TIAM cleaned'!$A28)*('R1. TIAM production'!$D$11:$D$398='W1. TIAM cleaned'!$B28)*('R1. TIAM production'!$F$10:$Q$10='W1. TIAM cleaned'!N$10),'R1. TIAM production'!$F$11:$Q$398))</f>
        <v>55627.576624859328</v>
      </c>
      <c r="O28" s="13">
        <f t="array" ref="O28">SUM(IF(('R1. TIAM production'!$B$11:$B$398='W1. TIAM cleaned'!$A28)*('R1. TIAM production'!$D$11:$D$398='W1. TIAM cleaned'!$B28)*('R1. TIAM production'!$F$10:$Q$10='W1. TIAM cleaned'!O$10),'R1. TIAM production'!$F$11:$Q$398))</f>
        <v>46692.912367022349</v>
      </c>
      <c r="Q28" s="15">
        <f t="shared" si="1"/>
        <v>2.653887936E-2</v>
      </c>
      <c r="S28" s="8" t="s">
        <v>74</v>
      </c>
      <c r="T28" s="13">
        <f t="shared" si="2"/>
        <v>3621.811371002017</v>
      </c>
      <c r="U28" s="13">
        <f t="shared" si="3"/>
        <v>3038.0652515781985</v>
      </c>
      <c r="V28" s="13">
        <f t="shared" si="4"/>
        <v>3298.967275986025</v>
      </c>
      <c r="W28" s="13">
        <f t="shared" si="5"/>
        <v>4276.0742280380546</v>
      </c>
      <c r="X28" s="13">
        <f t="shared" si="6"/>
        <v>4611.2054349743694</v>
      </c>
      <c r="Y28" s="13">
        <f t="shared" si="7"/>
        <v>4381.5682326457945</v>
      </c>
      <c r="Z28" s="13">
        <f t="shared" si="8"/>
        <v>3359.5568562879985</v>
      </c>
      <c r="AA28" s="13">
        <f t="shared" si="9"/>
        <v>3187.2490627161997</v>
      </c>
      <c r="AB28" s="13">
        <f t="shared" si="10"/>
        <v>2588.1635972519603</v>
      </c>
      <c r="AC28" s="13">
        <f t="shared" si="11"/>
        <v>2218.7335182237498</v>
      </c>
      <c r="AD28" s="13">
        <f t="shared" si="12"/>
        <v>1476.2935451362978</v>
      </c>
      <c r="AE28" s="13">
        <f t="shared" si="13"/>
        <v>1239.177568275458</v>
      </c>
    </row>
    <row r="29" spans="1:31" ht="15" thickBot="1" x14ac:dyDescent="0.35"/>
    <row r="30" spans="1:31" s="17" customFormat="1" ht="15" thickBot="1" x14ac:dyDescent="0.35">
      <c r="A30" s="16" t="s">
        <v>83</v>
      </c>
    </row>
    <row r="31" spans="1:31" x14ac:dyDescent="0.3">
      <c r="A31" s="8" t="s">
        <v>15</v>
      </c>
      <c r="B31" s="8" t="s">
        <v>66</v>
      </c>
      <c r="C31" s="8" t="s">
        <v>68</v>
      </c>
      <c r="D31" s="8" t="s">
        <v>8</v>
      </c>
      <c r="E31" s="8">
        <v>2015</v>
      </c>
      <c r="F31" s="8">
        <v>2016</v>
      </c>
      <c r="G31" s="8">
        <v>2020</v>
      </c>
      <c r="H31" s="8">
        <v>2025</v>
      </c>
      <c r="I31" s="8">
        <v>2030</v>
      </c>
      <c r="J31" s="8">
        <v>2040</v>
      </c>
      <c r="K31" s="8">
        <v>2050</v>
      </c>
    </row>
    <row r="32" spans="1:31" x14ac:dyDescent="0.3">
      <c r="A32" s="8" t="s">
        <v>84</v>
      </c>
      <c r="B32" s="8" t="s">
        <v>51</v>
      </c>
      <c r="C32" s="8" t="s">
        <v>51</v>
      </c>
      <c r="D32" s="8" t="s">
        <v>74</v>
      </c>
      <c r="E32" s="6">
        <f>'R3. IEA WEO Fossil supply'!C40</f>
        <v>3591.58</v>
      </c>
      <c r="F32" s="6">
        <f>'R3. IEA WEO Fossil supply'!D40</f>
        <v>3620.55</v>
      </c>
      <c r="G32" s="228">
        <f>F32+(H32-F32)*(G$31-F$31)/(H$31-F$31)</f>
        <v>3909.2122222222224</v>
      </c>
      <c r="H32" s="6">
        <f>'R3. IEA WEO Fossil supply'!P40</f>
        <v>4270.04</v>
      </c>
      <c r="I32" s="6">
        <f>'R3. IEA WEO Fossil supply'!Q40</f>
        <v>4719.79</v>
      </c>
      <c r="J32" s="6">
        <f>'R3. IEA WEO Fossil supply'!R40</f>
        <v>5704.12</v>
      </c>
      <c r="K32" s="227">
        <f>J32+(J32-I32)</f>
        <v>6688.45</v>
      </c>
    </row>
    <row r="33" spans="1:12" x14ac:dyDescent="0.3">
      <c r="A33" s="8" t="s">
        <v>84</v>
      </c>
      <c r="B33" s="8" t="s">
        <v>52</v>
      </c>
      <c r="C33" s="8" t="s">
        <v>67</v>
      </c>
      <c r="D33" s="8" t="s">
        <v>133</v>
      </c>
      <c r="E33" s="6">
        <f>'R3. IEA WEO Fossil supply'!C29*365</f>
        <v>34425.084499999997</v>
      </c>
      <c r="F33" s="6">
        <f>'R3. IEA WEO Fossil supply'!D29*365</f>
        <v>34538.015500000001</v>
      </c>
      <c r="G33" s="228">
        <f>F33+(H33-F33)*(G$31-F$31)/(H$31-F$31)</f>
        <v>36072.279211111112</v>
      </c>
      <c r="H33" s="6">
        <f>'R3. IEA WEO Fossil supply'!P29*365</f>
        <v>37990.108850000004</v>
      </c>
      <c r="I33" s="6">
        <f>'R3. IEA WEO Fossil supply'!Q29*365</f>
        <v>39833.366150000002</v>
      </c>
      <c r="J33" s="6">
        <f>'R3. IEA WEO Fossil supply'!R29*365</f>
        <v>43375.36995</v>
      </c>
      <c r="K33" s="227">
        <f>J33+(J33-I33)</f>
        <v>46917.373749999999</v>
      </c>
    </row>
    <row r="34" spans="1:12" ht="15" thickBot="1" x14ac:dyDescent="0.35"/>
    <row r="35" spans="1:12" s="17" customFormat="1" ht="15" thickBot="1" x14ac:dyDescent="0.35">
      <c r="A35" s="16" t="s">
        <v>132</v>
      </c>
    </row>
    <row r="36" spans="1:12" x14ac:dyDescent="0.3">
      <c r="A36" s="8" t="s">
        <v>15</v>
      </c>
      <c r="B36" s="8" t="s">
        <v>66</v>
      </c>
      <c r="C36" s="8" t="s">
        <v>68</v>
      </c>
      <c r="D36" s="8">
        <v>2015</v>
      </c>
      <c r="E36" s="8">
        <v>2016</v>
      </c>
      <c r="F36" s="8">
        <v>2020</v>
      </c>
      <c r="G36" s="8">
        <v>2025</v>
      </c>
      <c r="H36" s="8">
        <v>2030</v>
      </c>
      <c r="I36" s="8">
        <v>2035</v>
      </c>
      <c r="J36" s="8">
        <v>2040</v>
      </c>
      <c r="K36" s="8">
        <v>2045</v>
      </c>
      <c r="L36" s="8">
        <v>2050</v>
      </c>
    </row>
    <row r="37" spans="1:12" x14ac:dyDescent="0.3">
      <c r="A37" s="8" t="s">
        <v>53</v>
      </c>
      <c r="B37" s="8" t="s">
        <v>52</v>
      </c>
      <c r="C37" s="8" t="s">
        <v>67</v>
      </c>
      <c r="D37" s="6">
        <f>INDEX($E$32:$K$33,MATCH($C37,$C$32:$C$33,0),MATCH(D$36,$E$31:$K$31,0))</f>
        <v>34425.084499999997</v>
      </c>
      <c r="E37" s="6">
        <f>INDEX($E$32:$K$33,MATCH($C37,$C$32:$C$33,0),MATCH(E$36,$E$31:$K$31,0))</f>
        <v>34538.015500000001</v>
      </c>
      <c r="F37" s="6">
        <f t="shared" ref="F37:H37" si="14">INDEX($E$32:$K$33,MATCH($C37,$C$32:$C$33,0),MATCH(F$36,$E$31:$K$31,0))</f>
        <v>36072.279211111112</v>
      </c>
      <c r="G37" s="6">
        <f t="shared" si="14"/>
        <v>37990.108850000004</v>
      </c>
      <c r="H37" s="6">
        <f t="shared" si="14"/>
        <v>39833.366150000002</v>
      </c>
      <c r="I37" s="227">
        <f t="shared" ref="I37:K54" si="15">AVERAGE(H37,J37)</f>
        <v>41604.368050000005</v>
      </c>
      <c r="J37" s="6">
        <f>INDEX($E$32:$K$33,MATCH($C37,$C$32:$C$33,0),MATCH(J$36,$E$31:$K$31,0))</f>
        <v>43375.36995</v>
      </c>
      <c r="K37" s="227">
        <f t="shared" si="15"/>
        <v>45146.371849999996</v>
      </c>
      <c r="L37" s="6">
        <f>INDEX($E$32:$K$33,MATCH($C37,$C$32:$C$33,0),MATCH(L$36,$E$31:$K$31,0))</f>
        <v>46917.373749999999</v>
      </c>
    </row>
    <row r="38" spans="1:12" x14ac:dyDescent="0.3">
      <c r="A38" s="8" t="s">
        <v>53</v>
      </c>
      <c r="B38" s="8" t="s">
        <v>51</v>
      </c>
      <c r="C38" s="8" t="s">
        <v>51</v>
      </c>
      <c r="D38" s="6">
        <f t="shared" ref="D38:H54" si="16">INDEX($E$32:$K$33,MATCH($C38,$C$32:$C$33,0),MATCH(D$36,$E$31:$K$31,0))</f>
        <v>3591.58</v>
      </c>
      <c r="E38" s="6">
        <f t="shared" si="16"/>
        <v>3620.55</v>
      </c>
      <c r="F38" s="6">
        <f t="shared" si="16"/>
        <v>3909.2122222222224</v>
      </c>
      <c r="G38" s="6">
        <f t="shared" si="16"/>
        <v>4270.04</v>
      </c>
      <c r="H38" s="6">
        <f t="shared" si="16"/>
        <v>4719.79</v>
      </c>
      <c r="I38" s="227">
        <f t="shared" si="15"/>
        <v>5211.9549999999999</v>
      </c>
      <c r="J38" s="6">
        <f>INDEX($E$32:$K$33,MATCH($C38,$C$32:$C$33,0),MATCH(J$36,$E$31:$K$31,0))</f>
        <v>5704.12</v>
      </c>
      <c r="K38" s="227">
        <f t="shared" si="15"/>
        <v>6196.2849999999999</v>
      </c>
      <c r="L38" s="6">
        <f>INDEX($E$32:$K$33,MATCH($C38,$C$32:$C$33,0),MATCH(L$36,$E$31:$K$31,0))</f>
        <v>6688.45</v>
      </c>
    </row>
    <row r="39" spans="1:12" x14ac:dyDescent="0.3">
      <c r="A39" s="8" t="s">
        <v>54</v>
      </c>
      <c r="B39" s="8" t="s">
        <v>52</v>
      </c>
      <c r="C39" s="8" t="s">
        <v>67</v>
      </c>
      <c r="D39" s="6">
        <f t="shared" si="16"/>
        <v>34425.084499999997</v>
      </c>
      <c r="E39" s="6">
        <f t="shared" si="16"/>
        <v>34538.015500000001</v>
      </c>
      <c r="F39" s="6">
        <f t="shared" si="16"/>
        <v>36072.279211111112</v>
      </c>
      <c r="G39" s="227">
        <f>AVERAGE(F39,H39)</f>
        <v>32214.614917697923</v>
      </c>
      <c r="H39" s="6">
        <f t="array" ref="H39">INDEX($T$11:$AE$28,MATCH($A39&amp;$C39,$A$11:$A$28&amp;$C$11:$C$28,0),MATCH(H$36,$T$10:$AE$10,0))</f>
        <v>28356.950624284738</v>
      </c>
      <c r="I39" s="227">
        <f t="shared" si="15"/>
        <v>27093.475337355565</v>
      </c>
      <c r="J39" s="6">
        <f t="array" ref="J39">INDEX($T$11:$AE$28,MATCH($A39&amp;$C39,$A$11:$A$28&amp;$C$11:$C$28,0),MATCH(J$36,$T$10:$AE$10,0))</f>
        <v>25830.000050426388</v>
      </c>
      <c r="K39" s="227">
        <f t="shared" si="15"/>
        <v>26337.091864317863</v>
      </c>
      <c r="L39" s="6">
        <f t="array" ref="L39">INDEX($T$11:$AE$28,MATCH($A39&amp;$C39,$A$11:$A$28&amp;$C$11:$C$28,0),MATCH(L$36,$T$10:$AE$10,0))</f>
        <v>26844.183678209338</v>
      </c>
    </row>
    <row r="40" spans="1:12" x14ac:dyDescent="0.3">
      <c r="A40" s="8" t="s">
        <v>54</v>
      </c>
      <c r="B40" s="8" t="s">
        <v>51</v>
      </c>
      <c r="C40" s="8" t="s">
        <v>51</v>
      </c>
      <c r="D40" s="6">
        <f t="shared" si="16"/>
        <v>3591.58</v>
      </c>
      <c r="E40" s="6">
        <f t="shared" si="16"/>
        <v>3620.55</v>
      </c>
      <c r="F40" s="6">
        <f t="shared" si="16"/>
        <v>3909.2122222222224</v>
      </c>
      <c r="G40" s="227">
        <f t="shared" ref="G40:G52" si="17">AVERAGE(F40,H40)</f>
        <v>4347.6084526357281</v>
      </c>
      <c r="H40" s="6">
        <f t="array" ref="H40">INDEX($T$11:$AE$28,MATCH($A40&amp;$C40,$A$11:$A$28&amp;$C$11:$C$28,0),MATCH(H$36,$T$10:$AE$10,0))</f>
        <v>4786.0046830492347</v>
      </c>
      <c r="I40" s="227">
        <f t="shared" si="15"/>
        <v>4636.1474927826139</v>
      </c>
      <c r="J40" s="6">
        <f t="array" ref="J40">INDEX($T$11:$AE$28,MATCH($A40&amp;$C40,$A$11:$A$28&amp;$C$11:$C$28,0),MATCH(J$36,$T$10:$AE$10,0))</f>
        <v>4486.2903025159931</v>
      </c>
      <c r="K40" s="227">
        <f t="shared" si="15"/>
        <v>4051.1708044272882</v>
      </c>
      <c r="L40" s="6">
        <f t="array" ref="L40">INDEX($T$11:$AE$28,MATCH($A40&amp;$C40,$A$11:$A$28&amp;$C$11:$C$28,0),MATCH(L$36,$T$10:$AE$10,0))</f>
        <v>3616.0513063385829</v>
      </c>
    </row>
    <row r="41" spans="1:12" x14ac:dyDescent="0.3">
      <c r="A41" s="8" t="s">
        <v>55</v>
      </c>
      <c r="B41" s="8" t="s">
        <v>52</v>
      </c>
      <c r="C41" s="8" t="s">
        <v>67</v>
      </c>
      <c r="D41" s="6">
        <f t="shared" si="16"/>
        <v>34425.084499999997</v>
      </c>
      <c r="E41" s="6">
        <f t="shared" si="16"/>
        <v>34538.015500000001</v>
      </c>
      <c r="F41" s="6">
        <f t="shared" si="16"/>
        <v>36072.279211111112</v>
      </c>
      <c r="G41" s="227">
        <f t="shared" si="17"/>
        <v>32305.166869371387</v>
      </c>
      <c r="H41" s="6">
        <f t="array" ref="H41">INDEX($T$11:$AE$28,MATCH($A41&amp;$C41,$A$11:$A$28&amp;$C$11:$C$28,0),MATCH(H$36,$T$10:$AE$10,0))</f>
        <v>28538.054527631662</v>
      </c>
      <c r="I41" s="227">
        <f t="shared" si="15"/>
        <v>27708.609225952881</v>
      </c>
      <c r="J41" s="6">
        <f t="array" ref="J41">INDEX($T$11:$AE$28,MATCH($A41&amp;$C41,$A$11:$A$28&amp;$C$11:$C$28,0),MATCH(J$36,$T$10:$AE$10,0))</f>
        <v>26879.163924274097</v>
      </c>
      <c r="K41" s="227">
        <f t="shared" si="15"/>
        <v>26664.388288328235</v>
      </c>
      <c r="L41" s="6">
        <f t="array" ref="L41">INDEX($T$11:$AE$28,MATCH($A41&amp;$C41,$A$11:$A$28&amp;$C$11:$C$28,0),MATCH(L$36,$T$10:$AE$10,0))</f>
        <v>26449.612652382373</v>
      </c>
    </row>
    <row r="42" spans="1:12" x14ac:dyDescent="0.3">
      <c r="A42" s="8" t="s">
        <v>55</v>
      </c>
      <c r="B42" s="8" t="s">
        <v>51</v>
      </c>
      <c r="C42" s="8" t="s">
        <v>51</v>
      </c>
      <c r="D42" s="6">
        <f t="shared" si="16"/>
        <v>3591.58</v>
      </c>
      <c r="E42" s="6">
        <f t="shared" si="16"/>
        <v>3620.55</v>
      </c>
      <c r="F42" s="6">
        <f t="shared" si="16"/>
        <v>3909.2122222222224</v>
      </c>
      <c r="G42" s="227">
        <f t="shared" si="17"/>
        <v>4878.9807561097323</v>
      </c>
      <c r="H42" s="6">
        <f t="array" ref="H42">INDEX($T$11:$AE$28,MATCH($A42&amp;$C42,$A$11:$A$28&amp;$C$11:$C$28,0),MATCH(H$36,$T$10:$AE$10,0))</f>
        <v>5848.7492899972422</v>
      </c>
      <c r="I42" s="227">
        <f t="shared" si="15"/>
        <v>6097.7823322408967</v>
      </c>
      <c r="J42" s="6">
        <f t="array" ref="J42">INDEX($T$11:$AE$28,MATCH($A42&amp;$C42,$A$11:$A$28&amp;$C$11:$C$28,0),MATCH(J$36,$T$10:$AE$10,0))</f>
        <v>6346.8153744845513</v>
      </c>
      <c r="K42" s="227">
        <f t="shared" si="15"/>
        <v>6072.3802599835526</v>
      </c>
      <c r="L42" s="6">
        <f t="array" ref="L42">INDEX($T$11:$AE$28,MATCH($A42&amp;$C42,$A$11:$A$28&amp;$C$11:$C$28,0),MATCH(L$36,$T$10:$AE$10,0))</f>
        <v>5797.9451454825548</v>
      </c>
    </row>
    <row r="43" spans="1:12" x14ac:dyDescent="0.3">
      <c r="A43" s="8" t="s">
        <v>56</v>
      </c>
      <c r="B43" s="8" t="s">
        <v>52</v>
      </c>
      <c r="C43" s="8" t="s">
        <v>67</v>
      </c>
      <c r="D43" s="6">
        <f t="shared" si="16"/>
        <v>34425.084499999997</v>
      </c>
      <c r="E43" s="6">
        <f t="shared" si="16"/>
        <v>34538.015500000001</v>
      </c>
      <c r="F43" s="6">
        <f t="shared" si="16"/>
        <v>36072.279211111112</v>
      </c>
      <c r="G43" s="227">
        <f t="shared" si="17"/>
        <v>31295.558972683721</v>
      </c>
      <c r="H43" s="6">
        <f t="array" ref="H43">INDEX($T$11:$AE$28,MATCH($A43&amp;$C43,$A$11:$A$28&amp;$C$11:$C$28,0),MATCH(H$36,$T$10:$AE$10,0))</f>
        <v>26518.838734256326</v>
      </c>
      <c r="I43" s="227">
        <f t="shared" si="15"/>
        <v>26186.878595003156</v>
      </c>
      <c r="J43" s="6">
        <f t="array" ref="J43">INDEX($T$11:$AE$28,MATCH($A43&amp;$C43,$A$11:$A$28&amp;$C$11:$C$28,0),MATCH(J$36,$T$10:$AE$10,0))</f>
        <v>25854.918455749987</v>
      </c>
      <c r="K43" s="227">
        <f t="shared" si="15"/>
        <v>24860.380046296275</v>
      </c>
      <c r="L43" s="6">
        <f t="array" ref="L43">INDEX($T$11:$AE$28,MATCH($A43&amp;$C43,$A$11:$A$28&amp;$C$11:$C$28,0),MATCH(L$36,$T$10:$AE$10,0))</f>
        <v>23865.841636842564</v>
      </c>
    </row>
    <row r="44" spans="1:12" x14ac:dyDescent="0.3">
      <c r="A44" s="8" t="s">
        <v>56</v>
      </c>
      <c r="B44" s="8" t="s">
        <v>51</v>
      </c>
      <c r="C44" s="8" t="s">
        <v>51</v>
      </c>
      <c r="D44" s="6">
        <f t="shared" si="16"/>
        <v>3591.58</v>
      </c>
      <c r="E44" s="6">
        <f t="shared" si="16"/>
        <v>3620.55</v>
      </c>
      <c r="F44" s="6">
        <f t="shared" si="16"/>
        <v>3909.2122222222224</v>
      </c>
      <c r="G44" s="227">
        <f t="shared" si="17"/>
        <v>4945.0819125770204</v>
      </c>
      <c r="H44" s="6">
        <f t="array" ref="H44">INDEX($T$11:$AE$28,MATCH($A44&amp;$C44,$A$11:$A$28&amp;$C$11:$C$28,0),MATCH(H$36,$T$10:$AE$10,0))</f>
        <v>5980.9516029318183</v>
      </c>
      <c r="I44" s="227">
        <f t="shared" si="15"/>
        <v>5531.4253836891812</v>
      </c>
      <c r="J44" s="6">
        <f t="array" ref="J44">INDEX($T$11:$AE$28,MATCH($A44&amp;$C44,$A$11:$A$28&amp;$C$11:$C$28,0),MATCH(J$36,$T$10:$AE$10,0))</f>
        <v>5081.8991644465441</v>
      </c>
      <c r="K44" s="227">
        <f t="shared" si="15"/>
        <v>4415.7856012462389</v>
      </c>
      <c r="L44" s="6">
        <f t="array" ref="L44">INDEX($T$11:$AE$28,MATCH($A44&amp;$C44,$A$11:$A$28&amp;$C$11:$C$28,0),MATCH(L$36,$T$10:$AE$10,0))</f>
        <v>3749.6720380459337</v>
      </c>
    </row>
    <row r="45" spans="1:12" x14ac:dyDescent="0.3">
      <c r="A45" s="8" t="s">
        <v>57</v>
      </c>
      <c r="B45" s="8" t="s">
        <v>52</v>
      </c>
      <c r="C45" s="8" t="s">
        <v>67</v>
      </c>
      <c r="D45" s="6">
        <f t="shared" si="16"/>
        <v>34425.084499999997</v>
      </c>
      <c r="E45" s="6">
        <f t="shared" si="16"/>
        <v>34538.015500000001</v>
      </c>
      <c r="F45" s="6">
        <f t="shared" si="16"/>
        <v>36072.279211111112</v>
      </c>
      <c r="G45" s="227">
        <f t="shared" si="17"/>
        <v>32009.814751379072</v>
      </c>
      <c r="H45" s="6">
        <f t="array" ref="H45">INDEX($T$11:$AE$28,MATCH($A45&amp;$C45,$A$11:$A$28&amp;$C$11:$C$28,0),MATCH(H$36,$T$10:$AE$10,0))</f>
        <v>27947.350291647032</v>
      </c>
      <c r="I45" s="227">
        <f t="shared" si="15"/>
        <v>27577.207422613414</v>
      </c>
      <c r="J45" s="6">
        <f t="array" ref="J45">INDEX($T$11:$AE$28,MATCH($A45&amp;$C45,$A$11:$A$28&amp;$C$11:$C$28,0),MATCH(J$36,$T$10:$AE$10,0))</f>
        <v>27207.064553579799</v>
      </c>
      <c r="K45" s="227">
        <f t="shared" si="15"/>
        <v>26788.312082445715</v>
      </c>
      <c r="L45" s="6">
        <f t="array" ref="L45">INDEX($T$11:$AE$28,MATCH($A45&amp;$C45,$A$11:$A$28&amp;$C$11:$C$28,0),MATCH(L$36,$T$10:$AE$10,0))</f>
        <v>26369.559611311633</v>
      </c>
    </row>
    <row r="46" spans="1:12" x14ac:dyDescent="0.3">
      <c r="A46" s="8" t="s">
        <v>57</v>
      </c>
      <c r="B46" s="8" t="s">
        <v>51</v>
      </c>
      <c r="C46" s="8" t="s">
        <v>51</v>
      </c>
      <c r="D46" s="6">
        <f t="shared" si="16"/>
        <v>3591.58</v>
      </c>
      <c r="E46" s="6">
        <f t="shared" si="16"/>
        <v>3620.55</v>
      </c>
      <c r="F46" s="6">
        <f t="shared" si="16"/>
        <v>3909.2122222222224</v>
      </c>
      <c r="G46" s="227">
        <f t="shared" si="17"/>
        <v>4836.7776825162</v>
      </c>
      <c r="H46" s="6">
        <f t="array" ref="H46">INDEX($T$11:$AE$28,MATCH($A46&amp;$C46,$A$11:$A$28&amp;$C$11:$C$28,0),MATCH(H$36,$T$10:$AE$10,0))</f>
        <v>5764.3431428101776</v>
      </c>
      <c r="I46" s="227">
        <f t="shared" si="15"/>
        <v>5412.017148040055</v>
      </c>
      <c r="J46" s="6">
        <f t="array" ref="J46">INDEX($T$11:$AE$28,MATCH($A46&amp;$C46,$A$11:$A$28&amp;$C$11:$C$28,0),MATCH(J$36,$T$10:$AE$10,0))</f>
        <v>5059.6911532699323</v>
      </c>
      <c r="K46" s="227">
        <f t="shared" si="15"/>
        <v>4452.5498467495063</v>
      </c>
      <c r="L46" s="6">
        <f t="array" ref="L46">INDEX($T$11:$AE$28,MATCH($A46&amp;$C46,$A$11:$A$28&amp;$C$11:$C$28,0),MATCH(L$36,$T$10:$AE$10,0))</f>
        <v>3845.4085402290802</v>
      </c>
    </row>
    <row r="47" spans="1:12" x14ac:dyDescent="0.3">
      <c r="A47" s="8" t="s">
        <v>58</v>
      </c>
      <c r="B47" s="8" t="s">
        <v>52</v>
      </c>
      <c r="C47" s="8" t="s">
        <v>67</v>
      </c>
      <c r="D47" s="6">
        <f t="shared" si="16"/>
        <v>34425.084499999997</v>
      </c>
      <c r="E47" s="6">
        <f t="shared" si="16"/>
        <v>34538.015500000001</v>
      </c>
      <c r="F47" s="6">
        <f t="shared" si="16"/>
        <v>36072.279211111112</v>
      </c>
      <c r="G47" s="227">
        <f t="shared" si="17"/>
        <v>33035.369022107319</v>
      </c>
      <c r="H47" s="6">
        <f t="array" ref="H47">INDEX($T$11:$AE$28,MATCH($A47&amp;$C47,$A$11:$A$28&amp;$C$11:$C$28,0),MATCH(H$36,$T$10:$AE$10,0))</f>
        <v>29998.458833103527</v>
      </c>
      <c r="I47" s="227">
        <f t="shared" si="15"/>
        <v>29292.741042601068</v>
      </c>
      <c r="J47" s="6">
        <f t="array" ref="J47">INDEX($T$11:$AE$28,MATCH($A47&amp;$C47,$A$11:$A$28&amp;$C$11:$C$28,0),MATCH(J$36,$T$10:$AE$10,0))</f>
        <v>28587.023252098614</v>
      </c>
      <c r="K47" s="227">
        <f t="shared" si="15"/>
        <v>28246.623259507076</v>
      </c>
      <c r="L47" s="6">
        <f t="array" ref="L47">INDEX($T$11:$AE$28,MATCH($A47&amp;$C47,$A$11:$A$28&amp;$C$11:$C$28,0),MATCH(L$36,$T$10:$AE$10,0))</f>
        <v>27906.223266915535</v>
      </c>
    </row>
    <row r="48" spans="1:12" x14ac:dyDescent="0.3">
      <c r="A48" s="8" t="s">
        <v>58</v>
      </c>
      <c r="B48" s="8" t="s">
        <v>51</v>
      </c>
      <c r="C48" s="8" t="s">
        <v>51</v>
      </c>
      <c r="D48" s="6">
        <f t="shared" si="16"/>
        <v>3591.58</v>
      </c>
      <c r="E48" s="6">
        <f t="shared" si="16"/>
        <v>3620.55</v>
      </c>
      <c r="F48" s="6">
        <f t="shared" si="16"/>
        <v>3909.2122222222224</v>
      </c>
      <c r="G48" s="227">
        <f t="shared" si="17"/>
        <v>4225.3987523342348</v>
      </c>
      <c r="H48" s="6">
        <f t="array" ref="H48">INDEX($T$11:$AE$28,MATCH($A48&amp;$C48,$A$11:$A$28&amp;$C$11:$C$28,0),MATCH(H$36,$T$10:$AE$10,0))</f>
        <v>4541.5852824462481</v>
      </c>
      <c r="I48" s="227">
        <f t="shared" si="15"/>
        <v>4526.8514141301912</v>
      </c>
      <c r="J48" s="6">
        <f t="array" ref="J48">INDEX($T$11:$AE$28,MATCH($A48&amp;$C48,$A$11:$A$28&amp;$C$11:$C$28,0),MATCH(J$36,$T$10:$AE$10,0))</f>
        <v>4512.1175458141333</v>
      </c>
      <c r="K48" s="227">
        <f t="shared" si="15"/>
        <v>4794.4355823232509</v>
      </c>
      <c r="L48" s="6">
        <f t="array" ref="L48">INDEX($T$11:$AE$28,MATCH($A48&amp;$C48,$A$11:$A$28&amp;$C$11:$C$28,0),MATCH(L$36,$T$10:$AE$10,0))</f>
        <v>5076.7536188323693</v>
      </c>
    </row>
    <row r="49" spans="1:12" x14ac:dyDescent="0.3">
      <c r="A49" s="8" t="s">
        <v>59</v>
      </c>
      <c r="B49" s="8" t="s">
        <v>52</v>
      </c>
      <c r="C49" s="8" t="s">
        <v>67</v>
      </c>
      <c r="D49" s="6">
        <f t="shared" si="16"/>
        <v>34425.084499999997</v>
      </c>
      <c r="E49" s="6">
        <f t="shared" si="16"/>
        <v>34538.015500000001</v>
      </c>
      <c r="F49" s="6">
        <f t="shared" si="16"/>
        <v>36072.279211111112</v>
      </c>
      <c r="G49" s="227">
        <f t="shared" si="17"/>
        <v>33062.523512743748</v>
      </c>
      <c r="H49" s="6">
        <f t="array" ref="H49">INDEX($T$11:$AE$28,MATCH($A49&amp;$C49,$A$11:$A$28&amp;$C$11:$C$28,0),MATCH(H$36,$T$10:$AE$10,0))</f>
        <v>30052.767814376381</v>
      </c>
      <c r="I49" s="227">
        <f t="shared" si="15"/>
        <v>29367.278293127194</v>
      </c>
      <c r="J49" s="6">
        <f t="array" ref="J49">INDEX($T$11:$AE$28,MATCH($A49&amp;$C49,$A$11:$A$28&amp;$C$11:$C$28,0),MATCH(J$36,$T$10:$AE$10,0))</f>
        <v>28681.788771878004</v>
      </c>
      <c r="K49" s="227">
        <f t="shared" si="15"/>
        <v>28367.483473492459</v>
      </c>
      <c r="L49" s="6">
        <f t="array" ref="L49">INDEX($T$11:$AE$28,MATCH($A49&amp;$C49,$A$11:$A$28&amp;$C$11:$C$28,0),MATCH(L$36,$T$10:$AE$10,0))</f>
        <v>28053.17817510691</v>
      </c>
    </row>
    <row r="50" spans="1:12" x14ac:dyDescent="0.3">
      <c r="A50" s="8" t="s">
        <v>59</v>
      </c>
      <c r="B50" s="8" t="s">
        <v>51</v>
      </c>
      <c r="C50" s="8" t="s">
        <v>51</v>
      </c>
      <c r="D50" s="6">
        <f t="shared" si="16"/>
        <v>3591.58</v>
      </c>
      <c r="E50" s="6">
        <f t="shared" si="16"/>
        <v>3620.55</v>
      </c>
      <c r="F50" s="6">
        <f t="shared" si="16"/>
        <v>3909.2122222222224</v>
      </c>
      <c r="G50" s="227">
        <f t="shared" si="17"/>
        <v>4221.8021970177069</v>
      </c>
      <c r="H50" s="6">
        <f t="array" ref="H50">INDEX($T$11:$AE$28,MATCH($A50&amp;$C50,$A$11:$A$28&amp;$C$11:$C$28,0),MATCH(H$36,$T$10:$AE$10,0))</f>
        <v>4534.3921718131915</v>
      </c>
      <c r="I50" s="227">
        <f t="shared" si="15"/>
        <v>4490.895432354524</v>
      </c>
      <c r="J50" s="6">
        <f t="array" ref="J50">INDEX($T$11:$AE$28,MATCH($A50&amp;$C50,$A$11:$A$28&amp;$C$11:$C$28,0),MATCH(J$36,$T$10:$AE$10,0))</f>
        <v>4447.3986928958566</v>
      </c>
      <c r="K50" s="227">
        <f t="shared" si="15"/>
        <v>4638.4105527325455</v>
      </c>
      <c r="L50" s="6">
        <f t="array" ref="L50">INDEX($T$11:$AE$28,MATCH($A50&amp;$C50,$A$11:$A$28&amp;$C$11:$C$28,0),MATCH(L$36,$T$10:$AE$10,0))</f>
        <v>4829.4224125692344</v>
      </c>
    </row>
    <row r="51" spans="1:12" x14ac:dyDescent="0.3">
      <c r="A51" s="8" t="s">
        <v>60</v>
      </c>
      <c r="B51" s="8" t="s">
        <v>52</v>
      </c>
      <c r="C51" s="8" t="s">
        <v>67</v>
      </c>
      <c r="D51" s="6">
        <f t="shared" si="16"/>
        <v>34425.084499999997</v>
      </c>
      <c r="E51" s="6">
        <f t="shared" si="16"/>
        <v>34538.015500000001</v>
      </c>
      <c r="F51" s="6">
        <f t="shared" si="16"/>
        <v>36072.279211111112</v>
      </c>
      <c r="G51" s="227">
        <f t="shared" si="17"/>
        <v>31809.760358773252</v>
      </c>
      <c r="H51" s="6">
        <f t="array" ref="H51">INDEX($T$11:$AE$28,MATCH($A51&amp;$C51,$A$11:$A$28&amp;$C$11:$C$28,0),MATCH(H$36,$T$10:$AE$10,0))</f>
        <v>27547.241506435392</v>
      </c>
      <c r="I51" s="227">
        <f t="shared" si="15"/>
        <v>27032.180325198933</v>
      </c>
      <c r="J51" s="6">
        <f t="array" ref="J51">INDEX($T$11:$AE$28,MATCH($A51&amp;$C51,$A$11:$A$28&amp;$C$11:$C$28,0),MATCH(J$36,$T$10:$AE$10,0))</f>
        <v>26517.119143962471</v>
      </c>
      <c r="K51" s="227">
        <f t="shared" si="15"/>
        <v>25904.185761115412</v>
      </c>
      <c r="L51" s="6">
        <f t="array" ref="L51">INDEX($T$11:$AE$28,MATCH($A51&amp;$C51,$A$11:$A$28&amp;$C$11:$C$28,0),MATCH(L$36,$T$10:$AE$10,0))</f>
        <v>25291.252378268357</v>
      </c>
    </row>
    <row r="52" spans="1:12" x14ac:dyDescent="0.3">
      <c r="A52" s="8" t="s">
        <v>60</v>
      </c>
      <c r="B52" s="8" t="s">
        <v>51</v>
      </c>
      <c r="C52" s="8" t="s">
        <v>51</v>
      </c>
      <c r="D52" s="6">
        <f t="shared" si="16"/>
        <v>3591.58</v>
      </c>
      <c r="E52" s="6">
        <f t="shared" si="16"/>
        <v>3620.55</v>
      </c>
      <c r="F52" s="6">
        <f t="shared" si="16"/>
        <v>3909.2122222222224</v>
      </c>
      <c r="G52" s="227">
        <f t="shared" si="17"/>
        <v>4556.7359328540315</v>
      </c>
      <c r="H52" s="6">
        <f t="array" ref="H52">INDEX($T$11:$AE$28,MATCH($A52&amp;$C52,$A$11:$A$28&amp;$C$11:$C$28,0),MATCH(H$36,$T$10:$AE$10,0))</f>
        <v>5204.2596434858415</v>
      </c>
      <c r="I52" s="227">
        <f t="shared" si="15"/>
        <v>4470.4195241923953</v>
      </c>
      <c r="J52" s="6">
        <f t="array" ref="J52">INDEX($T$11:$AE$28,MATCH($A52&amp;$C52,$A$11:$A$28&amp;$C$11:$C$28,0),MATCH(J$36,$T$10:$AE$10,0))</f>
        <v>3736.5794048989492</v>
      </c>
      <c r="K52" s="227">
        <f t="shared" si="15"/>
        <v>3435.4071396411014</v>
      </c>
      <c r="L52" s="6">
        <f t="array" ref="L52">INDEX($T$11:$AE$28,MATCH($A52&amp;$C52,$A$11:$A$28&amp;$C$11:$C$28,0),MATCH(L$36,$T$10:$AE$10,0))</f>
        <v>3134.2348743832536</v>
      </c>
    </row>
    <row r="53" spans="1:12" x14ac:dyDescent="0.3">
      <c r="A53" s="8" t="s">
        <v>61</v>
      </c>
      <c r="B53" s="8" t="s">
        <v>52</v>
      </c>
      <c r="C53" s="8" t="s">
        <v>67</v>
      </c>
      <c r="D53" s="6">
        <f t="shared" si="16"/>
        <v>34425.084499999997</v>
      </c>
      <c r="E53" s="6">
        <f t="shared" si="16"/>
        <v>34538.015500000001</v>
      </c>
      <c r="F53" s="6">
        <f t="shared" si="16"/>
        <v>36072.279211111112</v>
      </c>
      <c r="G53" s="6">
        <f t="shared" si="16"/>
        <v>37990.108850000004</v>
      </c>
      <c r="H53" s="6">
        <f t="shared" si="16"/>
        <v>39833.366150000002</v>
      </c>
      <c r="I53" s="227">
        <f t="shared" si="15"/>
        <v>33753.670258997983</v>
      </c>
      <c r="J53" s="6">
        <f t="array" ref="J53">INDEX($T$11:$AE$28,MATCH($A53&amp;$C53,$A$11:$A$28&amp;$C$11:$C$28,0),MATCH(J$36,$T$10:$AE$10,0))</f>
        <v>27673.974367995957</v>
      </c>
      <c r="K53" s="227">
        <f t="shared" si="15"/>
        <v>26571.47151358175</v>
      </c>
      <c r="L53" s="6">
        <f t="array" ref="L53">INDEX($T$11:$AE$28,MATCH($A53&amp;$C53,$A$11:$A$28&amp;$C$11:$C$28,0),MATCH(L$36,$T$10:$AE$10,0))</f>
        <v>25468.968659167542</v>
      </c>
    </row>
    <row r="54" spans="1:12" x14ac:dyDescent="0.3">
      <c r="A54" s="8" t="s">
        <v>61</v>
      </c>
      <c r="B54" s="8" t="s">
        <v>51</v>
      </c>
      <c r="C54" s="8" t="s">
        <v>51</v>
      </c>
      <c r="D54" s="6">
        <f t="shared" si="16"/>
        <v>3591.58</v>
      </c>
      <c r="E54" s="6">
        <f t="shared" si="16"/>
        <v>3620.55</v>
      </c>
      <c r="F54" s="6">
        <f t="shared" si="16"/>
        <v>3909.2122222222224</v>
      </c>
      <c r="G54" s="6">
        <f t="shared" si="16"/>
        <v>4270.04</v>
      </c>
      <c r="H54" s="6">
        <f t="shared" si="16"/>
        <v>4719.79</v>
      </c>
      <c r="I54" s="227">
        <f t="shared" si="15"/>
        <v>4550.6791163228972</v>
      </c>
      <c r="J54" s="6">
        <f t="array" ref="J54">INDEX($T$11:$AE$28,MATCH($A54&amp;$C54,$A$11:$A$28&amp;$C$11:$C$28,0),MATCH(J$36,$T$10:$AE$10,0))</f>
        <v>4381.5682326457945</v>
      </c>
      <c r="K54" s="227">
        <f t="shared" si="15"/>
        <v>3870.5625444668967</v>
      </c>
      <c r="L54" s="6">
        <f t="array" ref="L54">INDEX($T$11:$AE$28,MATCH($A54&amp;$C54,$A$11:$A$28&amp;$C$11:$C$28,0),MATCH(L$36,$T$10:$AE$10,0))</f>
        <v>3359.5568562879985</v>
      </c>
    </row>
    <row r="55" spans="1:12" ht="15" thickBot="1" x14ac:dyDescent="0.35"/>
    <row r="56" spans="1:12" s="16" customFormat="1" ht="15" thickBot="1" x14ac:dyDescent="0.35">
      <c r="A56" s="16" t="s">
        <v>129</v>
      </c>
    </row>
    <row r="57" spans="1:12" x14ac:dyDescent="0.3">
      <c r="A57" s="8" t="s">
        <v>15</v>
      </c>
      <c r="B57" s="8" t="s">
        <v>68</v>
      </c>
      <c r="C57" s="8" t="s">
        <v>130</v>
      </c>
      <c r="D57" s="8" t="s">
        <v>8</v>
      </c>
      <c r="E57" s="8" t="s">
        <v>131</v>
      </c>
    </row>
    <row r="58" spans="1:12" x14ac:dyDescent="0.3">
      <c r="A58" s="8" t="s">
        <v>53</v>
      </c>
      <c r="B58" s="8" t="s">
        <v>51</v>
      </c>
      <c r="C58" s="230">
        <v>2016</v>
      </c>
      <c r="D58" s="8" t="s">
        <v>134</v>
      </c>
      <c r="E58" s="13">
        <f t="array" ref="E58">INDEX($D$37:$L$54,MATCH($A58&amp;$B58,$A$37:$A$54&amp;$C$37:$C$54,0),MATCH($C58,$D$36:$L$36,0))*IF($B58="Gas",10^9,10^6)</f>
        <v>3620550000000</v>
      </c>
    </row>
    <row r="59" spans="1:12" x14ac:dyDescent="0.3">
      <c r="A59" s="8" t="s">
        <v>53</v>
      </c>
      <c r="B59" s="8" t="s">
        <v>51</v>
      </c>
      <c r="C59" s="230">
        <v>2020</v>
      </c>
      <c r="D59" s="8" t="s">
        <v>134</v>
      </c>
      <c r="E59" s="13">
        <f t="array" ref="E59">INDEX($D$37:$L$54,MATCH($A59&amp;$B59,$A$37:$A$54&amp;$C$37:$C$54,0),MATCH($C59,$D$36:$L$36,0))*IF($B59="Gas",10^9,10^6)</f>
        <v>3909212222222.2222</v>
      </c>
    </row>
    <row r="60" spans="1:12" x14ac:dyDescent="0.3">
      <c r="A60" s="8" t="s">
        <v>53</v>
      </c>
      <c r="B60" s="8" t="s">
        <v>51</v>
      </c>
      <c r="C60" s="230">
        <v>2025</v>
      </c>
      <c r="D60" s="8" t="s">
        <v>134</v>
      </c>
      <c r="E60" s="13">
        <f t="array" ref="E60">INDEX($D$37:$L$54,MATCH($A60&amp;$B60,$A$37:$A$54&amp;$C$37:$C$54,0),MATCH($C60,$D$36:$L$36,0))*IF($B60="Gas",10^9,10^6)</f>
        <v>4270040000000</v>
      </c>
    </row>
    <row r="61" spans="1:12" x14ac:dyDescent="0.3">
      <c r="A61" s="8" t="s">
        <v>53</v>
      </c>
      <c r="B61" s="8" t="s">
        <v>51</v>
      </c>
      <c r="C61" s="230">
        <v>2030</v>
      </c>
      <c r="D61" s="8" t="s">
        <v>134</v>
      </c>
      <c r="E61" s="13">
        <f t="array" ref="E61">INDEX($D$37:$L$54,MATCH($A61&amp;$B61,$A$37:$A$54&amp;$C$37:$C$54,0),MATCH($C61,$D$36:$L$36,0))*IF($B61="Gas",10^9,10^6)</f>
        <v>4719790000000</v>
      </c>
    </row>
    <row r="62" spans="1:12" x14ac:dyDescent="0.3">
      <c r="A62" s="8" t="s">
        <v>53</v>
      </c>
      <c r="B62" s="8" t="s">
        <v>51</v>
      </c>
      <c r="C62" s="230">
        <v>2035</v>
      </c>
      <c r="D62" s="8" t="s">
        <v>134</v>
      </c>
      <c r="E62" s="13">
        <f t="array" ref="E62">INDEX($D$37:$L$54,MATCH($A62&amp;$B62,$A$37:$A$54&amp;$C$37:$C$54,0),MATCH($C62,$D$36:$L$36,0))*IF($B62="Gas",10^9,10^6)</f>
        <v>5211955000000</v>
      </c>
    </row>
    <row r="63" spans="1:12" x14ac:dyDescent="0.3">
      <c r="A63" s="8" t="s">
        <v>53</v>
      </c>
      <c r="B63" s="8" t="s">
        <v>51</v>
      </c>
      <c r="C63" s="230">
        <v>2040</v>
      </c>
      <c r="D63" s="8" t="s">
        <v>134</v>
      </c>
      <c r="E63" s="13">
        <f t="array" ref="E63">INDEX($D$37:$L$54,MATCH($A63&amp;$B63,$A$37:$A$54&amp;$C$37:$C$54,0),MATCH($C63,$D$36:$L$36,0))*IF($B63="Gas",10^9,10^6)</f>
        <v>5704120000000</v>
      </c>
    </row>
    <row r="64" spans="1:12" x14ac:dyDescent="0.3">
      <c r="A64" s="8" t="s">
        <v>53</v>
      </c>
      <c r="B64" s="8" t="s">
        <v>51</v>
      </c>
      <c r="C64" s="230">
        <v>2045</v>
      </c>
      <c r="D64" s="8" t="s">
        <v>134</v>
      </c>
      <c r="E64" s="13">
        <f t="array" ref="E64">INDEX($D$37:$L$54,MATCH($A64&amp;$B64,$A$37:$A$54&amp;$C$37:$C$54,0),MATCH($C64,$D$36:$L$36,0))*IF($B64="Gas",10^9,10^6)</f>
        <v>6196285000000</v>
      </c>
    </row>
    <row r="65" spans="1:5" x14ac:dyDescent="0.3">
      <c r="A65" s="8" t="s">
        <v>53</v>
      </c>
      <c r="B65" s="8" t="s">
        <v>51</v>
      </c>
      <c r="C65" s="230">
        <v>2050</v>
      </c>
      <c r="D65" s="8" t="s">
        <v>134</v>
      </c>
      <c r="E65" s="13">
        <f t="array" ref="E65">INDEX($D$37:$L$54,MATCH($A65&amp;$B65,$A$37:$A$54&amp;$C$37:$C$54,0),MATCH($C65,$D$36:$L$36,0))*IF($B65="Gas",10^9,10^6)</f>
        <v>6688450000000</v>
      </c>
    </row>
    <row r="66" spans="1:5" x14ac:dyDescent="0.3">
      <c r="A66" s="8" t="s">
        <v>53</v>
      </c>
      <c r="B66" s="8" t="s">
        <v>67</v>
      </c>
      <c r="C66" s="230">
        <v>2016</v>
      </c>
      <c r="D66" s="8" t="s">
        <v>135</v>
      </c>
      <c r="E66" s="13">
        <f t="array" ref="E66">INDEX($D$37:$L$54,MATCH($A66&amp;$B66,$A$37:$A$54&amp;$C$37:$C$54,0),MATCH($C66,$D$36:$L$36,0))*IF($B66="Gas",10^9,10^6)</f>
        <v>34538015500</v>
      </c>
    </row>
    <row r="67" spans="1:5" x14ac:dyDescent="0.3">
      <c r="A67" s="8" t="s">
        <v>53</v>
      </c>
      <c r="B67" s="8" t="s">
        <v>67</v>
      </c>
      <c r="C67" s="230">
        <v>2020</v>
      </c>
      <c r="D67" s="8" t="s">
        <v>135</v>
      </c>
      <c r="E67" s="13">
        <f t="array" ref="E67">INDEX($D$37:$L$54,MATCH($A67&amp;$B67,$A$37:$A$54&amp;$C$37:$C$54,0),MATCH($C67,$D$36:$L$36,0))*IF($B67="Gas",10^9,10^6)</f>
        <v>36072279211.111115</v>
      </c>
    </row>
    <row r="68" spans="1:5" x14ac:dyDescent="0.3">
      <c r="A68" s="8" t="s">
        <v>53</v>
      </c>
      <c r="B68" s="8" t="s">
        <v>67</v>
      </c>
      <c r="C68" s="230">
        <v>2025</v>
      </c>
      <c r="D68" s="8" t="s">
        <v>135</v>
      </c>
      <c r="E68" s="13">
        <f t="array" ref="E68">INDEX($D$37:$L$54,MATCH($A68&amp;$B68,$A$37:$A$54&amp;$C$37:$C$54,0),MATCH($C68,$D$36:$L$36,0))*IF($B68="Gas",10^9,10^6)</f>
        <v>37990108850.000008</v>
      </c>
    </row>
    <row r="69" spans="1:5" x14ac:dyDescent="0.3">
      <c r="A69" s="8" t="s">
        <v>53</v>
      </c>
      <c r="B69" s="8" t="s">
        <v>67</v>
      </c>
      <c r="C69" s="230">
        <v>2030</v>
      </c>
      <c r="D69" s="8" t="s">
        <v>135</v>
      </c>
      <c r="E69" s="13">
        <f t="array" ref="E69">INDEX($D$37:$L$54,MATCH($A69&amp;$B69,$A$37:$A$54&amp;$C$37:$C$54,0),MATCH($C69,$D$36:$L$36,0))*IF($B69="Gas",10^9,10^6)</f>
        <v>39833366150</v>
      </c>
    </row>
    <row r="70" spans="1:5" x14ac:dyDescent="0.3">
      <c r="A70" s="8" t="s">
        <v>53</v>
      </c>
      <c r="B70" s="8" t="s">
        <v>67</v>
      </c>
      <c r="C70" s="230">
        <v>2035</v>
      </c>
      <c r="D70" s="8" t="s">
        <v>135</v>
      </c>
      <c r="E70" s="13">
        <f t="array" ref="E70">INDEX($D$37:$L$54,MATCH($A70&amp;$B70,$A$37:$A$54&amp;$C$37:$C$54,0),MATCH($C70,$D$36:$L$36,0))*IF($B70="Gas",10^9,10^6)</f>
        <v>41604368050.000008</v>
      </c>
    </row>
    <row r="71" spans="1:5" x14ac:dyDescent="0.3">
      <c r="A71" s="8" t="s">
        <v>53</v>
      </c>
      <c r="B71" s="8" t="s">
        <v>67</v>
      </c>
      <c r="C71" s="230">
        <v>2040</v>
      </c>
      <c r="D71" s="8" t="s">
        <v>135</v>
      </c>
      <c r="E71" s="13">
        <f t="array" ref="E71">INDEX($D$37:$L$54,MATCH($A71&amp;$B71,$A$37:$A$54&amp;$C$37:$C$54,0),MATCH($C71,$D$36:$L$36,0))*IF($B71="Gas",10^9,10^6)</f>
        <v>43375369950</v>
      </c>
    </row>
    <row r="72" spans="1:5" x14ac:dyDescent="0.3">
      <c r="A72" s="8" t="s">
        <v>53</v>
      </c>
      <c r="B72" s="8" t="s">
        <v>67</v>
      </c>
      <c r="C72" s="230">
        <v>2045</v>
      </c>
      <c r="D72" s="8" t="s">
        <v>135</v>
      </c>
      <c r="E72" s="13">
        <f t="array" ref="E72">INDEX($D$37:$L$54,MATCH($A72&amp;$B72,$A$37:$A$54&amp;$C$37:$C$54,0),MATCH($C72,$D$36:$L$36,0))*IF($B72="Gas",10^9,10^6)</f>
        <v>45146371849.999992</v>
      </c>
    </row>
    <row r="73" spans="1:5" x14ac:dyDescent="0.3">
      <c r="A73" s="8" t="s">
        <v>53</v>
      </c>
      <c r="B73" s="8" t="s">
        <v>67</v>
      </c>
      <c r="C73" s="230">
        <v>2050</v>
      </c>
      <c r="D73" s="8" t="s">
        <v>135</v>
      </c>
      <c r="E73" s="13">
        <f t="array" ref="E73">INDEX($D$37:$L$54,MATCH($A73&amp;$B73,$A$37:$A$54&amp;$C$37:$C$54,0),MATCH($C73,$D$36:$L$36,0))*IF($B73="Gas",10^9,10^6)</f>
        <v>46917373750</v>
      </c>
    </row>
    <row r="74" spans="1:5" x14ac:dyDescent="0.3">
      <c r="A74" s="8" t="s">
        <v>54</v>
      </c>
      <c r="B74" s="8" t="s">
        <v>51</v>
      </c>
      <c r="C74" s="230">
        <v>2016</v>
      </c>
      <c r="D74" s="8" t="s">
        <v>134</v>
      </c>
      <c r="E74" s="13">
        <f t="array" ref="E74">INDEX($D$37:$L$54,MATCH($A74&amp;$B74,$A$37:$A$54&amp;$C$37:$C$54,0),MATCH($C74,$D$36:$L$36,0))*IF($B74="Gas",10^9,10^6)</f>
        <v>3620550000000</v>
      </c>
    </row>
    <row r="75" spans="1:5" x14ac:dyDescent="0.3">
      <c r="A75" s="8" t="s">
        <v>54</v>
      </c>
      <c r="B75" s="8" t="s">
        <v>51</v>
      </c>
      <c r="C75" s="230">
        <v>2020</v>
      </c>
      <c r="D75" s="8" t="s">
        <v>134</v>
      </c>
      <c r="E75" s="13">
        <f t="array" ref="E75">INDEX($D$37:$L$54,MATCH($A75&amp;$B75,$A$37:$A$54&amp;$C$37:$C$54,0),MATCH($C75,$D$36:$L$36,0))*IF($B75="Gas",10^9,10^6)</f>
        <v>3909212222222.2222</v>
      </c>
    </row>
    <row r="76" spans="1:5" x14ac:dyDescent="0.3">
      <c r="A76" s="8" t="s">
        <v>54</v>
      </c>
      <c r="B76" s="8" t="s">
        <v>51</v>
      </c>
      <c r="C76" s="230">
        <v>2025</v>
      </c>
      <c r="D76" s="8" t="s">
        <v>134</v>
      </c>
      <c r="E76" s="13">
        <f t="array" ref="E76">INDEX($D$37:$L$54,MATCH($A76&amp;$B76,$A$37:$A$54&amp;$C$37:$C$54,0),MATCH($C76,$D$36:$L$36,0))*IF($B76="Gas",10^9,10^6)</f>
        <v>4347608452635.728</v>
      </c>
    </row>
    <row r="77" spans="1:5" x14ac:dyDescent="0.3">
      <c r="A77" s="8" t="s">
        <v>54</v>
      </c>
      <c r="B77" s="8" t="s">
        <v>51</v>
      </c>
      <c r="C77" s="230">
        <v>2030</v>
      </c>
      <c r="D77" s="8" t="s">
        <v>134</v>
      </c>
      <c r="E77" s="13">
        <f t="array" ref="E77">INDEX($D$37:$L$54,MATCH($A77&amp;$B77,$A$37:$A$54&amp;$C$37:$C$54,0),MATCH($C77,$D$36:$L$36,0))*IF($B77="Gas",10^9,10^6)</f>
        <v>4786004683049.2344</v>
      </c>
    </row>
    <row r="78" spans="1:5" x14ac:dyDescent="0.3">
      <c r="A78" s="8" t="s">
        <v>54</v>
      </c>
      <c r="B78" s="8" t="s">
        <v>51</v>
      </c>
      <c r="C78" s="230">
        <v>2035</v>
      </c>
      <c r="D78" s="8" t="s">
        <v>134</v>
      </c>
      <c r="E78" s="13">
        <f t="array" ref="E78">INDEX($D$37:$L$54,MATCH($A78&amp;$B78,$A$37:$A$54&amp;$C$37:$C$54,0),MATCH($C78,$D$36:$L$36,0))*IF($B78="Gas",10^9,10^6)</f>
        <v>4636147492782.6143</v>
      </c>
    </row>
    <row r="79" spans="1:5" x14ac:dyDescent="0.3">
      <c r="A79" s="8" t="s">
        <v>54</v>
      </c>
      <c r="B79" s="8" t="s">
        <v>51</v>
      </c>
      <c r="C79" s="230">
        <v>2040</v>
      </c>
      <c r="D79" s="8" t="s">
        <v>134</v>
      </c>
      <c r="E79" s="13">
        <f t="array" ref="E79">INDEX($D$37:$L$54,MATCH($A79&amp;$B79,$A$37:$A$54&amp;$C$37:$C$54,0),MATCH($C79,$D$36:$L$36,0))*IF($B79="Gas",10^9,10^6)</f>
        <v>4486290302515.9932</v>
      </c>
    </row>
    <row r="80" spans="1:5" x14ac:dyDescent="0.3">
      <c r="A80" s="8" t="s">
        <v>54</v>
      </c>
      <c r="B80" s="8" t="s">
        <v>51</v>
      </c>
      <c r="C80" s="230">
        <v>2045</v>
      </c>
      <c r="D80" s="8" t="s">
        <v>134</v>
      </c>
      <c r="E80" s="13">
        <f t="array" ref="E80">INDEX($D$37:$L$54,MATCH($A80&amp;$B80,$A$37:$A$54&amp;$C$37:$C$54,0),MATCH($C80,$D$36:$L$36,0))*IF($B80="Gas",10^9,10^6)</f>
        <v>4051170804427.2881</v>
      </c>
    </row>
    <row r="81" spans="1:5" x14ac:dyDescent="0.3">
      <c r="A81" s="8" t="s">
        <v>54</v>
      </c>
      <c r="B81" s="8" t="s">
        <v>51</v>
      </c>
      <c r="C81" s="230">
        <v>2050</v>
      </c>
      <c r="D81" s="8" t="s">
        <v>134</v>
      </c>
      <c r="E81" s="13">
        <f t="array" ref="E81">INDEX($D$37:$L$54,MATCH($A81&amp;$B81,$A$37:$A$54&amp;$C$37:$C$54,0),MATCH($C81,$D$36:$L$36,0))*IF($B81="Gas",10^9,10^6)</f>
        <v>3616051306338.583</v>
      </c>
    </row>
    <row r="82" spans="1:5" x14ac:dyDescent="0.3">
      <c r="A82" s="8" t="s">
        <v>54</v>
      </c>
      <c r="B82" s="8" t="s">
        <v>67</v>
      </c>
      <c r="C82" s="230">
        <v>2016</v>
      </c>
      <c r="D82" s="8" t="s">
        <v>135</v>
      </c>
      <c r="E82" s="13">
        <f t="array" ref="E82">INDEX($D$37:$L$54,MATCH($A82&amp;$B82,$A$37:$A$54&amp;$C$37:$C$54,0),MATCH($C82,$D$36:$L$36,0))*IF($B82="Gas",10^9,10^6)</f>
        <v>34538015500</v>
      </c>
    </row>
    <row r="83" spans="1:5" x14ac:dyDescent="0.3">
      <c r="A83" s="8" t="s">
        <v>54</v>
      </c>
      <c r="B83" s="8" t="s">
        <v>67</v>
      </c>
      <c r="C83" s="230">
        <v>2020</v>
      </c>
      <c r="D83" s="8" t="s">
        <v>135</v>
      </c>
      <c r="E83" s="13">
        <f t="array" ref="E83">INDEX($D$37:$L$54,MATCH($A83&amp;$B83,$A$37:$A$54&amp;$C$37:$C$54,0),MATCH($C83,$D$36:$L$36,0))*IF($B83="Gas",10^9,10^6)</f>
        <v>36072279211.111115</v>
      </c>
    </row>
    <row r="84" spans="1:5" x14ac:dyDescent="0.3">
      <c r="A84" s="8" t="s">
        <v>54</v>
      </c>
      <c r="B84" s="8" t="s">
        <v>67</v>
      </c>
      <c r="C84" s="230">
        <v>2025</v>
      </c>
      <c r="D84" s="8" t="s">
        <v>135</v>
      </c>
      <c r="E84" s="13">
        <f t="array" ref="E84">INDEX($D$37:$L$54,MATCH($A84&amp;$B84,$A$37:$A$54&amp;$C$37:$C$54,0),MATCH($C84,$D$36:$L$36,0))*IF($B84="Gas",10^9,10^6)</f>
        <v>32214614917.697922</v>
      </c>
    </row>
    <row r="85" spans="1:5" x14ac:dyDescent="0.3">
      <c r="A85" s="8" t="s">
        <v>54</v>
      </c>
      <c r="B85" s="8" t="s">
        <v>67</v>
      </c>
      <c r="C85" s="230">
        <v>2030</v>
      </c>
      <c r="D85" s="8" t="s">
        <v>135</v>
      </c>
      <c r="E85" s="13">
        <f t="array" ref="E85">INDEX($D$37:$L$54,MATCH($A85&amp;$B85,$A$37:$A$54&amp;$C$37:$C$54,0),MATCH($C85,$D$36:$L$36,0))*IF($B85="Gas",10^9,10^6)</f>
        <v>28356950624.284737</v>
      </c>
    </row>
    <row r="86" spans="1:5" x14ac:dyDescent="0.3">
      <c r="A86" s="8" t="s">
        <v>54</v>
      </c>
      <c r="B86" s="8" t="s">
        <v>67</v>
      </c>
      <c r="C86" s="230">
        <v>2035</v>
      </c>
      <c r="D86" s="8" t="s">
        <v>135</v>
      </c>
      <c r="E86" s="13">
        <f t="array" ref="E86">INDEX($D$37:$L$54,MATCH($A86&amp;$B86,$A$37:$A$54&amp;$C$37:$C$54,0),MATCH($C86,$D$36:$L$36,0))*IF($B86="Gas",10^9,10^6)</f>
        <v>27093475337.355564</v>
      </c>
    </row>
    <row r="87" spans="1:5" x14ac:dyDescent="0.3">
      <c r="A87" s="8" t="s">
        <v>54</v>
      </c>
      <c r="B87" s="8" t="s">
        <v>67</v>
      </c>
      <c r="C87" s="230">
        <v>2040</v>
      </c>
      <c r="D87" s="8" t="s">
        <v>135</v>
      </c>
      <c r="E87" s="13">
        <f t="array" ref="E87">INDEX($D$37:$L$54,MATCH($A87&amp;$B87,$A$37:$A$54&amp;$C$37:$C$54,0),MATCH($C87,$D$36:$L$36,0))*IF($B87="Gas",10^9,10^6)</f>
        <v>25830000050.426388</v>
      </c>
    </row>
    <row r="88" spans="1:5" x14ac:dyDescent="0.3">
      <c r="A88" s="8" t="s">
        <v>54</v>
      </c>
      <c r="B88" s="8" t="s">
        <v>67</v>
      </c>
      <c r="C88" s="230">
        <v>2045</v>
      </c>
      <c r="D88" s="8" t="s">
        <v>135</v>
      </c>
      <c r="E88" s="13">
        <f t="array" ref="E88">INDEX($D$37:$L$54,MATCH($A88&amp;$B88,$A$37:$A$54&amp;$C$37:$C$54,0),MATCH($C88,$D$36:$L$36,0))*IF($B88="Gas",10^9,10^6)</f>
        <v>26337091864.317863</v>
      </c>
    </row>
    <row r="89" spans="1:5" x14ac:dyDescent="0.3">
      <c r="A89" s="8" t="s">
        <v>54</v>
      </c>
      <c r="B89" s="8" t="s">
        <v>67</v>
      </c>
      <c r="C89" s="230">
        <v>2050</v>
      </c>
      <c r="D89" s="8" t="s">
        <v>135</v>
      </c>
      <c r="E89" s="13">
        <f t="array" ref="E89">INDEX($D$37:$L$54,MATCH($A89&amp;$B89,$A$37:$A$54&amp;$C$37:$C$54,0),MATCH($C89,$D$36:$L$36,0))*IF($B89="Gas",10^9,10^6)</f>
        <v>26844183678.209339</v>
      </c>
    </row>
    <row r="90" spans="1:5" x14ac:dyDescent="0.3">
      <c r="A90" s="8" t="s">
        <v>55</v>
      </c>
      <c r="B90" s="8" t="s">
        <v>51</v>
      </c>
      <c r="C90" s="230">
        <v>2016</v>
      </c>
      <c r="D90" s="8" t="s">
        <v>134</v>
      </c>
      <c r="E90" s="13">
        <f t="array" ref="E90">INDEX($D$37:$L$54,MATCH($A90&amp;$B90,$A$37:$A$54&amp;$C$37:$C$54,0),MATCH($C90,$D$36:$L$36,0))*IF($B90="Gas",10^9,10^6)</f>
        <v>3620550000000</v>
      </c>
    </row>
    <row r="91" spans="1:5" x14ac:dyDescent="0.3">
      <c r="A91" s="8" t="s">
        <v>55</v>
      </c>
      <c r="B91" s="8" t="s">
        <v>51</v>
      </c>
      <c r="C91" s="230">
        <v>2020</v>
      </c>
      <c r="D91" s="8" t="s">
        <v>134</v>
      </c>
      <c r="E91" s="13">
        <f t="array" ref="E91">INDEX($D$37:$L$54,MATCH($A91&amp;$B91,$A$37:$A$54&amp;$C$37:$C$54,0),MATCH($C91,$D$36:$L$36,0))*IF($B91="Gas",10^9,10^6)</f>
        <v>3909212222222.2222</v>
      </c>
    </row>
    <row r="92" spans="1:5" x14ac:dyDescent="0.3">
      <c r="A92" s="8" t="s">
        <v>55</v>
      </c>
      <c r="B92" s="8" t="s">
        <v>51</v>
      </c>
      <c r="C92" s="230">
        <v>2025</v>
      </c>
      <c r="D92" s="8" t="s">
        <v>134</v>
      </c>
      <c r="E92" s="13">
        <f t="array" ref="E92">INDEX($D$37:$L$54,MATCH($A92&amp;$B92,$A$37:$A$54&amp;$C$37:$C$54,0),MATCH($C92,$D$36:$L$36,0))*IF($B92="Gas",10^9,10^6)</f>
        <v>4878980756109.7324</v>
      </c>
    </row>
    <row r="93" spans="1:5" x14ac:dyDescent="0.3">
      <c r="A93" s="8" t="s">
        <v>55</v>
      </c>
      <c r="B93" s="8" t="s">
        <v>51</v>
      </c>
      <c r="C93" s="230">
        <v>2030</v>
      </c>
      <c r="D93" s="8" t="s">
        <v>134</v>
      </c>
      <c r="E93" s="13">
        <f t="array" ref="E93">INDEX($D$37:$L$54,MATCH($A93&amp;$B93,$A$37:$A$54&amp;$C$37:$C$54,0),MATCH($C93,$D$36:$L$36,0))*IF($B93="Gas",10^9,10^6)</f>
        <v>5848749289997.2422</v>
      </c>
    </row>
    <row r="94" spans="1:5" x14ac:dyDescent="0.3">
      <c r="A94" s="8" t="s">
        <v>55</v>
      </c>
      <c r="B94" s="8" t="s">
        <v>51</v>
      </c>
      <c r="C94" s="230">
        <v>2035</v>
      </c>
      <c r="D94" s="8" t="s">
        <v>134</v>
      </c>
      <c r="E94" s="13">
        <f t="array" ref="E94">INDEX($D$37:$L$54,MATCH($A94&amp;$B94,$A$37:$A$54&amp;$C$37:$C$54,0),MATCH($C94,$D$36:$L$36,0))*IF($B94="Gas",10^9,10^6)</f>
        <v>6097782332240.8965</v>
      </c>
    </row>
    <row r="95" spans="1:5" x14ac:dyDescent="0.3">
      <c r="A95" s="8" t="s">
        <v>55</v>
      </c>
      <c r="B95" s="8" t="s">
        <v>51</v>
      </c>
      <c r="C95" s="230">
        <v>2040</v>
      </c>
      <c r="D95" s="8" t="s">
        <v>134</v>
      </c>
      <c r="E95" s="13">
        <f t="array" ref="E95">INDEX($D$37:$L$54,MATCH($A95&amp;$B95,$A$37:$A$54&amp;$C$37:$C$54,0),MATCH($C95,$D$36:$L$36,0))*IF($B95="Gas",10^9,10^6)</f>
        <v>6346815374484.5518</v>
      </c>
    </row>
    <row r="96" spans="1:5" x14ac:dyDescent="0.3">
      <c r="A96" s="8" t="s">
        <v>55</v>
      </c>
      <c r="B96" s="8" t="s">
        <v>51</v>
      </c>
      <c r="C96" s="230">
        <v>2045</v>
      </c>
      <c r="D96" s="8" t="s">
        <v>134</v>
      </c>
      <c r="E96" s="13">
        <f t="array" ref="E96">INDEX($D$37:$L$54,MATCH($A96&amp;$B96,$A$37:$A$54&amp;$C$37:$C$54,0),MATCH($C96,$D$36:$L$36,0))*IF($B96="Gas",10^9,10^6)</f>
        <v>6072380259983.5527</v>
      </c>
    </row>
    <row r="97" spans="1:5" x14ac:dyDescent="0.3">
      <c r="A97" s="8" t="s">
        <v>55</v>
      </c>
      <c r="B97" s="8" t="s">
        <v>51</v>
      </c>
      <c r="C97" s="230">
        <v>2050</v>
      </c>
      <c r="D97" s="8" t="s">
        <v>134</v>
      </c>
      <c r="E97" s="13">
        <f t="array" ref="E97">INDEX($D$37:$L$54,MATCH($A97&amp;$B97,$A$37:$A$54&amp;$C$37:$C$54,0),MATCH($C97,$D$36:$L$36,0))*IF($B97="Gas",10^9,10^6)</f>
        <v>5797945145482.5547</v>
      </c>
    </row>
    <row r="98" spans="1:5" x14ac:dyDescent="0.3">
      <c r="A98" s="8" t="s">
        <v>55</v>
      </c>
      <c r="B98" s="8" t="s">
        <v>67</v>
      </c>
      <c r="C98" s="230">
        <v>2016</v>
      </c>
      <c r="D98" s="8" t="s">
        <v>135</v>
      </c>
      <c r="E98" s="13">
        <f t="array" ref="E98">INDEX($D$37:$L$54,MATCH($A98&amp;$B98,$A$37:$A$54&amp;$C$37:$C$54,0),MATCH($C98,$D$36:$L$36,0))*IF($B98="Gas",10^9,10^6)</f>
        <v>34538015500</v>
      </c>
    </row>
    <row r="99" spans="1:5" x14ac:dyDescent="0.3">
      <c r="A99" s="8" t="s">
        <v>55</v>
      </c>
      <c r="B99" s="8" t="s">
        <v>67</v>
      </c>
      <c r="C99" s="230">
        <v>2020</v>
      </c>
      <c r="D99" s="8" t="s">
        <v>135</v>
      </c>
      <c r="E99" s="13">
        <f t="array" ref="E99">INDEX($D$37:$L$54,MATCH($A99&amp;$B99,$A$37:$A$54&amp;$C$37:$C$54,0),MATCH($C99,$D$36:$L$36,0))*IF($B99="Gas",10^9,10^6)</f>
        <v>36072279211.111115</v>
      </c>
    </row>
    <row r="100" spans="1:5" x14ac:dyDescent="0.3">
      <c r="A100" s="8" t="s">
        <v>55</v>
      </c>
      <c r="B100" s="8" t="s">
        <v>67</v>
      </c>
      <c r="C100" s="230">
        <v>2025</v>
      </c>
      <c r="D100" s="8" t="s">
        <v>135</v>
      </c>
      <c r="E100" s="13">
        <f t="array" ref="E100">INDEX($D$37:$L$54,MATCH($A100&amp;$B100,$A$37:$A$54&amp;$C$37:$C$54,0),MATCH($C100,$D$36:$L$36,0))*IF($B100="Gas",10^9,10^6)</f>
        <v>32305166869.371387</v>
      </c>
    </row>
    <row r="101" spans="1:5" x14ac:dyDescent="0.3">
      <c r="A101" s="8" t="s">
        <v>55</v>
      </c>
      <c r="B101" s="8" t="s">
        <v>67</v>
      </c>
      <c r="C101" s="230">
        <v>2030</v>
      </c>
      <c r="D101" s="8" t="s">
        <v>135</v>
      </c>
      <c r="E101" s="13">
        <f t="array" ref="E101">INDEX($D$37:$L$54,MATCH($A101&amp;$B101,$A$37:$A$54&amp;$C$37:$C$54,0),MATCH($C101,$D$36:$L$36,0))*IF($B101="Gas",10^9,10^6)</f>
        <v>28538054527.631664</v>
      </c>
    </row>
    <row r="102" spans="1:5" x14ac:dyDescent="0.3">
      <c r="A102" s="8" t="s">
        <v>55</v>
      </c>
      <c r="B102" s="8" t="s">
        <v>67</v>
      </c>
      <c r="C102" s="230">
        <v>2035</v>
      </c>
      <c r="D102" s="8" t="s">
        <v>135</v>
      </c>
      <c r="E102" s="13">
        <f t="array" ref="E102">INDEX($D$37:$L$54,MATCH($A102&amp;$B102,$A$37:$A$54&amp;$C$37:$C$54,0),MATCH($C102,$D$36:$L$36,0))*IF($B102="Gas",10^9,10^6)</f>
        <v>27708609225.952881</v>
      </c>
    </row>
    <row r="103" spans="1:5" x14ac:dyDescent="0.3">
      <c r="A103" s="8" t="s">
        <v>55</v>
      </c>
      <c r="B103" s="8" t="s">
        <v>67</v>
      </c>
      <c r="C103" s="230">
        <v>2040</v>
      </c>
      <c r="D103" s="8" t="s">
        <v>135</v>
      </c>
      <c r="E103" s="13">
        <f t="array" ref="E103">INDEX($D$37:$L$54,MATCH($A103&amp;$B103,$A$37:$A$54&amp;$C$37:$C$54,0),MATCH($C103,$D$36:$L$36,0))*IF($B103="Gas",10^9,10^6)</f>
        <v>26879163924.274097</v>
      </c>
    </row>
    <row r="104" spans="1:5" x14ac:dyDescent="0.3">
      <c r="A104" s="8" t="s">
        <v>55</v>
      </c>
      <c r="B104" s="8" t="s">
        <v>67</v>
      </c>
      <c r="C104" s="230">
        <v>2045</v>
      </c>
      <c r="D104" s="8" t="s">
        <v>135</v>
      </c>
      <c r="E104" s="13">
        <f t="array" ref="E104">INDEX($D$37:$L$54,MATCH($A104&amp;$B104,$A$37:$A$54&amp;$C$37:$C$54,0),MATCH($C104,$D$36:$L$36,0))*IF($B104="Gas",10^9,10^6)</f>
        <v>26664388288.328236</v>
      </c>
    </row>
    <row r="105" spans="1:5" x14ac:dyDescent="0.3">
      <c r="A105" s="8" t="s">
        <v>55</v>
      </c>
      <c r="B105" s="8" t="s">
        <v>67</v>
      </c>
      <c r="C105" s="230">
        <v>2050</v>
      </c>
      <c r="D105" s="8" t="s">
        <v>135</v>
      </c>
      <c r="E105" s="13">
        <f t="array" ref="E105">INDEX($D$37:$L$54,MATCH($A105&amp;$B105,$A$37:$A$54&amp;$C$37:$C$54,0),MATCH($C105,$D$36:$L$36,0))*IF($B105="Gas",10^9,10^6)</f>
        <v>26449612652.382374</v>
      </c>
    </row>
    <row r="106" spans="1:5" x14ac:dyDescent="0.3">
      <c r="A106" s="8" t="s">
        <v>56</v>
      </c>
      <c r="B106" s="8" t="s">
        <v>51</v>
      </c>
      <c r="C106" s="230">
        <v>2016</v>
      </c>
      <c r="D106" s="8" t="s">
        <v>134</v>
      </c>
      <c r="E106" s="13">
        <f t="array" ref="E106">INDEX($D$37:$L$54,MATCH($A106&amp;$B106,$A$37:$A$54&amp;$C$37:$C$54,0),MATCH($C106,$D$36:$L$36,0))*IF($B106="Gas",10^9,10^6)</f>
        <v>3620550000000</v>
      </c>
    </row>
    <row r="107" spans="1:5" x14ac:dyDescent="0.3">
      <c r="A107" s="8" t="s">
        <v>56</v>
      </c>
      <c r="B107" s="8" t="s">
        <v>51</v>
      </c>
      <c r="C107" s="230">
        <v>2020</v>
      </c>
      <c r="D107" s="8" t="s">
        <v>134</v>
      </c>
      <c r="E107" s="13">
        <f t="array" ref="E107">INDEX($D$37:$L$54,MATCH($A107&amp;$B107,$A$37:$A$54&amp;$C$37:$C$54,0),MATCH($C107,$D$36:$L$36,0))*IF($B107="Gas",10^9,10^6)</f>
        <v>3909212222222.2222</v>
      </c>
    </row>
    <row r="108" spans="1:5" x14ac:dyDescent="0.3">
      <c r="A108" s="8" t="s">
        <v>56</v>
      </c>
      <c r="B108" s="8" t="s">
        <v>51</v>
      </c>
      <c r="C108" s="230">
        <v>2025</v>
      </c>
      <c r="D108" s="8" t="s">
        <v>134</v>
      </c>
      <c r="E108" s="13">
        <f t="array" ref="E108">INDEX($D$37:$L$54,MATCH($A108&amp;$B108,$A$37:$A$54&amp;$C$37:$C$54,0),MATCH($C108,$D$36:$L$36,0))*IF($B108="Gas",10^9,10^6)</f>
        <v>4945081912577.0205</v>
      </c>
    </row>
    <row r="109" spans="1:5" x14ac:dyDescent="0.3">
      <c r="A109" s="8" t="s">
        <v>56</v>
      </c>
      <c r="B109" s="8" t="s">
        <v>51</v>
      </c>
      <c r="C109" s="230">
        <v>2030</v>
      </c>
      <c r="D109" s="8" t="s">
        <v>134</v>
      </c>
      <c r="E109" s="13">
        <f t="array" ref="E109">INDEX($D$37:$L$54,MATCH($A109&amp;$B109,$A$37:$A$54&amp;$C$37:$C$54,0),MATCH($C109,$D$36:$L$36,0))*IF($B109="Gas",10^9,10^6)</f>
        <v>5980951602931.8184</v>
      </c>
    </row>
    <row r="110" spans="1:5" x14ac:dyDescent="0.3">
      <c r="A110" s="8" t="s">
        <v>56</v>
      </c>
      <c r="B110" s="8" t="s">
        <v>51</v>
      </c>
      <c r="C110" s="230">
        <v>2035</v>
      </c>
      <c r="D110" s="8" t="s">
        <v>134</v>
      </c>
      <c r="E110" s="13">
        <f t="array" ref="E110">INDEX($D$37:$L$54,MATCH($A110&amp;$B110,$A$37:$A$54&amp;$C$37:$C$54,0),MATCH($C110,$D$36:$L$36,0))*IF($B110="Gas",10^9,10^6)</f>
        <v>5531425383689.1816</v>
      </c>
    </row>
    <row r="111" spans="1:5" x14ac:dyDescent="0.3">
      <c r="A111" s="8" t="s">
        <v>56</v>
      </c>
      <c r="B111" s="8" t="s">
        <v>51</v>
      </c>
      <c r="C111" s="230">
        <v>2040</v>
      </c>
      <c r="D111" s="8" t="s">
        <v>134</v>
      </c>
      <c r="E111" s="13">
        <f t="array" ref="E111">INDEX($D$37:$L$54,MATCH($A111&amp;$B111,$A$37:$A$54&amp;$C$37:$C$54,0),MATCH($C111,$D$36:$L$36,0))*IF($B111="Gas",10^9,10^6)</f>
        <v>5081899164446.5439</v>
      </c>
    </row>
    <row r="112" spans="1:5" x14ac:dyDescent="0.3">
      <c r="A112" s="8" t="s">
        <v>56</v>
      </c>
      <c r="B112" s="8" t="s">
        <v>51</v>
      </c>
      <c r="C112" s="230">
        <v>2045</v>
      </c>
      <c r="D112" s="8" t="s">
        <v>134</v>
      </c>
      <c r="E112" s="13">
        <f t="array" ref="E112">INDEX($D$37:$L$54,MATCH($A112&amp;$B112,$A$37:$A$54&amp;$C$37:$C$54,0),MATCH($C112,$D$36:$L$36,0))*IF($B112="Gas",10^9,10^6)</f>
        <v>4415785601246.2393</v>
      </c>
    </row>
    <row r="113" spans="1:5" x14ac:dyDescent="0.3">
      <c r="A113" s="8" t="s">
        <v>56</v>
      </c>
      <c r="B113" s="8" t="s">
        <v>51</v>
      </c>
      <c r="C113" s="230">
        <v>2050</v>
      </c>
      <c r="D113" s="8" t="s">
        <v>134</v>
      </c>
      <c r="E113" s="13">
        <f t="array" ref="E113">INDEX($D$37:$L$54,MATCH($A113&amp;$B113,$A$37:$A$54&amp;$C$37:$C$54,0),MATCH($C113,$D$36:$L$36,0))*IF($B113="Gas",10^9,10^6)</f>
        <v>3749672038045.9336</v>
      </c>
    </row>
    <row r="114" spans="1:5" x14ac:dyDescent="0.3">
      <c r="A114" s="8" t="s">
        <v>56</v>
      </c>
      <c r="B114" s="8" t="s">
        <v>67</v>
      </c>
      <c r="C114" s="230">
        <v>2016</v>
      </c>
      <c r="D114" s="8" t="s">
        <v>135</v>
      </c>
      <c r="E114" s="13">
        <f t="array" ref="E114">INDEX($D$37:$L$54,MATCH($A114&amp;$B114,$A$37:$A$54&amp;$C$37:$C$54,0),MATCH($C114,$D$36:$L$36,0))*IF($B114="Gas",10^9,10^6)</f>
        <v>34538015500</v>
      </c>
    </row>
    <row r="115" spans="1:5" x14ac:dyDescent="0.3">
      <c r="A115" s="8" t="s">
        <v>56</v>
      </c>
      <c r="B115" s="8" t="s">
        <v>67</v>
      </c>
      <c r="C115" s="230">
        <v>2020</v>
      </c>
      <c r="D115" s="8" t="s">
        <v>135</v>
      </c>
      <c r="E115" s="13">
        <f t="array" ref="E115">INDEX($D$37:$L$54,MATCH($A115&amp;$B115,$A$37:$A$54&amp;$C$37:$C$54,0),MATCH($C115,$D$36:$L$36,0))*IF($B115="Gas",10^9,10^6)</f>
        <v>36072279211.111115</v>
      </c>
    </row>
    <row r="116" spans="1:5" x14ac:dyDescent="0.3">
      <c r="A116" s="8" t="s">
        <v>56</v>
      </c>
      <c r="B116" s="8" t="s">
        <v>67</v>
      </c>
      <c r="C116" s="230">
        <v>2025</v>
      </c>
      <c r="D116" s="8" t="s">
        <v>135</v>
      </c>
      <c r="E116" s="13">
        <f t="array" ref="E116">INDEX($D$37:$L$54,MATCH($A116&amp;$B116,$A$37:$A$54&amp;$C$37:$C$54,0),MATCH($C116,$D$36:$L$36,0))*IF($B116="Gas",10^9,10^6)</f>
        <v>31295558972.68372</v>
      </c>
    </row>
    <row r="117" spans="1:5" x14ac:dyDescent="0.3">
      <c r="A117" s="8" t="s">
        <v>56</v>
      </c>
      <c r="B117" s="8" t="s">
        <v>67</v>
      </c>
      <c r="C117" s="230">
        <v>2030</v>
      </c>
      <c r="D117" s="8" t="s">
        <v>135</v>
      </c>
      <c r="E117" s="13">
        <f t="array" ref="E117">INDEX($D$37:$L$54,MATCH($A117&amp;$B117,$A$37:$A$54&amp;$C$37:$C$54,0),MATCH($C117,$D$36:$L$36,0))*IF($B117="Gas",10^9,10^6)</f>
        <v>26518838734.256325</v>
      </c>
    </row>
    <row r="118" spans="1:5" x14ac:dyDescent="0.3">
      <c r="A118" s="8" t="s">
        <v>56</v>
      </c>
      <c r="B118" s="8" t="s">
        <v>67</v>
      </c>
      <c r="C118" s="230">
        <v>2035</v>
      </c>
      <c r="D118" s="8" t="s">
        <v>135</v>
      </c>
      <c r="E118" s="13">
        <f t="array" ref="E118">INDEX($D$37:$L$54,MATCH($A118&amp;$B118,$A$37:$A$54&amp;$C$37:$C$54,0),MATCH($C118,$D$36:$L$36,0))*IF($B118="Gas",10^9,10^6)</f>
        <v>26186878595.003155</v>
      </c>
    </row>
    <row r="119" spans="1:5" x14ac:dyDescent="0.3">
      <c r="A119" s="8" t="s">
        <v>56</v>
      </c>
      <c r="B119" s="8" t="s">
        <v>67</v>
      </c>
      <c r="C119" s="230">
        <v>2040</v>
      </c>
      <c r="D119" s="8" t="s">
        <v>135</v>
      </c>
      <c r="E119" s="13">
        <f t="array" ref="E119">INDEX($D$37:$L$54,MATCH($A119&amp;$B119,$A$37:$A$54&amp;$C$37:$C$54,0),MATCH($C119,$D$36:$L$36,0))*IF($B119="Gas",10^9,10^6)</f>
        <v>25854918455.749985</v>
      </c>
    </row>
    <row r="120" spans="1:5" x14ac:dyDescent="0.3">
      <c r="A120" s="8" t="s">
        <v>56</v>
      </c>
      <c r="B120" s="8" t="s">
        <v>67</v>
      </c>
      <c r="C120" s="230">
        <v>2045</v>
      </c>
      <c r="D120" s="8" t="s">
        <v>135</v>
      </c>
      <c r="E120" s="13">
        <f t="array" ref="E120">INDEX($D$37:$L$54,MATCH($A120&amp;$B120,$A$37:$A$54&amp;$C$37:$C$54,0),MATCH($C120,$D$36:$L$36,0))*IF($B120="Gas",10^9,10^6)</f>
        <v>24860380046.296276</v>
      </c>
    </row>
    <row r="121" spans="1:5" x14ac:dyDescent="0.3">
      <c r="A121" s="8" t="s">
        <v>56</v>
      </c>
      <c r="B121" s="8" t="s">
        <v>67</v>
      </c>
      <c r="C121" s="230">
        <v>2050</v>
      </c>
      <c r="D121" s="8" t="s">
        <v>135</v>
      </c>
      <c r="E121" s="13">
        <f t="array" ref="E121">INDEX($D$37:$L$54,MATCH($A121&amp;$B121,$A$37:$A$54&amp;$C$37:$C$54,0),MATCH($C121,$D$36:$L$36,0))*IF($B121="Gas",10^9,10^6)</f>
        <v>23865841636.842564</v>
      </c>
    </row>
    <row r="122" spans="1:5" x14ac:dyDescent="0.3">
      <c r="A122" s="8" t="s">
        <v>57</v>
      </c>
      <c r="B122" s="8" t="s">
        <v>51</v>
      </c>
      <c r="C122" s="230">
        <v>2016</v>
      </c>
      <c r="D122" s="8" t="s">
        <v>134</v>
      </c>
      <c r="E122" s="13">
        <f t="array" ref="E122">INDEX($D$37:$L$54,MATCH($A122&amp;$B122,$A$37:$A$54&amp;$C$37:$C$54,0),MATCH($C122,$D$36:$L$36,0))*IF($B122="Gas",10^9,10^6)</f>
        <v>3620550000000</v>
      </c>
    </row>
    <row r="123" spans="1:5" x14ac:dyDescent="0.3">
      <c r="A123" s="8" t="s">
        <v>57</v>
      </c>
      <c r="B123" s="8" t="s">
        <v>51</v>
      </c>
      <c r="C123" s="230">
        <v>2020</v>
      </c>
      <c r="D123" s="8" t="s">
        <v>134</v>
      </c>
      <c r="E123" s="13">
        <f t="array" ref="E123">INDEX($D$37:$L$54,MATCH($A123&amp;$B123,$A$37:$A$54&amp;$C$37:$C$54,0),MATCH($C123,$D$36:$L$36,0))*IF($B123="Gas",10^9,10^6)</f>
        <v>3909212222222.2222</v>
      </c>
    </row>
    <row r="124" spans="1:5" x14ac:dyDescent="0.3">
      <c r="A124" s="8" t="s">
        <v>57</v>
      </c>
      <c r="B124" s="8" t="s">
        <v>51</v>
      </c>
      <c r="C124" s="230">
        <v>2025</v>
      </c>
      <c r="D124" s="8" t="s">
        <v>134</v>
      </c>
      <c r="E124" s="13">
        <f t="array" ref="E124">INDEX($D$37:$L$54,MATCH($A124&amp;$B124,$A$37:$A$54&amp;$C$37:$C$54,0),MATCH($C124,$D$36:$L$36,0))*IF($B124="Gas",10^9,10^6)</f>
        <v>4836777682516.2002</v>
      </c>
    </row>
    <row r="125" spans="1:5" x14ac:dyDescent="0.3">
      <c r="A125" s="8" t="s">
        <v>57</v>
      </c>
      <c r="B125" s="8" t="s">
        <v>51</v>
      </c>
      <c r="C125" s="230">
        <v>2030</v>
      </c>
      <c r="D125" s="8" t="s">
        <v>134</v>
      </c>
      <c r="E125" s="13">
        <f t="array" ref="E125">INDEX($D$37:$L$54,MATCH($A125&amp;$B125,$A$37:$A$54&amp;$C$37:$C$54,0),MATCH($C125,$D$36:$L$36,0))*IF($B125="Gas",10^9,10^6)</f>
        <v>5764343142810.1777</v>
      </c>
    </row>
    <row r="126" spans="1:5" x14ac:dyDescent="0.3">
      <c r="A126" s="8" t="s">
        <v>57</v>
      </c>
      <c r="B126" s="8" t="s">
        <v>51</v>
      </c>
      <c r="C126" s="230">
        <v>2035</v>
      </c>
      <c r="D126" s="8" t="s">
        <v>134</v>
      </c>
      <c r="E126" s="13">
        <f t="array" ref="E126">INDEX($D$37:$L$54,MATCH($A126&amp;$B126,$A$37:$A$54&amp;$C$37:$C$54,0),MATCH($C126,$D$36:$L$36,0))*IF($B126="Gas",10^9,10^6)</f>
        <v>5412017148040.0547</v>
      </c>
    </row>
    <row r="127" spans="1:5" x14ac:dyDescent="0.3">
      <c r="A127" s="8" t="s">
        <v>57</v>
      </c>
      <c r="B127" s="8" t="s">
        <v>51</v>
      </c>
      <c r="C127" s="230">
        <v>2040</v>
      </c>
      <c r="D127" s="8" t="s">
        <v>134</v>
      </c>
      <c r="E127" s="13">
        <f t="array" ref="E127">INDEX($D$37:$L$54,MATCH($A127&amp;$B127,$A$37:$A$54&amp;$C$37:$C$54,0),MATCH($C127,$D$36:$L$36,0))*IF($B127="Gas",10^9,10^6)</f>
        <v>5059691153269.9326</v>
      </c>
    </row>
    <row r="128" spans="1:5" x14ac:dyDescent="0.3">
      <c r="A128" s="8" t="s">
        <v>57</v>
      </c>
      <c r="B128" s="8" t="s">
        <v>51</v>
      </c>
      <c r="C128" s="230">
        <v>2045</v>
      </c>
      <c r="D128" s="8" t="s">
        <v>134</v>
      </c>
      <c r="E128" s="13">
        <f t="array" ref="E128">INDEX($D$37:$L$54,MATCH($A128&amp;$B128,$A$37:$A$54&amp;$C$37:$C$54,0),MATCH($C128,$D$36:$L$36,0))*IF($B128="Gas",10^9,10^6)</f>
        <v>4452549846749.5059</v>
      </c>
    </row>
    <row r="129" spans="1:5" x14ac:dyDescent="0.3">
      <c r="A129" s="8" t="s">
        <v>57</v>
      </c>
      <c r="B129" s="8" t="s">
        <v>51</v>
      </c>
      <c r="C129" s="230">
        <v>2050</v>
      </c>
      <c r="D129" s="8" t="s">
        <v>134</v>
      </c>
      <c r="E129" s="13">
        <f t="array" ref="E129">INDEX($D$37:$L$54,MATCH($A129&amp;$B129,$A$37:$A$54&amp;$C$37:$C$54,0),MATCH($C129,$D$36:$L$36,0))*IF($B129="Gas",10^9,10^6)</f>
        <v>3845408540229.0801</v>
      </c>
    </row>
    <row r="130" spans="1:5" x14ac:dyDescent="0.3">
      <c r="A130" s="8" t="s">
        <v>57</v>
      </c>
      <c r="B130" s="8" t="s">
        <v>67</v>
      </c>
      <c r="C130" s="230">
        <v>2016</v>
      </c>
      <c r="D130" s="8" t="s">
        <v>135</v>
      </c>
      <c r="E130" s="13">
        <f t="array" ref="E130">INDEX($D$37:$L$54,MATCH($A130&amp;$B130,$A$37:$A$54&amp;$C$37:$C$54,0),MATCH($C130,$D$36:$L$36,0))*IF($B130="Gas",10^9,10^6)</f>
        <v>34538015500</v>
      </c>
    </row>
    <row r="131" spans="1:5" x14ac:dyDescent="0.3">
      <c r="A131" s="8" t="s">
        <v>57</v>
      </c>
      <c r="B131" s="8" t="s">
        <v>67</v>
      </c>
      <c r="C131" s="230">
        <v>2020</v>
      </c>
      <c r="D131" s="8" t="s">
        <v>135</v>
      </c>
      <c r="E131" s="13">
        <f t="array" ref="E131">INDEX($D$37:$L$54,MATCH($A131&amp;$B131,$A$37:$A$54&amp;$C$37:$C$54,0),MATCH($C131,$D$36:$L$36,0))*IF($B131="Gas",10^9,10^6)</f>
        <v>36072279211.111115</v>
      </c>
    </row>
    <row r="132" spans="1:5" x14ac:dyDescent="0.3">
      <c r="A132" s="8" t="s">
        <v>57</v>
      </c>
      <c r="B132" s="8" t="s">
        <v>67</v>
      </c>
      <c r="C132" s="230">
        <v>2025</v>
      </c>
      <c r="D132" s="8" t="s">
        <v>135</v>
      </c>
      <c r="E132" s="13">
        <f t="array" ref="E132">INDEX($D$37:$L$54,MATCH($A132&amp;$B132,$A$37:$A$54&amp;$C$37:$C$54,0),MATCH($C132,$D$36:$L$36,0))*IF($B132="Gas",10^9,10^6)</f>
        <v>32009814751.37907</v>
      </c>
    </row>
    <row r="133" spans="1:5" x14ac:dyDescent="0.3">
      <c r="A133" s="8" t="s">
        <v>57</v>
      </c>
      <c r="B133" s="8" t="s">
        <v>67</v>
      </c>
      <c r="C133" s="230">
        <v>2030</v>
      </c>
      <c r="D133" s="8" t="s">
        <v>135</v>
      </c>
      <c r="E133" s="13">
        <f t="array" ref="E133">INDEX($D$37:$L$54,MATCH($A133&amp;$B133,$A$37:$A$54&amp;$C$37:$C$54,0),MATCH($C133,$D$36:$L$36,0))*IF($B133="Gas",10^9,10^6)</f>
        <v>27947350291.64703</v>
      </c>
    </row>
    <row r="134" spans="1:5" x14ac:dyDescent="0.3">
      <c r="A134" s="8" t="s">
        <v>57</v>
      </c>
      <c r="B134" s="8" t="s">
        <v>67</v>
      </c>
      <c r="C134" s="230">
        <v>2035</v>
      </c>
      <c r="D134" s="8" t="s">
        <v>135</v>
      </c>
      <c r="E134" s="13">
        <f t="array" ref="E134">INDEX($D$37:$L$54,MATCH($A134&amp;$B134,$A$37:$A$54&amp;$C$37:$C$54,0),MATCH($C134,$D$36:$L$36,0))*IF($B134="Gas",10^9,10^6)</f>
        <v>27577207422.613415</v>
      </c>
    </row>
    <row r="135" spans="1:5" x14ac:dyDescent="0.3">
      <c r="A135" s="8" t="s">
        <v>57</v>
      </c>
      <c r="B135" s="8" t="s">
        <v>67</v>
      </c>
      <c r="C135" s="230">
        <v>2040</v>
      </c>
      <c r="D135" s="8" t="s">
        <v>135</v>
      </c>
      <c r="E135" s="13">
        <f t="array" ref="E135">INDEX($D$37:$L$54,MATCH($A135&amp;$B135,$A$37:$A$54&amp;$C$37:$C$54,0),MATCH($C135,$D$36:$L$36,0))*IF($B135="Gas",10^9,10^6)</f>
        <v>27207064553.5798</v>
      </c>
    </row>
    <row r="136" spans="1:5" x14ac:dyDescent="0.3">
      <c r="A136" s="8" t="s">
        <v>57</v>
      </c>
      <c r="B136" s="8" t="s">
        <v>67</v>
      </c>
      <c r="C136" s="230">
        <v>2045</v>
      </c>
      <c r="D136" s="8" t="s">
        <v>135</v>
      </c>
      <c r="E136" s="13">
        <f t="array" ref="E136">INDEX($D$37:$L$54,MATCH($A136&amp;$B136,$A$37:$A$54&amp;$C$37:$C$54,0),MATCH($C136,$D$36:$L$36,0))*IF($B136="Gas",10^9,10^6)</f>
        <v>26788312082.445713</v>
      </c>
    </row>
    <row r="137" spans="1:5" x14ac:dyDescent="0.3">
      <c r="A137" s="8" t="s">
        <v>57</v>
      </c>
      <c r="B137" s="8" t="s">
        <v>67</v>
      </c>
      <c r="C137" s="230">
        <v>2050</v>
      </c>
      <c r="D137" s="8" t="s">
        <v>135</v>
      </c>
      <c r="E137" s="13">
        <f t="array" ref="E137">INDEX($D$37:$L$54,MATCH($A137&amp;$B137,$A$37:$A$54&amp;$C$37:$C$54,0),MATCH($C137,$D$36:$L$36,0))*IF($B137="Gas",10^9,10^6)</f>
        <v>26369559611.311634</v>
      </c>
    </row>
    <row r="138" spans="1:5" x14ac:dyDescent="0.3">
      <c r="A138" s="8" t="s">
        <v>60</v>
      </c>
      <c r="B138" s="8" t="s">
        <v>51</v>
      </c>
      <c r="C138" s="230">
        <v>2016</v>
      </c>
      <c r="D138" s="8" t="s">
        <v>134</v>
      </c>
      <c r="E138" s="13">
        <f t="array" ref="E138">INDEX($D$37:$L$54,MATCH($A138&amp;$B138,$A$37:$A$54&amp;$C$37:$C$54,0),MATCH($C138,$D$36:$L$36,0))*IF($B138="Gas",10^9,10^6)</f>
        <v>3620550000000</v>
      </c>
    </row>
    <row r="139" spans="1:5" x14ac:dyDescent="0.3">
      <c r="A139" s="8" t="s">
        <v>60</v>
      </c>
      <c r="B139" s="8" t="s">
        <v>51</v>
      </c>
      <c r="C139" s="230">
        <v>2020</v>
      </c>
      <c r="D139" s="8" t="s">
        <v>134</v>
      </c>
      <c r="E139" s="13">
        <f t="array" ref="E139">INDEX($D$37:$L$54,MATCH($A139&amp;$B139,$A$37:$A$54&amp;$C$37:$C$54,0),MATCH($C139,$D$36:$L$36,0))*IF($B139="Gas",10^9,10^6)</f>
        <v>3909212222222.2222</v>
      </c>
    </row>
    <row r="140" spans="1:5" x14ac:dyDescent="0.3">
      <c r="A140" s="8" t="s">
        <v>60</v>
      </c>
      <c r="B140" s="8" t="s">
        <v>51</v>
      </c>
      <c r="C140" s="230">
        <v>2025</v>
      </c>
      <c r="D140" s="8" t="s">
        <v>134</v>
      </c>
      <c r="E140" s="13">
        <f t="array" ref="E140">INDEX($D$37:$L$54,MATCH($A140&amp;$B140,$A$37:$A$54&amp;$C$37:$C$54,0),MATCH($C140,$D$36:$L$36,0))*IF($B140="Gas",10^9,10^6)</f>
        <v>4556735932854.0313</v>
      </c>
    </row>
    <row r="141" spans="1:5" x14ac:dyDescent="0.3">
      <c r="A141" s="8" t="s">
        <v>60</v>
      </c>
      <c r="B141" s="8" t="s">
        <v>51</v>
      </c>
      <c r="C141" s="230">
        <v>2030</v>
      </c>
      <c r="D141" s="8" t="s">
        <v>134</v>
      </c>
      <c r="E141" s="13">
        <f t="array" ref="E141">INDEX($D$37:$L$54,MATCH($A141&amp;$B141,$A$37:$A$54&amp;$C$37:$C$54,0),MATCH($C141,$D$36:$L$36,0))*IF($B141="Gas",10^9,10^6)</f>
        <v>5204259643485.8418</v>
      </c>
    </row>
    <row r="142" spans="1:5" x14ac:dyDescent="0.3">
      <c r="A142" s="8" t="s">
        <v>60</v>
      </c>
      <c r="B142" s="8" t="s">
        <v>51</v>
      </c>
      <c r="C142" s="230">
        <v>2035</v>
      </c>
      <c r="D142" s="8" t="s">
        <v>134</v>
      </c>
      <c r="E142" s="13">
        <f t="array" ref="E142">INDEX($D$37:$L$54,MATCH($A142&amp;$B142,$A$37:$A$54&amp;$C$37:$C$54,0),MATCH($C142,$D$36:$L$36,0))*IF($B142="Gas",10^9,10^6)</f>
        <v>4470419524192.3955</v>
      </c>
    </row>
    <row r="143" spans="1:5" x14ac:dyDescent="0.3">
      <c r="A143" s="8" t="s">
        <v>60</v>
      </c>
      <c r="B143" s="8" t="s">
        <v>51</v>
      </c>
      <c r="C143" s="230">
        <v>2040</v>
      </c>
      <c r="D143" s="8" t="s">
        <v>134</v>
      </c>
      <c r="E143" s="13">
        <f t="array" ref="E143">INDEX($D$37:$L$54,MATCH($A143&amp;$B143,$A$37:$A$54&amp;$C$37:$C$54,0),MATCH($C143,$D$36:$L$36,0))*IF($B143="Gas",10^9,10^6)</f>
        <v>3736579404898.9492</v>
      </c>
    </row>
    <row r="144" spans="1:5" x14ac:dyDescent="0.3">
      <c r="A144" s="8" t="s">
        <v>60</v>
      </c>
      <c r="B144" s="8" t="s">
        <v>51</v>
      </c>
      <c r="C144" s="230">
        <v>2045</v>
      </c>
      <c r="D144" s="8" t="s">
        <v>134</v>
      </c>
      <c r="E144" s="13">
        <f t="array" ref="E144">INDEX($D$37:$L$54,MATCH($A144&amp;$B144,$A$37:$A$54&amp;$C$37:$C$54,0),MATCH($C144,$D$36:$L$36,0))*IF($B144="Gas",10^9,10^6)</f>
        <v>3435407139641.1016</v>
      </c>
    </row>
    <row r="145" spans="1:5" x14ac:dyDescent="0.3">
      <c r="A145" s="8" t="s">
        <v>60</v>
      </c>
      <c r="B145" s="8" t="s">
        <v>51</v>
      </c>
      <c r="C145" s="230">
        <v>2050</v>
      </c>
      <c r="D145" s="8" t="s">
        <v>134</v>
      </c>
      <c r="E145" s="13">
        <f t="array" ref="E145">INDEX($D$37:$L$54,MATCH($A145&amp;$B145,$A$37:$A$54&amp;$C$37:$C$54,0),MATCH($C145,$D$36:$L$36,0))*IF($B145="Gas",10^9,10^6)</f>
        <v>3134234874383.2534</v>
      </c>
    </row>
    <row r="146" spans="1:5" x14ac:dyDescent="0.3">
      <c r="A146" s="8" t="s">
        <v>60</v>
      </c>
      <c r="B146" s="8" t="s">
        <v>67</v>
      </c>
      <c r="C146" s="230">
        <v>2016</v>
      </c>
      <c r="D146" s="8" t="s">
        <v>135</v>
      </c>
      <c r="E146" s="13">
        <f t="array" ref="E146">INDEX($D$37:$L$54,MATCH($A146&amp;$B146,$A$37:$A$54&amp;$C$37:$C$54,0),MATCH($C146,$D$36:$L$36,0))*IF($B146="Gas",10^9,10^6)</f>
        <v>34538015500</v>
      </c>
    </row>
    <row r="147" spans="1:5" x14ac:dyDescent="0.3">
      <c r="A147" s="8" t="s">
        <v>60</v>
      </c>
      <c r="B147" s="8" t="s">
        <v>67</v>
      </c>
      <c r="C147" s="230">
        <v>2020</v>
      </c>
      <c r="D147" s="8" t="s">
        <v>135</v>
      </c>
      <c r="E147" s="13">
        <f t="array" ref="E147">INDEX($D$37:$L$54,MATCH($A147&amp;$B147,$A$37:$A$54&amp;$C$37:$C$54,0),MATCH($C147,$D$36:$L$36,0))*IF($B147="Gas",10^9,10^6)</f>
        <v>36072279211.111115</v>
      </c>
    </row>
    <row r="148" spans="1:5" x14ac:dyDescent="0.3">
      <c r="A148" s="8" t="s">
        <v>60</v>
      </c>
      <c r="B148" s="8" t="s">
        <v>67</v>
      </c>
      <c r="C148" s="230">
        <v>2025</v>
      </c>
      <c r="D148" s="8" t="s">
        <v>135</v>
      </c>
      <c r="E148" s="13">
        <f t="array" ref="E148">INDEX($D$37:$L$54,MATCH($A148&amp;$B148,$A$37:$A$54&amp;$C$37:$C$54,0),MATCH($C148,$D$36:$L$36,0))*IF($B148="Gas",10^9,10^6)</f>
        <v>31809760358.773251</v>
      </c>
    </row>
    <row r="149" spans="1:5" x14ac:dyDescent="0.3">
      <c r="A149" s="8" t="s">
        <v>60</v>
      </c>
      <c r="B149" s="8" t="s">
        <v>67</v>
      </c>
      <c r="C149" s="230">
        <v>2030</v>
      </c>
      <c r="D149" s="8" t="s">
        <v>135</v>
      </c>
      <c r="E149" s="13">
        <f t="array" ref="E149">INDEX($D$37:$L$54,MATCH($A149&amp;$B149,$A$37:$A$54&amp;$C$37:$C$54,0),MATCH($C149,$D$36:$L$36,0))*IF($B149="Gas",10^9,10^6)</f>
        <v>27547241506.43539</v>
      </c>
    </row>
    <row r="150" spans="1:5" x14ac:dyDescent="0.3">
      <c r="A150" s="8" t="s">
        <v>60</v>
      </c>
      <c r="B150" s="8" t="s">
        <v>67</v>
      </c>
      <c r="C150" s="230">
        <v>2035</v>
      </c>
      <c r="D150" s="8" t="s">
        <v>135</v>
      </c>
      <c r="E150" s="13">
        <f t="array" ref="E150">INDEX($D$37:$L$54,MATCH($A150&amp;$B150,$A$37:$A$54&amp;$C$37:$C$54,0),MATCH($C150,$D$36:$L$36,0))*IF($B150="Gas",10^9,10^6)</f>
        <v>27032180325.198933</v>
      </c>
    </row>
    <row r="151" spans="1:5" x14ac:dyDescent="0.3">
      <c r="A151" s="8" t="s">
        <v>60</v>
      </c>
      <c r="B151" s="8" t="s">
        <v>67</v>
      </c>
      <c r="C151" s="230">
        <v>2040</v>
      </c>
      <c r="D151" s="8" t="s">
        <v>135</v>
      </c>
      <c r="E151" s="13">
        <f t="array" ref="E151">INDEX($D$37:$L$54,MATCH($A151&amp;$B151,$A$37:$A$54&amp;$C$37:$C$54,0),MATCH($C151,$D$36:$L$36,0))*IF($B151="Gas",10^9,10^6)</f>
        <v>26517119143.962471</v>
      </c>
    </row>
    <row r="152" spans="1:5" x14ac:dyDescent="0.3">
      <c r="A152" s="8" t="s">
        <v>60</v>
      </c>
      <c r="B152" s="8" t="s">
        <v>67</v>
      </c>
      <c r="C152" s="230">
        <v>2045</v>
      </c>
      <c r="D152" s="8" t="s">
        <v>135</v>
      </c>
      <c r="E152" s="13">
        <f t="array" ref="E152">INDEX($D$37:$L$54,MATCH($A152&amp;$B152,$A$37:$A$54&amp;$C$37:$C$54,0),MATCH($C152,$D$36:$L$36,0))*IF($B152="Gas",10^9,10^6)</f>
        <v>25904185761.115414</v>
      </c>
    </row>
    <row r="153" spans="1:5" x14ac:dyDescent="0.3">
      <c r="A153" s="8" t="s">
        <v>60</v>
      </c>
      <c r="B153" s="8" t="s">
        <v>67</v>
      </c>
      <c r="C153" s="230">
        <v>2050</v>
      </c>
      <c r="D153" s="8" t="s">
        <v>135</v>
      </c>
      <c r="E153" s="13">
        <f t="array" ref="E153">INDEX($D$37:$L$54,MATCH($A153&amp;$B153,$A$37:$A$54&amp;$C$37:$C$54,0),MATCH($C153,$D$36:$L$36,0))*IF($B153="Gas",10^9,10^6)</f>
        <v>25291252378.268356</v>
      </c>
    </row>
    <row r="154" spans="1:5" x14ac:dyDescent="0.3">
      <c r="A154" s="8" t="s">
        <v>61</v>
      </c>
      <c r="B154" s="8" t="s">
        <v>51</v>
      </c>
      <c r="C154" s="230">
        <v>2016</v>
      </c>
      <c r="D154" s="8" t="s">
        <v>134</v>
      </c>
      <c r="E154" s="13">
        <f t="array" ref="E154">INDEX($D$37:$L$54,MATCH($A154&amp;$B154,$A$37:$A$54&amp;$C$37:$C$54,0),MATCH($C154,$D$36:$L$36,0))*IF($B154="Gas",10^9,10^6)</f>
        <v>3620550000000</v>
      </c>
    </row>
    <row r="155" spans="1:5" x14ac:dyDescent="0.3">
      <c r="A155" s="8" t="s">
        <v>61</v>
      </c>
      <c r="B155" s="8" t="s">
        <v>51</v>
      </c>
      <c r="C155" s="230">
        <v>2020</v>
      </c>
      <c r="D155" s="8" t="s">
        <v>134</v>
      </c>
      <c r="E155" s="13">
        <f t="array" ref="E155">INDEX($D$37:$L$54,MATCH($A155&amp;$B155,$A$37:$A$54&amp;$C$37:$C$54,0),MATCH($C155,$D$36:$L$36,0))*IF($B155="Gas",10^9,10^6)</f>
        <v>3909212222222.2222</v>
      </c>
    </row>
    <row r="156" spans="1:5" x14ac:dyDescent="0.3">
      <c r="A156" s="8" t="s">
        <v>61</v>
      </c>
      <c r="B156" s="8" t="s">
        <v>51</v>
      </c>
      <c r="C156" s="230">
        <v>2025</v>
      </c>
      <c r="D156" s="8" t="s">
        <v>134</v>
      </c>
      <c r="E156" s="13">
        <f t="array" ref="E156">INDEX($D$37:$L$54,MATCH($A156&amp;$B156,$A$37:$A$54&amp;$C$37:$C$54,0),MATCH($C156,$D$36:$L$36,0))*IF($B156="Gas",10^9,10^6)</f>
        <v>4270040000000</v>
      </c>
    </row>
    <row r="157" spans="1:5" x14ac:dyDescent="0.3">
      <c r="A157" s="8" t="s">
        <v>61</v>
      </c>
      <c r="B157" s="8" t="s">
        <v>51</v>
      </c>
      <c r="C157" s="230">
        <v>2030</v>
      </c>
      <c r="D157" s="8" t="s">
        <v>134</v>
      </c>
      <c r="E157" s="13">
        <f t="array" ref="E157">INDEX($D$37:$L$54,MATCH($A157&amp;$B157,$A$37:$A$54&amp;$C$37:$C$54,0),MATCH($C157,$D$36:$L$36,0))*IF($B157="Gas",10^9,10^6)</f>
        <v>4719790000000</v>
      </c>
    </row>
    <row r="158" spans="1:5" x14ac:dyDescent="0.3">
      <c r="A158" s="8" t="s">
        <v>61</v>
      </c>
      <c r="B158" s="8" t="s">
        <v>51</v>
      </c>
      <c r="C158" s="230">
        <v>2035</v>
      </c>
      <c r="D158" s="8" t="s">
        <v>134</v>
      </c>
      <c r="E158" s="13">
        <f t="array" ref="E158">INDEX($D$37:$L$54,MATCH($A158&amp;$B158,$A$37:$A$54&amp;$C$37:$C$54,0),MATCH($C158,$D$36:$L$36,0))*IF($B158="Gas",10^9,10^6)</f>
        <v>4550679116322.8975</v>
      </c>
    </row>
    <row r="159" spans="1:5" x14ac:dyDescent="0.3">
      <c r="A159" s="8" t="s">
        <v>61</v>
      </c>
      <c r="B159" s="8" t="s">
        <v>51</v>
      </c>
      <c r="C159" s="230">
        <v>2040</v>
      </c>
      <c r="D159" s="8" t="s">
        <v>134</v>
      </c>
      <c r="E159" s="13">
        <f t="array" ref="E159">INDEX($D$37:$L$54,MATCH($A159&amp;$B159,$A$37:$A$54&amp;$C$37:$C$54,0),MATCH($C159,$D$36:$L$36,0))*IF($B159="Gas",10^9,10^6)</f>
        <v>4381568232645.7944</v>
      </c>
    </row>
    <row r="160" spans="1:5" x14ac:dyDescent="0.3">
      <c r="A160" s="8" t="s">
        <v>61</v>
      </c>
      <c r="B160" s="8" t="s">
        <v>51</v>
      </c>
      <c r="C160" s="230">
        <v>2045</v>
      </c>
      <c r="D160" s="8" t="s">
        <v>134</v>
      </c>
      <c r="E160" s="13">
        <f t="array" ref="E160">INDEX($D$37:$L$54,MATCH($A160&amp;$B160,$A$37:$A$54&amp;$C$37:$C$54,0),MATCH($C160,$D$36:$L$36,0))*IF($B160="Gas",10^9,10^6)</f>
        <v>3870562544466.8965</v>
      </c>
    </row>
    <row r="161" spans="1:5" x14ac:dyDescent="0.3">
      <c r="A161" s="8" t="s">
        <v>61</v>
      </c>
      <c r="B161" s="8" t="s">
        <v>51</v>
      </c>
      <c r="C161" s="230">
        <v>2050</v>
      </c>
      <c r="D161" s="8" t="s">
        <v>134</v>
      </c>
      <c r="E161" s="13">
        <f t="array" ref="E161">INDEX($D$37:$L$54,MATCH($A161&amp;$B161,$A$37:$A$54&amp;$C$37:$C$54,0),MATCH($C161,$D$36:$L$36,0))*IF($B161="Gas",10^9,10^6)</f>
        <v>3359556856287.9985</v>
      </c>
    </row>
    <row r="162" spans="1:5" x14ac:dyDescent="0.3">
      <c r="A162" s="8" t="s">
        <v>61</v>
      </c>
      <c r="B162" s="8" t="s">
        <v>67</v>
      </c>
      <c r="C162" s="230">
        <v>2016</v>
      </c>
      <c r="D162" s="8" t="s">
        <v>135</v>
      </c>
      <c r="E162" s="13">
        <f t="array" ref="E162">INDEX($D$37:$L$54,MATCH($A162&amp;$B162,$A$37:$A$54&amp;$C$37:$C$54,0),MATCH($C162,$D$36:$L$36,0))*IF($B162="Gas",10^9,10^6)</f>
        <v>34538015500</v>
      </c>
    </row>
    <row r="163" spans="1:5" x14ac:dyDescent="0.3">
      <c r="A163" s="8" t="s">
        <v>61</v>
      </c>
      <c r="B163" s="8" t="s">
        <v>67</v>
      </c>
      <c r="C163" s="230">
        <v>2020</v>
      </c>
      <c r="D163" s="8" t="s">
        <v>135</v>
      </c>
      <c r="E163" s="13">
        <f t="array" ref="E163">INDEX($D$37:$L$54,MATCH($A163&amp;$B163,$A$37:$A$54&amp;$C$37:$C$54,0),MATCH($C163,$D$36:$L$36,0))*IF($B163="Gas",10^9,10^6)</f>
        <v>36072279211.111115</v>
      </c>
    </row>
    <row r="164" spans="1:5" x14ac:dyDescent="0.3">
      <c r="A164" s="8" t="s">
        <v>61</v>
      </c>
      <c r="B164" s="8" t="s">
        <v>67</v>
      </c>
      <c r="C164" s="230">
        <v>2025</v>
      </c>
      <c r="D164" s="8" t="s">
        <v>135</v>
      </c>
      <c r="E164" s="13">
        <f t="array" ref="E164">INDEX($D$37:$L$54,MATCH($A164&amp;$B164,$A$37:$A$54&amp;$C$37:$C$54,0),MATCH($C164,$D$36:$L$36,0))*IF($B164="Gas",10^9,10^6)</f>
        <v>37990108850.000008</v>
      </c>
    </row>
    <row r="165" spans="1:5" x14ac:dyDescent="0.3">
      <c r="A165" s="8" t="s">
        <v>61</v>
      </c>
      <c r="B165" s="8" t="s">
        <v>67</v>
      </c>
      <c r="C165" s="230">
        <v>2030</v>
      </c>
      <c r="D165" s="8" t="s">
        <v>135</v>
      </c>
      <c r="E165" s="13">
        <f t="array" ref="E165">INDEX($D$37:$L$54,MATCH($A165&amp;$B165,$A$37:$A$54&amp;$C$37:$C$54,0),MATCH($C165,$D$36:$L$36,0))*IF($B165="Gas",10^9,10^6)</f>
        <v>39833366150</v>
      </c>
    </row>
    <row r="166" spans="1:5" x14ac:dyDescent="0.3">
      <c r="A166" s="8" t="s">
        <v>61</v>
      </c>
      <c r="B166" s="8" t="s">
        <v>67</v>
      </c>
      <c r="C166" s="230">
        <v>2035</v>
      </c>
      <c r="D166" s="8" t="s">
        <v>135</v>
      </c>
      <c r="E166" s="13">
        <f t="array" ref="E166">INDEX($D$37:$L$54,MATCH($A166&amp;$B166,$A$37:$A$54&amp;$C$37:$C$54,0),MATCH($C166,$D$36:$L$36,0))*IF($B166="Gas",10^9,10^6)</f>
        <v>33753670258.997982</v>
      </c>
    </row>
    <row r="167" spans="1:5" x14ac:dyDescent="0.3">
      <c r="A167" s="8" t="s">
        <v>61</v>
      </c>
      <c r="B167" s="8" t="s">
        <v>67</v>
      </c>
      <c r="C167" s="230">
        <v>2040</v>
      </c>
      <c r="D167" s="8" t="s">
        <v>135</v>
      </c>
      <c r="E167" s="13">
        <f t="array" ref="E167">INDEX($D$37:$L$54,MATCH($A167&amp;$B167,$A$37:$A$54&amp;$C$37:$C$54,0),MATCH($C167,$D$36:$L$36,0))*IF($B167="Gas",10^9,10^6)</f>
        <v>27673974367.995956</v>
      </c>
    </row>
    <row r="168" spans="1:5" x14ac:dyDescent="0.3">
      <c r="A168" s="8" t="s">
        <v>61</v>
      </c>
      <c r="B168" s="8" t="s">
        <v>67</v>
      </c>
      <c r="C168" s="230">
        <v>2045</v>
      </c>
      <c r="D168" s="8" t="s">
        <v>135</v>
      </c>
      <c r="E168" s="13">
        <f t="array" ref="E168">INDEX($D$37:$L$54,MATCH($A168&amp;$B168,$A$37:$A$54&amp;$C$37:$C$54,0),MATCH($C168,$D$36:$L$36,0))*IF($B168="Gas",10^9,10^6)</f>
        <v>26571471513.581749</v>
      </c>
    </row>
    <row r="169" spans="1:5" x14ac:dyDescent="0.3">
      <c r="A169" s="8" t="s">
        <v>61</v>
      </c>
      <c r="B169" s="8" t="s">
        <v>67</v>
      </c>
      <c r="C169" s="230">
        <v>2050</v>
      </c>
      <c r="D169" s="8" t="s">
        <v>135</v>
      </c>
      <c r="E169" s="13">
        <f t="array" ref="E169">INDEX($D$37:$L$54,MATCH($A169&amp;$B169,$A$37:$A$54&amp;$C$37:$C$54,0),MATCH($C169,$D$36:$L$36,0))*IF($B169="Gas",10^9,10^6)</f>
        <v>25468968659.167542</v>
      </c>
    </row>
  </sheetData>
  <conditionalFormatting sqref="A1:XFD1048576">
    <cfRule type="expression" dxfId="1" priority="3">
      <formula>_xlfn.ISFORMULA(A1)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Q398"/>
  <sheetViews>
    <sheetView showGridLines="0" zoomScaleNormal="100" workbookViewId="0">
      <pane xSplit="5" ySplit="10" topLeftCell="Q11" activePane="bottomRight" state="frozen"/>
      <selection pane="topRight" activeCell="D1" sqref="D1"/>
      <selection pane="bottomLeft" activeCell="A11" sqref="A11"/>
      <selection pane="bottomRight" activeCell="B398" sqref="B398"/>
    </sheetView>
  </sheetViews>
  <sheetFormatPr defaultColWidth="10.33203125" defaultRowHeight="14.4" x14ac:dyDescent="0.3"/>
  <cols>
    <col min="1" max="5" width="15.77734375" style="3" customWidth="1"/>
    <col min="6" max="9" width="10.44140625" style="3" bestFit="1" customWidth="1"/>
    <col min="10" max="10" width="10.5546875" style="3" bestFit="1" customWidth="1"/>
    <col min="11" max="12" width="11.109375" style="3" bestFit="1" customWidth="1"/>
    <col min="13" max="17" width="11.21875" style="3" bestFit="1" customWidth="1"/>
    <col min="18" max="21" width="11.109375" style="3" bestFit="1" customWidth="1"/>
    <col min="22" max="16384" width="10.33203125" style="3"/>
  </cols>
  <sheetData>
    <row r="1" spans="1:17" s="1" customFormat="1" ht="49.5" customHeight="1" x14ac:dyDescent="0.3">
      <c r="A1" s="1" t="s">
        <v>9</v>
      </c>
    </row>
    <row r="2" spans="1:17" s="2" customFormat="1" x14ac:dyDescent="0.3">
      <c r="A2" s="2" t="s">
        <v>2</v>
      </c>
      <c r="C2" s="2" t="s">
        <v>10</v>
      </c>
    </row>
    <row r="3" spans="1:17" s="2" customFormat="1" x14ac:dyDescent="0.3">
      <c r="A3" s="2" t="s">
        <v>11</v>
      </c>
      <c r="C3" s="4" t="s">
        <v>12</v>
      </c>
      <c r="D3" s="4"/>
      <c r="E3" s="4"/>
    </row>
    <row r="4" spans="1:17" s="2" customFormat="1" x14ac:dyDescent="0.3">
      <c r="A4" s="2" t="s">
        <v>7</v>
      </c>
      <c r="C4" s="5">
        <v>43294</v>
      </c>
      <c r="D4" s="5"/>
      <c r="E4" s="5"/>
    </row>
    <row r="5" spans="1:17" s="2" customFormat="1" x14ac:dyDescent="0.3">
      <c r="A5" s="2" t="s">
        <v>3</v>
      </c>
      <c r="C5" s="2" t="s">
        <v>13</v>
      </c>
    </row>
    <row r="6" spans="1:17" s="2" customFormat="1" x14ac:dyDescent="0.3">
      <c r="A6" s="2" t="s">
        <v>5</v>
      </c>
      <c r="C6" s="2" t="s">
        <v>42</v>
      </c>
    </row>
    <row r="8" spans="1:17" x14ac:dyDescent="0.3">
      <c r="A8" s="3" t="s">
        <v>77</v>
      </c>
    </row>
    <row r="9" spans="1:17" x14ac:dyDescent="0.3">
      <c r="A9" s="3" t="s">
        <v>14</v>
      </c>
    </row>
    <row r="10" spans="1:17" x14ac:dyDescent="0.3">
      <c r="A10" s="3" t="s">
        <v>15</v>
      </c>
      <c r="B10" s="3" t="s">
        <v>62</v>
      </c>
      <c r="C10" s="3" t="s">
        <v>78</v>
      </c>
      <c r="D10" s="3" t="s">
        <v>82</v>
      </c>
      <c r="E10" s="3" t="s">
        <v>16</v>
      </c>
      <c r="F10" s="3">
        <v>2005</v>
      </c>
      <c r="G10" s="3">
        <v>2007</v>
      </c>
      <c r="H10" s="3">
        <v>2012</v>
      </c>
      <c r="I10" s="3">
        <v>2020</v>
      </c>
      <c r="J10" s="3">
        <v>2030</v>
      </c>
      <c r="K10" s="3">
        <v>2040</v>
      </c>
      <c r="L10" s="3">
        <v>2050</v>
      </c>
      <c r="M10" s="3">
        <v>2060</v>
      </c>
      <c r="N10" s="3">
        <v>2070</v>
      </c>
      <c r="O10" s="3">
        <v>2080</v>
      </c>
      <c r="P10" s="3">
        <v>2090</v>
      </c>
      <c r="Q10" s="3">
        <v>2100</v>
      </c>
    </row>
    <row r="11" spans="1:17" x14ac:dyDescent="0.3">
      <c r="A11" s="3" t="s">
        <v>18</v>
      </c>
      <c r="B11" s="3" t="str">
        <f>INDEX('R2. Name matching table'!$B$5:$B$13,MATCH($A11,'R2. Name matching table'!$A$5:$A$13,0))</f>
        <v>BAU</v>
      </c>
      <c r="C11" s="3" t="s">
        <v>79</v>
      </c>
      <c r="D11" s="3" t="str">
        <f>INDEX('R2. Name matching table'!$E$5:$E$7,MATCH($C11,'R2. Name matching table'!$D$5:$D$7,0))</f>
        <v>Coal</v>
      </c>
      <c r="E11" s="3" t="s">
        <v>19</v>
      </c>
      <c r="F11" s="6">
        <v>5943.7487520000004</v>
      </c>
      <c r="G11" s="6">
        <v>6367.0922568611986</v>
      </c>
      <c r="H11" s="6">
        <v>7562.1082802642986</v>
      </c>
      <c r="I11" s="6">
        <v>9957.8525219478088</v>
      </c>
      <c r="J11" s="6">
        <v>13819.146217799798</v>
      </c>
      <c r="K11" s="6">
        <v>19798.134978081129</v>
      </c>
      <c r="L11" s="6">
        <v>27933.77381763433</v>
      </c>
      <c r="M11" s="6">
        <v>39425.72439952584</v>
      </c>
      <c r="N11" s="6">
        <v>55613.877974561015</v>
      </c>
      <c r="O11" s="6">
        <v>65672.370731198593</v>
      </c>
      <c r="P11" s="6">
        <v>83121.714011018528</v>
      </c>
      <c r="Q11" s="6">
        <v>100287.1129438811</v>
      </c>
    </row>
    <row r="12" spans="1:17" x14ac:dyDescent="0.3">
      <c r="A12" s="3" t="s">
        <v>18</v>
      </c>
      <c r="B12" s="3" t="str">
        <f>INDEX('R2. Name matching table'!$B$5:$B$13,MATCH($A12,'R2. Name matching table'!$A$5:$A$13,0))</f>
        <v>BAU</v>
      </c>
      <c r="C12" s="3" t="s">
        <v>79</v>
      </c>
      <c r="D12" s="3" t="str">
        <f>INDEX('R2. Name matching table'!$E$5:$E$7,MATCH($C12,'R2. Name matching table'!$D$5:$D$7,0))</f>
        <v>Coal</v>
      </c>
      <c r="E12" s="3" t="s">
        <v>20</v>
      </c>
      <c r="F12" s="6">
        <v>8698.3700759999992</v>
      </c>
      <c r="G12" s="6">
        <v>9317.9114846631001</v>
      </c>
      <c r="H12" s="6">
        <v>11066.755867564099</v>
      </c>
      <c r="I12" s="6">
        <v>14572.804136276191</v>
      </c>
      <c r="J12" s="6">
        <v>20556.37945340549</v>
      </c>
      <c r="K12" s="6">
        <v>28996.80337983129</v>
      </c>
      <c r="L12" s="6">
        <v>40686.40992095352</v>
      </c>
      <c r="M12" s="6">
        <v>57697.516441296975</v>
      </c>
      <c r="N12" s="6">
        <v>81388.045183010283</v>
      </c>
      <c r="O12" s="6">
        <v>96334.139314059619</v>
      </c>
      <c r="P12" s="6">
        <v>102604.57444437801</v>
      </c>
      <c r="Q12" s="6">
        <v>89365.667505705365</v>
      </c>
    </row>
    <row r="13" spans="1:17" x14ac:dyDescent="0.3">
      <c r="A13" s="3" t="s">
        <v>18</v>
      </c>
      <c r="B13" s="3" t="str">
        <f>INDEX('R2. Name matching table'!$B$5:$B$13,MATCH($A13,'R2. Name matching table'!$A$5:$A$13,0))</f>
        <v>BAU</v>
      </c>
      <c r="C13" s="3" t="s">
        <v>79</v>
      </c>
      <c r="D13" s="3" t="str">
        <f>INDEX('R2. Name matching table'!$E$5:$E$7,MATCH($C13,'R2. Name matching table'!$D$5:$D$7,0))</f>
        <v>Coal</v>
      </c>
      <c r="E13" s="3" t="s">
        <v>21</v>
      </c>
      <c r="F13" s="6">
        <v>617.51113199999998</v>
      </c>
      <c r="G13" s="6">
        <v>1424.9757345876001</v>
      </c>
      <c r="H13" s="6">
        <v>1584.5546077635161</v>
      </c>
      <c r="I13" s="6">
        <v>1451.65115058161</v>
      </c>
      <c r="J13" s="6">
        <v>673.00708354092296</v>
      </c>
      <c r="K13" s="6">
        <v>7.62028107306267</v>
      </c>
      <c r="L13" s="6">
        <v>7.62028107306267</v>
      </c>
      <c r="M13" s="6">
        <v>7.62028107306271</v>
      </c>
      <c r="N13" s="6">
        <v>7.6202810730626602</v>
      </c>
      <c r="O13" s="6">
        <v>7.6202810730626602</v>
      </c>
      <c r="P13" s="6">
        <v>7.6202810730626602</v>
      </c>
      <c r="Q13" s="6">
        <v>6.5560129029481198</v>
      </c>
    </row>
    <row r="14" spans="1:17" x14ac:dyDescent="0.3">
      <c r="A14" s="3" t="s">
        <v>18</v>
      </c>
      <c r="B14" s="3" t="str">
        <f>INDEX('R2. Name matching table'!$B$5:$B$13,MATCH($A14,'R2. Name matching table'!$A$5:$A$13,0))</f>
        <v>BAU</v>
      </c>
      <c r="C14" s="3" t="s">
        <v>79</v>
      </c>
      <c r="D14" s="3" t="str">
        <f>INDEX('R2. Name matching table'!$E$5:$E$7,MATCH($C14,'R2. Name matching table'!$D$5:$D$7,0))</f>
        <v>Coal</v>
      </c>
      <c r="E14" s="3" t="s">
        <v>22</v>
      </c>
      <c r="F14" s="6">
        <v>46391.120343504801</v>
      </c>
      <c r="G14" s="6">
        <v>58024.0049994</v>
      </c>
      <c r="H14" s="6">
        <v>77644.269314924502</v>
      </c>
      <c r="I14" s="6">
        <v>87851.77870432724</v>
      </c>
      <c r="J14" s="6">
        <v>97912.94250315275</v>
      </c>
      <c r="K14" s="6">
        <v>89188.773075266945</v>
      </c>
      <c r="L14" s="6">
        <v>76187.47264397057</v>
      </c>
      <c r="M14" s="6">
        <v>51244.064687148821</v>
      </c>
      <c r="N14" s="6">
        <v>10335.34186530942</v>
      </c>
      <c r="O14" s="6">
        <v>2306.949626942026</v>
      </c>
      <c r="P14" s="6">
        <v>627.92395776131798</v>
      </c>
      <c r="Q14" s="6">
        <v>627.75479053552704</v>
      </c>
    </row>
    <row r="15" spans="1:17" x14ac:dyDescent="0.3">
      <c r="A15" s="3" t="s">
        <v>18</v>
      </c>
      <c r="B15" s="3" t="str">
        <f>INDEX('R2. Name matching table'!$B$5:$B$13,MATCH($A15,'R2. Name matching table'!$A$5:$A$13,0))</f>
        <v>BAU</v>
      </c>
      <c r="C15" s="3" t="s">
        <v>79</v>
      </c>
      <c r="D15" s="3" t="str">
        <f>INDEX('R2. Name matching table'!$E$5:$E$7,MATCH($C15,'R2. Name matching table'!$D$5:$D$7,0))</f>
        <v>Coal</v>
      </c>
      <c r="E15" s="3" t="s">
        <v>23</v>
      </c>
      <c r="F15" s="6">
        <v>1956.4995470857345</v>
      </c>
      <c r="G15" s="6">
        <v>2095.445209019198</v>
      </c>
      <c r="H15" s="6">
        <v>2489.6842308059158</v>
      </c>
      <c r="I15" s="6">
        <v>3279.2941454791589</v>
      </c>
      <c r="J15" s="6">
        <v>4625.5826701557289</v>
      </c>
      <c r="K15" s="6">
        <v>6524.4060519261884</v>
      </c>
      <c r="L15" s="6">
        <v>9202.8598987891182</v>
      </c>
      <c r="M15" s="6">
        <v>12123.730990422688</v>
      </c>
      <c r="N15" s="6">
        <v>18209.409442899232</v>
      </c>
      <c r="O15" s="6">
        <v>25824.359797255012</v>
      </c>
      <c r="P15" s="6">
        <v>8604.0398095235396</v>
      </c>
      <c r="Q15" s="6">
        <v>10168.766906091001</v>
      </c>
    </row>
    <row r="16" spans="1:17" x14ac:dyDescent="0.3">
      <c r="A16" s="3" t="s">
        <v>18</v>
      </c>
      <c r="B16" s="3" t="str">
        <f>INDEX('R2. Name matching table'!$B$5:$B$13,MATCH($A16,'R2. Name matching table'!$A$5:$A$13,0))</f>
        <v>BAU</v>
      </c>
      <c r="C16" s="3" t="s">
        <v>79</v>
      </c>
      <c r="D16" s="3" t="str">
        <f>INDEX('R2. Name matching table'!$E$5:$E$7,MATCH($C16,'R2. Name matching table'!$D$5:$D$7,0))</f>
        <v>Coal</v>
      </c>
      <c r="E16" s="3" t="s">
        <v>24</v>
      </c>
      <c r="F16" s="6">
        <v>220.65328754332259</v>
      </c>
      <c r="G16" s="6">
        <v>4653.0258739403698</v>
      </c>
      <c r="H16" s="6">
        <v>5526.0222973536002</v>
      </c>
      <c r="I16" s="6">
        <v>4969.4842541685703</v>
      </c>
      <c r="J16" s="6">
        <v>4551.2511735429252</v>
      </c>
      <c r="K16" s="6">
        <v>5475.9980502212511</v>
      </c>
      <c r="L16" s="6">
        <v>5487.9555771682626</v>
      </c>
      <c r="M16" s="6">
        <v>7296.6259052994601</v>
      </c>
      <c r="N16" s="6">
        <v>7926.2269642689635</v>
      </c>
      <c r="O16" s="6">
        <v>8615.9298244731817</v>
      </c>
      <c r="P16" s="6">
        <v>9343.0322752389329</v>
      </c>
      <c r="Q16" s="6">
        <v>181.26781884579918</v>
      </c>
    </row>
    <row r="17" spans="1:17" x14ac:dyDescent="0.3">
      <c r="A17" s="3" t="s">
        <v>18</v>
      </c>
      <c r="B17" s="3" t="str">
        <f>INDEX('R2. Name matching table'!$B$5:$B$13,MATCH($A17,'R2. Name matching table'!$A$5:$A$13,0))</f>
        <v>BAU</v>
      </c>
      <c r="C17" s="3" t="s">
        <v>79</v>
      </c>
      <c r="D17" s="3" t="str">
        <f>INDEX('R2. Name matching table'!$E$5:$E$7,MATCH($C17,'R2. Name matching table'!$D$5:$D$7,0))</f>
        <v>Coal</v>
      </c>
      <c r="E17" s="3" t="s">
        <v>25</v>
      </c>
      <c r="F17" s="6">
        <v>7004.1642922463398</v>
      </c>
      <c r="G17" s="6">
        <v>7501.01150087112</v>
      </c>
      <c r="H17" s="6">
        <v>7295.3816510674205</v>
      </c>
      <c r="I17" s="6">
        <v>6429.32100502908</v>
      </c>
      <c r="J17" s="6">
        <v>5520.190178926493</v>
      </c>
      <c r="K17" s="6">
        <v>6659.1243991754309</v>
      </c>
      <c r="L17" s="6">
        <v>10303.842545547817</v>
      </c>
      <c r="M17" s="6">
        <v>11815.15041307568</v>
      </c>
      <c r="N17" s="6">
        <v>12836.34430683105</v>
      </c>
      <c r="O17" s="6">
        <v>16159.418610003786</v>
      </c>
      <c r="P17" s="6">
        <v>19689.185295374424</v>
      </c>
      <c r="Q17" s="6">
        <v>32619.854331068891</v>
      </c>
    </row>
    <row r="18" spans="1:17" x14ac:dyDescent="0.3">
      <c r="A18" s="3" t="s">
        <v>18</v>
      </c>
      <c r="B18" s="3" t="str">
        <f>INDEX('R2. Name matching table'!$B$5:$B$13,MATCH($A18,'R2. Name matching table'!$A$5:$A$13,0))</f>
        <v>BAU</v>
      </c>
      <c r="C18" s="3" t="s">
        <v>79</v>
      </c>
      <c r="D18" s="3" t="str">
        <f>INDEX('R2. Name matching table'!$E$5:$E$7,MATCH($C18,'R2. Name matching table'!$D$5:$D$7,0))</f>
        <v>Coal</v>
      </c>
      <c r="E18" s="3" t="s">
        <v>26</v>
      </c>
      <c r="F18" s="6">
        <v>7409.3540039325098</v>
      </c>
      <c r="G18" s="6">
        <v>8929.7982051012004</v>
      </c>
      <c r="H18" s="6">
        <v>12524.503927366441</v>
      </c>
      <c r="I18" s="6">
        <v>13939.316043226268</v>
      </c>
      <c r="J18" s="6">
        <v>19118.059976132961</v>
      </c>
      <c r="K18" s="6">
        <v>24679.832049920584</v>
      </c>
      <c r="L18" s="6">
        <v>31485.84017115767</v>
      </c>
      <c r="M18" s="6">
        <v>37034.315211003232</v>
      </c>
      <c r="N18" s="6">
        <v>44968.308955907298</v>
      </c>
      <c r="O18" s="6">
        <v>51342.633107971204</v>
      </c>
      <c r="P18" s="6">
        <v>19081.4478617307</v>
      </c>
      <c r="Q18" s="6">
        <v>6.23073185699036</v>
      </c>
    </row>
    <row r="19" spans="1:17" x14ac:dyDescent="0.3">
      <c r="A19" s="3" t="s">
        <v>18</v>
      </c>
      <c r="B19" s="3" t="str">
        <f>INDEX('R2. Name matching table'!$B$5:$B$13,MATCH($A19,'R2. Name matching table'!$A$5:$A$13,0))</f>
        <v>BAU</v>
      </c>
      <c r="C19" s="3" t="s">
        <v>79</v>
      </c>
      <c r="D19" s="3" t="str">
        <f>INDEX('R2. Name matching table'!$E$5:$E$7,MATCH($C19,'R2. Name matching table'!$D$5:$D$7,0))</f>
        <v>Coal</v>
      </c>
      <c r="E19" s="3" t="s">
        <v>28</v>
      </c>
      <c r="F19" s="6">
        <v>167.08318595763097</v>
      </c>
      <c r="G19" s="6">
        <v>85.690512330299896</v>
      </c>
      <c r="H19" s="6">
        <v>225.21379663578699</v>
      </c>
      <c r="I19" s="6">
        <v>513.84593078341948</v>
      </c>
      <c r="J19" s="6">
        <v>352.4901736769005</v>
      </c>
      <c r="K19" s="6">
        <v>78.991367683050697</v>
      </c>
      <c r="L19" s="6">
        <v>82.701581335995002</v>
      </c>
      <c r="M19" s="6">
        <v>104.1904377108773</v>
      </c>
      <c r="N19" s="6">
        <v>125.9704493436941</v>
      </c>
      <c r="O19" s="6">
        <v>108.577831396665</v>
      </c>
      <c r="P19" s="6">
        <v>95.630449554077103</v>
      </c>
      <c r="Q19" s="6">
        <v>82.221410014416392</v>
      </c>
    </row>
    <row r="20" spans="1:17" x14ac:dyDescent="0.3">
      <c r="A20" s="3" t="s">
        <v>18</v>
      </c>
      <c r="B20" s="3" t="str">
        <f>INDEX('R2. Name matching table'!$B$5:$B$13,MATCH($A20,'R2. Name matching table'!$A$5:$A$13,0))</f>
        <v>BAU</v>
      </c>
      <c r="C20" s="3" t="s">
        <v>79</v>
      </c>
      <c r="D20" s="3" t="str">
        <f>INDEX('R2. Name matching table'!$E$5:$E$7,MATCH($C20,'R2. Name matching table'!$D$5:$D$7,0))</f>
        <v>Coal</v>
      </c>
      <c r="E20" s="3" t="s">
        <v>29</v>
      </c>
      <c r="F20" s="6">
        <v>173.91967199999999</v>
      </c>
      <c r="G20" s="6">
        <v>231.3813991797</v>
      </c>
      <c r="H20" s="6">
        <v>238.62200678714299</v>
      </c>
      <c r="I20" s="6">
        <v>102.51347491245799</v>
      </c>
      <c r="J20" s="6">
        <v>4.7756148048</v>
      </c>
      <c r="K20" s="6">
        <v>4.7756148047999902</v>
      </c>
      <c r="L20" s="6">
        <v>4.7756148048</v>
      </c>
      <c r="M20" s="6">
        <v>4.0591394438400004</v>
      </c>
      <c r="N20" s="6">
        <v>3.3426640828799998</v>
      </c>
      <c r="O20" s="6">
        <v>2.6261887219200002</v>
      </c>
      <c r="P20" s="6">
        <v>1.9520504212740999</v>
      </c>
      <c r="Q20" s="6">
        <v>2.0309302520347199</v>
      </c>
    </row>
    <row r="21" spans="1:17" x14ac:dyDescent="0.3">
      <c r="A21" s="3" t="s">
        <v>18</v>
      </c>
      <c r="B21" s="3" t="str">
        <f>INDEX('R2. Name matching table'!$B$5:$B$13,MATCH($A21,'R2. Name matching table'!$A$5:$A$13,0))</f>
        <v>BAU</v>
      </c>
      <c r="C21" s="3" t="s">
        <v>79</v>
      </c>
      <c r="D21" s="3" t="str">
        <f>INDEX('R2. Name matching table'!$E$5:$E$7,MATCH($C21,'R2. Name matching table'!$D$5:$D$7,0))</f>
        <v>Coal</v>
      </c>
      <c r="E21" s="3" t="s">
        <v>30</v>
      </c>
      <c r="F21" s="6">
        <v>6026.521788</v>
      </c>
      <c r="G21" s="6">
        <v>6455.7608023502989</v>
      </c>
      <c r="H21" s="6">
        <v>7667.4186974833201</v>
      </c>
      <c r="I21" s="6">
        <v>10096.526231028209</v>
      </c>
      <c r="J21" s="6">
        <v>8892.2799842781478</v>
      </c>
      <c r="K21" s="6">
        <v>15145.135362252833</v>
      </c>
      <c r="L21" s="6">
        <v>23100.22908425047</v>
      </c>
      <c r="M21" s="6">
        <v>36662.973077383991</v>
      </c>
      <c r="N21" s="6">
        <v>56387.607135542756</v>
      </c>
      <c r="O21" s="6">
        <v>79540.201560637826</v>
      </c>
      <c r="P21" s="6">
        <v>112200.26395409656</v>
      </c>
      <c r="Q21" s="6">
        <v>158267.80908295515</v>
      </c>
    </row>
    <row r="22" spans="1:17" x14ac:dyDescent="0.3">
      <c r="A22" s="3" t="s">
        <v>18</v>
      </c>
      <c r="B22" s="3" t="str">
        <f>INDEX('R2. Name matching table'!$B$5:$B$13,MATCH($A22,'R2. Name matching table'!$A$5:$A$13,0))</f>
        <v>BAU</v>
      </c>
      <c r="C22" s="3" t="s">
        <v>79</v>
      </c>
      <c r="D22" s="3" t="str">
        <f>INDEX('R2. Name matching table'!$E$5:$E$7,MATCH($C22,'R2. Name matching table'!$D$5:$D$7,0))</f>
        <v>Coal</v>
      </c>
      <c r="E22" s="3" t="s">
        <v>31</v>
      </c>
      <c r="F22" s="6">
        <v>27.360000740522899</v>
      </c>
      <c r="G22" s="6">
        <v>6.17539931520158</v>
      </c>
      <c r="H22" s="6">
        <v>6.9509008023695502</v>
      </c>
      <c r="I22" s="6">
        <v>15.476799692411699</v>
      </c>
      <c r="J22" s="6">
        <v>22.5781400528898</v>
      </c>
      <c r="K22" s="6">
        <v>7.13014905196298</v>
      </c>
      <c r="L22" s="6">
        <v>6.3168295116092503</v>
      </c>
      <c r="M22" s="6">
        <v>6.2235534452150398</v>
      </c>
      <c r="N22" s="6">
        <v>6.2235534452150398</v>
      </c>
      <c r="O22" s="6">
        <v>6.2235534452150398</v>
      </c>
      <c r="P22" s="6">
        <v>6.2235534452150398</v>
      </c>
      <c r="Q22" s="6">
        <v>4.9894991336057899</v>
      </c>
    </row>
    <row r="23" spans="1:17" x14ac:dyDescent="0.3">
      <c r="A23" s="3" t="s">
        <v>18</v>
      </c>
      <c r="B23" s="3" t="str">
        <f>INDEX('R2. Name matching table'!$B$5:$B$13,MATCH($A23,'R2. Name matching table'!$A$5:$A$13,0))</f>
        <v>BAU</v>
      </c>
      <c r="C23" s="3" t="s">
        <v>79</v>
      </c>
      <c r="D23" s="3" t="str">
        <f>INDEX('R2. Name matching table'!$E$5:$E$7,MATCH($C23,'R2. Name matching table'!$D$5:$D$7,0))</f>
        <v>Coal</v>
      </c>
      <c r="E23" s="3" t="s">
        <v>32</v>
      </c>
      <c r="F23" s="6">
        <v>22227.2315051361</v>
      </c>
      <c r="G23" s="6">
        <v>25304.621501101501</v>
      </c>
      <c r="H23" s="6">
        <v>30053.952426435699</v>
      </c>
      <c r="I23" s="6">
        <v>31708.8467632795</v>
      </c>
      <c r="J23" s="6">
        <v>34842.622519398494</v>
      </c>
      <c r="K23" s="6">
        <v>40707.369521450782</v>
      </c>
      <c r="L23" s="6">
        <v>46941.052761764775</v>
      </c>
      <c r="M23" s="6">
        <v>59790.411422364516</v>
      </c>
      <c r="N23" s="6">
        <v>63780.823647039499</v>
      </c>
      <c r="O23" s="6">
        <v>63351.467100940004</v>
      </c>
      <c r="P23" s="6">
        <v>80347.262069202785</v>
      </c>
      <c r="Q23" s="6">
        <v>91865.089978876291</v>
      </c>
    </row>
    <row r="24" spans="1:17" x14ac:dyDescent="0.3">
      <c r="A24" s="3" t="s">
        <v>18</v>
      </c>
      <c r="B24" s="3" t="str">
        <f>INDEX('R2. Name matching table'!$B$5:$B$13,MATCH($A24,'R2. Name matching table'!$A$5:$A$13,0))</f>
        <v>BAU</v>
      </c>
      <c r="C24" s="3" t="s">
        <v>79</v>
      </c>
      <c r="D24" s="3" t="str">
        <f>INDEX('R2. Name matching table'!$E$5:$E$7,MATCH($C24,'R2. Name matching table'!$D$5:$D$7,0))</f>
        <v>Coal</v>
      </c>
      <c r="E24" s="3" t="s">
        <v>33</v>
      </c>
      <c r="F24" s="6">
        <v>1670.2518210122685</v>
      </c>
      <c r="G24" s="6">
        <v>2465.98526880084</v>
      </c>
      <c r="H24" s="6">
        <v>3217.9165036998402</v>
      </c>
      <c r="I24" s="6">
        <v>4683.6064209372798</v>
      </c>
      <c r="J24" s="6">
        <v>3678.9677902162298</v>
      </c>
      <c r="K24" s="6">
        <v>294.25837521993299</v>
      </c>
      <c r="L24" s="6">
        <v>310.84967374174897</v>
      </c>
      <c r="M24" s="6">
        <v>320.14889255641015</v>
      </c>
      <c r="N24" s="6">
        <v>640.68575206896503</v>
      </c>
      <c r="O24" s="6">
        <v>746.04613813717606</v>
      </c>
      <c r="P24" s="6">
        <v>866.49976865432609</v>
      </c>
      <c r="Q24" s="6">
        <v>980.48386770344405</v>
      </c>
    </row>
    <row r="25" spans="1:17" x14ac:dyDescent="0.3">
      <c r="A25" s="3" t="s">
        <v>18</v>
      </c>
      <c r="B25" s="3" t="str">
        <f>INDEX('R2. Name matching table'!$B$5:$B$13,MATCH($A25,'R2. Name matching table'!$A$5:$A$13,0))</f>
        <v>BAU</v>
      </c>
      <c r="C25" s="3" t="s">
        <v>80</v>
      </c>
      <c r="D25" s="3" t="str">
        <f>INDEX('R2. Name matching table'!$E$5:$E$7,MATCH($C25,'R2. Name matching table'!$D$5:$D$7,0))</f>
        <v>Gas</v>
      </c>
      <c r="E25" s="3" t="s">
        <v>19</v>
      </c>
      <c r="F25" s="6">
        <v>9039.9093712585</v>
      </c>
      <c r="G25" s="6">
        <v>8809.2557572813712</v>
      </c>
      <c r="H25" s="6">
        <v>9990.048090982531</v>
      </c>
      <c r="I25" s="6">
        <v>13006.424791376801</v>
      </c>
      <c r="J25" s="6">
        <v>12730.204791930157</v>
      </c>
      <c r="K25" s="6">
        <v>13650.293880589468</v>
      </c>
      <c r="L25" s="6">
        <v>10909.400945354198</v>
      </c>
      <c r="M25" s="6">
        <v>15390.899430733471</v>
      </c>
      <c r="N25" s="6">
        <v>16052.731180853483</v>
      </c>
      <c r="O25" s="6">
        <v>16416.745836411355</v>
      </c>
      <c r="P25" s="6">
        <v>15577.291942869248</v>
      </c>
      <c r="Q25" s="6">
        <v>14095.62202663019</v>
      </c>
    </row>
    <row r="26" spans="1:17" x14ac:dyDescent="0.3">
      <c r="A26" s="3" t="s">
        <v>18</v>
      </c>
      <c r="B26" s="3" t="str">
        <f>INDEX('R2. Name matching table'!$B$5:$B$13,MATCH($A26,'R2. Name matching table'!$A$5:$A$13,0))</f>
        <v>BAU</v>
      </c>
      <c r="C26" s="3" t="s">
        <v>80</v>
      </c>
      <c r="D26" s="3" t="str">
        <f>INDEX('R2. Name matching table'!$E$5:$E$7,MATCH($C26,'R2. Name matching table'!$D$5:$D$7,0))</f>
        <v>Gas</v>
      </c>
      <c r="E26" s="3" t="s">
        <v>20</v>
      </c>
      <c r="F26" s="6">
        <v>3084.4860447073602</v>
      </c>
      <c r="G26" s="6">
        <v>1703.66057912118</v>
      </c>
      <c r="H26" s="6">
        <v>1622.8672533731601</v>
      </c>
      <c r="I26" s="6">
        <v>757.54845727631903</v>
      </c>
      <c r="J26" s="6">
        <v>929.27638160862296</v>
      </c>
      <c r="K26" s="6">
        <v>1236.5548514935099</v>
      </c>
      <c r="L26" s="6">
        <v>1518.5445841370631</v>
      </c>
      <c r="M26" s="6">
        <v>1788.82022840695</v>
      </c>
      <c r="N26" s="6">
        <v>2042.513234378511</v>
      </c>
      <c r="O26" s="6">
        <v>2059.2395004380819</v>
      </c>
      <c r="P26" s="6">
        <v>2037.8497207229809</v>
      </c>
      <c r="Q26" s="6">
        <v>4083.0211247734896</v>
      </c>
    </row>
    <row r="27" spans="1:17" x14ac:dyDescent="0.3">
      <c r="A27" s="3" t="s">
        <v>18</v>
      </c>
      <c r="B27" s="3" t="str">
        <f>INDEX('R2. Name matching table'!$B$5:$B$13,MATCH($A27,'R2. Name matching table'!$A$5:$A$13,0))</f>
        <v>BAU</v>
      </c>
      <c r="C27" s="3" t="s">
        <v>80</v>
      </c>
      <c r="D27" s="3" t="str">
        <f>INDEX('R2. Name matching table'!$E$5:$E$7,MATCH($C27,'R2. Name matching table'!$D$5:$D$7,0))</f>
        <v>Gas</v>
      </c>
      <c r="E27" s="3" t="s">
        <v>21</v>
      </c>
      <c r="F27" s="6">
        <v>7605.4334891381804</v>
      </c>
      <c r="G27" s="6">
        <v>7112.7803487342298</v>
      </c>
      <c r="H27" s="6">
        <v>6603.8425615837095</v>
      </c>
      <c r="I27" s="6">
        <v>6749.2048510879204</v>
      </c>
      <c r="J27" s="6">
        <v>6721.67496868133</v>
      </c>
      <c r="K27" s="6">
        <v>3057.9744107326446</v>
      </c>
      <c r="L27" s="6">
        <v>3213.3257807386567</v>
      </c>
      <c r="M27" s="6">
        <v>3498.9313238242498</v>
      </c>
      <c r="N27" s="6">
        <v>6523.7833643986023</v>
      </c>
      <c r="O27" s="6">
        <v>5844.06455025375</v>
      </c>
      <c r="P27" s="6">
        <v>8542.0544596779873</v>
      </c>
      <c r="Q27" s="6">
        <v>7555.2267947554501</v>
      </c>
    </row>
    <row r="28" spans="1:17" x14ac:dyDescent="0.3">
      <c r="A28" s="3" t="s">
        <v>18</v>
      </c>
      <c r="B28" s="3" t="str">
        <f>INDEX('R2. Name matching table'!$B$5:$B$13,MATCH($A28,'R2. Name matching table'!$A$5:$A$13,0))</f>
        <v>BAU</v>
      </c>
      <c r="C28" s="3" t="s">
        <v>80</v>
      </c>
      <c r="D28" s="3" t="str">
        <f>INDEX('R2. Name matching table'!$E$5:$E$7,MATCH($C28,'R2. Name matching table'!$D$5:$D$7,0))</f>
        <v>Gas</v>
      </c>
      <c r="E28" s="3" t="s">
        <v>22</v>
      </c>
      <c r="F28" s="6">
        <v>7727.7237550360596</v>
      </c>
      <c r="G28" s="6">
        <v>2206.0987283551472</v>
      </c>
      <c r="H28" s="6">
        <v>4310.3390774762602</v>
      </c>
      <c r="I28" s="6">
        <v>117.46397338049999</v>
      </c>
      <c r="J28" s="6">
        <v>1029.3115024680901</v>
      </c>
      <c r="K28" s="6">
        <v>1149.33185225741</v>
      </c>
      <c r="L28" s="6">
        <v>6475.1956546736601</v>
      </c>
      <c r="M28" s="6">
        <v>6783.2943294329398</v>
      </c>
      <c r="N28" s="6">
        <v>8402.3797039396541</v>
      </c>
      <c r="O28" s="6">
        <v>9173.0024370772098</v>
      </c>
      <c r="P28" s="6">
        <v>7671.7379905536</v>
      </c>
      <c r="Q28" s="6">
        <v>7306.4171338605702</v>
      </c>
    </row>
    <row r="29" spans="1:17" x14ac:dyDescent="0.3">
      <c r="A29" s="3" t="s">
        <v>18</v>
      </c>
      <c r="B29" s="3" t="str">
        <f>INDEX('R2. Name matching table'!$B$5:$B$13,MATCH($A29,'R2. Name matching table'!$A$5:$A$13,0))</f>
        <v>BAU</v>
      </c>
      <c r="C29" s="3" t="s">
        <v>80</v>
      </c>
      <c r="D29" s="3" t="str">
        <f>INDEX('R2. Name matching table'!$E$5:$E$7,MATCH($C29,'R2. Name matching table'!$D$5:$D$7,0))</f>
        <v>Gas</v>
      </c>
      <c r="E29" s="3" t="s">
        <v>23</v>
      </c>
      <c r="F29" s="6">
        <v>8096.6507530708395</v>
      </c>
      <c r="G29" s="6">
        <v>9132.6344729641096</v>
      </c>
      <c r="H29" s="6">
        <v>8876.6809683694046</v>
      </c>
      <c r="I29" s="6">
        <v>7204.997638925066</v>
      </c>
      <c r="J29" s="6">
        <v>8088.9369678462681</v>
      </c>
      <c r="K29" s="6">
        <v>10561.046847445277</v>
      </c>
      <c r="L29" s="6">
        <v>13912.357058321453</v>
      </c>
      <c r="M29" s="6">
        <v>14911.728622961311</v>
      </c>
      <c r="N29" s="6">
        <v>15515.117141024142</v>
      </c>
      <c r="O29" s="6">
        <v>14461.645908586424</v>
      </c>
      <c r="P29" s="6">
        <v>13698.069917586534</v>
      </c>
      <c r="Q29" s="6">
        <v>13669.65281733144</v>
      </c>
    </row>
    <row r="30" spans="1:17" x14ac:dyDescent="0.3">
      <c r="A30" s="3" t="s">
        <v>18</v>
      </c>
      <c r="B30" s="3" t="str">
        <f>INDEX('R2. Name matching table'!$B$5:$B$13,MATCH($A30,'R2. Name matching table'!$A$5:$A$13,0))</f>
        <v>BAU</v>
      </c>
      <c r="C30" s="3" t="s">
        <v>80</v>
      </c>
      <c r="D30" s="3" t="str">
        <f>INDEX('R2. Name matching table'!$E$5:$E$7,MATCH($C30,'R2. Name matching table'!$D$5:$D$7,0))</f>
        <v>Gas</v>
      </c>
      <c r="E30" s="3" t="s">
        <v>24</v>
      </c>
      <c r="F30" s="6">
        <v>5482.4287494051005</v>
      </c>
      <c r="G30" s="6">
        <v>1041.1289227197251</v>
      </c>
      <c r="H30" s="6">
        <v>785.95957857476105</v>
      </c>
      <c r="I30" s="6">
        <v>317.05678870720698</v>
      </c>
      <c r="J30" s="6">
        <v>704.61375141802307</v>
      </c>
      <c r="K30" s="6">
        <v>133.64359861218199</v>
      </c>
      <c r="L30" s="6">
        <v>26.928570769656599</v>
      </c>
      <c r="M30" s="6">
        <v>783.99263307171907</v>
      </c>
      <c r="N30" s="6">
        <v>876.10828598950195</v>
      </c>
      <c r="O30" s="6">
        <v>18.125259314217701</v>
      </c>
      <c r="P30" s="6">
        <v>790.22915744314605</v>
      </c>
      <c r="Q30" s="6">
        <v>1049.3831308297611</v>
      </c>
    </row>
    <row r="31" spans="1:17" x14ac:dyDescent="0.3">
      <c r="A31" s="3" t="s">
        <v>18</v>
      </c>
      <c r="B31" s="3" t="str">
        <f>INDEX('R2. Name matching table'!$B$5:$B$13,MATCH($A31,'R2. Name matching table'!$A$5:$A$13,0))</f>
        <v>BAU</v>
      </c>
      <c r="C31" s="3" t="s">
        <v>80</v>
      </c>
      <c r="D31" s="3" t="str">
        <f>INDEX('R2. Name matching table'!$E$5:$E$7,MATCH($C31,'R2. Name matching table'!$D$5:$D$7,0))</f>
        <v>Gas</v>
      </c>
      <c r="E31" s="3" t="s">
        <v>25</v>
      </c>
      <c r="F31" s="6">
        <v>30072.882008484899</v>
      </c>
      <c r="G31" s="6">
        <v>25478.003599230498</v>
      </c>
      <c r="H31" s="6">
        <v>31993.922931261699</v>
      </c>
      <c r="I31" s="6">
        <v>53282.0593574167</v>
      </c>
      <c r="J31" s="6">
        <v>75643.618944693779</v>
      </c>
      <c r="K31" s="6">
        <v>81923.707773014801</v>
      </c>
      <c r="L31" s="6">
        <v>90197.570470632098</v>
      </c>
      <c r="M31" s="6">
        <v>93228.004798615497</v>
      </c>
      <c r="N31" s="6">
        <v>87779.109046827522</v>
      </c>
      <c r="O31" s="6">
        <v>85006.438393622448</v>
      </c>
      <c r="P31" s="6">
        <v>86215.714657346529</v>
      </c>
      <c r="Q31" s="6">
        <v>86272.10171494908</v>
      </c>
    </row>
    <row r="32" spans="1:17" x14ac:dyDescent="0.3">
      <c r="A32" s="3" t="s">
        <v>18</v>
      </c>
      <c r="B32" s="3" t="str">
        <f>INDEX('R2. Name matching table'!$B$5:$B$13,MATCH($A32,'R2. Name matching table'!$A$5:$A$13,0))</f>
        <v>BAU</v>
      </c>
      <c r="C32" s="3" t="s">
        <v>80</v>
      </c>
      <c r="D32" s="3" t="str">
        <f>INDEX('R2. Name matching table'!$E$5:$E$7,MATCH($C32,'R2. Name matching table'!$D$5:$D$7,0))</f>
        <v>Gas</v>
      </c>
      <c r="E32" s="3" t="s">
        <v>26</v>
      </c>
      <c r="F32" s="6">
        <v>3459.6166456903029</v>
      </c>
      <c r="G32" s="6">
        <v>1030.5562778877324</v>
      </c>
      <c r="H32" s="6">
        <v>1276.9104255180521</v>
      </c>
      <c r="I32" s="6">
        <v>1273.6161880275711</v>
      </c>
      <c r="J32" s="6">
        <v>344.92766975930402</v>
      </c>
      <c r="K32" s="6">
        <v>253.1375639826</v>
      </c>
      <c r="L32" s="6">
        <v>5.0000000000000001E-3</v>
      </c>
      <c r="M32" s="6">
        <v>0.29944830960000801</v>
      </c>
      <c r="N32" s="6">
        <v>540.61597133155396</v>
      </c>
      <c r="O32" s="6">
        <v>1071.741608738432</v>
      </c>
      <c r="P32" s="6">
        <v>1119.4400547160521</v>
      </c>
      <c r="Q32" s="6">
        <v>813.54409472240104</v>
      </c>
    </row>
    <row r="33" spans="1:17" x14ac:dyDescent="0.3">
      <c r="A33" s="3" t="s">
        <v>18</v>
      </c>
      <c r="B33" s="3" t="str">
        <f>INDEX('R2. Name matching table'!$B$5:$B$13,MATCH($A33,'R2. Name matching table'!$A$5:$A$13,0))</f>
        <v>BAU</v>
      </c>
      <c r="C33" s="3" t="s">
        <v>80</v>
      </c>
      <c r="D33" s="3" t="str">
        <f>INDEX('R2. Name matching table'!$E$5:$E$7,MATCH($C33,'R2. Name matching table'!$D$5:$D$7,0))</f>
        <v>Gas</v>
      </c>
      <c r="E33" s="3" t="s">
        <v>27</v>
      </c>
      <c r="F33" s="6">
        <v>183.98666424392104</v>
      </c>
      <c r="G33" s="6">
        <v>166.207131163187</v>
      </c>
      <c r="H33" s="6">
        <v>125.38201894835399</v>
      </c>
      <c r="I33" s="6">
        <v>0.78604780121264772</v>
      </c>
      <c r="J33" s="6">
        <v>5.5555555555555601E-3</v>
      </c>
      <c r="K33" s="6">
        <v>7.7777777777777802E-3</v>
      </c>
      <c r="L33" s="6">
        <v>1.4999999999999999E-2</v>
      </c>
      <c r="M33" s="6">
        <v>43.430660370156303</v>
      </c>
      <c r="N33" s="6">
        <v>43.334291088621399</v>
      </c>
      <c r="O33" s="6">
        <v>18.4163984583179</v>
      </c>
      <c r="P33" s="6">
        <v>39.501148701890699</v>
      </c>
      <c r="Q33" s="6">
        <v>57.902547160208499</v>
      </c>
    </row>
    <row r="34" spans="1:17" x14ac:dyDescent="0.3">
      <c r="A34" s="3" t="s">
        <v>18</v>
      </c>
      <c r="B34" s="3" t="str">
        <f>INDEX('R2. Name matching table'!$B$5:$B$13,MATCH($A34,'R2. Name matching table'!$A$5:$A$13,0))</f>
        <v>BAU</v>
      </c>
      <c r="C34" s="3" t="s">
        <v>80</v>
      </c>
      <c r="D34" s="3" t="str">
        <f>INDEX('R2. Name matching table'!$E$5:$E$7,MATCH($C34,'R2. Name matching table'!$D$5:$D$7,0))</f>
        <v>Gas</v>
      </c>
      <c r="E34" s="3" t="s">
        <v>28</v>
      </c>
      <c r="F34" s="6">
        <v>11965.1475750926</v>
      </c>
      <c r="G34" s="6">
        <v>18670.582639865701</v>
      </c>
      <c r="H34" s="6">
        <v>21642.15935518482</v>
      </c>
      <c r="I34" s="6">
        <v>29311.27791113724</v>
      </c>
      <c r="J34" s="6">
        <v>35943.446180779574</v>
      </c>
      <c r="K34" s="6">
        <v>39770.869210956982</v>
      </c>
      <c r="L34" s="6">
        <v>48603.577097674461</v>
      </c>
      <c r="M34" s="6">
        <v>46874.378189388255</v>
      </c>
      <c r="N34" s="6">
        <v>47551.841903333639</v>
      </c>
      <c r="O34" s="6">
        <v>45315.463980307177</v>
      </c>
      <c r="P34" s="6">
        <v>37607.11459433553</v>
      </c>
      <c r="Q34" s="6">
        <v>33560.764072040911</v>
      </c>
    </row>
    <row r="35" spans="1:17" x14ac:dyDescent="0.3">
      <c r="A35" s="3" t="s">
        <v>18</v>
      </c>
      <c r="B35" s="3" t="str">
        <f>INDEX('R2. Name matching table'!$B$5:$B$13,MATCH($A35,'R2. Name matching table'!$A$5:$A$13,0))</f>
        <v>BAU</v>
      </c>
      <c r="C35" s="3" t="s">
        <v>80</v>
      </c>
      <c r="D35" s="3" t="str">
        <f>INDEX('R2. Name matching table'!$E$5:$E$7,MATCH($C35,'R2. Name matching table'!$D$5:$D$7,0))</f>
        <v>Gas</v>
      </c>
      <c r="E35" s="3" t="s">
        <v>29</v>
      </c>
      <c r="F35" s="6">
        <v>1489.2188291199968</v>
      </c>
      <c r="G35" s="6">
        <v>511.30880000000002</v>
      </c>
      <c r="H35" s="6">
        <v>809.14954583038298</v>
      </c>
      <c r="I35" s="6">
        <v>895.01602619006962</v>
      </c>
      <c r="J35" s="6">
        <v>478.4734653940148</v>
      </c>
      <c r="K35" s="6">
        <v>530.95726952768996</v>
      </c>
      <c r="L35" s="6">
        <v>179.13003586724199</v>
      </c>
      <c r="M35" s="6">
        <v>549.58219498482595</v>
      </c>
      <c r="N35" s="6">
        <v>621.48493993270108</v>
      </c>
      <c r="O35" s="6">
        <v>1171.052134917526</v>
      </c>
      <c r="P35" s="6">
        <v>1099.1881949535941</v>
      </c>
      <c r="Q35" s="6">
        <v>1099.1881949535941</v>
      </c>
    </row>
    <row r="36" spans="1:17" x14ac:dyDescent="0.3">
      <c r="A36" s="3" t="s">
        <v>18</v>
      </c>
      <c r="B36" s="3" t="str">
        <f>INDEX('R2. Name matching table'!$B$5:$B$13,MATCH($A36,'R2. Name matching table'!$A$5:$A$13,0))</f>
        <v>BAU</v>
      </c>
      <c r="C36" s="3" t="s">
        <v>80</v>
      </c>
      <c r="D36" s="3" t="str">
        <f>INDEX('R2. Name matching table'!$E$5:$E$7,MATCH($C36,'R2. Name matching table'!$D$5:$D$7,0))</f>
        <v>Gas</v>
      </c>
      <c r="E36" s="3" t="s">
        <v>30</v>
      </c>
      <c r="F36" s="6">
        <v>10236.542041205346</v>
      </c>
      <c r="G36" s="6">
        <v>12625.883482459647</v>
      </c>
      <c r="H36" s="6">
        <v>13210.60529891632</v>
      </c>
      <c r="I36" s="6">
        <v>13889.83984796607</v>
      </c>
      <c r="J36" s="6">
        <v>8385.1120165081466</v>
      </c>
      <c r="K36" s="6">
        <v>2654.903274103383</v>
      </c>
      <c r="L36" s="6">
        <v>1263.597074636672</v>
      </c>
      <c r="M36" s="6">
        <v>1453.1688909040281</v>
      </c>
      <c r="N36" s="6">
        <v>2940.0524962714053</v>
      </c>
      <c r="O36" s="6">
        <v>868.96563865976395</v>
      </c>
      <c r="P36" s="6">
        <v>4371.18122473738</v>
      </c>
      <c r="Q36" s="6">
        <v>4164.2117029832743</v>
      </c>
    </row>
    <row r="37" spans="1:17" x14ac:dyDescent="0.3">
      <c r="A37" s="3" t="s">
        <v>18</v>
      </c>
      <c r="B37" s="3" t="str">
        <f>INDEX('R2. Name matching table'!$B$5:$B$13,MATCH($A37,'R2. Name matching table'!$A$5:$A$13,0))</f>
        <v>BAU</v>
      </c>
      <c r="C37" s="3" t="s">
        <v>80</v>
      </c>
      <c r="D37" s="3" t="str">
        <f>INDEX('R2. Name matching table'!$E$5:$E$7,MATCH($C37,'R2. Name matching table'!$D$5:$D$7,0))</f>
        <v>Gas</v>
      </c>
      <c r="E37" s="3" t="s">
        <v>31</v>
      </c>
      <c r="F37" s="6"/>
      <c r="G37" s="6"/>
      <c r="H37" s="6"/>
      <c r="I37" s="6"/>
      <c r="J37" s="6"/>
      <c r="K37" s="6">
        <v>3.8888888888888901E-3</v>
      </c>
      <c r="L37" s="6">
        <v>5.0000000000000001E-3</v>
      </c>
      <c r="M37" s="6"/>
      <c r="N37" s="6"/>
      <c r="O37" s="6"/>
      <c r="P37" s="6"/>
      <c r="Q37" s="6"/>
    </row>
    <row r="38" spans="1:17" x14ac:dyDescent="0.3">
      <c r="A38" s="3" t="s">
        <v>18</v>
      </c>
      <c r="B38" s="3" t="str">
        <f>INDEX('R2. Name matching table'!$B$5:$B$13,MATCH($A38,'R2. Name matching table'!$A$5:$A$13,0))</f>
        <v>BAU</v>
      </c>
      <c r="C38" s="3" t="s">
        <v>80</v>
      </c>
      <c r="D38" s="3" t="str">
        <f>INDEX('R2. Name matching table'!$E$5:$E$7,MATCH($C38,'R2. Name matching table'!$D$5:$D$7,0))</f>
        <v>Gas</v>
      </c>
      <c r="E38" s="3" t="s">
        <v>32</v>
      </c>
      <c r="F38" s="6">
        <v>26046.228122184351</v>
      </c>
      <c r="G38" s="6">
        <v>18167.61759729504</v>
      </c>
      <c r="H38" s="6">
        <v>13819.707273898093</v>
      </c>
      <c r="I38" s="6">
        <v>18632.378395786691</v>
      </c>
      <c r="J38" s="6">
        <v>16536.433792487042</v>
      </c>
      <c r="K38" s="6">
        <v>20817.890471167389</v>
      </c>
      <c r="L38" s="6">
        <v>23546.674833487421</v>
      </c>
      <c r="M38" s="6">
        <v>25142.482004847501</v>
      </c>
      <c r="N38" s="6">
        <v>24574.44787021714</v>
      </c>
      <c r="O38" s="6">
        <v>22996.725533701192</v>
      </c>
      <c r="P38" s="6">
        <v>22816.608403531463</v>
      </c>
      <c r="Q38" s="6">
        <v>20750.092124498809</v>
      </c>
    </row>
    <row r="39" spans="1:17" x14ac:dyDescent="0.3">
      <c r="A39" s="3" t="s">
        <v>18</v>
      </c>
      <c r="B39" s="3" t="str">
        <f>INDEX('R2. Name matching table'!$B$5:$B$13,MATCH($A39,'R2. Name matching table'!$A$5:$A$13,0))</f>
        <v>BAU</v>
      </c>
      <c r="C39" s="3" t="s">
        <v>80</v>
      </c>
      <c r="D39" s="3" t="str">
        <f>INDEX('R2. Name matching table'!$E$5:$E$7,MATCH($C39,'R2. Name matching table'!$D$5:$D$7,0))</f>
        <v>Gas</v>
      </c>
      <c r="E39" s="3" t="s">
        <v>33</v>
      </c>
      <c r="F39" s="6">
        <v>11985.75789668888</v>
      </c>
      <c r="G39" s="6">
        <v>7770.3580283789379</v>
      </c>
      <c r="H39" s="6">
        <v>9149.4721615786311</v>
      </c>
      <c r="I39" s="6">
        <v>6233.8196948441037</v>
      </c>
      <c r="J39" s="6">
        <v>5423.7552253000003</v>
      </c>
      <c r="K39" s="6">
        <v>3727.9118857706198</v>
      </c>
      <c r="L39" s="6">
        <v>1695.8433399293799</v>
      </c>
      <c r="M39" s="6">
        <v>2478.10230978247</v>
      </c>
      <c r="N39" s="6">
        <v>4010.6120968837217</v>
      </c>
      <c r="O39" s="6">
        <v>6006.0207128089805</v>
      </c>
      <c r="P39" s="6">
        <v>6870.2467797503305</v>
      </c>
      <c r="Q39" s="6">
        <v>8690.0442898627607</v>
      </c>
    </row>
    <row r="40" spans="1:17" x14ac:dyDescent="0.3">
      <c r="A40" s="3" t="s">
        <v>18</v>
      </c>
      <c r="B40" s="3" t="str">
        <f>INDEX('R2. Name matching table'!$B$5:$B$13,MATCH($A40,'R2. Name matching table'!$A$5:$A$13,0))</f>
        <v>BAU</v>
      </c>
      <c r="C40" s="3" t="s">
        <v>81</v>
      </c>
      <c r="D40" s="3" t="str">
        <f>INDEX('R2. Name matching table'!$E$5:$E$7,MATCH($C40,'R2. Name matching table'!$D$5:$D$7,0))</f>
        <v>Oil</v>
      </c>
      <c r="E40" s="3" t="s">
        <v>19</v>
      </c>
      <c r="F40" s="6">
        <v>20335.725670305044</v>
      </c>
      <c r="G40" s="6">
        <v>21914.136463044742</v>
      </c>
      <c r="H40" s="6">
        <v>25818.52078753704</v>
      </c>
      <c r="I40" s="6">
        <v>32133.195679142933</v>
      </c>
      <c r="J40" s="6">
        <v>23299.661391899634</v>
      </c>
      <c r="K40" s="6">
        <v>15138.321002900404</v>
      </c>
      <c r="L40" s="6">
        <v>17238.545015211083</v>
      </c>
      <c r="M40" s="6">
        <v>13242.969405023812</v>
      </c>
      <c r="N40" s="6">
        <v>1228.6116199448634</v>
      </c>
      <c r="O40" s="6">
        <v>1218.252159110602</v>
      </c>
      <c r="P40" s="6">
        <v>7880.2441117979834</v>
      </c>
      <c r="Q40" s="6">
        <v>7880.2441117979834</v>
      </c>
    </row>
    <row r="41" spans="1:17" x14ac:dyDescent="0.3">
      <c r="A41" s="3" t="s">
        <v>18</v>
      </c>
      <c r="B41" s="3" t="str">
        <f>INDEX('R2. Name matching table'!$B$5:$B$13,MATCH($A41,'R2. Name matching table'!$A$5:$A$13,0))</f>
        <v>BAU</v>
      </c>
      <c r="C41" s="3" t="s">
        <v>81</v>
      </c>
      <c r="D41" s="3" t="str">
        <f>INDEX('R2. Name matching table'!$E$5:$E$7,MATCH($C41,'R2. Name matching table'!$D$5:$D$7,0))</f>
        <v>Oil</v>
      </c>
      <c r="E41" s="3" t="s">
        <v>20</v>
      </c>
      <c r="F41" s="6">
        <v>1540.9259280000001</v>
      </c>
      <c r="G41" s="6">
        <v>1486.5190094075394</v>
      </c>
      <c r="H41" s="6">
        <v>1250.4881594075391</v>
      </c>
      <c r="I41" s="6">
        <v>825.54338859246195</v>
      </c>
      <c r="J41" s="6">
        <v>1008.2986704</v>
      </c>
      <c r="K41" s="6">
        <v>1008.2986704000001</v>
      </c>
      <c r="L41" s="6">
        <v>1.9259280000000001</v>
      </c>
      <c r="M41" s="6">
        <v>785.26176353999995</v>
      </c>
      <c r="N41" s="6">
        <v>785.26176353999995</v>
      </c>
      <c r="O41" s="6">
        <v>1.9259280000000001</v>
      </c>
      <c r="P41" s="6">
        <v>641.99951585999997</v>
      </c>
      <c r="Q41" s="6">
        <v>641.99951585999997</v>
      </c>
    </row>
    <row r="42" spans="1:17" x14ac:dyDescent="0.3">
      <c r="A42" s="3" t="s">
        <v>18</v>
      </c>
      <c r="B42" s="3" t="str">
        <f>INDEX('R2. Name matching table'!$B$5:$B$13,MATCH($A42,'R2. Name matching table'!$A$5:$A$13,0))</f>
        <v>BAU</v>
      </c>
      <c r="C42" s="3" t="s">
        <v>81</v>
      </c>
      <c r="D42" s="3" t="str">
        <f>INDEX('R2. Name matching table'!$E$5:$E$7,MATCH($C42,'R2. Name matching table'!$D$5:$D$7,0))</f>
        <v>Oil</v>
      </c>
      <c r="E42" s="3" t="s">
        <v>21</v>
      </c>
      <c r="F42" s="6">
        <v>1620.8897142857099</v>
      </c>
      <c r="G42" s="6">
        <v>1620.8897142857099</v>
      </c>
      <c r="H42" s="6">
        <v>1620.8897142857099</v>
      </c>
      <c r="I42" s="6">
        <v>1620.8897142857099</v>
      </c>
      <c r="J42" s="6">
        <v>1620.8897142857099</v>
      </c>
      <c r="K42" s="6">
        <v>1620.8897142857099</v>
      </c>
      <c r="L42" s="6">
        <v>1620.8897142857099</v>
      </c>
      <c r="M42" s="6">
        <v>5922.9615658098101</v>
      </c>
      <c r="N42" s="6">
        <v>29393.958085006299</v>
      </c>
      <c r="O42" s="6">
        <v>32108.648345959202</v>
      </c>
      <c r="P42" s="6">
        <v>49357.838930777754</v>
      </c>
      <c r="Q42" s="6">
        <v>44954.737569676799</v>
      </c>
    </row>
    <row r="43" spans="1:17" x14ac:dyDescent="0.3">
      <c r="A43" s="3" t="s">
        <v>18</v>
      </c>
      <c r="B43" s="3" t="str">
        <f>INDEX('R2. Name matching table'!$B$5:$B$13,MATCH($A43,'R2. Name matching table'!$A$5:$A$13,0))</f>
        <v>BAU</v>
      </c>
      <c r="C43" s="3" t="s">
        <v>81</v>
      </c>
      <c r="D43" s="3" t="str">
        <f>INDEX('R2. Name matching table'!$E$5:$E$7,MATCH($C43,'R2. Name matching table'!$D$5:$D$7,0))</f>
        <v>Oil</v>
      </c>
      <c r="E43" s="3" t="s">
        <v>22</v>
      </c>
      <c r="F43" s="6">
        <v>7308.1868000000004</v>
      </c>
      <c r="G43" s="6">
        <v>7206.5868</v>
      </c>
      <c r="H43" s="6">
        <v>5340.0019798500007</v>
      </c>
      <c r="I43" s="6">
        <v>2353.4662676100002</v>
      </c>
      <c r="J43" s="6">
        <v>5786.7299049200001</v>
      </c>
      <c r="K43" s="6">
        <v>5736.1106555600009</v>
      </c>
      <c r="L43" s="6">
        <v>372.87602838330002</v>
      </c>
      <c r="M43" s="6">
        <v>1704.9993172166999</v>
      </c>
      <c r="N43" s="6">
        <v>3647.5510066166999</v>
      </c>
      <c r="O43" s="6">
        <v>2420.8814867433002</v>
      </c>
      <c r="P43" s="6">
        <v>1660.9831092000002</v>
      </c>
      <c r="Q43" s="6">
        <v>1555.52934024</v>
      </c>
    </row>
    <row r="44" spans="1:17" x14ac:dyDescent="0.3">
      <c r="A44" s="3" t="s">
        <v>18</v>
      </c>
      <c r="B44" s="3" t="str">
        <f>INDEX('R2. Name matching table'!$B$5:$B$13,MATCH($A44,'R2. Name matching table'!$A$5:$A$13,0))</f>
        <v>BAU</v>
      </c>
      <c r="C44" s="3" t="s">
        <v>81</v>
      </c>
      <c r="D44" s="3" t="str">
        <f>INDEX('R2. Name matching table'!$E$5:$E$7,MATCH($C44,'R2. Name matching table'!$D$5:$D$7,0))</f>
        <v>Oil</v>
      </c>
      <c r="E44" s="3" t="s">
        <v>23</v>
      </c>
      <c r="F44" s="6">
        <v>18302.179957521825</v>
      </c>
      <c r="G44" s="6">
        <v>19255.602393991387</v>
      </c>
      <c r="H44" s="6">
        <v>21654.362272564562</v>
      </c>
      <c r="I44" s="6">
        <v>25844.941043712148</v>
      </c>
      <c r="J44" s="6">
        <v>30803.899092708758</v>
      </c>
      <c r="K44" s="6">
        <v>42871.499513343602</v>
      </c>
      <c r="L44" s="6">
        <v>41200.280635009556</v>
      </c>
      <c r="M44" s="6">
        <v>36425.847428364068</v>
      </c>
      <c r="N44" s="6">
        <v>32313.394062808758</v>
      </c>
      <c r="O44" s="6">
        <v>23418.68311981616</v>
      </c>
      <c r="P44" s="6">
        <v>8653.1805157789804</v>
      </c>
      <c r="Q44" s="6">
        <v>24749.628650928353</v>
      </c>
    </row>
    <row r="45" spans="1:17" x14ac:dyDescent="0.3">
      <c r="A45" s="3" t="s">
        <v>18</v>
      </c>
      <c r="B45" s="3" t="str">
        <f>INDEX('R2. Name matching table'!$B$5:$B$13,MATCH($A45,'R2. Name matching table'!$A$5:$A$13,0))</f>
        <v>BAU</v>
      </c>
      <c r="C45" s="3" t="s">
        <v>81</v>
      </c>
      <c r="D45" s="3" t="str">
        <f>INDEX('R2. Name matching table'!$E$5:$E$7,MATCH($C45,'R2. Name matching table'!$D$5:$D$7,0))</f>
        <v>Oil</v>
      </c>
      <c r="E45" s="3" t="s">
        <v>24</v>
      </c>
      <c r="F45" s="6">
        <v>14.373790279604</v>
      </c>
      <c r="G45" s="6">
        <v>347.17003749999998</v>
      </c>
      <c r="H45" s="6">
        <v>253.70118124999999</v>
      </c>
      <c r="I45" s="6">
        <v>104.15101125</v>
      </c>
      <c r="J45" s="6">
        <v>386.63392838601999</v>
      </c>
      <c r="K45" s="6">
        <v>382.36106638601996</v>
      </c>
      <c r="L45" s="6">
        <v>452.1074112</v>
      </c>
      <c r="M45" s="6">
        <v>452.1074112</v>
      </c>
      <c r="N45" s="6">
        <v>248.98706301751702</v>
      </c>
      <c r="O45" s="6">
        <v>323.21166569817603</v>
      </c>
      <c r="P45" s="6">
        <v>465.26865988850204</v>
      </c>
      <c r="Q45" s="6">
        <v>394.066101515806</v>
      </c>
    </row>
    <row r="46" spans="1:17" x14ac:dyDescent="0.3">
      <c r="A46" s="3" t="s">
        <v>18</v>
      </c>
      <c r="B46" s="3" t="str">
        <f>INDEX('R2. Name matching table'!$B$5:$B$13,MATCH($A46,'R2. Name matching table'!$A$5:$A$13,0))</f>
        <v>BAU</v>
      </c>
      <c r="C46" s="3" t="s">
        <v>81</v>
      </c>
      <c r="D46" s="3" t="str">
        <f>INDEX('R2. Name matching table'!$E$5:$E$7,MATCH($C46,'R2. Name matching table'!$D$5:$D$7,0))</f>
        <v>Oil</v>
      </c>
      <c r="E46" s="3" t="s">
        <v>25</v>
      </c>
      <c r="F46" s="6">
        <v>21817.018442619701</v>
      </c>
      <c r="G46" s="6">
        <v>23622.3198182374</v>
      </c>
      <c r="H46" s="6">
        <v>17847.535703723799</v>
      </c>
      <c r="I46" s="6">
        <v>15659.982537651489</v>
      </c>
      <c r="J46" s="6">
        <v>22042.558465435457</v>
      </c>
      <c r="K46" s="6">
        <v>14949.05469599296</v>
      </c>
      <c r="L46" s="6">
        <v>11477.50126336378</v>
      </c>
      <c r="M46" s="6">
        <v>13105.8928937651</v>
      </c>
      <c r="N46" s="6">
        <v>19082.18392344048</v>
      </c>
      <c r="O46" s="6">
        <v>27368.312634999362</v>
      </c>
      <c r="P46" s="6">
        <v>23748.597236960159</v>
      </c>
      <c r="Q46" s="6">
        <v>13834.076894999998</v>
      </c>
    </row>
    <row r="47" spans="1:17" x14ac:dyDescent="0.3">
      <c r="A47" s="3" t="s">
        <v>18</v>
      </c>
      <c r="B47" s="3" t="str">
        <f>INDEX('R2. Name matching table'!$B$5:$B$13,MATCH($A47,'R2. Name matching table'!$A$5:$A$13,0))</f>
        <v>BAU</v>
      </c>
      <c r="C47" s="3" t="s">
        <v>81</v>
      </c>
      <c r="D47" s="3" t="str">
        <f>INDEX('R2. Name matching table'!$E$5:$E$7,MATCH($C47,'R2. Name matching table'!$D$5:$D$7,0))</f>
        <v>Oil</v>
      </c>
      <c r="E47" s="3" t="s">
        <v>26</v>
      </c>
      <c r="F47" s="6">
        <v>1375.9391274</v>
      </c>
      <c r="G47" s="6">
        <v>1239.6361176</v>
      </c>
      <c r="H47" s="6">
        <v>895.29275159999997</v>
      </c>
      <c r="I47" s="6">
        <v>344.343366</v>
      </c>
      <c r="J47" s="6">
        <v>1150.602563557273</v>
      </c>
      <c r="K47" s="6">
        <v>1150.62529083</v>
      </c>
      <c r="L47" s="6">
        <v>2.27272727272727E-2</v>
      </c>
      <c r="M47" s="6">
        <v>1.3611286800000399</v>
      </c>
      <c r="N47" s="6">
        <v>770.76852731999998</v>
      </c>
      <c r="O47" s="6">
        <v>769.40739864</v>
      </c>
      <c r="P47" s="6">
        <v>499.18169699999987</v>
      </c>
      <c r="Q47" s="6">
        <v>499.18169699999999</v>
      </c>
    </row>
    <row r="48" spans="1:17" x14ac:dyDescent="0.3">
      <c r="A48" s="3" t="s">
        <v>18</v>
      </c>
      <c r="B48" s="3" t="str">
        <f>INDEX('R2. Name matching table'!$B$5:$B$13,MATCH($A48,'R2. Name matching table'!$A$5:$A$13,0))</f>
        <v>BAU</v>
      </c>
      <c r="C48" s="3" t="s">
        <v>81</v>
      </c>
      <c r="D48" s="3" t="str">
        <f>INDEX('R2. Name matching table'!$E$5:$E$7,MATCH($C48,'R2. Name matching table'!$D$5:$D$7,0))</f>
        <v>Oil</v>
      </c>
      <c r="E48" s="3" t="s">
        <v>27</v>
      </c>
      <c r="F48" s="6">
        <v>13.39776</v>
      </c>
      <c r="G48" s="6">
        <v>12.057983999999999</v>
      </c>
      <c r="H48" s="6"/>
      <c r="I48" s="6"/>
      <c r="J48" s="6"/>
      <c r="K48" s="6"/>
      <c r="L48" s="6">
        <v>0.03</v>
      </c>
      <c r="M48" s="6">
        <v>15.7591152</v>
      </c>
      <c r="N48" s="6">
        <v>15.729115199999999</v>
      </c>
      <c r="O48" s="6"/>
      <c r="P48" s="6"/>
      <c r="Q48" s="6">
        <v>31.5</v>
      </c>
    </row>
    <row r="49" spans="1:17" x14ac:dyDescent="0.3">
      <c r="A49" s="3" t="s">
        <v>18</v>
      </c>
      <c r="B49" s="3" t="str">
        <f>INDEX('R2. Name matching table'!$B$5:$B$13,MATCH($A49,'R2. Name matching table'!$A$5:$A$13,0))</f>
        <v>BAU</v>
      </c>
      <c r="C49" s="3" t="s">
        <v>81</v>
      </c>
      <c r="D49" s="3" t="str">
        <f>INDEX('R2. Name matching table'!$E$5:$E$7,MATCH($C49,'R2. Name matching table'!$D$5:$D$7,0))</f>
        <v>Oil</v>
      </c>
      <c r="E49" s="3" t="s">
        <v>28</v>
      </c>
      <c r="F49" s="6">
        <v>54799</v>
      </c>
      <c r="G49" s="6">
        <v>59272.2</v>
      </c>
      <c r="H49" s="6">
        <v>69906.954510271142</v>
      </c>
      <c r="I49" s="6">
        <v>87778.576581791989</v>
      </c>
      <c r="J49" s="6">
        <v>89325.523786178615</v>
      </c>
      <c r="K49" s="6">
        <v>91086.823382379807</v>
      </c>
      <c r="L49" s="6">
        <v>91155.127200883449</v>
      </c>
      <c r="M49" s="6">
        <v>84902.354962803453</v>
      </c>
      <c r="N49" s="6">
        <v>63627.291307268504</v>
      </c>
      <c r="O49" s="6">
        <v>52612.222420815204</v>
      </c>
      <c r="P49" s="6">
        <v>40844.295090741885</v>
      </c>
      <c r="Q49" s="6">
        <v>15543.709080574401</v>
      </c>
    </row>
    <row r="50" spans="1:17" x14ac:dyDescent="0.3">
      <c r="A50" s="3" t="s">
        <v>18</v>
      </c>
      <c r="B50" s="3" t="str">
        <f>INDEX('R2. Name matching table'!$B$5:$B$13,MATCH($A50,'R2. Name matching table'!$A$5:$A$13,0))</f>
        <v>BAU</v>
      </c>
      <c r="C50" s="3" t="s">
        <v>81</v>
      </c>
      <c r="D50" s="3" t="str">
        <f>INDEX('R2. Name matching table'!$E$5:$E$7,MATCH($C50,'R2. Name matching table'!$D$5:$D$7,0))</f>
        <v>Oil</v>
      </c>
      <c r="E50" s="3" t="s">
        <v>29</v>
      </c>
      <c r="F50" s="6">
        <v>7756</v>
      </c>
      <c r="G50" s="6">
        <v>7989.2000000000007</v>
      </c>
      <c r="H50" s="6">
        <v>8497.4</v>
      </c>
      <c r="I50" s="6">
        <v>5481.9425198393201</v>
      </c>
      <c r="J50" s="6">
        <v>4710.2099467206799</v>
      </c>
      <c r="K50" s="6">
        <v>3513.7400803200003</v>
      </c>
      <c r="L50" s="6">
        <v>2798.9068104256498</v>
      </c>
      <c r="M50" s="6">
        <v>2965.8143735743492</v>
      </c>
      <c r="N50" s="6">
        <v>1975.3665436543499</v>
      </c>
      <c r="O50" s="6">
        <v>1808.4589805056501</v>
      </c>
      <c r="P50" s="6"/>
      <c r="Q50" s="6"/>
    </row>
    <row r="51" spans="1:17" x14ac:dyDescent="0.3">
      <c r="A51" s="3" t="s">
        <v>18</v>
      </c>
      <c r="B51" s="3" t="str">
        <f>INDEX('R2. Name matching table'!$B$5:$B$13,MATCH($A51,'R2. Name matching table'!$A$5:$A$13,0))</f>
        <v>BAU</v>
      </c>
      <c r="C51" s="3" t="s">
        <v>81</v>
      </c>
      <c r="D51" s="3" t="str">
        <f>INDEX('R2. Name matching table'!$E$5:$E$7,MATCH($C51,'R2. Name matching table'!$D$5:$D$7,0))</f>
        <v>Oil</v>
      </c>
      <c r="E51" s="3" t="s">
        <v>30</v>
      </c>
      <c r="F51" s="6">
        <v>6066.7654501654515</v>
      </c>
      <c r="G51" s="6">
        <v>5986.8994166433868</v>
      </c>
      <c r="H51" s="6">
        <v>5452.9580292552973</v>
      </c>
      <c r="I51" s="6">
        <v>4584.6826980552987</v>
      </c>
      <c r="J51" s="6">
        <v>3499.3385340552977</v>
      </c>
      <c r="K51" s="6">
        <v>2413.9943700552976</v>
      </c>
      <c r="L51" s="6">
        <v>1487.9462434143645</v>
      </c>
      <c r="M51" s="6">
        <v>1110.5817353071277</v>
      </c>
      <c r="N51" s="6">
        <v>1504.6699370226816</v>
      </c>
      <c r="O51" s="6">
        <v>1504.6699370226816</v>
      </c>
      <c r="P51" s="6">
        <v>1504.6699370226827</v>
      </c>
      <c r="Q51" s="6">
        <v>1295.3140600974934</v>
      </c>
    </row>
    <row r="52" spans="1:17" x14ac:dyDescent="0.3">
      <c r="A52" s="3" t="s">
        <v>18</v>
      </c>
      <c r="B52" s="3" t="str">
        <f>INDEX('R2. Name matching table'!$B$5:$B$13,MATCH($A52,'R2. Name matching table'!$A$5:$A$13,0))</f>
        <v>BAU</v>
      </c>
      <c r="C52" s="3" t="s">
        <v>81</v>
      </c>
      <c r="D52" s="3" t="str">
        <f>INDEX('R2. Name matching table'!$E$5:$E$7,MATCH($C52,'R2. Name matching table'!$D$5:$D$7,0))</f>
        <v>Oil</v>
      </c>
      <c r="E52" s="3" t="s">
        <v>32</v>
      </c>
      <c r="F52" s="6"/>
      <c r="G52" s="6"/>
      <c r="H52" s="6"/>
      <c r="I52" s="6"/>
      <c r="J52" s="6"/>
      <c r="K52" s="6"/>
      <c r="L52" s="6"/>
      <c r="M52" s="6">
        <v>5535.6076967661893</v>
      </c>
      <c r="N52" s="6">
        <v>7662.0735048338092</v>
      </c>
      <c r="O52" s="6">
        <v>2134.8929991076097</v>
      </c>
      <c r="P52" s="6">
        <v>5789.6375317723905</v>
      </c>
      <c r="Q52" s="6">
        <v>13201.822095359999</v>
      </c>
    </row>
    <row r="53" spans="1:17" x14ac:dyDescent="0.3">
      <c r="A53" s="3" t="s">
        <v>18</v>
      </c>
      <c r="B53" s="3" t="str">
        <f>INDEX('R2. Name matching table'!$B$5:$B$13,MATCH($A53,'R2. Name matching table'!$A$5:$A$13,0))</f>
        <v>BAU</v>
      </c>
      <c r="C53" s="3" t="s">
        <v>81</v>
      </c>
      <c r="D53" s="3" t="str">
        <f>INDEX('R2. Name matching table'!$E$5:$E$7,MATCH($C53,'R2. Name matching table'!$D$5:$D$7,0))</f>
        <v>Oil</v>
      </c>
      <c r="E53" s="3" t="s">
        <v>33</v>
      </c>
      <c r="F53" s="6">
        <v>9134.5790933332901</v>
      </c>
      <c r="G53" s="6">
        <v>2912.8393822335001</v>
      </c>
      <c r="H53" s="6"/>
      <c r="I53" s="6"/>
      <c r="J53" s="6">
        <v>68.954921279999994</v>
      </c>
      <c r="K53" s="6">
        <v>34.477460639999997</v>
      </c>
      <c r="L53" s="6">
        <v>6399.4088299222103</v>
      </c>
      <c r="M53" s="6">
        <v>9036.64</v>
      </c>
      <c r="N53" s="6">
        <v>8225.7371731200001</v>
      </c>
      <c r="O53" s="6">
        <v>7378.9618438400003</v>
      </c>
      <c r="P53" s="6">
        <v>6399.4582556800033</v>
      </c>
      <c r="Q53" s="6">
        <v>5431.5135849600001</v>
      </c>
    </row>
    <row r="54" spans="1:17" x14ac:dyDescent="0.3">
      <c r="A54" s="3" t="s">
        <v>34</v>
      </c>
      <c r="B54" s="3" t="str">
        <f>INDEX('R2. Name matching table'!$B$5:$B$13,MATCH($A54,'R2. Name matching table'!$A$5:$A$13,0))</f>
        <v>2DS_cheap_ren</v>
      </c>
      <c r="C54" s="3" t="s">
        <v>79</v>
      </c>
      <c r="D54" s="3" t="str">
        <f>INDEX('R2. Name matching table'!$E$5:$E$7,MATCH($C54,'R2. Name matching table'!$D$5:$D$7,0))</f>
        <v>Coal</v>
      </c>
      <c r="E54" s="3" t="s">
        <v>19</v>
      </c>
      <c r="F54" s="6">
        <v>5943.7487520000004</v>
      </c>
      <c r="G54" s="6">
        <v>6367.0922568611986</v>
      </c>
      <c r="H54" s="6">
        <v>7562.1082802642986</v>
      </c>
      <c r="I54" s="6">
        <v>9957.8529219478114</v>
      </c>
      <c r="J54" s="6">
        <v>1515.180396263019</v>
      </c>
      <c r="K54" s="6">
        <v>2159.3123700688807</v>
      </c>
      <c r="L54" s="6">
        <v>11183.823235438842</v>
      </c>
      <c r="M54" s="6">
        <v>12303.349201631188</v>
      </c>
      <c r="N54" s="6">
        <v>55613.886258816849</v>
      </c>
      <c r="O54" s="6">
        <v>28004.073651761417</v>
      </c>
      <c r="P54" s="6">
        <v>29736.499386319654</v>
      </c>
      <c r="Q54" s="6">
        <v>13940.734009520294</v>
      </c>
    </row>
    <row r="55" spans="1:17" x14ac:dyDescent="0.3">
      <c r="A55" s="3" t="s">
        <v>34</v>
      </c>
      <c r="B55" s="3" t="str">
        <f>INDEX('R2. Name matching table'!$B$5:$B$13,MATCH($A55,'R2. Name matching table'!$A$5:$A$13,0))</f>
        <v>2DS_cheap_ren</v>
      </c>
      <c r="C55" s="3" t="s">
        <v>79</v>
      </c>
      <c r="D55" s="3" t="str">
        <f>INDEX('R2. Name matching table'!$E$5:$E$7,MATCH($C55,'R2. Name matching table'!$D$5:$D$7,0))</f>
        <v>Coal</v>
      </c>
      <c r="E55" s="3" t="s">
        <v>20</v>
      </c>
      <c r="F55" s="6">
        <v>8698.3700759999992</v>
      </c>
      <c r="G55" s="6">
        <v>9317.9114846631001</v>
      </c>
      <c r="H55" s="6">
        <v>11066.755867564099</v>
      </c>
      <c r="I55" s="6">
        <v>14019.36566308741</v>
      </c>
      <c r="J55" s="6">
        <v>18511.957015153042</v>
      </c>
      <c r="K55" s="6">
        <v>24574.538195083238</v>
      </c>
      <c r="L55" s="6">
        <v>39526.635049027318</v>
      </c>
      <c r="M55" s="6">
        <v>56536.117223715402</v>
      </c>
      <c r="N55" s="6">
        <v>400.38763796858598</v>
      </c>
      <c r="O55" s="6">
        <v>674.22520411437495</v>
      </c>
      <c r="P55" s="6">
        <v>603.25490552225904</v>
      </c>
      <c r="Q55" s="6">
        <v>281.08744484879105</v>
      </c>
    </row>
    <row r="56" spans="1:17" x14ac:dyDescent="0.3">
      <c r="A56" s="3" t="s">
        <v>34</v>
      </c>
      <c r="B56" s="3" t="str">
        <f>INDEX('R2. Name matching table'!$B$5:$B$13,MATCH($A56,'R2. Name matching table'!$A$5:$A$13,0))</f>
        <v>2DS_cheap_ren</v>
      </c>
      <c r="C56" s="3" t="s">
        <v>79</v>
      </c>
      <c r="D56" s="3" t="str">
        <f>INDEX('R2. Name matching table'!$E$5:$E$7,MATCH($C56,'R2. Name matching table'!$D$5:$D$7,0))</f>
        <v>Coal</v>
      </c>
      <c r="E56" s="3" t="s">
        <v>21</v>
      </c>
      <c r="F56" s="6">
        <v>617.51113199999998</v>
      </c>
      <c r="G56" s="6">
        <v>1424.9757345876001</v>
      </c>
      <c r="H56" s="6">
        <v>1584.5546077635161</v>
      </c>
      <c r="I56" s="6">
        <v>1452.5937686550301</v>
      </c>
      <c r="J56" s="6">
        <v>5.32134085057268</v>
      </c>
      <c r="K56" s="6">
        <v>5.32134085057268</v>
      </c>
      <c r="L56" s="6">
        <v>19.4004096395768</v>
      </c>
      <c r="M56" s="6">
        <v>16.705943562023599</v>
      </c>
      <c r="N56" s="6">
        <v>53.963407872374503</v>
      </c>
      <c r="O56" s="6">
        <v>33.564221256137401</v>
      </c>
      <c r="P56" s="6">
        <v>3.4444455845664899</v>
      </c>
      <c r="Q56" s="6">
        <v>2.3801774144519499</v>
      </c>
    </row>
    <row r="57" spans="1:17" x14ac:dyDescent="0.3">
      <c r="A57" s="3" t="s">
        <v>34</v>
      </c>
      <c r="B57" s="3" t="str">
        <f>INDEX('R2. Name matching table'!$B$5:$B$13,MATCH($A57,'R2. Name matching table'!$A$5:$A$13,0))</f>
        <v>2DS_cheap_ren</v>
      </c>
      <c r="C57" s="3" t="s">
        <v>79</v>
      </c>
      <c r="D57" s="3" t="str">
        <f>INDEX('R2. Name matching table'!$E$5:$E$7,MATCH($C57,'R2. Name matching table'!$D$5:$D$7,0))</f>
        <v>Coal</v>
      </c>
      <c r="E57" s="3" t="s">
        <v>22</v>
      </c>
      <c r="F57" s="6">
        <v>46391.120343504801</v>
      </c>
      <c r="G57" s="6">
        <v>58024.0049994</v>
      </c>
      <c r="H57" s="6">
        <v>77398.900157678203</v>
      </c>
      <c r="I57" s="6">
        <v>60194.217420111934</v>
      </c>
      <c r="J57" s="6">
        <v>373.9586255644104</v>
      </c>
      <c r="K57" s="6">
        <v>349.11653201663</v>
      </c>
      <c r="L57" s="6">
        <v>437.84796904563098</v>
      </c>
      <c r="M57" s="6">
        <v>399.34470096321598</v>
      </c>
      <c r="N57" s="6">
        <v>398.60667928414102</v>
      </c>
      <c r="O57" s="6">
        <v>225.380598867391</v>
      </c>
      <c r="P57" s="6">
        <v>224.813837681774</v>
      </c>
      <c r="Q57" s="6">
        <v>225.89256816396701</v>
      </c>
    </row>
    <row r="58" spans="1:17" x14ac:dyDescent="0.3">
      <c r="A58" s="3" t="s">
        <v>34</v>
      </c>
      <c r="B58" s="3" t="str">
        <f>INDEX('R2. Name matching table'!$B$5:$B$13,MATCH($A58,'R2. Name matching table'!$A$5:$A$13,0))</f>
        <v>2DS_cheap_ren</v>
      </c>
      <c r="C58" s="3" t="s">
        <v>79</v>
      </c>
      <c r="D58" s="3" t="str">
        <f>INDEX('R2. Name matching table'!$E$5:$E$7,MATCH($C58,'R2. Name matching table'!$D$5:$D$7,0))</f>
        <v>Coal</v>
      </c>
      <c r="E58" s="3" t="s">
        <v>23</v>
      </c>
      <c r="F58" s="6">
        <v>1956.4995470857345</v>
      </c>
      <c r="G58" s="6">
        <v>2095.445209019198</v>
      </c>
      <c r="H58" s="6">
        <v>2489.6842308059158</v>
      </c>
      <c r="I58" s="6">
        <v>3279.2994271424759</v>
      </c>
      <c r="J58" s="6">
        <v>1494.1923669700859</v>
      </c>
      <c r="K58" s="6">
        <v>1559.4019592486709</v>
      </c>
      <c r="L58" s="6">
        <v>2593.8671435230199</v>
      </c>
      <c r="M58" s="6">
        <v>2572.9827933333872</v>
      </c>
      <c r="N58" s="6">
        <v>4430.5803772177942</v>
      </c>
      <c r="O58" s="6">
        <v>20666.144487780741</v>
      </c>
      <c r="P58" s="6">
        <v>2969.4700860120147</v>
      </c>
      <c r="Q58" s="6">
        <v>1444.7456416874206</v>
      </c>
    </row>
    <row r="59" spans="1:17" x14ac:dyDescent="0.3">
      <c r="A59" s="3" t="s">
        <v>34</v>
      </c>
      <c r="B59" s="3" t="str">
        <f>INDEX('R2. Name matching table'!$B$5:$B$13,MATCH($A59,'R2. Name matching table'!$A$5:$A$13,0))</f>
        <v>2DS_cheap_ren</v>
      </c>
      <c r="C59" s="3" t="s">
        <v>79</v>
      </c>
      <c r="D59" s="3" t="str">
        <f>INDEX('R2. Name matching table'!$E$5:$E$7,MATCH($C59,'R2. Name matching table'!$D$5:$D$7,0))</f>
        <v>Coal</v>
      </c>
      <c r="E59" s="3" t="s">
        <v>24</v>
      </c>
      <c r="F59" s="6">
        <v>220.65328754320069</v>
      </c>
      <c r="G59" s="6">
        <v>4653.0258739403698</v>
      </c>
      <c r="H59" s="6">
        <v>5526.0222973536002</v>
      </c>
      <c r="I59" s="6">
        <v>5814.0175940579702</v>
      </c>
      <c r="J59" s="6">
        <v>179.36092678204972</v>
      </c>
      <c r="K59" s="6">
        <v>212.81570757336499</v>
      </c>
      <c r="L59" s="6">
        <v>225.34812583675301</v>
      </c>
      <c r="M59" s="6">
        <v>327.899911834509</v>
      </c>
      <c r="N59" s="6">
        <v>320.92637556637402</v>
      </c>
      <c r="O59" s="6">
        <v>47.639283768412703</v>
      </c>
      <c r="P59" s="6">
        <v>45.7351368565717</v>
      </c>
      <c r="Q59" s="6">
        <v>43.410246963460203</v>
      </c>
    </row>
    <row r="60" spans="1:17" x14ac:dyDescent="0.3">
      <c r="A60" s="3" t="s">
        <v>34</v>
      </c>
      <c r="B60" s="3" t="str">
        <f>INDEX('R2. Name matching table'!$B$5:$B$13,MATCH($A60,'R2. Name matching table'!$A$5:$A$13,0))</f>
        <v>2DS_cheap_ren</v>
      </c>
      <c r="C60" s="3" t="s">
        <v>79</v>
      </c>
      <c r="D60" s="3" t="str">
        <f>INDEX('R2. Name matching table'!$E$5:$E$7,MATCH($C60,'R2. Name matching table'!$D$5:$D$7,0))</f>
        <v>Coal</v>
      </c>
      <c r="E60" s="3" t="s">
        <v>25</v>
      </c>
      <c r="F60" s="6">
        <v>7004.1642922463398</v>
      </c>
      <c r="G60" s="6">
        <v>7501.01150087112</v>
      </c>
      <c r="H60" s="6">
        <v>7249.1500741468599</v>
      </c>
      <c r="I60" s="6">
        <v>6868.0245479229998</v>
      </c>
      <c r="J60" s="6">
        <v>474.92721776591702</v>
      </c>
      <c r="K60" s="6">
        <v>553.38101335233705</v>
      </c>
      <c r="L60" s="6">
        <v>652.82463033352406</v>
      </c>
      <c r="M60" s="6">
        <v>705.91022829246208</v>
      </c>
      <c r="N60" s="6">
        <v>707.94071892804504</v>
      </c>
      <c r="O60" s="6">
        <v>720.70445179115393</v>
      </c>
      <c r="P60" s="6">
        <v>252.444510332416</v>
      </c>
      <c r="Q60" s="6">
        <v>237.62430971648388</v>
      </c>
    </row>
    <row r="61" spans="1:17" x14ac:dyDescent="0.3">
      <c r="A61" s="3" t="s">
        <v>34</v>
      </c>
      <c r="B61" s="3" t="str">
        <f>INDEX('R2. Name matching table'!$B$5:$B$13,MATCH($A61,'R2. Name matching table'!$A$5:$A$13,0))</f>
        <v>2DS_cheap_ren</v>
      </c>
      <c r="C61" s="3" t="s">
        <v>79</v>
      </c>
      <c r="D61" s="3" t="str">
        <f>INDEX('R2. Name matching table'!$E$5:$E$7,MATCH($C61,'R2. Name matching table'!$D$5:$D$7,0))</f>
        <v>Coal</v>
      </c>
      <c r="E61" s="3" t="s">
        <v>26</v>
      </c>
      <c r="F61" s="6">
        <v>7409.3540039325098</v>
      </c>
      <c r="G61" s="6">
        <v>8929.7982051012004</v>
      </c>
      <c r="H61" s="6">
        <v>12524.503927366441</v>
      </c>
      <c r="I61" s="6">
        <v>16680.461549150321</v>
      </c>
      <c r="J61" s="6">
        <v>3020.255043011658</v>
      </c>
      <c r="K61" s="6">
        <v>4692.1217291577896</v>
      </c>
      <c r="L61" s="6">
        <v>6457.1773282348304</v>
      </c>
      <c r="M61" s="6">
        <v>7.2687799131031401</v>
      </c>
      <c r="N61" s="6">
        <v>14252.490485676701</v>
      </c>
      <c r="O61" s="6">
        <v>13619.7152717804</v>
      </c>
      <c r="P61" s="6">
        <v>12918.4616509604</v>
      </c>
      <c r="Q61" s="6">
        <v>1916.8639252785199</v>
      </c>
    </row>
    <row r="62" spans="1:17" x14ac:dyDescent="0.3">
      <c r="A62" s="3" t="s">
        <v>34</v>
      </c>
      <c r="B62" s="3" t="str">
        <f>INDEX('R2. Name matching table'!$B$5:$B$13,MATCH($A62,'R2. Name matching table'!$A$5:$A$13,0))</f>
        <v>2DS_cheap_ren</v>
      </c>
      <c r="C62" s="3" t="s">
        <v>79</v>
      </c>
      <c r="D62" s="3" t="str">
        <f>INDEX('R2. Name matching table'!$E$5:$E$7,MATCH($C62,'R2. Name matching table'!$D$5:$D$7,0))</f>
        <v>Coal</v>
      </c>
      <c r="E62" s="3" t="s">
        <v>27</v>
      </c>
      <c r="F62" s="6"/>
      <c r="G62" s="6"/>
      <c r="H62" s="6"/>
      <c r="I62" s="6">
        <v>4.0000000000000002E-4</v>
      </c>
      <c r="J62" s="6">
        <v>1.36424070424845E-3</v>
      </c>
      <c r="K62" s="6">
        <v>2.3243962466017501E-3</v>
      </c>
      <c r="L62" s="6">
        <v>3.6787904646488098E-3</v>
      </c>
      <c r="M62" s="6">
        <v>5.5892972700184104E-3</v>
      </c>
      <c r="N62" s="6">
        <v>8.2842558018309791E-3</v>
      </c>
      <c r="O62" s="6">
        <v>1.2085760966731101E-2</v>
      </c>
      <c r="P62" s="6">
        <v>1.7448159440834068E-2</v>
      </c>
      <c r="Q62" s="6">
        <v>2.5012352082360148E-2</v>
      </c>
    </row>
    <row r="63" spans="1:17" x14ac:dyDescent="0.3">
      <c r="A63" s="3" t="s">
        <v>34</v>
      </c>
      <c r="B63" s="3" t="str">
        <f>INDEX('R2. Name matching table'!$B$5:$B$13,MATCH($A63,'R2. Name matching table'!$A$5:$A$13,0))</f>
        <v>2DS_cheap_ren</v>
      </c>
      <c r="C63" s="3" t="s">
        <v>79</v>
      </c>
      <c r="D63" s="3" t="str">
        <f>INDEX('R2. Name matching table'!$E$5:$E$7,MATCH($C63,'R2. Name matching table'!$D$5:$D$7,0))</f>
        <v>Coal</v>
      </c>
      <c r="E63" s="3" t="s">
        <v>28</v>
      </c>
      <c r="F63" s="6">
        <v>167.08318595763097</v>
      </c>
      <c r="G63" s="6">
        <v>85.690512330299896</v>
      </c>
      <c r="H63" s="6">
        <v>225.21379663578699</v>
      </c>
      <c r="I63" s="6">
        <v>511.06860185559179</v>
      </c>
      <c r="J63" s="6">
        <v>208.45560653108231</v>
      </c>
      <c r="K63" s="6">
        <v>118.17264260306679</v>
      </c>
      <c r="L63" s="6">
        <v>40.7127222705059</v>
      </c>
      <c r="M63" s="6">
        <v>33.263103934702585</v>
      </c>
      <c r="N63" s="6">
        <v>35.380628359357701</v>
      </c>
      <c r="O63" s="6">
        <v>31.915495352317699</v>
      </c>
      <c r="P63" s="6">
        <v>31.093343479229201</v>
      </c>
      <c r="Q63" s="6">
        <v>27.630923518589199</v>
      </c>
    </row>
    <row r="64" spans="1:17" x14ac:dyDescent="0.3">
      <c r="A64" s="3" t="s">
        <v>34</v>
      </c>
      <c r="B64" s="3" t="str">
        <f>INDEX('R2. Name matching table'!$B$5:$B$13,MATCH($A64,'R2. Name matching table'!$A$5:$A$13,0))</f>
        <v>2DS_cheap_ren</v>
      </c>
      <c r="C64" s="3" t="s">
        <v>79</v>
      </c>
      <c r="D64" s="3" t="str">
        <f>INDEX('R2. Name matching table'!$E$5:$E$7,MATCH($C64,'R2. Name matching table'!$D$5:$D$7,0))</f>
        <v>Coal</v>
      </c>
      <c r="E64" s="3" t="s">
        <v>29</v>
      </c>
      <c r="F64" s="6">
        <v>173.91967199999999</v>
      </c>
      <c r="G64" s="6">
        <v>231.3813991797</v>
      </c>
      <c r="H64" s="6">
        <v>238.62200678714299</v>
      </c>
      <c r="I64" s="6">
        <v>102.51449333298</v>
      </c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3" t="s">
        <v>34</v>
      </c>
      <c r="B65" s="3" t="str">
        <f>INDEX('R2. Name matching table'!$B$5:$B$13,MATCH($A65,'R2. Name matching table'!$A$5:$A$13,0))</f>
        <v>2DS_cheap_ren</v>
      </c>
      <c r="C65" s="3" t="s">
        <v>79</v>
      </c>
      <c r="D65" s="3" t="str">
        <f>INDEX('R2. Name matching table'!$E$5:$E$7,MATCH($C65,'R2. Name matching table'!$D$5:$D$7,0))</f>
        <v>Coal</v>
      </c>
      <c r="E65" s="3" t="s">
        <v>30</v>
      </c>
      <c r="F65" s="6">
        <v>6026.521788</v>
      </c>
      <c r="G65" s="6">
        <v>6455.7608023502989</v>
      </c>
      <c r="H65" s="6">
        <v>7667.4186974833201</v>
      </c>
      <c r="I65" s="6">
        <v>10096.526631028211</v>
      </c>
      <c r="J65" s="6">
        <v>6622.5626363982974</v>
      </c>
      <c r="K65" s="6">
        <v>959.38647159193101</v>
      </c>
      <c r="L65" s="6">
        <v>508.69254976279097</v>
      </c>
      <c r="M65" s="6">
        <v>12.625086557168734</v>
      </c>
      <c r="N65" s="6">
        <v>2313.7608936514343</v>
      </c>
      <c r="O65" s="6">
        <v>264.24630812896527</v>
      </c>
      <c r="P65" s="6">
        <v>14.294225880535954</v>
      </c>
      <c r="Q65" s="6">
        <v>13.03393267651359</v>
      </c>
    </row>
    <row r="66" spans="1:17" x14ac:dyDescent="0.3">
      <c r="A66" s="3" t="s">
        <v>34</v>
      </c>
      <c r="B66" s="3" t="str">
        <f>INDEX('R2. Name matching table'!$B$5:$B$13,MATCH($A66,'R2. Name matching table'!$A$5:$A$13,0))</f>
        <v>2DS_cheap_ren</v>
      </c>
      <c r="C66" s="3" t="s">
        <v>79</v>
      </c>
      <c r="D66" s="3" t="str">
        <f>INDEX('R2. Name matching table'!$E$5:$E$7,MATCH($C66,'R2. Name matching table'!$D$5:$D$7,0))</f>
        <v>Coal</v>
      </c>
      <c r="E66" s="3" t="s">
        <v>31</v>
      </c>
      <c r="F66" s="6">
        <v>27.359994934522401</v>
      </c>
      <c r="G66" s="6">
        <v>6.1753993152015898</v>
      </c>
      <c r="H66" s="6">
        <v>6.9509008023695502</v>
      </c>
      <c r="I66" s="6">
        <v>6.2017798029881703</v>
      </c>
      <c r="J66" s="6">
        <v>6.3955351701629404</v>
      </c>
      <c r="K66" s="6">
        <v>6.0526881603796099</v>
      </c>
      <c r="L66" s="6">
        <v>5.1661637440483696</v>
      </c>
      <c r="M66" s="6">
        <v>4.3947408123393101</v>
      </c>
      <c r="N66" s="6">
        <v>4.3947408123393101</v>
      </c>
      <c r="O66" s="6">
        <v>4.2676560925199203</v>
      </c>
      <c r="P66" s="6">
        <v>3.8973090250606401</v>
      </c>
      <c r="Q66" s="6">
        <v>2.65249299850064</v>
      </c>
    </row>
    <row r="67" spans="1:17" x14ac:dyDescent="0.3">
      <c r="A67" s="3" t="s">
        <v>34</v>
      </c>
      <c r="B67" s="3" t="str">
        <f>INDEX('R2. Name matching table'!$B$5:$B$13,MATCH($A67,'R2. Name matching table'!$A$5:$A$13,0))</f>
        <v>2DS_cheap_ren</v>
      </c>
      <c r="C67" s="3" t="s">
        <v>79</v>
      </c>
      <c r="D67" s="3" t="str">
        <f>INDEX('R2. Name matching table'!$E$5:$E$7,MATCH($C67,'R2. Name matching table'!$D$5:$D$7,0))</f>
        <v>Coal</v>
      </c>
      <c r="E67" s="3" t="s">
        <v>32</v>
      </c>
      <c r="F67" s="6">
        <v>22227.2315051361</v>
      </c>
      <c r="G67" s="6">
        <v>25304.621501101501</v>
      </c>
      <c r="H67" s="6">
        <v>30053.952426435699</v>
      </c>
      <c r="I67" s="6">
        <v>18603.188516073231</v>
      </c>
      <c r="J67" s="6">
        <v>111.5248422534728</v>
      </c>
      <c r="K67" s="6">
        <v>83.475088955403209</v>
      </c>
      <c r="L67" s="6">
        <v>80.731351925389106</v>
      </c>
      <c r="M67" s="6">
        <v>89.431422428661705</v>
      </c>
      <c r="N67" s="6">
        <v>80.707849765040805</v>
      </c>
      <c r="O67" s="6">
        <v>71.964723048814605</v>
      </c>
      <c r="P67" s="6">
        <v>70.600284736740505</v>
      </c>
      <c r="Q67" s="6">
        <v>70.763823377873109</v>
      </c>
    </row>
    <row r="68" spans="1:17" x14ac:dyDescent="0.3">
      <c r="A68" s="3" t="s">
        <v>34</v>
      </c>
      <c r="B68" s="3" t="str">
        <f>INDEX('R2. Name matching table'!$B$5:$B$13,MATCH($A68,'R2. Name matching table'!$A$5:$A$13,0))</f>
        <v>2DS_cheap_ren</v>
      </c>
      <c r="C68" s="3" t="s">
        <v>79</v>
      </c>
      <c r="D68" s="3" t="str">
        <f>INDEX('R2. Name matching table'!$E$5:$E$7,MATCH($C68,'R2. Name matching table'!$D$5:$D$7,0))</f>
        <v>Coal</v>
      </c>
      <c r="E68" s="3" t="s">
        <v>33</v>
      </c>
      <c r="F68" s="6">
        <v>1670.2518210122685</v>
      </c>
      <c r="G68" s="6">
        <v>2465.98526880084</v>
      </c>
      <c r="H68" s="6">
        <v>3217.9165036998402</v>
      </c>
      <c r="I68" s="6">
        <v>130.76926927129901</v>
      </c>
      <c r="J68" s="6">
        <v>120.209736468465</v>
      </c>
      <c r="K68" s="6">
        <v>309.42383924401099</v>
      </c>
      <c r="L68" s="6">
        <v>1231.84822791125</v>
      </c>
      <c r="M68" s="6">
        <v>1329.4612119671599</v>
      </c>
      <c r="N68" s="6">
        <v>1411.6124026965001</v>
      </c>
      <c r="O68" s="6">
        <v>510.25869330259098</v>
      </c>
      <c r="P68" s="6">
        <v>67.531191087828702</v>
      </c>
      <c r="Q68" s="6">
        <v>62.9613953881124</v>
      </c>
    </row>
    <row r="69" spans="1:17" x14ac:dyDescent="0.3">
      <c r="A69" s="3" t="s">
        <v>34</v>
      </c>
      <c r="B69" s="3" t="str">
        <f>INDEX('R2. Name matching table'!$B$5:$B$13,MATCH($A69,'R2. Name matching table'!$A$5:$A$13,0))</f>
        <v>2DS_cheap_ren</v>
      </c>
      <c r="C69" s="3" t="s">
        <v>80</v>
      </c>
      <c r="D69" s="3" t="str">
        <f>INDEX('R2. Name matching table'!$E$5:$E$7,MATCH($C69,'R2. Name matching table'!$D$5:$D$7,0))</f>
        <v>Gas</v>
      </c>
      <c r="E69" s="3" t="s">
        <v>19</v>
      </c>
      <c r="F69" s="6">
        <v>9039.9093712582599</v>
      </c>
      <c r="G69" s="6">
        <v>8916.1687147200209</v>
      </c>
      <c r="H69" s="6">
        <v>10526.03068617582</v>
      </c>
      <c r="I69" s="6">
        <v>13789.7862667601</v>
      </c>
      <c r="J69" s="6">
        <v>12779.745619918571</v>
      </c>
      <c r="K69" s="6">
        <v>11822.050523523687</v>
      </c>
      <c r="L69" s="6">
        <v>6528.1586201598348</v>
      </c>
      <c r="M69" s="6">
        <v>10247.51395203321</v>
      </c>
      <c r="N69" s="6">
        <v>9767.3344011035333</v>
      </c>
      <c r="O69" s="6">
        <v>11625.817792210499</v>
      </c>
      <c r="P69" s="6">
        <v>12951.695532290458</v>
      </c>
      <c r="Q69" s="6">
        <v>10286.269870074153</v>
      </c>
    </row>
    <row r="70" spans="1:17" x14ac:dyDescent="0.3">
      <c r="A70" s="3" t="s">
        <v>34</v>
      </c>
      <c r="B70" s="3" t="str">
        <f>INDEX('R2. Name matching table'!$B$5:$B$13,MATCH($A70,'R2. Name matching table'!$A$5:$A$13,0))</f>
        <v>2DS_cheap_ren</v>
      </c>
      <c r="C70" s="3" t="s">
        <v>80</v>
      </c>
      <c r="D70" s="3" t="str">
        <f>INDEX('R2. Name matching table'!$E$5:$E$7,MATCH($C70,'R2. Name matching table'!$D$5:$D$7,0))</f>
        <v>Gas</v>
      </c>
      <c r="E70" s="3" t="s">
        <v>20</v>
      </c>
      <c r="F70" s="6">
        <v>3084.4860447073002</v>
      </c>
      <c r="G70" s="6">
        <v>1703.66057912118</v>
      </c>
      <c r="H70" s="6">
        <v>1618.49252316968</v>
      </c>
      <c r="I70" s="6">
        <v>757.80667035737804</v>
      </c>
      <c r="J70" s="6">
        <v>1263.36619350666</v>
      </c>
      <c r="K70" s="6">
        <v>1009.48832282117</v>
      </c>
      <c r="L70" s="6">
        <v>400.71426048834502</v>
      </c>
      <c r="M70" s="6">
        <v>372.65813961695699</v>
      </c>
      <c r="N70" s="6">
        <v>415.14380212268702</v>
      </c>
      <c r="O70" s="6">
        <v>401.68190657006897</v>
      </c>
      <c r="P70" s="6">
        <v>357.194436815095</v>
      </c>
      <c r="Q70" s="6">
        <v>249.32793554038199</v>
      </c>
    </row>
    <row r="71" spans="1:17" x14ac:dyDescent="0.3">
      <c r="A71" s="3" t="s">
        <v>34</v>
      </c>
      <c r="B71" s="3" t="str">
        <f>INDEX('R2. Name matching table'!$B$5:$B$13,MATCH($A71,'R2. Name matching table'!$A$5:$A$13,0))</f>
        <v>2DS_cheap_ren</v>
      </c>
      <c r="C71" s="3" t="s">
        <v>80</v>
      </c>
      <c r="D71" s="3" t="str">
        <f>INDEX('R2. Name matching table'!$E$5:$E$7,MATCH($C71,'R2. Name matching table'!$D$5:$D$7,0))</f>
        <v>Gas</v>
      </c>
      <c r="E71" s="3" t="s">
        <v>21</v>
      </c>
      <c r="F71" s="6">
        <v>7605.4334891381804</v>
      </c>
      <c r="G71" s="6">
        <v>7112.7855872739901</v>
      </c>
      <c r="H71" s="6">
        <v>6603.8425615837205</v>
      </c>
      <c r="I71" s="6">
        <v>8236.2225034909388</v>
      </c>
      <c r="J71" s="6">
        <v>7541.731307555995</v>
      </c>
      <c r="K71" s="6">
        <v>2059.1359269088371</v>
      </c>
      <c r="L71" s="6">
        <v>2995.9663645823171</v>
      </c>
      <c r="M71" s="6">
        <v>3566.035158724796</v>
      </c>
      <c r="N71" s="6">
        <v>1263.5810239601901</v>
      </c>
      <c r="O71" s="6">
        <v>1272.642624341448</v>
      </c>
      <c r="P71" s="6">
        <v>1168.9009805984961</v>
      </c>
      <c r="Q71" s="6">
        <v>997.18284638213595</v>
      </c>
    </row>
    <row r="72" spans="1:17" x14ac:dyDescent="0.3">
      <c r="A72" s="3" t="s">
        <v>34</v>
      </c>
      <c r="B72" s="3" t="str">
        <f>INDEX('R2. Name matching table'!$B$5:$B$13,MATCH($A72,'R2. Name matching table'!$A$5:$A$13,0))</f>
        <v>2DS_cheap_ren</v>
      </c>
      <c r="C72" s="3" t="s">
        <v>80</v>
      </c>
      <c r="D72" s="3" t="str">
        <f>INDEX('R2. Name matching table'!$E$5:$E$7,MATCH($C72,'R2. Name matching table'!$D$5:$D$7,0))</f>
        <v>Gas</v>
      </c>
      <c r="E72" s="3" t="s">
        <v>22</v>
      </c>
      <c r="F72" s="6">
        <v>7727.7237550360696</v>
      </c>
      <c r="G72" s="6">
        <v>2206.5955447464339</v>
      </c>
      <c r="H72" s="6">
        <v>4310.3390774762602</v>
      </c>
      <c r="I72" s="6">
        <v>117.46397338050001</v>
      </c>
      <c r="J72" s="6">
        <v>202.99105909155799</v>
      </c>
      <c r="K72" s="6">
        <v>200.460096623558</v>
      </c>
      <c r="L72" s="6">
        <v>86.137646899107594</v>
      </c>
      <c r="M72" s="6">
        <v>86.137646899107594</v>
      </c>
      <c r="N72" s="6">
        <v>50.162457204879999</v>
      </c>
      <c r="O72" s="6">
        <v>82.777457204879994</v>
      </c>
      <c r="P72" s="6">
        <v>226.69</v>
      </c>
      <c r="Q72" s="6">
        <v>194.07499999999999</v>
      </c>
    </row>
    <row r="73" spans="1:17" x14ac:dyDescent="0.3">
      <c r="A73" s="3" t="s">
        <v>34</v>
      </c>
      <c r="B73" s="3" t="str">
        <f>INDEX('R2. Name matching table'!$B$5:$B$13,MATCH($A73,'R2. Name matching table'!$A$5:$A$13,0))</f>
        <v>2DS_cheap_ren</v>
      </c>
      <c r="C73" s="3" t="s">
        <v>80</v>
      </c>
      <c r="D73" s="3" t="str">
        <f>INDEX('R2. Name matching table'!$E$5:$E$7,MATCH($C73,'R2. Name matching table'!$D$5:$D$7,0))</f>
        <v>Gas</v>
      </c>
      <c r="E73" s="3" t="s">
        <v>23</v>
      </c>
      <c r="F73" s="6">
        <v>8096.6507530707595</v>
      </c>
      <c r="G73" s="6">
        <v>9129.9007758533298</v>
      </c>
      <c r="H73" s="6">
        <v>8874.3315350985831</v>
      </c>
      <c r="I73" s="6">
        <v>8057.4088748627501</v>
      </c>
      <c r="J73" s="6">
        <v>7120.9449152188772</v>
      </c>
      <c r="K73" s="6">
        <v>7405.2406081786203</v>
      </c>
      <c r="L73" s="6">
        <v>6444.765177414336</v>
      </c>
      <c r="M73" s="6">
        <v>6107.4171475713629</v>
      </c>
      <c r="N73" s="6">
        <v>9167.0937712238592</v>
      </c>
      <c r="O73" s="6">
        <v>9316.080847884472</v>
      </c>
      <c r="P73" s="6">
        <v>8368.8880073664623</v>
      </c>
      <c r="Q73" s="6">
        <v>7340.1645839417197</v>
      </c>
    </row>
    <row r="74" spans="1:17" x14ac:dyDescent="0.3">
      <c r="A74" s="3" t="s">
        <v>34</v>
      </c>
      <c r="B74" s="3" t="str">
        <f>INDEX('R2. Name matching table'!$B$5:$B$13,MATCH($A74,'R2. Name matching table'!$A$5:$A$13,0))</f>
        <v>2DS_cheap_ren</v>
      </c>
      <c r="C74" s="3" t="s">
        <v>80</v>
      </c>
      <c r="D74" s="3" t="str">
        <f>INDEX('R2. Name matching table'!$E$5:$E$7,MATCH($C74,'R2. Name matching table'!$D$5:$D$7,0))</f>
        <v>Gas</v>
      </c>
      <c r="E74" s="3" t="s">
        <v>24</v>
      </c>
      <c r="F74" s="6">
        <v>5482.4287494051005</v>
      </c>
      <c r="G74" s="6">
        <v>1041.1289227197251</v>
      </c>
      <c r="H74" s="6">
        <v>282.377261648922</v>
      </c>
      <c r="I74" s="6">
        <v>752.61168596449784</v>
      </c>
      <c r="J74" s="6">
        <v>418.78961050845498</v>
      </c>
      <c r="K74" s="6">
        <v>123.173359936305</v>
      </c>
      <c r="L74" s="6">
        <v>37.399938340343603</v>
      </c>
      <c r="M74" s="6">
        <v>151.92240464728701</v>
      </c>
      <c r="N74" s="6">
        <v>0.50206165965644467</v>
      </c>
      <c r="O74" s="6">
        <v>23.591445872201501</v>
      </c>
      <c r="P74" s="6">
        <v>23.591445872201501</v>
      </c>
      <c r="Q74" s="6">
        <v>0.502061659656444</v>
      </c>
    </row>
    <row r="75" spans="1:17" x14ac:dyDescent="0.3">
      <c r="A75" s="3" t="s">
        <v>34</v>
      </c>
      <c r="B75" s="3" t="str">
        <f>INDEX('R2. Name matching table'!$B$5:$B$13,MATCH($A75,'R2. Name matching table'!$A$5:$A$13,0))</f>
        <v>2DS_cheap_ren</v>
      </c>
      <c r="C75" s="3" t="s">
        <v>80</v>
      </c>
      <c r="D75" s="3" t="str">
        <f>INDEX('R2. Name matching table'!$E$5:$E$7,MATCH($C75,'R2. Name matching table'!$D$5:$D$7,0))</f>
        <v>Gas</v>
      </c>
      <c r="E75" s="3" t="s">
        <v>25</v>
      </c>
      <c r="F75" s="6">
        <v>30068.7717821429</v>
      </c>
      <c r="G75" s="6">
        <v>25532.1150386843</v>
      </c>
      <c r="H75" s="6">
        <v>32059.0488437239</v>
      </c>
      <c r="I75" s="6">
        <v>61604.775304686897</v>
      </c>
      <c r="J75" s="6">
        <v>72081.368018901703</v>
      </c>
      <c r="K75" s="6">
        <v>78197.803907727197</v>
      </c>
      <c r="L75" s="6">
        <v>67161.136613410999</v>
      </c>
      <c r="M75" s="6">
        <v>55563.482313816028</v>
      </c>
      <c r="N75" s="6">
        <v>41073.658495668889</v>
      </c>
      <c r="O75" s="6">
        <v>33241.524430619298</v>
      </c>
      <c r="P75" s="6">
        <v>41173.058471423996</v>
      </c>
      <c r="Q75" s="6">
        <v>34682.539712732498</v>
      </c>
    </row>
    <row r="76" spans="1:17" x14ac:dyDescent="0.3">
      <c r="A76" s="3" t="s">
        <v>34</v>
      </c>
      <c r="B76" s="3" t="str">
        <f>INDEX('R2. Name matching table'!$B$5:$B$13,MATCH($A76,'R2. Name matching table'!$A$5:$A$13,0))</f>
        <v>2DS_cheap_ren</v>
      </c>
      <c r="C76" s="3" t="s">
        <v>80</v>
      </c>
      <c r="D76" s="3" t="str">
        <f>INDEX('R2. Name matching table'!$E$5:$E$7,MATCH($C76,'R2. Name matching table'!$D$5:$D$7,0))</f>
        <v>Gas</v>
      </c>
      <c r="E76" s="3" t="s">
        <v>26</v>
      </c>
      <c r="F76" s="6">
        <v>3459.6166456903106</v>
      </c>
      <c r="G76" s="6">
        <v>1029.5981722224676</v>
      </c>
      <c r="H76" s="6">
        <v>1276.9104255180521</v>
      </c>
      <c r="I76" s="6">
        <v>286.25569661408502</v>
      </c>
      <c r="J76" s="6">
        <v>1206.314952311352</v>
      </c>
      <c r="K76" s="6">
        <v>91.379761931132407</v>
      </c>
      <c r="L76" s="6">
        <v>253.13882333452599</v>
      </c>
      <c r="M76" s="6">
        <v>161.7590614033937</v>
      </c>
      <c r="N76" s="6">
        <v>540.90725501691497</v>
      </c>
      <c r="O76" s="6">
        <v>1176.541131262313</v>
      </c>
      <c r="P76" s="6">
        <v>711.90997757824482</v>
      </c>
      <c r="Q76" s="6">
        <v>173.79999999999998</v>
      </c>
    </row>
    <row r="77" spans="1:17" x14ac:dyDescent="0.3">
      <c r="A77" s="3" t="s">
        <v>34</v>
      </c>
      <c r="B77" s="3" t="str">
        <f>INDEX('R2. Name matching table'!$B$5:$B$13,MATCH($A77,'R2. Name matching table'!$A$5:$A$13,0))</f>
        <v>2DS_cheap_ren</v>
      </c>
      <c r="C77" s="3" t="s">
        <v>80</v>
      </c>
      <c r="D77" s="3" t="str">
        <f>INDEX('R2. Name matching table'!$E$5:$E$7,MATCH($C77,'R2. Name matching table'!$D$5:$D$7,0))</f>
        <v>Gas</v>
      </c>
      <c r="E77" s="3" t="s">
        <v>27</v>
      </c>
      <c r="F77" s="6">
        <v>183.98666424391905</v>
      </c>
      <c r="G77" s="6">
        <v>166.207131163187</v>
      </c>
      <c r="H77" s="6">
        <v>125.38201894835399</v>
      </c>
      <c r="I77" s="6">
        <v>0.78653019743897246</v>
      </c>
      <c r="J77" s="6">
        <v>43.421215925711856</v>
      </c>
      <c r="K77" s="6">
        <v>7.7777777777777802E-3</v>
      </c>
      <c r="L77" s="6">
        <v>1.4999999999999999E-2</v>
      </c>
      <c r="M77" s="6">
        <v>37.354039852133901</v>
      </c>
      <c r="N77" s="6">
        <v>5.9955117304499996</v>
      </c>
      <c r="O77" s="6">
        <v>0.55000000000000004</v>
      </c>
      <c r="P77" s="6">
        <v>15.700000000000001</v>
      </c>
      <c r="Q77" s="6">
        <v>15.56975033824</v>
      </c>
    </row>
    <row r="78" spans="1:17" x14ac:dyDescent="0.3">
      <c r="A78" s="3" t="s">
        <v>34</v>
      </c>
      <c r="B78" s="3" t="str">
        <f>INDEX('R2. Name matching table'!$B$5:$B$13,MATCH($A78,'R2. Name matching table'!$A$5:$A$13,0))</f>
        <v>2DS_cheap_ren</v>
      </c>
      <c r="C78" s="3" t="s">
        <v>80</v>
      </c>
      <c r="D78" s="3" t="str">
        <f>INDEX('R2. Name matching table'!$E$5:$E$7,MATCH($C78,'R2. Name matching table'!$D$5:$D$7,0))</f>
        <v>Gas</v>
      </c>
      <c r="E78" s="3" t="s">
        <v>28</v>
      </c>
      <c r="F78" s="6">
        <v>11965.1546962092</v>
      </c>
      <c r="G78" s="6">
        <v>18709.1842639723</v>
      </c>
      <c r="H78" s="6">
        <v>21680.798387036219</v>
      </c>
      <c r="I78" s="6">
        <v>29336.115536749341</v>
      </c>
      <c r="J78" s="6">
        <v>49048.707539202325</v>
      </c>
      <c r="K78" s="6">
        <v>46652.170207176983</v>
      </c>
      <c r="L78" s="6">
        <v>35193.114674907672</v>
      </c>
      <c r="M78" s="6">
        <v>33934.520549708293</v>
      </c>
      <c r="N78" s="6">
        <v>30068.893617523943</v>
      </c>
      <c r="O78" s="6">
        <v>30089.934361046398</v>
      </c>
      <c r="P78" s="6">
        <v>23317.5013842917</v>
      </c>
      <c r="Q78" s="6">
        <v>19071.368859412974</v>
      </c>
    </row>
    <row r="79" spans="1:17" x14ac:dyDescent="0.3">
      <c r="A79" s="3" t="s">
        <v>34</v>
      </c>
      <c r="B79" s="3" t="str">
        <f>INDEX('R2. Name matching table'!$B$5:$B$13,MATCH($A79,'R2. Name matching table'!$A$5:$A$13,0))</f>
        <v>2DS_cheap_ren</v>
      </c>
      <c r="C79" s="3" t="s">
        <v>80</v>
      </c>
      <c r="D79" s="3" t="str">
        <f>INDEX('R2. Name matching table'!$E$5:$E$7,MATCH($C79,'R2. Name matching table'!$D$5:$D$7,0))</f>
        <v>Gas</v>
      </c>
      <c r="E79" s="3" t="s">
        <v>29</v>
      </c>
      <c r="F79" s="6">
        <v>1489.2188291199968</v>
      </c>
      <c r="G79" s="6">
        <v>511.30880000000002</v>
      </c>
      <c r="H79" s="6">
        <v>929.84418681747502</v>
      </c>
      <c r="I79" s="6">
        <v>488.30774085952851</v>
      </c>
      <c r="J79" s="6">
        <v>490.27042068036201</v>
      </c>
      <c r="K79" s="6">
        <v>170.64619219002989</v>
      </c>
      <c r="L79" s="6">
        <v>591.111313262713</v>
      </c>
      <c r="M79" s="6">
        <v>143.30402869379299</v>
      </c>
      <c r="N79" s="6">
        <v>225.63926859290228</v>
      </c>
      <c r="O79" s="6">
        <v>216.46931610163099</v>
      </c>
      <c r="P79" s="6">
        <v>25.681632448271401</v>
      </c>
      <c r="Q79" s="6"/>
    </row>
    <row r="80" spans="1:17" x14ac:dyDescent="0.3">
      <c r="A80" s="3" t="s">
        <v>34</v>
      </c>
      <c r="B80" s="3" t="str">
        <f>INDEX('R2. Name matching table'!$B$5:$B$13,MATCH($A80,'R2. Name matching table'!$A$5:$A$13,0))</f>
        <v>2DS_cheap_ren</v>
      </c>
      <c r="C80" s="3" t="s">
        <v>80</v>
      </c>
      <c r="D80" s="3" t="str">
        <f>INDEX('R2. Name matching table'!$E$5:$E$7,MATCH($C80,'R2. Name matching table'!$D$5:$D$7,0))</f>
        <v>Gas</v>
      </c>
      <c r="E80" s="3" t="s">
        <v>30</v>
      </c>
      <c r="F80" s="6">
        <v>10236.542041205354</v>
      </c>
      <c r="G80" s="6">
        <v>12469.319080968828</v>
      </c>
      <c r="H80" s="6">
        <v>13179.446794249599</v>
      </c>
      <c r="I80" s="6">
        <v>12202.387928084578</v>
      </c>
      <c r="J80" s="6">
        <v>9308.294460505329</v>
      </c>
      <c r="K80" s="6">
        <v>2471.2516178767819</v>
      </c>
      <c r="L80" s="6">
        <v>1084.2432364938409</v>
      </c>
      <c r="M80" s="6">
        <v>948.47842191476298</v>
      </c>
      <c r="N80" s="6">
        <v>1396.2872262611099</v>
      </c>
      <c r="O80" s="6">
        <v>1668.4427158628059</v>
      </c>
      <c r="P80" s="6">
        <v>1857.4330439515031</v>
      </c>
      <c r="Q80" s="6">
        <v>1857.3616446963397</v>
      </c>
    </row>
    <row r="81" spans="1:17" x14ac:dyDescent="0.3">
      <c r="A81" s="3" t="s">
        <v>34</v>
      </c>
      <c r="B81" s="3" t="str">
        <f>INDEX('R2. Name matching table'!$B$5:$B$13,MATCH($A81,'R2. Name matching table'!$A$5:$A$13,0))</f>
        <v>2DS_cheap_ren</v>
      </c>
      <c r="C81" s="3" t="s">
        <v>80</v>
      </c>
      <c r="D81" s="3" t="str">
        <f>INDEX('R2. Name matching table'!$E$5:$E$7,MATCH($C81,'R2. Name matching table'!$D$5:$D$7,0))</f>
        <v>Gas</v>
      </c>
      <c r="E81" s="3" t="s">
        <v>32</v>
      </c>
      <c r="F81" s="6">
        <v>26046.228122184351</v>
      </c>
      <c r="G81" s="6">
        <v>18178.038336062</v>
      </c>
      <c r="H81" s="6">
        <v>13690.63829702781</v>
      </c>
      <c r="I81" s="6">
        <v>19260.962735507193</v>
      </c>
      <c r="J81" s="6">
        <v>16242.52333864721</v>
      </c>
      <c r="K81" s="6">
        <v>18145.496828132291</v>
      </c>
      <c r="L81" s="6">
        <v>13120.815218202641</v>
      </c>
      <c r="M81" s="6">
        <v>16764.592736099999</v>
      </c>
      <c r="N81" s="6">
        <v>10844.052050027231</v>
      </c>
      <c r="O81" s="6">
        <v>8918.2459148829421</v>
      </c>
      <c r="P81" s="6">
        <v>5847.1943223565004</v>
      </c>
      <c r="Q81" s="6">
        <v>3158.2790655551503</v>
      </c>
    </row>
    <row r="82" spans="1:17" x14ac:dyDescent="0.3">
      <c r="A82" s="3" t="s">
        <v>34</v>
      </c>
      <c r="B82" s="3" t="str">
        <f>INDEX('R2. Name matching table'!$B$5:$B$13,MATCH($A82,'R2. Name matching table'!$A$5:$A$13,0))</f>
        <v>2DS_cheap_ren</v>
      </c>
      <c r="C82" s="3" t="s">
        <v>80</v>
      </c>
      <c r="D82" s="3" t="str">
        <f>INDEX('R2. Name matching table'!$E$5:$E$7,MATCH($C82,'R2. Name matching table'!$D$5:$D$7,0))</f>
        <v>Gas</v>
      </c>
      <c r="E82" s="3" t="s">
        <v>33</v>
      </c>
      <c r="F82" s="6">
        <v>11985.75210389231</v>
      </c>
      <c r="G82" s="6">
        <v>7770.0078160139255</v>
      </c>
      <c r="H82" s="6">
        <v>9149.4721615786311</v>
      </c>
      <c r="I82" s="6">
        <v>6234.0064817865814</v>
      </c>
      <c r="J82" s="6">
        <v>2590.8975332766599</v>
      </c>
      <c r="K82" s="6">
        <v>697.65350442841304</v>
      </c>
      <c r="L82" s="6">
        <v>2358.1436620703598</v>
      </c>
      <c r="M82" s="6">
        <v>5200.8482937559302</v>
      </c>
      <c r="N82" s="6">
        <v>3470.0793247588599</v>
      </c>
      <c r="O82" s="6">
        <v>3763.2677676952999</v>
      </c>
      <c r="P82" s="6">
        <v>2681.9470848200299</v>
      </c>
      <c r="Q82" s="6">
        <v>6116.5959843273104</v>
      </c>
    </row>
    <row r="83" spans="1:17" x14ac:dyDescent="0.3">
      <c r="A83" s="3" t="s">
        <v>34</v>
      </c>
      <c r="B83" s="3" t="str">
        <f>INDEX('R2. Name matching table'!$B$5:$B$13,MATCH($A83,'R2. Name matching table'!$A$5:$A$13,0))</f>
        <v>2DS_cheap_ren</v>
      </c>
      <c r="C83" s="3" t="s">
        <v>81</v>
      </c>
      <c r="D83" s="3" t="str">
        <f>INDEX('R2. Name matching table'!$E$5:$E$7,MATCH($C83,'R2. Name matching table'!$D$5:$D$7,0))</f>
        <v>Oil</v>
      </c>
      <c r="E83" s="3" t="s">
        <v>19</v>
      </c>
      <c r="F83" s="6">
        <v>20335.725670305044</v>
      </c>
      <c r="G83" s="6">
        <v>21914.136463044742</v>
      </c>
      <c r="H83" s="6">
        <v>25818.52078753704</v>
      </c>
      <c r="I83" s="6">
        <v>32133.230397922413</v>
      </c>
      <c r="J83" s="6">
        <v>23288.442317812965</v>
      </c>
      <c r="K83" s="6">
        <v>11030.287906749689</v>
      </c>
      <c r="L83" s="6">
        <v>15264.127497864942</v>
      </c>
      <c r="M83" s="6">
        <v>13519.640285774363</v>
      </c>
      <c r="N83" s="6">
        <v>2257.6514738480664</v>
      </c>
      <c r="O83" s="6">
        <v>1217.003168029026</v>
      </c>
      <c r="P83" s="6">
        <v>10635.807178786137</v>
      </c>
      <c r="Q83" s="6">
        <v>9425.7925901326435</v>
      </c>
    </row>
    <row r="84" spans="1:17" x14ac:dyDescent="0.3">
      <c r="A84" s="3" t="s">
        <v>34</v>
      </c>
      <c r="B84" s="3" t="str">
        <f>INDEX('R2. Name matching table'!$B$5:$B$13,MATCH($A84,'R2. Name matching table'!$A$5:$A$13,0))</f>
        <v>2DS_cheap_ren</v>
      </c>
      <c r="C84" s="3" t="s">
        <v>81</v>
      </c>
      <c r="D84" s="3" t="str">
        <f>INDEX('R2. Name matching table'!$E$5:$E$7,MATCH($C84,'R2. Name matching table'!$D$5:$D$7,0))</f>
        <v>Oil</v>
      </c>
      <c r="E84" s="3" t="s">
        <v>20</v>
      </c>
      <c r="F84" s="6">
        <v>1540.9259280000001</v>
      </c>
      <c r="G84" s="6">
        <v>1486.5190094075394</v>
      </c>
      <c r="H84" s="6">
        <v>1250.4881594075391</v>
      </c>
      <c r="I84" s="6">
        <v>825.54338859246172</v>
      </c>
      <c r="J84" s="6">
        <v>206.87577909507218</v>
      </c>
      <c r="K84" s="6">
        <v>1008.3043000717601</v>
      </c>
      <c r="L84" s="6">
        <v>803.35444897669106</v>
      </c>
      <c r="M84" s="6">
        <v>1.9276683690239917</v>
      </c>
      <c r="N84" s="6">
        <v>785.26455947310797</v>
      </c>
      <c r="O84" s="6">
        <v>785.26281910408352</v>
      </c>
      <c r="P84" s="6">
        <v>500.58179908076357</v>
      </c>
      <c r="Q84" s="6">
        <v>500.58179908076397</v>
      </c>
    </row>
    <row r="85" spans="1:17" x14ac:dyDescent="0.3">
      <c r="A85" s="3" t="s">
        <v>34</v>
      </c>
      <c r="B85" s="3" t="str">
        <f>INDEX('R2. Name matching table'!$B$5:$B$13,MATCH($A85,'R2. Name matching table'!$A$5:$A$13,0))</f>
        <v>2DS_cheap_ren</v>
      </c>
      <c r="C85" s="3" t="s">
        <v>81</v>
      </c>
      <c r="D85" s="3" t="str">
        <f>INDEX('R2. Name matching table'!$E$5:$E$7,MATCH($C85,'R2. Name matching table'!$D$5:$D$7,0))</f>
        <v>Oil</v>
      </c>
      <c r="E85" s="3" t="s">
        <v>21</v>
      </c>
      <c r="F85" s="6">
        <v>1620.8897142857099</v>
      </c>
      <c r="G85" s="6">
        <v>1620.8897142857099</v>
      </c>
      <c r="H85" s="6">
        <v>1620.8897142857099</v>
      </c>
      <c r="I85" s="6">
        <v>1620.8897142857099</v>
      </c>
      <c r="J85" s="6">
        <v>1620.8897142857099</v>
      </c>
      <c r="K85" s="6">
        <v>1620.8897142857099</v>
      </c>
      <c r="L85" s="6">
        <v>1620.8897142857099</v>
      </c>
      <c r="M85" s="6">
        <v>1620.8897142857099</v>
      </c>
      <c r="N85" s="6">
        <v>4680.2986279280904</v>
      </c>
      <c r="O85" s="6">
        <v>5815.0897142857102</v>
      </c>
      <c r="P85" s="6">
        <v>5284.4897142857099</v>
      </c>
      <c r="Q85" s="6">
        <v>4149.69862792809</v>
      </c>
    </row>
    <row r="86" spans="1:17" x14ac:dyDescent="0.3">
      <c r="A86" s="3" t="s">
        <v>34</v>
      </c>
      <c r="B86" s="3" t="str">
        <f>INDEX('R2. Name matching table'!$B$5:$B$13,MATCH($A86,'R2. Name matching table'!$A$5:$A$13,0))</f>
        <v>2DS_cheap_ren</v>
      </c>
      <c r="C86" s="3" t="s">
        <v>81</v>
      </c>
      <c r="D86" s="3" t="str">
        <f>INDEX('R2. Name matching table'!$E$5:$E$7,MATCH($C86,'R2. Name matching table'!$D$5:$D$7,0))</f>
        <v>Oil</v>
      </c>
      <c r="E86" s="3" t="s">
        <v>22</v>
      </c>
      <c r="F86" s="6">
        <v>7308.1868000000004</v>
      </c>
      <c r="G86" s="6">
        <v>7206.5868</v>
      </c>
      <c r="H86" s="6">
        <v>5340.0019798500007</v>
      </c>
      <c r="I86" s="6">
        <v>2353.4662676100011</v>
      </c>
      <c r="J86" s="6">
        <v>4064.0079818311501</v>
      </c>
      <c r="K86" s="6">
        <v>4013.3887324711509</v>
      </c>
      <c r="L86" s="6">
        <v>1726.9397379821485</v>
      </c>
      <c r="M86" s="6">
        <v>1726.9397379821498</v>
      </c>
      <c r="N86" s="6">
        <v>1007.4359440976</v>
      </c>
      <c r="O86" s="6">
        <v>1659.735944097602</v>
      </c>
      <c r="P86" s="6">
        <v>4537.9867999999951</v>
      </c>
      <c r="Q86" s="6">
        <v>3885.6867999999999</v>
      </c>
    </row>
    <row r="87" spans="1:17" x14ac:dyDescent="0.3">
      <c r="A87" s="3" t="s">
        <v>34</v>
      </c>
      <c r="B87" s="3" t="str">
        <f>INDEX('R2. Name matching table'!$B$5:$B$13,MATCH($A87,'R2. Name matching table'!$A$5:$A$13,0))</f>
        <v>2DS_cheap_ren</v>
      </c>
      <c r="C87" s="3" t="s">
        <v>81</v>
      </c>
      <c r="D87" s="3" t="str">
        <f>INDEX('R2. Name matching table'!$E$5:$E$7,MATCH($C87,'R2. Name matching table'!$D$5:$D$7,0))</f>
        <v>Oil</v>
      </c>
      <c r="E87" s="3" t="s">
        <v>23</v>
      </c>
      <c r="F87" s="6">
        <v>18302.179957521825</v>
      </c>
      <c r="G87" s="6">
        <v>19255.602393991387</v>
      </c>
      <c r="H87" s="6">
        <v>21654.362272564562</v>
      </c>
      <c r="I87" s="6">
        <v>25844.941043712155</v>
      </c>
      <c r="J87" s="6">
        <v>25946.96402797207</v>
      </c>
      <c r="K87" s="6">
        <v>20521.505476591112</v>
      </c>
      <c r="L87" s="6">
        <v>22313.056340870644</v>
      </c>
      <c r="M87" s="6">
        <v>27957.606495180378</v>
      </c>
      <c r="N87" s="6">
        <v>40468.879157276191</v>
      </c>
      <c r="O87" s="6">
        <v>39360.438785164202</v>
      </c>
      <c r="P87" s="6">
        <v>31286.662739808788</v>
      </c>
      <c r="Q87" s="6">
        <v>29639.715287791209</v>
      </c>
    </row>
    <row r="88" spans="1:17" x14ac:dyDescent="0.3">
      <c r="A88" s="3" t="s">
        <v>34</v>
      </c>
      <c r="B88" s="3" t="str">
        <f>INDEX('R2. Name matching table'!$B$5:$B$13,MATCH($A88,'R2. Name matching table'!$A$5:$A$13,0))</f>
        <v>2DS_cheap_ren</v>
      </c>
      <c r="C88" s="3" t="s">
        <v>81</v>
      </c>
      <c r="D88" s="3" t="str">
        <f>INDEX('R2. Name matching table'!$E$5:$E$7,MATCH($C88,'R2. Name matching table'!$D$5:$D$7,0))</f>
        <v>Oil</v>
      </c>
      <c r="E88" s="3" t="s">
        <v>24</v>
      </c>
      <c r="F88" s="6">
        <v>14.373790279604</v>
      </c>
      <c r="G88" s="6">
        <v>347.17003749999998</v>
      </c>
      <c r="H88" s="6">
        <v>253.70118124999999</v>
      </c>
      <c r="I88" s="6">
        <v>104.15101125</v>
      </c>
      <c r="J88" s="6">
        <v>8.5457239999999892</v>
      </c>
      <c r="K88" s="6">
        <v>4.2728619999999999</v>
      </c>
      <c r="L88" s="6">
        <v>627.91261544208419</v>
      </c>
      <c r="M88" s="6">
        <v>636.341796446589</v>
      </c>
      <c r="N88" s="6">
        <v>8.42918100450472</v>
      </c>
      <c r="O88" s="6">
        <v>396.07997063714799</v>
      </c>
      <c r="P88" s="6">
        <v>396.07997063714799</v>
      </c>
      <c r="Q88" s="6"/>
    </row>
    <row r="89" spans="1:17" x14ac:dyDescent="0.3">
      <c r="A89" s="3" t="s">
        <v>34</v>
      </c>
      <c r="B89" s="3" t="str">
        <f>INDEX('R2. Name matching table'!$B$5:$B$13,MATCH($A89,'R2. Name matching table'!$A$5:$A$13,0))</f>
        <v>2DS_cheap_ren</v>
      </c>
      <c r="C89" s="3" t="s">
        <v>81</v>
      </c>
      <c r="D89" s="3" t="str">
        <f>INDEX('R2. Name matching table'!$E$5:$E$7,MATCH($C89,'R2. Name matching table'!$D$5:$D$7,0))</f>
        <v>Oil</v>
      </c>
      <c r="E89" s="3" t="s">
        <v>25</v>
      </c>
      <c r="F89" s="6">
        <v>21817.018442619701</v>
      </c>
      <c r="G89" s="6">
        <v>23622.3198182374</v>
      </c>
      <c r="H89" s="6">
        <v>17845.328481427601</v>
      </c>
      <c r="I89" s="6">
        <v>10904.57065416027</v>
      </c>
      <c r="J89" s="6">
        <v>11447.884647747791</v>
      </c>
      <c r="K89" s="6">
        <v>14256.9783052194</v>
      </c>
      <c r="L89" s="6">
        <v>14346.68150993973</v>
      </c>
      <c r="M89" s="6">
        <v>9198.3023378097587</v>
      </c>
      <c r="N89" s="6">
        <v>12998.893719498599</v>
      </c>
      <c r="O89" s="6">
        <v>20363.359316933409</v>
      </c>
      <c r="P89" s="6">
        <v>17516.375546952575</v>
      </c>
      <c r="Q89" s="6">
        <v>10151.909949517762</v>
      </c>
    </row>
    <row r="90" spans="1:17" x14ac:dyDescent="0.3">
      <c r="A90" s="3" t="s">
        <v>34</v>
      </c>
      <c r="B90" s="3" t="str">
        <f>INDEX('R2. Name matching table'!$B$5:$B$13,MATCH($A90,'R2. Name matching table'!$A$5:$A$13,0))</f>
        <v>2DS_cheap_ren</v>
      </c>
      <c r="C90" s="3" t="s">
        <v>81</v>
      </c>
      <c r="D90" s="3" t="str">
        <f>INDEX('R2. Name matching table'!$E$5:$E$7,MATCH($C90,'R2. Name matching table'!$D$5:$D$7,0))</f>
        <v>Oil</v>
      </c>
      <c r="E90" s="3" t="s">
        <v>26</v>
      </c>
      <c r="F90" s="6">
        <v>1375.9391274</v>
      </c>
      <c r="G90" s="6">
        <v>1239.6361176</v>
      </c>
      <c r="H90" s="6">
        <v>895.29275159999997</v>
      </c>
      <c r="I90" s="6">
        <v>344.343366</v>
      </c>
      <c r="J90" s="6"/>
      <c r="K90" s="6">
        <v>415.36255423242</v>
      </c>
      <c r="L90" s="6">
        <v>1150.6310151569332</v>
      </c>
      <c r="M90" s="6">
        <v>735.26846092451785</v>
      </c>
      <c r="N90" s="6">
        <v>655.63780005067304</v>
      </c>
      <c r="O90" s="6">
        <v>794.13780005067292</v>
      </c>
      <c r="P90" s="6">
        <v>924</v>
      </c>
      <c r="Q90" s="6">
        <v>790</v>
      </c>
    </row>
    <row r="91" spans="1:17" x14ac:dyDescent="0.3">
      <c r="A91" s="3" t="s">
        <v>34</v>
      </c>
      <c r="B91" s="3" t="str">
        <f>INDEX('R2. Name matching table'!$B$5:$B$13,MATCH($A91,'R2. Name matching table'!$A$5:$A$13,0))</f>
        <v>2DS_cheap_ren</v>
      </c>
      <c r="C91" s="3" t="s">
        <v>81</v>
      </c>
      <c r="D91" s="3" t="str">
        <f>INDEX('R2. Name matching table'!$E$5:$E$7,MATCH($C91,'R2. Name matching table'!$D$5:$D$7,0))</f>
        <v>Oil</v>
      </c>
      <c r="E91" s="3" t="s">
        <v>27</v>
      </c>
      <c r="F91" s="6">
        <v>13.39776</v>
      </c>
      <c r="G91" s="6">
        <v>12.057983999999999</v>
      </c>
      <c r="H91" s="6"/>
      <c r="I91" s="6"/>
      <c r="J91" s="6"/>
      <c r="K91" s="6"/>
      <c r="L91" s="6"/>
      <c r="M91" s="6">
        <v>11.991023460899999</v>
      </c>
      <c r="N91" s="6">
        <v>11.991023460899999</v>
      </c>
      <c r="O91" s="6">
        <v>1.0999999999999994</v>
      </c>
      <c r="P91" s="6">
        <v>31.4</v>
      </c>
      <c r="Q91" s="6">
        <v>31.139500676480012</v>
      </c>
    </row>
    <row r="92" spans="1:17" x14ac:dyDescent="0.3">
      <c r="A92" s="3" t="s">
        <v>34</v>
      </c>
      <c r="B92" s="3" t="str">
        <f>INDEX('R2. Name matching table'!$B$5:$B$13,MATCH($A92,'R2. Name matching table'!$A$5:$A$13,0))</f>
        <v>2DS_cheap_ren</v>
      </c>
      <c r="C92" s="3" t="s">
        <v>81</v>
      </c>
      <c r="D92" s="3" t="str">
        <f>INDEX('R2. Name matching table'!$E$5:$E$7,MATCH($C92,'R2. Name matching table'!$D$5:$D$7,0))</f>
        <v>Oil</v>
      </c>
      <c r="E92" s="3" t="s">
        <v>28</v>
      </c>
      <c r="F92" s="6">
        <v>54799</v>
      </c>
      <c r="G92" s="6">
        <v>59272.2</v>
      </c>
      <c r="H92" s="6">
        <v>69906.954510271142</v>
      </c>
      <c r="I92" s="6">
        <v>87778.576581791989</v>
      </c>
      <c r="J92" s="6">
        <v>88023.10848460671</v>
      </c>
      <c r="K92" s="6">
        <v>89793.119017097924</v>
      </c>
      <c r="L92" s="6">
        <v>90634.710936290154</v>
      </c>
      <c r="M92" s="6">
        <v>81991.565286182842</v>
      </c>
      <c r="N92" s="6">
        <v>61899.422879178062</v>
      </c>
      <c r="O92" s="6">
        <v>50239.200577275398</v>
      </c>
      <c r="P92" s="6">
        <v>39558.951713925133</v>
      </c>
      <c r="Q92" s="6">
        <v>26958.193550702304</v>
      </c>
    </row>
    <row r="93" spans="1:17" x14ac:dyDescent="0.3">
      <c r="A93" s="3" t="s">
        <v>34</v>
      </c>
      <c r="B93" s="3" t="str">
        <f>INDEX('R2. Name matching table'!$B$5:$B$13,MATCH($A93,'R2. Name matching table'!$A$5:$A$13,0))</f>
        <v>2DS_cheap_ren</v>
      </c>
      <c r="C93" s="3" t="s">
        <v>81</v>
      </c>
      <c r="D93" s="3" t="str">
        <f>INDEX('R2. Name matching table'!$E$5:$E$7,MATCH($C93,'R2. Name matching table'!$D$5:$D$7,0))</f>
        <v>Oil</v>
      </c>
      <c r="E93" s="3" t="s">
        <v>29</v>
      </c>
      <c r="F93" s="6">
        <v>7756</v>
      </c>
      <c r="G93" s="6">
        <v>7989.2000000000007</v>
      </c>
      <c r="H93" s="6">
        <v>8497.4</v>
      </c>
      <c r="I93" s="6">
        <v>5481.9714124771926</v>
      </c>
      <c r="J93" s="6">
        <v>3862.8455120077797</v>
      </c>
      <c r="K93" s="6">
        <v>2666.346752969223</v>
      </c>
      <c r="L93" s="6">
        <v>1694.56943366016</v>
      </c>
      <c r="M93" s="6">
        <v>2239.1254483405201</v>
      </c>
      <c r="N93" s="6">
        <v>3525.6135717640987</v>
      </c>
      <c r="O93" s="6">
        <v>3382.3330640879817</v>
      </c>
      <c r="P93" s="6">
        <v>401.27550700424098</v>
      </c>
      <c r="Q93" s="6"/>
    </row>
    <row r="94" spans="1:17" x14ac:dyDescent="0.3">
      <c r="A94" s="3" t="s">
        <v>34</v>
      </c>
      <c r="B94" s="3" t="str">
        <f>INDEX('R2. Name matching table'!$B$5:$B$13,MATCH($A94,'R2. Name matching table'!$A$5:$A$13,0))</f>
        <v>2DS_cheap_ren</v>
      </c>
      <c r="C94" s="3" t="s">
        <v>81</v>
      </c>
      <c r="D94" s="3" t="str">
        <f>INDEX('R2. Name matching table'!$E$5:$E$7,MATCH($C94,'R2. Name matching table'!$D$5:$D$7,0))</f>
        <v>Oil</v>
      </c>
      <c r="E94" s="3" t="s">
        <v>30</v>
      </c>
      <c r="F94" s="6">
        <v>6066.7654501654515</v>
      </c>
      <c r="G94" s="6">
        <v>5986.8994166433868</v>
      </c>
      <c r="H94" s="6">
        <v>5452.9580292552973</v>
      </c>
      <c r="I94" s="6">
        <v>4584.6826980552987</v>
      </c>
      <c r="J94" s="6">
        <v>3499.3385340552986</v>
      </c>
      <c r="K94" s="6">
        <v>2172.6440560920855</v>
      </c>
      <c r="L94" s="6">
        <v>1267.5879345806052</v>
      </c>
      <c r="M94" s="6">
        <v>18.056153144969752</v>
      </c>
      <c r="N94" s="6">
        <v>1838.1576511896635</v>
      </c>
      <c r="O94" s="6">
        <v>1838.1576511896653</v>
      </c>
      <c r="P94" s="6">
        <v>1838.157651189666</v>
      </c>
      <c r="Q94" s="6">
        <v>1838.157651189664</v>
      </c>
    </row>
    <row r="95" spans="1:17" x14ac:dyDescent="0.3">
      <c r="A95" s="3" t="s">
        <v>34</v>
      </c>
      <c r="B95" s="3" t="str">
        <f>INDEX('R2. Name matching table'!$B$5:$B$13,MATCH($A95,'R2. Name matching table'!$A$5:$A$13,0))</f>
        <v>2DS_cheap_ren</v>
      </c>
      <c r="C95" s="3" t="s">
        <v>81</v>
      </c>
      <c r="D95" s="3" t="str">
        <f>INDEX('R2. Name matching table'!$E$5:$E$7,MATCH($C95,'R2. Name matching table'!$D$5:$D$7,0))</f>
        <v>Oil</v>
      </c>
      <c r="E95" s="3" t="s">
        <v>32</v>
      </c>
      <c r="F95" s="6"/>
      <c r="G95" s="6"/>
      <c r="H95" s="6"/>
      <c r="I95" s="6"/>
      <c r="J95" s="6"/>
      <c r="K95" s="6"/>
      <c r="L95" s="6"/>
      <c r="M95" s="6"/>
      <c r="N95" s="6">
        <v>12180.000000000029</v>
      </c>
      <c r="O95" s="6">
        <v>12180</v>
      </c>
      <c r="P95" s="6">
        <v>12959.99999999996</v>
      </c>
      <c r="Q95" s="6">
        <v>15791.395327775761</v>
      </c>
    </row>
    <row r="96" spans="1:17" x14ac:dyDescent="0.3">
      <c r="A96" s="3" t="s">
        <v>34</v>
      </c>
      <c r="B96" s="3" t="str">
        <f>INDEX('R2. Name matching table'!$B$5:$B$13,MATCH($A96,'R2. Name matching table'!$A$5:$A$13,0))</f>
        <v>2DS_cheap_ren</v>
      </c>
      <c r="C96" s="3" t="s">
        <v>81</v>
      </c>
      <c r="D96" s="3" t="str">
        <f>INDEX('R2. Name matching table'!$E$5:$E$7,MATCH($C96,'R2. Name matching table'!$D$5:$D$7,0))</f>
        <v>Oil</v>
      </c>
      <c r="E96" s="3" t="s">
        <v>33</v>
      </c>
      <c r="F96" s="6">
        <v>9134.56984293403</v>
      </c>
      <c r="G96" s="6">
        <v>2913.85272147769</v>
      </c>
      <c r="H96" s="6"/>
      <c r="I96" s="6"/>
      <c r="J96" s="6">
        <v>2.28511913935403</v>
      </c>
      <c r="K96" s="6">
        <v>34.477460639999997</v>
      </c>
      <c r="L96" s="6">
        <v>1880</v>
      </c>
      <c r="M96" s="6">
        <v>9036.64</v>
      </c>
      <c r="N96" s="6">
        <v>8129.2800000000007</v>
      </c>
      <c r="O96" s="6">
        <v>7221.9200000000046</v>
      </c>
      <c r="P96" s="6">
        <v>10120.555037056711</v>
      </c>
      <c r="Q96" s="6">
        <v>23081.494280480412</v>
      </c>
    </row>
    <row r="97" spans="1:17" x14ac:dyDescent="0.3">
      <c r="A97" s="3" t="s">
        <v>35</v>
      </c>
      <c r="B97" s="3" t="str">
        <f>INDEX('R2. Name matching table'!$B$5:$B$13,MATCH($A97,'R2. Name matching table'!$A$5:$A$13,0))</f>
        <v>2DS_cheap_ccs</v>
      </c>
      <c r="C97" s="3" t="s">
        <v>79</v>
      </c>
      <c r="D97" s="3" t="str">
        <f>INDEX('R2. Name matching table'!$E$5:$E$7,MATCH($C97,'R2. Name matching table'!$D$5:$D$7,0))</f>
        <v>Coal</v>
      </c>
      <c r="E97" s="3" t="s">
        <v>19</v>
      </c>
      <c r="F97" s="6">
        <v>5943.7487520000004</v>
      </c>
      <c r="G97" s="6">
        <v>6367.0922568611986</v>
      </c>
      <c r="H97" s="6">
        <v>7562.1082802642986</v>
      </c>
      <c r="I97" s="6">
        <v>9957.8529219478114</v>
      </c>
      <c r="J97" s="6">
        <v>14030.621690971238</v>
      </c>
      <c r="K97" s="6">
        <v>2378.3049683868107</v>
      </c>
      <c r="L97" s="6">
        <v>10348.104335794142</v>
      </c>
      <c r="M97" s="6">
        <v>7814.5869778322667</v>
      </c>
      <c r="N97" s="6">
        <v>55613.886258816856</v>
      </c>
      <c r="O97" s="6">
        <v>47667.337683862315</v>
      </c>
      <c r="P97" s="6">
        <v>61661.54921429362</v>
      </c>
      <c r="Q97" s="6">
        <v>38140.660059093359</v>
      </c>
    </row>
    <row r="98" spans="1:17" x14ac:dyDescent="0.3">
      <c r="A98" s="3" t="s">
        <v>35</v>
      </c>
      <c r="B98" s="3" t="str">
        <f>INDEX('R2. Name matching table'!$B$5:$B$13,MATCH($A98,'R2. Name matching table'!$A$5:$A$13,0))</f>
        <v>2DS_cheap_ccs</v>
      </c>
      <c r="C98" s="3" t="s">
        <v>79</v>
      </c>
      <c r="D98" s="3" t="str">
        <f>INDEX('R2. Name matching table'!$E$5:$E$7,MATCH($C98,'R2. Name matching table'!$D$5:$D$7,0))</f>
        <v>Coal</v>
      </c>
      <c r="E98" s="3" t="s">
        <v>20</v>
      </c>
      <c r="F98" s="6">
        <v>8698.3700759999992</v>
      </c>
      <c r="G98" s="6">
        <v>9317.9114846631001</v>
      </c>
      <c r="H98" s="6">
        <v>11066.755867564099</v>
      </c>
      <c r="I98" s="6">
        <v>14019.36566308741</v>
      </c>
      <c r="J98" s="6">
        <v>18516.528872947274</v>
      </c>
      <c r="K98" s="6">
        <v>27283.240975275079</v>
      </c>
      <c r="L98" s="6">
        <v>39524.403550680116</v>
      </c>
      <c r="M98" s="6">
        <v>54104.417375575809</v>
      </c>
      <c r="N98" s="6">
        <v>699.72085895806401</v>
      </c>
      <c r="O98" s="6">
        <v>454.54024174106098</v>
      </c>
      <c r="P98" s="6">
        <v>731.8782199064201</v>
      </c>
      <c r="Q98" s="6">
        <v>725.24463922274197</v>
      </c>
    </row>
    <row r="99" spans="1:17" x14ac:dyDescent="0.3">
      <c r="A99" s="3" t="s">
        <v>35</v>
      </c>
      <c r="B99" s="3" t="str">
        <f>INDEX('R2. Name matching table'!$B$5:$B$13,MATCH($A99,'R2. Name matching table'!$A$5:$A$13,0))</f>
        <v>2DS_cheap_ccs</v>
      </c>
      <c r="C99" s="3" t="s">
        <v>79</v>
      </c>
      <c r="D99" s="3" t="str">
        <f>INDEX('R2. Name matching table'!$E$5:$E$7,MATCH($C99,'R2. Name matching table'!$D$5:$D$7,0))</f>
        <v>Coal</v>
      </c>
      <c r="E99" s="3" t="s">
        <v>21</v>
      </c>
      <c r="F99" s="6">
        <v>617.51113199999998</v>
      </c>
      <c r="G99" s="6">
        <v>1424.9757345876001</v>
      </c>
      <c r="H99" s="6">
        <v>1584.5546077635161</v>
      </c>
      <c r="I99" s="6">
        <v>1452.5937686550301</v>
      </c>
      <c r="J99" s="6">
        <v>5.32134085057268</v>
      </c>
      <c r="K99" s="6">
        <v>5.3213408505726898</v>
      </c>
      <c r="L99" s="6">
        <v>41.011336794546203</v>
      </c>
      <c r="M99" s="6">
        <v>44.8858699139154</v>
      </c>
      <c r="N99" s="6">
        <v>51.356085938827597</v>
      </c>
      <c r="O99" s="6">
        <v>50.710719006088098</v>
      </c>
      <c r="P99" s="6">
        <v>48.070857939096598</v>
      </c>
      <c r="Q99" s="6">
        <v>5.49174473283359</v>
      </c>
    </row>
    <row r="100" spans="1:17" x14ac:dyDescent="0.3">
      <c r="A100" s="3" t="s">
        <v>35</v>
      </c>
      <c r="B100" s="3" t="str">
        <f>INDEX('R2. Name matching table'!$B$5:$B$13,MATCH($A100,'R2. Name matching table'!$A$5:$A$13,0))</f>
        <v>2DS_cheap_ccs</v>
      </c>
      <c r="C100" s="3" t="s">
        <v>79</v>
      </c>
      <c r="D100" s="3" t="str">
        <f>INDEX('R2. Name matching table'!$E$5:$E$7,MATCH($C100,'R2. Name matching table'!$D$5:$D$7,0))</f>
        <v>Coal</v>
      </c>
      <c r="E100" s="3" t="s">
        <v>22</v>
      </c>
      <c r="F100" s="6">
        <v>46391.120343504801</v>
      </c>
      <c r="G100" s="6">
        <v>58024.0049994</v>
      </c>
      <c r="H100" s="6">
        <v>77398.900157678203</v>
      </c>
      <c r="I100" s="6">
        <v>60194.217420111934</v>
      </c>
      <c r="J100" s="6">
        <v>6081.1123126036146</v>
      </c>
      <c r="K100" s="6">
        <v>421.24075358466399</v>
      </c>
      <c r="L100" s="6">
        <v>495.247008214179</v>
      </c>
      <c r="M100" s="6">
        <v>586.10759933003999</v>
      </c>
      <c r="N100" s="6">
        <v>493.32372101170398</v>
      </c>
      <c r="O100" s="6">
        <v>225.38014283771901</v>
      </c>
      <c r="P100" s="6">
        <v>224.79200626385</v>
      </c>
      <c r="Q100" s="6">
        <v>225.84454847155001</v>
      </c>
    </row>
    <row r="101" spans="1:17" x14ac:dyDescent="0.3">
      <c r="A101" s="3" t="s">
        <v>35</v>
      </c>
      <c r="B101" s="3" t="str">
        <f>INDEX('R2. Name matching table'!$B$5:$B$13,MATCH($A101,'R2. Name matching table'!$A$5:$A$13,0))</f>
        <v>2DS_cheap_ccs</v>
      </c>
      <c r="C101" s="3" t="s">
        <v>79</v>
      </c>
      <c r="D101" s="3" t="str">
        <f>INDEX('R2. Name matching table'!$E$5:$E$7,MATCH($C101,'R2. Name matching table'!$D$5:$D$7,0))</f>
        <v>Coal</v>
      </c>
      <c r="E101" s="3" t="s">
        <v>23</v>
      </c>
      <c r="F101" s="6">
        <v>1956.4995470857345</v>
      </c>
      <c r="G101" s="6">
        <v>2095.445209019198</v>
      </c>
      <c r="H101" s="6">
        <v>2489.6842308059158</v>
      </c>
      <c r="I101" s="6">
        <v>3279.2994271424759</v>
      </c>
      <c r="J101" s="6">
        <v>3763.3518398761357</v>
      </c>
      <c r="K101" s="6">
        <v>1577.171081810623</v>
      </c>
      <c r="L101" s="6">
        <v>2628.4863071234158</v>
      </c>
      <c r="M101" s="6">
        <v>3180.4627495662571</v>
      </c>
      <c r="N101" s="6">
        <v>9019.3562440952537</v>
      </c>
      <c r="O101" s="6">
        <v>11750.65984625477</v>
      </c>
      <c r="P101" s="6">
        <v>4396.6095190443821</v>
      </c>
      <c r="Q101" s="6">
        <v>3123.4982337957763</v>
      </c>
    </row>
    <row r="102" spans="1:17" x14ac:dyDescent="0.3">
      <c r="A102" s="3" t="s">
        <v>35</v>
      </c>
      <c r="B102" s="3" t="str">
        <f>INDEX('R2. Name matching table'!$B$5:$B$13,MATCH($A102,'R2. Name matching table'!$A$5:$A$13,0))</f>
        <v>2DS_cheap_ccs</v>
      </c>
      <c r="C102" s="3" t="s">
        <v>79</v>
      </c>
      <c r="D102" s="3" t="str">
        <f>INDEX('R2. Name matching table'!$E$5:$E$7,MATCH($C102,'R2. Name matching table'!$D$5:$D$7,0))</f>
        <v>Coal</v>
      </c>
      <c r="E102" s="3" t="s">
        <v>24</v>
      </c>
      <c r="F102" s="6">
        <v>220.65328754320069</v>
      </c>
      <c r="G102" s="6">
        <v>4653.0258739403698</v>
      </c>
      <c r="H102" s="6">
        <v>5526.0222973536002</v>
      </c>
      <c r="I102" s="6">
        <v>5814.0175940579702</v>
      </c>
      <c r="J102" s="6">
        <v>310.50580427934699</v>
      </c>
      <c r="K102" s="6">
        <v>309.72890979140601</v>
      </c>
      <c r="L102" s="6">
        <v>240.69695178300199</v>
      </c>
      <c r="M102" s="6">
        <v>342.51363325403702</v>
      </c>
      <c r="N102" s="6">
        <v>48.9940754932896</v>
      </c>
      <c r="O102" s="6">
        <v>315.27891563485599</v>
      </c>
      <c r="P102" s="6">
        <v>46.422232818134098</v>
      </c>
      <c r="Q102" s="6">
        <v>43.386465880358202</v>
      </c>
    </row>
    <row r="103" spans="1:17" x14ac:dyDescent="0.3">
      <c r="A103" s="3" t="s">
        <v>35</v>
      </c>
      <c r="B103" s="3" t="str">
        <f>INDEX('R2. Name matching table'!$B$5:$B$13,MATCH($A103,'R2. Name matching table'!$A$5:$A$13,0))</f>
        <v>2DS_cheap_ccs</v>
      </c>
      <c r="C103" s="3" t="s">
        <v>79</v>
      </c>
      <c r="D103" s="3" t="str">
        <f>INDEX('R2. Name matching table'!$E$5:$E$7,MATCH($C103,'R2. Name matching table'!$D$5:$D$7,0))</f>
        <v>Coal</v>
      </c>
      <c r="E103" s="3" t="s">
        <v>25</v>
      </c>
      <c r="F103" s="6">
        <v>7004.1642922463398</v>
      </c>
      <c r="G103" s="6">
        <v>7501.01150087112</v>
      </c>
      <c r="H103" s="6">
        <v>7249.1500741468599</v>
      </c>
      <c r="I103" s="6">
        <v>6868.0245479229998</v>
      </c>
      <c r="J103" s="6">
        <v>856.44444867157301</v>
      </c>
      <c r="K103" s="6">
        <v>803.27664810058104</v>
      </c>
      <c r="L103" s="6">
        <v>985.56422021509002</v>
      </c>
      <c r="M103" s="6">
        <v>707.784172686445</v>
      </c>
      <c r="N103" s="6">
        <v>711.41016264665006</v>
      </c>
      <c r="O103" s="6">
        <v>726.53541079330091</v>
      </c>
      <c r="P103" s="6">
        <v>793.29160912553994</v>
      </c>
      <c r="Q103" s="6">
        <v>749.44785203180595</v>
      </c>
    </row>
    <row r="104" spans="1:17" x14ac:dyDescent="0.3">
      <c r="A104" s="3" t="s">
        <v>35</v>
      </c>
      <c r="B104" s="3" t="str">
        <f>INDEX('R2. Name matching table'!$B$5:$B$13,MATCH($A104,'R2. Name matching table'!$A$5:$A$13,0))</f>
        <v>2DS_cheap_ccs</v>
      </c>
      <c r="C104" s="3" t="s">
        <v>79</v>
      </c>
      <c r="D104" s="3" t="str">
        <f>INDEX('R2. Name matching table'!$E$5:$E$7,MATCH($C104,'R2. Name matching table'!$D$5:$D$7,0))</f>
        <v>Coal</v>
      </c>
      <c r="E104" s="3" t="s">
        <v>26</v>
      </c>
      <c r="F104" s="6">
        <v>7409.3540039325098</v>
      </c>
      <c r="G104" s="6">
        <v>8929.7982051012004</v>
      </c>
      <c r="H104" s="6">
        <v>12524.503927366441</v>
      </c>
      <c r="I104" s="6">
        <v>16680.461549150321</v>
      </c>
      <c r="J104" s="6">
        <v>6909.8375858989803</v>
      </c>
      <c r="K104" s="6">
        <v>4702.1420577241506</v>
      </c>
      <c r="L104" s="6">
        <v>9314.9943880550309</v>
      </c>
      <c r="M104" s="6">
        <v>12454.986257188701</v>
      </c>
      <c r="N104" s="6">
        <v>13841.570480451101</v>
      </c>
      <c r="O104" s="6">
        <v>15201.6811863412</v>
      </c>
      <c r="P104" s="6">
        <v>15546.7927954926</v>
      </c>
      <c r="Q104" s="6">
        <v>16055.3358486866</v>
      </c>
    </row>
    <row r="105" spans="1:17" x14ac:dyDescent="0.3">
      <c r="A105" s="3" t="s">
        <v>35</v>
      </c>
      <c r="B105" s="3" t="str">
        <f>INDEX('R2. Name matching table'!$B$5:$B$13,MATCH($A105,'R2. Name matching table'!$A$5:$A$13,0))</f>
        <v>2DS_cheap_ccs</v>
      </c>
      <c r="C105" s="3" t="s">
        <v>79</v>
      </c>
      <c r="D105" s="3" t="str">
        <f>INDEX('R2. Name matching table'!$E$5:$E$7,MATCH($C105,'R2. Name matching table'!$D$5:$D$7,0))</f>
        <v>Coal</v>
      </c>
      <c r="E105" s="3" t="s">
        <v>27</v>
      </c>
      <c r="F105" s="6"/>
      <c r="G105" s="6"/>
      <c r="H105" s="6"/>
      <c r="I105" s="6">
        <v>4.0000000000000002E-4</v>
      </c>
      <c r="J105" s="6">
        <v>1.36424070424845E-3</v>
      </c>
      <c r="K105" s="6">
        <v>2.3243962466017501E-3</v>
      </c>
      <c r="L105" s="6">
        <v>3.6787904646488098E-3</v>
      </c>
      <c r="M105" s="6">
        <v>5.5892972700184104E-3</v>
      </c>
      <c r="N105" s="6">
        <v>8.2842558018309791E-3</v>
      </c>
      <c r="O105" s="6">
        <v>1.2085760966731101E-2</v>
      </c>
      <c r="P105" s="6">
        <v>1.7448159440834068E-2</v>
      </c>
      <c r="Q105" s="6">
        <v>2.5012352082360148E-2</v>
      </c>
    </row>
    <row r="106" spans="1:17" x14ac:dyDescent="0.3">
      <c r="A106" s="3" t="s">
        <v>35</v>
      </c>
      <c r="B106" s="3" t="str">
        <f>INDEX('R2. Name matching table'!$B$5:$B$13,MATCH($A106,'R2. Name matching table'!$A$5:$A$13,0))</f>
        <v>2DS_cheap_ccs</v>
      </c>
      <c r="C106" s="3" t="s">
        <v>79</v>
      </c>
      <c r="D106" s="3" t="str">
        <f>INDEX('R2. Name matching table'!$E$5:$E$7,MATCH($C106,'R2. Name matching table'!$D$5:$D$7,0))</f>
        <v>Coal</v>
      </c>
      <c r="E106" s="3" t="s">
        <v>28</v>
      </c>
      <c r="F106" s="6">
        <v>167.08318595763097</v>
      </c>
      <c r="G106" s="6">
        <v>85.690512330299896</v>
      </c>
      <c r="H106" s="6">
        <v>225.21379663578699</v>
      </c>
      <c r="I106" s="6">
        <v>511.06860185559179</v>
      </c>
      <c r="J106" s="6">
        <v>232.90129588046332</v>
      </c>
      <c r="K106" s="6">
        <v>93.726953253684897</v>
      </c>
      <c r="L106" s="6">
        <v>40.7127222705059</v>
      </c>
      <c r="M106" s="6">
        <v>33.263103934703793</v>
      </c>
      <c r="N106" s="6">
        <v>28.622897068318498</v>
      </c>
      <c r="O106" s="6">
        <v>26.105258275597699</v>
      </c>
      <c r="P106" s="6">
        <v>26.677991245314789</v>
      </c>
      <c r="Q106" s="6">
        <v>23.212858238274798</v>
      </c>
    </row>
    <row r="107" spans="1:17" x14ac:dyDescent="0.3">
      <c r="A107" s="3" t="s">
        <v>35</v>
      </c>
      <c r="B107" s="3" t="str">
        <f>INDEX('R2. Name matching table'!$B$5:$B$13,MATCH($A107,'R2. Name matching table'!$A$5:$A$13,0))</f>
        <v>2DS_cheap_ccs</v>
      </c>
      <c r="C107" s="3" t="s">
        <v>79</v>
      </c>
      <c r="D107" s="3" t="str">
        <f>INDEX('R2. Name matching table'!$E$5:$E$7,MATCH($C107,'R2. Name matching table'!$D$5:$D$7,0))</f>
        <v>Coal</v>
      </c>
      <c r="E107" s="3" t="s">
        <v>29</v>
      </c>
      <c r="F107" s="6">
        <v>173.91967199999999</v>
      </c>
      <c r="G107" s="6">
        <v>231.3813991797</v>
      </c>
      <c r="H107" s="6">
        <v>238.62200678714299</v>
      </c>
      <c r="I107" s="6">
        <v>102.51449333298</v>
      </c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3" t="s">
        <v>35</v>
      </c>
      <c r="B108" s="3" t="str">
        <f>INDEX('R2. Name matching table'!$B$5:$B$13,MATCH($A108,'R2. Name matching table'!$A$5:$A$13,0))</f>
        <v>2DS_cheap_ccs</v>
      </c>
      <c r="C108" s="3" t="s">
        <v>79</v>
      </c>
      <c r="D108" s="3" t="str">
        <f>INDEX('R2. Name matching table'!$E$5:$E$7,MATCH($C108,'R2. Name matching table'!$D$5:$D$7,0))</f>
        <v>Coal</v>
      </c>
      <c r="E108" s="3" t="s">
        <v>30</v>
      </c>
      <c r="F108" s="6">
        <v>6026.521788</v>
      </c>
      <c r="G108" s="6">
        <v>6455.7608023502989</v>
      </c>
      <c r="H108" s="6">
        <v>7667.4186974833201</v>
      </c>
      <c r="I108" s="6">
        <v>10096.526631028211</v>
      </c>
      <c r="J108" s="6">
        <v>10845.286739846666</v>
      </c>
      <c r="K108" s="6">
        <v>947.28905048023103</v>
      </c>
      <c r="L108" s="6">
        <v>305.37656800294297</v>
      </c>
      <c r="M108" s="6">
        <v>12.882042384947731</v>
      </c>
      <c r="N108" s="6">
        <v>14.2339767161808</v>
      </c>
      <c r="O108" s="6">
        <v>13.668879915198834</v>
      </c>
      <c r="P108" s="6">
        <v>13.421129402841702</v>
      </c>
      <c r="Q108" s="6">
        <v>13.03443418552596</v>
      </c>
    </row>
    <row r="109" spans="1:17" x14ac:dyDescent="0.3">
      <c r="A109" s="3" t="s">
        <v>35</v>
      </c>
      <c r="B109" s="3" t="str">
        <f>INDEX('R2. Name matching table'!$B$5:$B$13,MATCH($A109,'R2. Name matching table'!$A$5:$A$13,0))</f>
        <v>2DS_cheap_ccs</v>
      </c>
      <c r="C109" s="3" t="s">
        <v>79</v>
      </c>
      <c r="D109" s="3" t="str">
        <f>INDEX('R2. Name matching table'!$E$5:$E$7,MATCH($C109,'R2. Name matching table'!$D$5:$D$7,0))</f>
        <v>Coal</v>
      </c>
      <c r="E109" s="3" t="s">
        <v>31</v>
      </c>
      <c r="F109" s="6">
        <v>27.359994934522401</v>
      </c>
      <c r="G109" s="6">
        <v>6.1753993152015898</v>
      </c>
      <c r="H109" s="6">
        <v>6.9509008023695502</v>
      </c>
      <c r="I109" s="6">
        <v>6.2017798029881703</v>
      </c>
      <c r="J109" s="6">
        <v>6.4663566025587302</v>
      </c>
      <c r="K109" s="6">
        <v>6.1745203657311798</v>
      </c>
      <c r="L109" s="6">
        <v>5.1718097034274102</v>
      </c>
      <c r="M109" s="6">
        <v>5.2985379487591002</v>
      </c>
      <c r="N109" s="6">
        <v>4.3947408123393803</v>
      </c>
      <c r="O109" s="6">
        <v>4.0543284684535204</v>
      </c>
      <c r="P109" s="6">
        <v>2.8095124418935198</v>
      </c>
      <c r="Q109" s="6">
        <v>1.5646964153335201</v>
      </c>
    </row>
    <row r="110" spans="1:17" x14ac:dyDescent="0.3">
      <c r="A110" s="3" t="s">
        <v>35</v>
      </c>
      <c r="B110" s="3" t="str">
        <f>INDEX('R2. Name matching table'!$B$5:$B$13,MATCH($A110,'R2. Name matching table'!$A$5:$A$13,0))</f>
        <v>2DS_cheap_ccs</v>
      </c>
      <c r="C110" s="3" t="s">
        <v>79</v>
      </c>
      <c r="D110" s="3" t="str">
        <f>INDEX('R2. Name matching table'!$E$5:$E$7,MATCH($C110,'R2. Name matching table'!$D$5:$D$7,0))</f>
        <v>Coal</v>
      </c>
      <c r="E110" s="3" t="s">
        <v>32</v>
      </c>
      <c r="F110" s="6">
        <v>22227.2315051361</v>
      </c>
      <c r="G110" s="6">
        <v>25304.621501101501</v>
      </c>
      <c r="H110" s="6">
        <v>30053.952426435699</v>
      </c>
      <c r="I110" s="6">
        <v>18603.188516073231</v>
      </c>
      <c r="J110" s="6">
        <v>112.9262323251925</v>
      </c>
      <c r="K110" s="6">
        <v>90.4856059037851</v>
      </c>
      <c r="L110" s="6">
        <v>77.435626212143404</v>
      </c>
      <c r="M110" s="6">
        <v>89.431422428661705</v>
      </c>
      <c r="N110" s="6">
        <v>159.7776173293141</v>
      </c>
      <c r="O110" s="6">
        <v>151.0344906130876</v>
      </c>
      <c r="P110" s="6">
        <v>69.312030021902302</v>
      </c>
      <c r="Q110" s="6">
        <v>68.878187093094908</v>
      </c>
    </row>
    <row r="111" spans="1:17" x14ac:dyDescent="0.3">
      <c r="A111" s="3" t="s">
        <v>35</v>
      </c>
      <c r="B111" s="3" t="str">
        <f>INDEX('R2. Name matching table'!$B$5:$B$13,MATCH($A111,'R2. Name matching table'!$A$5:$A$13,0))</f>
        <v>2DS_cheap_ccs</v>
      </c>
      <c r="C111" s="3" t="s">
        <v>79</v>
      </c>
      <c r="D111" s="3" t="str">
        <f>INDEX('R2. Name matching table'!$E$5:$E$7,MATCH($C111,'R2. Name matching table'!$D$5:$D$7,0))</f>
        <v>Coal</v>
      </c>
      <c r="E111" s="3" t="s">
        <v>33</v>
      </c>
      <c r="F111" s="6">
        <v>1670.2518210122685</v>
      </c>
      <c r="G111" s="6">
        <v>2465.98526880084</v>
      </c>
      <c r="H111" s="6">
        <v>3217.9165036998402</v>
      </c>
      <c r="I111" s="6">
        <v>130.76926927129901</v>
      </c>
      <c r="J111" s="6">
        <v>665.74228604354903</v>
      </c>
      <c r="K111" s="6">
        <v>287.55181015430202</v>
      </c>
      <c r="L111" s="6">
        <v>1234.60499930639</v>
      </c>
      <c r="M111" s="6">
        <v>1329.4612119671599</v>
      </c>
      <c r="N111" s="6">
        <v>1411.6124026965001</v>
      </c>
      <c r="O111" s="6">
        <v>1442.41181547377</v>
      </c>
      <c r="P111" s="6">
        <v>1346.2282457076899</v>
      </c>
      <c r="Q111" s="6">
        <v>64.320103518862794</v>
      </c>
    </row>
    <row r="112" spans="1:17" x14ac:dyDescent="0.3">
      <c r="A112" s="3" t="s">
        <v>35</v>
      </c>
      <c r="B112" s="3" t="str">
        <f>INDEX('R2. Name matching table'!$B$5:$B$13,MATCH($A112,'R2. Name matching table'!$A$5:$A$13,0))</f>
        <v>2DS_cheap_ccs</v>
      </c>
      <c r="C112" s="3" t="s">
        <v>80</v>
      </c>
      <c r="D112" s="3" t="str">
        <f>INDEX('R2. Name matching table'!$E$5:$E$7,MATCH($C112,'R2. Name matching table'!$D$5:$D$7,0))</f>
        <v>Gas</v>
      </c>
      <c r="E112" s="3" t="s">
        <v>19</v>
      </c>
      <c r="F112" s="6">
        <v>9039.9093712582599</v>
      </c>
      <c r="G112" s="6">
        <v>8916.1687147200209</v>
      </c>
      <c r="H112" s="6">
        <v>10526.03068617582</v>
      </c>
      <c r="I112" s="6">
        <v>13789.7862667601</v>
      </c>
      <c r="J112" s="6">
        <v>14555.682055068561</v>
      </c>
      <c r="K112" s="6">
        <v>13668.134286828887</v>
      </c>
      <c r="L112" s="6">
        <v>15507.214296005879</v>
      </c>
      <c r="M112" s="6">
        <v>16651.044993093779</v>
      </c>
      <c r="N112" s="6">
        <v>14736.660484833668</v>
      </c>
      <c r="O112" s="6">
        <v>10840.145045366771</v>
      </c>
      <c r="P112" s="6">
        <v>13742.045071213082</v>
      </c>
      <c r="Q112" s="6">
        <v>12367.175134728306</v>
      </c>
    </row>
    <row r="113" spans="1:17" x14ac:dyDescent="0.3">
      <c r="A113" s="3" t="s">
        <v>35</v>
      </c>
      <c r="B113" s="3" t="str">
        <f>INDEX('R2. Name matching table'!$B$5:$B$13,MATCH($A113,'R2. Name matching table'!$A$5:$A$13,0))</f>
        <v>2DS_cheap_ccs</v>
      </c>
      <c r="C113" s="3" t="s">
        <v>80</v>
      </c>
      <c r="D113" s="3" t="str">
        <f>INDEX('R2. Name matching table'!$E$5:$E$7,MATCH($C113,'R2. Name matching table'!$D$5:$D$7,0))</f>
        <v>Gas</v>
      </c>
      <c r="E113" s="3" t="s">
        <v>20</v>
      </c>
      <c r="F113" s="6">
        <v>3084.4860447073002</v>
      </c>
      <c r="G113" s="6">
        <v>1703.66057912118</v>
      </c>
      <c r="H113" s="6">
        <v>1618.49252316968</v>
      </c>
      <c r="I113" s="6">
        <v>757.80667035737804</v>
      </c>
      <c r="J113" s="6">
        <v>874.06250762500599</v>
      </c>
      <c r="K113" s="6">
        <v>1732.8780753441579</v>
      </c>
      <c r="L113" s="6">
        <v>1456.6036416168702</v>
      </c>
      <c r="M113" s="6">
        <v>1571.75744613048</v>
      </c>
      <c r="N113" s="6">
        <v>1622.5798857221771</v>
      </c>
      <c r="O113" s="6">
        <v>1611.973652654407</v>
      </c>
      <c r="P113" s="6">
        <v>379.06669433208202</v>
      </c>
      <c r="Q113" s="6">
        <v>338.41039034987199</v>
      </c>
    </row>
    <row r="114" spans="1:17" x14ac:dyDescent="0.3">
      <c r="A114" s="3" t="s">
        <v>35</v>
      </c>
      <c r="B114" s="3" t="str">
        <f>INDEX('R2. Name matching table'!$B$5:$B$13,MATCH($A114,'R2. Name matching table'!$A$5:$A$13,0))</f>
        <v>2DS_cheap_ccs</v>
      </c>
      <c r="C114" s="3" t="s">
        <v>80</v>
      </c>
      <c r="D114" s="3" t="str">
        <f>INDEX('R2. Name matching table'!$E$5:$E$7,MATCH($C114,'R2. Name matching table'!$D$5:$D$7,0))</f>
        <v>Gas</v>
      </c>
      <c r="E114" s="3" t="s">
        <v>21</v>
      </c>
      <c r="F114" s="6">
        <v>7605.4334891381804</v>
      </c>
      <c r="G114" s="6">
        <v>7112.7855872739901</v>
      </c>
      <c r="H114" s="6">
        <v>6603.8425615837205</v>
      </c>
      <c r="I114" s="6">
        <v>8236.2225034909388</v>
      </c>
      <c r="J114" s="6">
        <v>8206.6097399986593</v>
      </c>
      <c r="K114" s="6">
        <v>6700.7313938848374</v>
      </c>
      <c r="L114" s="6">
        <v>2519.086873506797</v>
      </c>
      <c r="M114" s="6">
        <v>1240.6312150561089</v>
      </c>
      <c r="N114" s="6">
        <v>3129.5027019614736</v>
      </c>
      <c r="O114" s="6">
        <v>1339.6039142903128</v>
      </c>
      <c r="P114" s="6">
        <v>1388.5307776786599</v>
      </c>
      <c r="Q114" s="6">
        <v>1086.49274013849</v>
      </c>
    </row>
    <row r="115" spans="1:17" x14ac:dyDescent="0.3">
      <c r="A115" s="3" t="s">
        <v>35</v>
      </c>
      <c r="B115" s="3" t="str">
        <f>INDEX('R2. Name matching table'!$B$5:$B$13,MATCH($A115,'R2. Name matching table'!$A$5:$A$13,0))</f>
        <v>2DS_cheap_ccs</v>
      </c>
      <c r="C115" s="3" t="s">
        <v>80</v>
      </c>
      <c r="D115" s="3" t="str">
        <f>INDEX('R2. Name matching table'!$E$5:$E$7,MATCH($C115,'R2. Name matching table'!$D$5:$D$7,0))</f>
        <v>Gas</v>
      </c>
      <c r="E115" s="3" t="s">
        <v>22</v>
      </c>
      <c r="F115" s="6">
        <v>7727.7237550360696</v>
      </c>
      <c r="G115" s="6">
        <v>2206.5955447464339</v>
      </c>
      <c r="H115" s="6">
        <v>4310.3390774762602</v>
      </c>
      <c r="I115" s="6">
        <v>117.46397338050001</v>
      </c>
      <c r="J115" s="6">
        <v>202.99105909155799</v>
      </c>
      <c r="K115" s="6">
        <v>200.460096623558</v>
      </c>
      <c r="L115" s="6">
        <v>86.137646899107594</v>
      </c>
      <c r="M115" s="6">
        <v>86.137646899107594</v>
      </c>
      <c r="N115" s="6">
        <v>103.47508728</v>
      </c>
      <c r="O115" s="6">
        <v>154.15029855555099</v>
      </c>
      <c r="P115" s="6">
        <v>173.37736992488001</v>
      </c>
      <c r="Q115" s="6">
        <v>122.70215864932899</v>
      </c>
    </row>
    <row r="116" spans="1:17" x14ac:dyDescent="0.3">
      <c r="A116" s="3" t="s">
        <v>35</v>
      </c>
      <c r="B116" s="3" t="str">
        <f>INDEX('R2. Name matching table'!$B$5:$B$13,MATCH($A116,'R2. Name matching table'!$A$5:$A$13,0))</f>
        <v>2DS_cheap_ccs</v>
      </c>
      <c r="C116" s="3" t="s">
        <v>80</v>
      </c>
      <c r="D116" s="3" t="str">
        <f>INDEX('R2. Name matching table'!$E$5:$E$7,MATCH($C116,'R2. Name matching table'!$D$5:$D$7,0))</f>
        <v>Gas</v>
      </c>
      <c r="E116" s="3" t="s">
        <v>23</v>
      </c>
      <c r="F116" s="6">
        <v>8096.6507530707595</v>
      </c>
      <c r="G116" s="6">
        <v>9129.9007758533298</v>
      </c>
      <c r="H116" s="6">
        <v>8874.3315350985831</v>
      </c>
      <c r="I116" s="6">
        <v>8057.4088748627501</v>
      </c>
      <c r="J116" s="6">
        <v>7103.6441891619961</v>
      </c>
      <c r="K116" s="6">
        <v>10273.04843774077</v>
      </c>
      <c r="L116" s="6">
        <v>7295.6028557578584</v>
      </c>
      <c r="M116" s="6">
        <v>9783.3141364516123</v>
      </c>
      <c r="N116" s="6">
        <v>11986.668135770306</v>
      </c>
      <c r="O116" s="6">
        <v>11722.520164881775</v>
      </c>
      <c r="P116" s="6">
        <v>9466.768264781007</v>
      </c>
      <c r="Q116" s="6">
        <v>7391.0101396980162</v>
      </c>
    </row>
    <row r="117" spans="1:17" x14ac:dyDescent="0.3">
      <c r="A117" s="3" t="s">
        <v>35</v>
      </c>
      <c r="B117" s="3" t="str">
        <f>INDEX('R2. Name matching table'!$B$5:$B$13,MATCH($A117,'R2. Name matching table'!$A$5:$A$13,0))</f>
        <v>2DS_cheap_ccs</v>
      </c>
      <c r="C117" s="3" t="s">
        <v>80</v>
      </c>
      <c r="D117" s="3" t="str">
        <f>INDEX('R2. Name matching table'!$E$5:$E$7,MATCH($C117,'R2. Name matching table'!$D$5:$D$7,0))</f>
        <v>Gas</v>
      </c>
      <c r="E117" s="3" t="s">
        <v>24</v>
      </c>
      <c r="F117" s="6">
        <v>5482.4287494051005</v>
      </c>
      <c r="G117" s="6">
        <v>1041.1289227197251</v>
      </c>
      <c r="H117" s="6">
        <v>282.377261648922</v>
      </c>
      <c r="I117" s="6">
        <v>752.61168596449784</v>
      </c>
      <c r="J117" s="6">
        <v>571.21404681539798</v>
      </c>
      <c r="K117" s="6">
        <v>124.739437168048</v>
      </c>
      <c r="L117" s="6">
        <v>35.833861108599997</v>
      </c>
      <c r="M117" s="6">
        <v>727.28468821400895</v>
      </c>
      <c r="N117" s="6">
        <v>896.79104021451201</v>
      </c>
      <c r="O117" s="6">
        <v>27.287890692979101</v>
      </c>
      <c r="P117" s="6">
        <v>26.867999999999999</v>
      </c>
      <c r="Q117" s="6">
        <v>23.189999999999998</v>
      </c>
    </row>
    <row r="118" spans="1:17" x14ac:dyDescent="0.3">
      <c r="A118" s="3" t="s">
        <v>35</v>
      </c>
      <c r="B118" s="3" t="str">
        <f>INDEX('R2. Name matching table'!$B$5:$B$13,MATCH($A118,'R2. Name matching table'!$A$5:$A$13,0))</f>
        <v>2DS_cheap_ccs</v>
      </c>
      <c r="C118" s="3" t="s">
        <v>80</v>
      </c>
      <c r="D118" s="3" t="str">
        <f>INDEX('R2. Name matching table'!$E$5:$E$7,MATCH($C118,'R2. Name matching table'!$D$5:$D$7,0))</f>
        <v>Gas</v>
      </c>
      <c r="E118" s="3" t="s">
        <v>25</v>
      </c>
      <c r="F118" s="6">
        <v>30068.7717821429</v>
      </c>
      <c r="G118" s="6">
        <v>25532.1150386843</v>
      </c>
      <c r="H118" s="6">
        <v>32059.0488437239</v>
      </c>
      <c r="I118" s="6">
        <v>61604.775304686897</v>
      </c>
      <c r="J118" s="6">
        <v>92862.098154847103</v>
      </c>
      <c r="K118" s="6">
        <v>101762.82724705762</v>
      </c>
      <c r="L118" s="6">
        <v>107879.26795476444</v>
      </c>
      <c r="M118" s="6">
        <v>98584.679486469773</v>
      </c>
      <c r="N118" s="6">
        <v>81937.007417943925</v>
      </c>
      <c r="O118" s="6">
        <v>71434.609499353304</v>
      </c>
      <c r="P118" s="6">
        <v>65409.816270188399</v>
      </c>
      <c r="Q118" s="6">
        <v>65051.411074710566</v>
      </c>
    </row>
    <row r="119" spans="1:17" x14ac:dyDescent="0.3">
      <c r="A119" s="3" t="s">
        <v>35</v>
      </c>
      <c r="B119" s="3" t="str">
        <f>INDEX('R2. Name matching table'!$B$5:$B$13,MATCH($A119,'R2. Name matching table'!$A$5:$A$13,0))</f>
        <v>2DS_cheap_ccs</v>
      </c>
      <c r="C119" s="3" t="s">
        <v>80</v>
      </c>
      <c r="D119" s="3" t="str">
        <f>INDEX('R2. Name matching table'!$E$5:$E$7,MATCH($C119,'R2. Name matching table'!$D$5:$D$7,0))</f>
        <v>Gas</v>
      </c>
      <c r="E119" s="3" t="s">
        <v>26</v>
      </c>
      <c r="F119" s="6">
        <v>3459.6166456903106</v>
      </c>
      <c r="G119" s="6">
        <v>1029.5981722224676</v>
      </c>
      <c r="H119" s="6">
        <v>1276.9104255180521</v>
      </c>
      <c r="I119" s="6">
        <v>286.25569661408502</v>
      </c>
      <c r="J119" s="6">
        <v>673.021394392248</v>
      </c>
      <c r="K119" s="6">
        <v>161.36311606298199</v>
      </c>
      <c r="L119" s="6">
        <v>777.60569059387694</v>
      </c>
      <c r="M119" s="6">
        <v>161.75882126261399</v>
      </c>
      <c r="N119" s="6">
        <v>352.98877967064402</v>
      </c>
      <c r="O119" s="6">
        <v>305.91095999365098</v>
      </c>
      <c r="P119" s="6">
        <v>1531.0367683510872</v>
      </c>
      <c r="Q119" s="6">
        <v>405.68281473086699</v>
      </c>
    </row>
    <row r="120" spans="1:17" x14ac:dyDescent="0.3">
      <c r="A120" s="3" t="s">
        <v>35</v>
      </c>
      <c r="B120" s="3" t="str">
        <f>INDEX('R2. Name matching table'!$B$5:$B$13,MATCH($A120,'R2. Name matching table'!$A$5:$A$13,0))</f>
        <v>2DS_cheap_ccs</v>
      </c>
      <c r="C120" s="3" t="s">
        <v>80</v>
      </c>
      <c r="D120" s="3" t="str">
        <f>INDEX('R2. Name matching table'!$E$5:$E$7,MATCH($C120,'R2. Name matching table'!$D$5:$D$7,0))</f>
        <v>Gas</v>
      </c>
      <c r="E120" s="3" t="s">
        <v>27</v>
      </c>
      <c r="F120" s="6">
        <v>183.98666424391905</v>
      </c>
      <c r="G120" s="6">
        <v>166.207131163187</v>
      </c>
      <c r="H120" s="6">
        <v>125.38201894835399</v>
      </c>
      <c r="I120" s="6">
        <v>0.78653019743897246</v>
      </c>
      <c r="J120" s="6">
        <v>5.5555555555555601E-3</v>
      </c>
      <c r="K120" s="6">
        <v>43.427327036822966</v>
      </c>
      <c r="L120" s="6">
        <v>43.334551582583899</v>
      </c>
      <c r="M120" s="6">
        <v>1.4999999999999999E-2</v>
      </c>
      <c r="N120" s="6">
        <v>6.2053868995699997</v>
      </c>
      <c r="O120" s="6">
        <v>57.902547160208499</v>
      </c>
      <c r="P120" s="6">
        <v>45.487120686351503</v>
      </c>
      <c r="Q120" s="6">
        <v>6.2403868995699998</v>
      </c>
    </row>
    <row r="121" spans="1:17" x14ac:dyDescent="0.3">
      <c r="A121" s="3" t="s">
        <v>35</v>
      </c>
      <c r="B121" s="3" t="str">
        <f>INDEX('R2. Name matching table'!$B$5:$B$13,MATCH($A121,'R2. Name matching table'!$A$5:$A$13,0))</f>
        <v>2DS_cheap_ccs</v>
      </c>
      <c r="C121" s="3" t="s">
        <v>80</v>
      </c>
      <c r="D121" s="3" t="str">
        <f>INDEX('R2. Name matching table'!$E$5:$E$7,MATCH($C121,'R2. Name matching table'!$D$5:$D$7,0))</f>
        <v>Gas</v>
      </c>
      <c r="E121" s="3" t="s">
        <v>28</v>
      </c>
      <c r="F121" s="6">
        <v>11965.1546962092</v>
      </c>
      <c r="G121" s="6">
        <v>18709.1842639723</v>
      </c>
      <c r="H121" s="6">
        <v>21680.798387036219</v>
      </c>
      <c r="I121" s="6">
        <v>29336.115536749341</v>
      </c>
      <c r="J121" s="6">
        <v>56088.427961278852</v>
      </c>
      <c r="K121" s="6">
        <v>69288.998789222955</v>
      </c>
      <c r="L121" s="6">
        <v>54368.674408062667</v>
      </c>
      <c r="M121" s="6">
        <v>53261.769713698057</v>
      </c>
      <c r="N121" s="6">
        <v>51168.596794086014</v>
      </c>
      <c r="O121" s="6">
        <v>41588.311737733871</v>
      </c>
      <c r="P121" s="6">
        <v>20558.573912275122</v>
      </c>
      <c r="Q121" s="6">
        <v>7125.7382141861353</v>
      </c>
    </row>
    <row r="122" spans="1:17" x14ac:dyDescent="0.3">
      <c r="A122" s="3" t="s">
        <v>35</v>
      </c>
      <c r="B122" s="3" t="str">
        <f>INDEX('R2. Name matching table'!$B$5:$B$13,MATCH($A122,'R2. Name matching table'!$A$5:$A$13,0))</f>
        <v>2DS_cheap_ccs</v>
      </c>
      <c r="C122" s="3" t="s">
        <v>80</v>
      </c>
      <c r="D122" s="3" t="str">
        <f>INDEX('R2. Name matching table'!$E$5:$E$7,MATCH($C122,'R2. Name matching table'!$D$5:$D$7,0))</f>
        <v>Gas</v>
      </c>
      <c r="E122" s="3" t="s">
        <v>29</v>
      </c>
      <c r="F122" s="6">
        <v>1489.2188291199968</v>
      </c>
      <c r="G122" s="6">
        <v>511.30880000000002</v>
      </c>
      <c r="H122" s="6">
        <v>929.84418681747502</v>
      </c>
      <c r="I122" s="6">
        <v>488.30774085952851</v>
      </c>
      <c r="J122" s="6">
        <v>537.59693774513403</v>
      </c>
      <c r="K122" s="6">
        <v>315.33700913193098</v>
      </c>
      <c r="L122" s="6">
        <v>90.90974319704199</v>
      </c>
      <c r="M122" s="6">
        <v>143.30402869379401</v>
      </c>
      <c r="N122" s="6">
        <v>269.64761149532097</v>
      </c>
      <c r="O122" s="6">
        <v>166.07404206812498</v>
      </c>
      <c r="P122" s="6">
        <v>32.068563579357203</v>
      </c>
      <c r="Q122" s="6"/>
    </row>
    <row r="123" spans="1:17" x14ac:dyDescent="0.3">
      <c r="A123" s="3" t="s">
        <v>35</v>
      </c>
      <c r="B123" s="3" t="str">
        <f>INDEX('R2. Name matching table'!$B$5:$B$13,MATCH($A123,'R2. Name matching table'!$A$5:$A$13,0))</f>
        <v>2DS_cheap_ccs</v>
      </c>
      <c r="C123" s="3" t="s">
        <v>80</v>
      </c>
      <c r="D123" s="3" t="str">
        <f>INDEX('R2. Name matching table'!$E$5:$E$7,MATCH($C123,'R2. Name matching table'!$D$5:$D$7,0))</f>
        <v>Gas</v>
      </c>
      <c r="E123" s="3" t="s">
        <v>30</v>
      </c>
      <c r="F123" s="6">
        <v>10236.542041205354</v>
      </c>
      <c r="G123" s="6">
        <v>12469.319080968828</v>
      </c>
      <c r="H123" s="6">
        <v>13179.446794249599</v>
      </c>
      <c r="I123" s="6">
        <v>12202.387928084578</v>
      </c>
      <c r="J123" s="6">
        <v>9329.0373982782239</v>
      </c>
      <c r="K123" s="6">
        <v>4559.6302298394912</v>
      </c>
      <c r="L123" s="6">
        <v>2465.6170319131747</v>
      </c>
      <c r="M123" s="6">
        <v>1681.5377362116201</v>
      </c>
      <c r="N123" s="6">
        <v>2531.1328820884073</v>
      </c>
      <c r="O123" s="6">
        <v>5141.1089966678628</v>
      </c>
      <c r="P123" s="6">
        <v>1202.993684338293</v>
      </c>
      <c r="Q123" s="6">
        <v>3125.1934708275103</v>
      </c>
    </row>
    <row r="124" spans="1:17" x14ac:dyDescent="0.3">
      <c r="A124" s="3" t="s">
        <v>35</v>
      </c>
      <c r="B124" s="3" t="str">
        <f>INDEX('R2. Name matching table'!$B$5:$B$13,MATCH($A124,'R2. Name matching table'!$A$5:$A$13,0))</f>
        <v>2DS_cheap_ccs</v>
      </c>
      <c r="C124" s="3" t="s">
        <v>80</v>
      </c>
      <c r="D124" s="3" t="str">
        <f>INDEX('R2. Name matching table'!$E$5:$E$7,MATCH($C124,'R2. Name matching table'!$D$5:$D$7,0))</f>
        <v>Gas</v>
      </c>
      <c r="E124" s="3" t="s">
        <v>32</v>
      </c>
      <c r="F124" s="6">
        <v>26046.228122184351</v>
      </c>
      <c r="G124" s="6">
        <v>18178.038336062</v>
      </c>
      <c r="H124" s="6">
        <v>13690.63829702781</v>
      </c>
      <c r="I124" s="6">
        <v>19260.962735507193</v>
      </c>
      <c r="J124" s="6">
        <v>24444.205879000001</v>
      </c>
      <c r="K124" s="6">
        <v>24896.266063117986</v>
      </c>
      <c r="L124" s="6">
        <v>25445.76719260601</v>
      </c>
      <c r="M124" s="6">
        <v>21487.104683506339</v>
      </c>
      <c r="N124" s="6">
        <v>15691.122333091931</v>
      </c>
      <c r="O124" s="6">
        <v>8885.3623281208729</v>
      </c>
      <c r="P124" s="6">
        <v>3967.6028969720032</v>
      </c>
      <c r="Q124" s="6">
        <v>2930.2790655551503</v>
      </c>
    </row>
    <row r="125" spans="1:17" x14ac:dyDescent="0.3">
      <c r="A125" s="3" t="s">
        <v>35</v>
      </c>
      <c r="B125" s="3" t="str">
        <f>INDEX('R2. Name matching table'!$B$5:$B$13,MATCH($A125,'R2. Name matching table'!$A$5:$A$13,0))</f>
        <v>2DS_cheap_ccs</v>
      </c>
      <c r="C125" s="3" t="s">
        <v>80</v>
      </c>
      <c r="D125" s="3" t="str">
        <f>INDEX('R2. Name matching table'!$E$5:$E$7,MATCH($C125,'R2. Name matching table'!$D$5:$D$7,0))</f>
        <v>Gas</v>
      </c>
      <c r="E125" s="3" t="s">
        <v>33</v>
      </c>
      <c r="F125" s="6">
        <v>11985.75210389231</v>
      </c>
      <c r="G125" s="6">
        <v>7770.0078160139255</v>
      </c>
      <c r="H125" s="6">
        <v>9149.4721615786311</v>
      </c>
      <c r="I125" s="6">
        <v>6234.0064817865814</v>
      </c>
      <c r="J125" s="6">
        <v>4935.5877982313496</v>
      </c>
      <c r="K125" s="6">
        <v>5423.7552253000003</v>
      </c>
      <c r="L125" s="6">
        <v>498.2</v>
      </c>
      <c r="M125" s="6">
        <v>5950.6001040451602</v>
      </c>
      <c r="N125" s="6">
        <v>9671.5081155413754</v>
      </c>
      <c r="O125" s="6">
        <v>2105.6830271234899</v>
      </c>
      <c r="P125" s="6">
        <v>3024.3346142539103</v>
      </c>
      <c r="Q125" s="6">
        <v>7292.9864311520505</v>
      </c>
    </row>
    <row r="126" spans="1:17" x14ac:dyDescent="0.3">
      <c r="A126" s="3" t="s">
        <v>35</v>
      </c>
      <c r="B126" s="3" t="str">
        <f>INDEX('R2. Name matching table'!$B$5:$B$13,MATCH($A126,'R2. Name matching table'!$A$5:$A$13,0))</f>
        <v>2DS_cheap_ccs</v>
      </c>
      <c r="C126" s="3" t="s">
        <v>81</v>
      </c>
      <c r="D126" s="3" t="str">
        <f>INDEX('R2. Name matching table'!$E$5:$E$7,MATCH($C126,'R2. Name matching table'!$D$5:$D$7,0))</f>
        <v>Oil</v>
      </c>
      <c r="E126" s="3" t="s">
        <v>19</v>
      </c>
      <c r="F126" s="6">
        <v>20335.725670305044</v>
      </c>
      <c r="G126" s="6">
        <v>21914.136463044742</v>
      </c>
      <c r="H126" s="6">
        <v>25818.52078753704</v>
      </c>
      <c r="I126" s="6">
        <v>32133.230397922413</v>
      </c>
      <c r="J126" s="6">
        <v>23288.442317812965</v>
      </c>
      <c r="K126" s="6">
        <v>10538.824288262051</v>
      </c>
      <c r="L126" s="6">
        <v>12287.740108850194</v>
      </c>
      <c r="M126" s="6">
        <v>13231.728744101103</v>
      </c>
      <c r="N126" s="6">
        <v>5175.8910665375479</v>
      </c>
      <c r="O126" s="6">
        <v>6195.022805560453</v>
      </c>
      <c r="P126" s="6">
        <v>8853.4703799367562</v>
      </c>
      <c r="Q126" s="6">
        <v>7067.6327079367538</v>
      </c>
    </row>
    <row r="127" spans="1:17" x14ac:dyDescent="0.3">
      <c r="A127" s="3" t="s">
        <v>35</v>
      </c>
      <c r="B127" s="3" t="str">
        <f>INDEX('R2. Name matching table'!$B$5:$B$13,MATCH($A127,'R2. Name matching table'!$A$5:$A$13,0))</f>
        <v>2DS_cheap_ccs</v>
      </c>
      <c r="C127" s="3" t="s">
        <v>81</v>
      </c>
      <c r="D127" s="3" t="str">
        <f>INDEX('R2. Name matching table'!$E$5:$E$7,MATCH($C127,'R2. Name matching table'!$D$5:$D$7,0))</f>
        <v>Oil</v>
      </c>
      <c r="E127" s="3" t="s">
        <v>20</v>
      </c>
      <c r="F127" s="6">
        <v>1540.9259280000001</v>
      </c>
      <c r="G127" s="6">
        <v>1486.5190094075394</v>
      </c>
      <c r="H127" s="6">
        <v>1250.4881594075391</v>
      </c>
      <c r="I127" s="6">
        <v>825.54338859246172</v>
      </c>
      <c r="J127" s="6">
        <v>428.18216225627418</v>
      </c>
      <c r="K127" s="6">
        <v>1008.305170256274</v>
      </c>
      <c r="L127" s="6">
        <v>582.04893600000003</v>
      </c>
      <c r="M127" s="6">
        <v>1.9259280000000001</v>
      </c>
      <c r="N127" s="6">
        <v>861.50153537455503</v>
      </c>
      <c r="O127" s="6">
        <v>861.50153537455515</v>
      </c>
      <c r="P127" s="6">
        <v>565.76401425371489</v>
      </c>
      <c r="Q127" s="6">
        <v>565.764014253715</v>
      </c>
    </row>
    <row r="128" spans="1:17" x14ac:dyDescent="0.3">
      <c r="A128" s="3" t="s">
        <v>35</v>
      </c>
      <c r="B128" s="3" t="str">
        <f>INDEX('R2. Name matching table'!$B$5:$B$13,MATCH($A128,'R2. Name matching table'!$A$5:$A$13,0))</f>
        <v>2DS_cheap_ccs</v>
      </c>
      <c r="C128" s="3" t="s">
        <v>81</v>
      </c>
      <c r="D128" s="3" t="str">
        <f>INDEX('R2. Name matching table'!$E$5:$E$7,MATCH($C128,'R2. Name matching table'!$D$5:$D$7,0))</f>
        <v>Oil</v>
      </c>
      <c r="E128" s="3" t="s">
        <v>21</v>
      </c>
      <c r="F128" s="6">
        <v>1620.8897142857099</v>
      </c>
      <c r="G128" s="6">
        <v>1620.8897142857099</v>
      </c>
      <c r="H128" s="6">
        <v>1620.8897142857099</v>
      </c>
      <c r="I128" s="6">
        <v>1620.8897142857099</v>
      </c>
      <c r="J128" s="6">
        <v>1620.8897142857099</v>
      </c>
      <c r="K128" s="6">
        <v>1620.8897142857099</v>
      </c>
      <c r="L128" s="6">
        <v>1620.8897142857099</v>
      </c>
      <c r="M128" s="6">
        <v>3295.8503453707499</v>
      </c>
      <c r="N128" s="6">
        <v>6345.6897142857106</v>
      </c>
      <c r="O128" s="6">
        <v>5815.0897142857102</v>
      </c>
      <c r="P128" s="6">
        <v>5284.4897142857099</v>
      </c>
      <c r="Q128" s="6">
        <v>4753.8897142857095</v>
      </c>
    </row>
    <row r="129" spans="1:17" x14ac:dyDescent="0.3">
      <c r="A129" s="3" t="s">
        <v>35</v>
      </c>
      <c r="B129" s="3" t="str">
        <f>INDEX('R2. Name matching table'!$B$5:$B$13,MATCH($A129,'R2. Name matching table'!$A$5:$A$13,0))</f>
        <v>2DS_cheap_ccs</v>
      </c>
      <c r="C129" s="3" t="s">
        <v>81</v>
      </c>
      <c r="D129" s="3" t="str">
        <f>INDEX('R2. Name matching table'!$E$5:$E$7,MATCH($C129,'R2. Name matching table'!$D$5:$D$7,0))</f>
        <v>Oil</v>
      </c>
      <c r="E129" s="3" t="s">
        <v>22</v>
      </c>
      <c r="F129" s="6">
        <v>7308.1868000000004</v>
      </c>
      <c r="G129" s="6">
        <v>7206.5868</v>
      </c>
      <c r="H129" s="6">
        <v>5340.0019798500007</v>
      </c>
      <c r="I129" s="6">
        <v>2353.4662676100011</v>
      </c>
      <c r="J129" s="6">
        <v>4064.0079818311501</v>
      </c>
      <c r="K129" s="6">
        <v>4013.3887324711509</v>
      </c>
      <c r="L129" s="6">
        <v>1726.9397379821485</v>
      </c>
      <c r="M129" s="6">
        <v>1726.9397379821498</v>
      </c>
      <c r="N129" s="6">
        <v>2073.6885456</v>
      </c>
      <c r="O129" s="6">
        <v>3087.1927711110166</v>
      </c>
      <c r="P129" s="6">
        <v>3471.7341984975978</v>
      </c>
      <c r="Q129" s="6">
        <v>2458.2299729865786</v>
      </c>
    </row>
    <row r="130" spans="1:17" x14ac:dyDescent="0.3">
      <c r="A130" s="3" t="s">
        <v>35</v>
      </c>
      <c r="B130" s="3" t="str">
        <f>INDEX('R2. Name matching table'!$B$5:$B$13,MATCH($A130,'R2. Name matching table'!$A$5:$A$13,0))</f>
        <v>2DS_cheap_ccs</v>
      </c>
      <c r="C130" s="3" t="s">
        <v>81</v>
      </c>
      <c r="D130" s="3" t="str">
        <f>INDEX('R2. Name matching table'!$E$5:$E$7,MATCH($C130,'R2. Name matching table'!$D$5:$D$7,0))</f>
        <v>Oil</v>
      </c>
      <c r="E130" s="3" t="s">
        <v>23</v>
      </c>
      <c r="F130" s="6">
        <v>18302.179957521825</v>
      </c>
      <c r="G130" s="6">
        <v>19255.602393991387</v>
      </c>
      <c r="H130" s="6">
        <v>21654.362272564562</v>
      </c>
      <c r="I130" s="6">
        <v>25844.941043712155</v>
      </c>
      <c r="J130" s="6">
        <v>25946.96402797207</v>
      </c>
      <c r="K130" s="6">
        <v>20187.202023023099</v>
      </c>
      <c r="L130" s="6">
        <v>21774.559331265751</v>
      </c>
      <c r="M130" s="6">
        <v>28467.086189175221</v>
      </c>
      <c r="N130" s="6">
        <v>40425.090132319849</v>
      </c>
      <c r="O130" s="6">
        <v>39316.644725057486</v>
      </c>
      <c r="P130" s="6">
        <v>31242.863644551726</v>
      </c>
      <c r="Q130" s="6">
        <v>30134.418237289414</v>
      </c>
    </row>
    <row r="131" spans="1:17" x14ac:dyDescent="0.3">
      <c r="A131" s="3" t="s">
        <v>35</v>
      </c>
      <c r="B131" s="3" t="str">
        <f>INDEX('R2. Name matching table'!$B$5:$B$13,MATCH($A131,'R2. Name matching table'!$A$5:$A$13,0))</f>
        <v>2DS_cheap_ccs</v>
      </c>
      <c r="C131" s="3" t="s">
        <v>81</v>
      </c>
      <c r="D131" s="3" t="str">
        <f>INDEX('R2. Name matching table'!$E$5:$E$7,MATCH($C131,'R2. Name matching table'!$D$5:$D$7,0))</f>
        <v>Oil</v>
      </c>
      <c r="E131" s="3" t="s">
        <v>24</v>
      </c>
      <c r="F131" s="6">
        <v>14.373790279604</v>
      </c>
      <c r="G131" s="6">
        <v>347.17003749999998</v>
      </c>
      <c r="H131" s="6">
        <v>253.70118124999999</v>
      </c>
      <c r="I131" s="6">
        <v>104.15101125</v>
      </c>
      <c r="J131" s="6">
        <v>8.5457239999999892</v>
      </c>
      <c r="K131" s="6">
        <v>4.2728619999999999</v>
      </c>
      <c r="L131" s="6">
        <v>601.61953330864003</v>
      </c>
      <c r="M131" s="6">
        <v>606.66732000000002</v>
      </c>
      <c r="N131" s="6">
        <v>398.415385607448</v>
      </c>
      <c r="O131" s="6">
        <v>458.14008191674571</v>
      </c>
      <c r="P131" s="6">
        <v>451.09048036850197</v>
      </c>
      <c r="Q131" s="6">
        <v>389.34004167580599</v>
      </c>
    </row>
    <row r="132" spans="1:17" x14ac:dyDescent="0.3">
      <c r="A132" s="3" t="s">
        <v>35</v>
      </c>
      <c r="B132" s="3" t="str">
        <f>INDEX('R2. Name matching table'!$B$5:$B$13,MATCH($A132,'R2. Name matching table'!$A$5:$A$13,0))</f>
        <v>2DS_cheap_ccs</v>
      </c>
      <c r="C132" s="3" t="s">
        <v>81</v>
      </c>
      <c r="D132" s="3" t="str">
        <f>INDEX('R2. Name matching table'!$E$5:$E$7,MATCH($C132,'R2. Name matching table'!$D$5:$D$7,0))</f>
        <v>Oil</v>
      </c>
      <c r="E132" s="3" t="s">
        <v>25</v>
      </c>
      <c r="F132" s="6">
        <v>21817.018442619701</v>
      </c>
      <c r="G132" s="6">
        <v>23622.3198182374</v>
      </c>
      <c r="H132" s="6">
        <v>17845.328481427601</v>
      </c>
      <c r="I132" s="6">
        <v>10904.57065416027</v>
      </c>
      <c r="J132" s="6">
        <v>11471.523534183001</v>
      </c>
      <c r="K132" s="6">
        <v>20292.3604489871</v>
      </c>
      <c r="L132" s="6">
        <v>17430.27988918042</v>
      </c>
      <c r="M132" s="6">
        <v>9222.303644533331</v>
      </c>
      <c r="N132" s="6">
        <v>7157.6782729548904</v>
      </c>
      <c r="O132" s="6">
        <v>17037.954047310017</v>
      </c>
      <c r="P132" s="6">
        <v>20250.353727820435</v>
      </c>
      <c r="Q132" s="6">
        <v>7417.9317686498907</v>
      </c>
    </row>
    <row r="133" spans="1:17" x14ac:dyDescent="0.3">
      <c r="A133" s="3" t="s">
        <v>35</v>
      </c>
      <c r="B133" s="3" t="str">
        <f>INDEX('R2. Name matching table'!$B$5:$B$13,MATCH($A133,'R2. Name matching table'!$A$5:$A$13,0))</f>
        <v>2DS_cheap_ccs</v>
      </c>
      <c r="C133" s="3" t="s">
        <v>81</v>
      </c>
      <c r="D133" s="3" t="str">
        <f>INDEX('R2. Name matching table'!$E$5:$E$7,MATCH($C133,'R2. Name matching table'!$D$5:$D$7,0))</f>
        <v>Oil</v>
      </c>
      <c r="E133" s="3" t="s">
        <v>26</v>
      </c>
      <c r="F133" s="6">
        <v>1375.9391274</v>
      </c>
      <c r="G133" s="6">
        <v>1239.6361176</v>
      </c>
      <c r="H133" s="6">
        <v>895.29275159999997</v>
      </c>
      <c r="I133" s="6">
        <v>344.343366</v>
      </c>
      <c r="J133" s="6"/>
      <c r="K133" s="6">
        <v>415.36255423242</v>
      </c>
      <c r="L133" s="6">
        <v>1150.6299236079401</v>
      </c>
      <c r="M133" s="6">
        <v>735.26736937551618</v>
      </c>
      <c r="N133" s="6">
        <v>772.1318390980033</v>
      </c>
      <c r="O133" s="6">
        <v>794.13889159967493</v>
      </c>
      <c r="P133" s="6">
        <v>807.50705250167118</v>
      </c>
      <c r="Q133" s="6">
        <v>790</v>
      </c>
    </row>
    <row r="134" spans="1:17" x14ac:dyDescent="0.3">
      <c r="A134" s="3" t="s">
        <v>35</v>
      </c>
      <c r="B134" s="3" t="str">
        <f>INDEX('R2. Name matching table'!$B$5:$B$13,MATCH($A134,'R2. Name matching table'!$A$5:$A$13,0))</f>
        <v>2DS_cheap_ccs</v>
      </c>
      <c r="C134" s="3" t="s">
        <v>81</v>
      </c>
      <c r="D134" s="3" t="str">
        <f>INDEX('R2. Name matching table'!$E$5:$E$7,MATCH($C134,'R2. Name matching table'!$D$5:$D$7,0))</f>
        <v>Oil</v>
      </c>
      <c r="E134" s="3" t="s">
        <v>27</v>
      </c>
      <c r="F134" s="6">
        <v>13.39776</v>
      </c>
      <c r="G134" s="6">
        <v>12.057983999999999</v>
      </c>
      <c r="H134" s="6"/>
      <c r="I134" s="6"/>
      <c r="J134" s="6"/>
      <c r="K134" s="6"/>
      <c r="L134" s="6"/>
      <c r="M134" s="6">
        <v>0.03</v>
      </c>
      <c r="N134" s="6">
        <v>12.410773799139999</v>
      </c>
      <c r="O134" s="6">
        <v>31.299999999999997</v>
      </c>
      <c r="P134" s="6">
        <v>31.4</v>
      </c>
      <c r="Q134" s="6">
        <v>12.480773799140001</v>
      </c>
    </row>
    <row r="135" spans="1:17" x14ac:dyDescent="0.3">
      <c r="A135" s="3" t="s">
        <v>35</v>
      </c>
      <c r="B135" s="3" t="str">
        <f>INDEX('R2. Name matching table'!$B$5:$B$13,MATCH($A135,'R2. Name matching table'!$A$5:$A$13,0))</f>
        <v>2DS_cheap_ccs</v>
      </c>
      <c r="C135" s="3" t="s">
        <v>81</v>
      </c>
      <c r="D135" s="3" t="str">
        <f>INDEX('R2. Name matching table'!$E$5:$E$7,MATCH($C135,'R2. Name matching table'!$D$5:$D$7,0))</f>
        <v>Oil</v>
      </c>
      <c r="E135" s="3" t="s">
        <v>28</v>
      </c>
      <c r="F135" s="6">
        <v>54799</v>
      </c>
      <c r="G135" s="6">
        <v>59272.2</v>
      </c>
      <c r="H135" s="6">
        <v>69906.954510271142</v>
      </c>
      <c r="I135" s="6">
        <v>87778.576581791989</v>
      </c>
      <c r="J135" s="6">
        <v>88027.463952751772</v>
      </c>
      <c r="K135" s="6">
        <v>89788.763548952847</v>
      </c>
      <c r="L135" s="6">
        <v>90634.710936290154</v>
      </c>
      <c r="M135" s="6">
        <v>81839.130789552102</v>
      </c>
      <c r="N135" s="6">
        <v>62051.857375808802</v>
      </c>
      <c r="O135" s="6">
        <v>50769.078642102555</v>
      </c>
      <c r="P135" s="6">
        <v>39402.161749149316</v>
      </c>
      <c r="Q135" s="6">
        <v>26585.105450650961</v>
      </c>
    </row>
    <row r="136" spans="1:17" x14ac:dyDescent="0.3">
      <c r="A136" s="3" t="s">
        <v>35</v>
      </c>
      <c r="B136" s="3" t="str">
        <f>INDEX('R2. Name matching table'!$B$5:$B$13,MATCH($A136,'R2. Name matching table'!$A$5:$A$13,0))</f>
        <v>2DS_cheap_ccs</v>
      </c>
      <c r="C136" s="3" t="s">
        <v>81</v>
      </c>
      <c r="D136" s="3" t="str">
        <f>INDEX('R2. Name matching table'!$E$5:$E$7,MATCH($C136,'R2. Name matching table'!$D$5:$D$7,0))</f>
        <v>Oil</v>
      </c>
      <c r="E136" s="3" t="s">
        <v>29</v>
      </c>
      <c r="F136" s="6">
        <v>7756</v>
      </c>
      <c r="G136" s="6">
        <v>7989.2000000000007</v>
      </c>
      <c r="H136" s="6">
        <v>8497.4</v>
      </c>
      <c r="I136" s="6">
        <v>5481.9714124771926</v>
      </c>
      <c r="J136" s="6">
        <v>4650.2716687812999</v>
      </c>
      <c r="K136" s="6">
        <v>3453.7729097427332</v>
      </c>
      <c r="L136" s="6">
        <v>119.717120113126</v>
      </c>
      <c r="M136" s="6">
        <v>2239.1254483405201</v>
      </c>
      <c r="N136" s="6">
        <v>4213.2439296144021</v>
      </c>
      <c r="O136" s="6">
        <v>2594.9069073144628</v>
      </c>
      <c r="P136" s="6">
        <v>501.07130592745699</v>
      </c>
      <c r="Q136" s="6"/>
    </row>
    <row r="137" spans="1:17" x14ac:dyDescent="0.3">
      <c r="A137" s="3" t="s">
        <v>35</v>
      </c>
      <c r="B137" s="3" t="str">
        <f>INDEX('R2. Name matching table'!$B$5:$B$13,MATCH($A137,'R2. Name matching table'!$A$5:$A$13,0))</f>
        <v>2DS_cheap_ccs</v>
      </c>
      <c r="C137" s="3" t="s">
        <v>81</v>
      </c>
      <c r="D137" s="3" t="str">
        <f>INDEX('R2. Name matching table'!$E$5:$E$7,MATCH($C137,'R2. Name matching table'!$D$5:$D$7,0))</f>
        <v>Oil</v>
      </c>
      <c r="E137" s="3" t="s">
        <v>30</v>
      </c>
      <c r="F137" s="6">
        <v>6066.7654501654515</v>
      </c>
      <c r="G137" s="6">
        <v>5986.8994166433868</v>
      </c>
      <c r="H137" s="6">
        <v>5452.9580292552973</v>
      </c>
      <c r="I137" s="6">
        <v>4584.6826980552987</v>
      </c>
      <c r="J137" s="6">
        <v>3499.3385340552986</v>
      </c>
      <c r="K137" s="6">
        <v>2172.6440560920855</v>
      </c>
      <c r="L137" s="6">
        <v>1267.5879345806052</v>
      </c>
      <c r="M137" s="6">
        <v>18.056153144969752</v>
      </c>
      <c r="N137" s="6">
        <v>1869.0024932296935</v>
      </c>
      <c r="O137" s="6">
        <v>1869.0024932296956</v>
      </c>
      <c r="P137" s="6">
        <v>1869.0024932296967</v>
      </c>
      <c r="Q137" s="6">
        <v>1745.6231250695735</v>
      </c>
    </row>
    <row r="138" spans="1:17" x14ac:dyDescent="0.3">
      <c r="A138" s="3" t="s">
        <v>35</v>
      </c>
      <c r="B138" s="3" t="str">
        <f>INDEX('R2. Name matching table'!$B$5:$B$13,MATCH($A138,'R2. Name matching table'!$A$5:$A$13,0))</f>
        <v>2DS_cheap_ccs</v>
      </c>
      <c r="C138" s="3" t="s">
        <v>81</v>
      </c>
      <c r="D138" s="3" t="str">
        <f>INDEX('R2. Name matching table'!$E$5:$E$7,MATCH($C138,'R2. Name matching table'!$D$5:$D$7,0))</f>
        <v>Oil</v>
      </c>
      <c r="E138" s="3" t="s">
        <v>32</v>
      </c>
      <c r="F138" s="6"/>
      <c r="G138" s="6"/>
      <c r="H138" s="6"/>
      <c r="I138" s="6"/>
      <c r="J138" s="6"/>
      <c r="K138" s="6"/>
      <c r="L138" s="6"/>
      <c r="M138" s="6">
        <v>300</v>
      </c>
      <c r="N138" s="6">
        <v>12480.000000000029</v>
      </c>
      <c r="O138" s="6">
        <v>12720</v>
      </c>
      <c r="P138" s="6">
        <v>12959.999999999962</v>
      </c>
      <c r="Q138" s="6">
        <v>14651.395327775761</v>
      </c>
    </row>
    <row r="139" spans="1:17" x14ac:dyDescent="0.3">
      <c r="A139" s="3" t="s">
        <v>35</v>
      </c>
      <c r="B139" s="3" t="str">
        <f>INDEX('R2. Name matching table'!$B$5:$B$13,MATCH($A139,'R2. Name matching table'!$A$5:$A$13,0))</f>
        <v>2DS_cheap_ccs</v>
      </c>
      <c r="C139" s="3" t="s">
        <v>81</v>
      </c>
      <c r="D139" s="3" t="str">
        <f>INDEX('R2. Name matching table'!$E$5:$E$7,MATCH($C139,'R2. Name matching table'!$D$5:$D$7,0))</f>
        <v>Oil</v>
      </c>
      <c r="E139" s="3" t="s">
        <v>33</v>
      </c>
      <c r="F139" s="6">
        <v>9134.56984293403</v>
      </c>
      <c r="G139" s="6">
        <v>2913.85272147769</v>
      </c>
      <c r="H139" s="6"/>
      <c r="I139" s="6"/>
      <c r="J139" s="6"/>
      <c r="K139" s="6">
        <v>34.477460639999997</v>
      </c>
      <c r="L139" s="6">
        <v>1880</v>
      </c>
      <c r="M139" s="6">
        <v>9036.64</v>
      </c>
      <c r="N139" s="6">
        <v>8129.28</v>
      </c>
      <c r="O139" s="6">
        <v>7221.9200000000046</v>
      </c>
      <c r="P139" s="6">
        <v>11412.58345001473</v>
      </c>
      <c r="Q139" s="6">
        <v>27520.7035137813</v>
      </c>
    </row>
    <row r="140" spans="1:17" x14ac:dyDescent="0.3">
      <c r="A140" s="3" t="s">
        <v>36</v>
      </c>
      <c r="B140" s="3" t="str">
        <f>INDEX('R2. Name matching table'!$B$5:$B$13,MATCH($A140,'R2. Name matching table'!$A$5:$A$13,0))</f>
        <v>2DS_cheap_eff</v>
      </c>
      <c r="C140" s="3" t="s">
        <v>79</v>
      </c>
      <c r="D140" s="3" t="str">
        <f>INDEX('R2. Name matching table'!$E$5:$E$7,MATCH($C140,'R2. Name matching table'!$D$5:$D$7,0))</f>
        <v>Coal</v>
      </c>
      <c r="E140" s="3" t="s">
        <v>19</v>
      </c>
      <c r="F140" s="6">
        <v>5943.7487520000004</v>
      </c>
      <c r="G140" s="6">
        <v>6367.0922568611986</v>
      </c>
      <c r="H140" s="6">
        <v>7562.1082802642986</v>
      </c>
      <c r="I140" s="6">
        <v>9957.8529219478114</v>
      </c>
      <c r="J140" s="6">
        <v>1703.4881473087889</v>
      </c>
      <c r="K140" s="6">
        <v>2020.3904218235509</v>
      </c>
      <c r="L140" s="6">
        <v>3084.7715885205207</v>
      </c>
      <c r="M140" s="6">
        <v>3578.4651100869005</v>
      </c>
      <c r="N140" s="6">
        <v>37653.032464354437</v>
      </c>
      <c r="O140" s="6">
        <v>41013.676500528542</v>
      </c>
      <c r="P140" s="6">
        <v>21789.817105163635</v>
      </c>
      <c r="Q140" s="6">
        <v>22062.426418117277</v>
      </c>
    </row>
    <row r="141" spans="1:17" x14ac:dyDescent="0.3">
      <c r="A141" s="3" t="s">
        <v>36</v>
      </c>
      <c r="B141" s="3" t="str">
        <f>INDEX('R2. Name matching table'!$B$5:$B$13,MATCH($A141,'R2. Name matching table'!$A$5:$A$13,0))</f>
        <v>2DS_cheap_eff</v>
      </c>
      <c r="C141" s="3" t="s">
        <v>79</v>
      </c>
      <c r="D141" s="3" t="str">
        <f>INDEX('R2. Name matching table'!$E$5:$E$7,MATCH($C141,'R2. Name matching table'!$D$5:$D$7,0))</f>
        <v>Coal</v>
      </c>
      <c r="E141" s="3" t="s">
        <v>20</v>
      </c>
      <c r="F141" s="6">
        <v>8698.3700759999992</v>
      </c>
      <c r="G141" s="6">
        <v>9317.9114846631001</v>
      </c>
      <c r="H141" s="6">
        <v>11066.755867564099</v>
      </c>
      <c r="I141" s="6">
        <v>14019.36566308741</v>
      </c>
      <c r="J141" s="6">
        <v>17611.516625824934</v>
      </c>
      <c r="K141" s="6">
        <v>27246.28121315828</v>
      </c>
      <c r="L141" s="6">
        <v>39433.407678073323</v>
      </c>
      <c r="M141" s="6">
        <v>41871.602426395533</v>
      </c>
      <c r="N141" s="6">
        <v>11203.907387249394</v>
      </c>
      <c r="O141" s="6">
        <v>572.17562421924004</v>
      </c>
      <c r="P141" s="6">
        <v>580.96423797261195</v>
      </c>
      <c r="Q141" s="6">
        <v>439.85487006719995</v>
      </c>
    </row>
    <row r="142" spans="1:17" x14ac:dyDescent="0.3">
      <c r="A142" s="3" t="s">
        <v>36</v>
      </c>
      <c r="B142" s="3" t="str">
        <f>INDEX('R2. Name matching table'!$B$5:$B$13,MATCH($A142,'R2. Name matching table'!$A$5:$A$13,0))</f>
        <v>2DS_cheap_eff</v>
      </c>
      <c r="C142" s="3" t="s">
        <v>79</v>
      </c>
      <c r="D142" s="3" t="str">
        <f>INDEX('R2. Name matching table'!$E$5:$E$7,MATCH($C142,'R2. Name matching table'!$D$5:$D$7,0))</f>
        <v>Coal</v>
      </c>
      <c r="E142" s="3" t="s">
        <v>21</v>
      </c>
      <c r="F142" s="6">
        <v>617.51113199999998</v>
      </c>
      <c r="G142" s="6">
        <v>1424.9757345876001</v>
      </c>
      <c r="H142" s="6">
        <v>1584.5546077635161</v>
      </c>
      <c r="I142" s="6">
        <v>1452.5937686550301</v>
      </c>
      <c r="J142" s="6">
        <v>5.32134085057268</v>
      </c>
      <c r="K142" s="6">
        <v>5.32134085057268</v>
      </c>
      <c r="L142" s="6">
        <v>5.32134085057268</v>
      </c>
      <c r="M142" s="6">
        <v>70.868732131072704</v>
      </c>
      <c r="N142" s="6">
        <v>71.863268481132394</v>
      </c>
      <c r="O142" s="6">
        <v>88.863017273066603</v>
      </c>
      <c r="P142" s="6">
        <v>3.1230726902887702</v>
      </c>
      <c r="Q142" s="6">
        <v>2.07910954518769</v>
      </c>
    </row>
    <row r="143" spans="1:17" x14ac:dyDescent="0.3">
      <c r="A143" s="3" t="s">
        <v>36</v>
      </c>
      <c r="B143" s="3" t="str">
        <f>INDEX('R2. Name matching table'!$B$5:$B$13,MATCH($A143,'R2. Name matching table'!$A$5:$A$13,0))</f>
        <v>2DS_cheap_eff</v>
      </c>
      <c r="C143" s="3" t="s">
        <v>79</v>
      </c>
      <c r="D143" s="3" t="str">
        <f>INDEX('R2. Name matching table'!$E$5:$E$7,MATCH($C143,'R2. Name matching table'!$D$5:$D$7,0))</f>
        <v>Coal</v>
      </c>
      <c r="E143" s="3" t="s">
        <v>22</v>
      </c>
      <c r="F143" s="6">
        <v>46391.120343504801</v>
      </c>
      <c r="G143" s="6">
        <v>58024.0049994</v>
      </c>
      <c r="H143" s="6">
        <v>77398.900157678203</v>
      </c>
      <c r="I143" s="6">
        <v>60194.217420111934</v>
      </c>
      <c r="J143" s="6">
        <v>362.72007271240045</v>
      </c>
      <c r="K143" s="6">
        <v>456.67362631365501</v>
      </c>
      <c r="L143" s="6">
        <v>520.13274014585897</v>
      </c>
      <c r="M143" s="6">
        <v>231.725303260575</v>
      </c>
      <c r="N143" s="6">
        <v>227.11578637499699</v>
      </c>
      <c r="O143" s="6">
        <v>226.401728703998</v>
      </c>
      <c r="P143" s="6">
        <v>224.461338413487</v>
      </c>
      <c r="Q143" s="6">
        <v>225.49566766949599</v>
      </c>
    </row>
    <row r="144" spans="1:17" x14ac:dyDescent="0.3">
      <c r="A144" s="3" t="s">
        <v>36</v>
      </c>
      <c r="B144" s="3" t="str">
        <f>INDEX('R2. Name matching table'!$B$5:$B$13,MATCH($A144,'R2. Name matching table'!$A$5:$A$13,0))</f>
        <v>2DS_cheap_eff</v>
      </c>
      <c r="C144" s="3" t="s">
        <v>79</v>
      </c>
      <c r="D144" s="3" t="str">
        <f>INDEX('R2. Name matching table'!$E$5:$E$7,MATCH($C144,'R2. Name matching table'!$D$5:$D$7,0))</f>
        <v>Coal</v>
      </c>
      <c r="E144" s="3" t="s">
        <v>23</v>
      </c>
      <c r="F144" s="6">
        <v>1956.4995470857345</v>
      </c>
      <c r="G144" s="6">
        <v>2095.445209019198</v>
      </c>
      <c r="H144" s="6">
        <v>2489.6842308059158</v>
      </c>
      <c r="I144" s="6">
        <v>3279.2994271424759</v>
      </c>
      <c r="J144" s="6">
        <v>1440.8870856219369</v>
      </c>
      <c r="K144" s="6">
        <v>1457.41780333715</v>
      </c>
      <c r="L144" s="6">
        <v>1389.3520819494011</v>
      </c>
      <c r="M144" s="6">
        <v>2252.4764092297969</v>
      </c>
      <c r="N144" s="6">
        <v>3123.9093688083781</v>
      </c>
      <c r="O144" s="6">
        <v>4341.4776811130851</v>
      </c>
      <c r="P144" s="6">
        <v>22280.17912860266</v>
      </c>
      <c r="Q144" s="6">
        <v>3137.2036376344663</v>
      </c>
    </row>
    <row r="145" spans="1:17" x14ac:dyDescent="0.3">
      <c r="A145" s="3" t="s">
        <v>36</v>
      </c>
      <c r="B145" s="3" t="str">
        <f>INDEX('R2. Name matching table'!$B$5:$B$13,MATCH($A145,'R2. Name matching table'!$A$5:$A$13,0))</f>
        <v>2DS_cheap_eff</v>
      </c>
      <c r="C145" s="3" t="s">
        <v>79</v>
      </c>
      <c r="D145" s="3" t="str">
        <f>INDEX('R2. Name matching table'!$E$5:$E$7,MATCH($C145,'R2. Name matching table'!$D$5:$D$7,0))</f>
        <v>Coal</v>
      </c>
      <c r="E145" s="3" t="s">
        <v>24</v>
      </c>
      <c r="F145" s="6">
        <v>220.65328754320069</v>
      </c>
      <c r="G145" s="6">
        <v>4653.0258739403698</v>
      </c>
      <c r="H145" s="6">
        <v>5526.0222973536002</v>
      </c>
      <c r="I145" s="6">
        <v>5814.0175940579702</v>
      </c>
      <c r="J145" s="6">
        <v>129.45756104814399</v>
      </c>
      <c r="K145" s="6">
        <v>201.46963466548999</v>
      </c>
      <c r="L145" s="6">
        <v>192.53814890657401</v>
      </c>
      <c r="M145" s="6">
        <v>202.973060197194</v>
      </c>
      <c r="N145" s="6">
        <v>48.957162336755196</v>
      </c>
      <c r="O145" s="6">
        <v>47.4638964575594</v>
      </c>
      <c r="P145" s="6">
        <v>46.001327056458202</v>
      </c>
      <c r="Q145" s="6">
        <v>43.350571722058</v>
      </c>
    </row>
    <row r="146" spans="1:17" x14ac:dyDescent="0.3">
      <c r="A146" s="3" t="s">
        <v>36</v>
      </c>
      <c r="B146" s="3" t="str">
        <f>INDEX('R2. Name matching table'!$B$5:$B$13,MATCH($A146,'R2. Name matching table'!$A$5:$A$13,0))</f>
        <v>2DS_cheap_eff</v>
      </c>
      <c r="C146" s="3" t="s">
        <v>79</v>
      </c>
      <c r="D146" s="3" t="str">
        <f>INDEX('R2. Name matching table'!$E$5:$E$7,MATCH($C146,'R2. Name matching table'!$D$5:$D$7,0))</f>
        <v>Coal</v>
      </c>
      <c r="E146" s="3" t="s">
        <v>25</v>
      </c>
      <c r="F146" s="6">
        <v>7004.1642922463398</v>
      </c>
      <c r="G146" s="6">
        <v>7501.01150087112</v>
      </c>
      <c r="H146" s="6">
        <v>7249.1500741468599</v>
      </c>
      <c r="I146" s="6">
        <v>6868.0245479229998</v>
      </c>
      <c r="J146" s="6">
        <v>529.67561579999199</v>
      </c>
      <c r="K146" s="6">
        <v>520.450221401097</v>
      </c>
      <c r="L146" s="6">
        <v>566.58092290794502</v>
      </c>
      <c r="M146" s="6">
        <v>289.1096974418179</v>
      </c>
      <c r="N146" s="6">
        <v>258.43316087653801</v>
      </c>
      <c r="O146" s="6">
        <v>250.79215362258287</v>
      </c>
      <c r="P146" s="6">
        <v>248.7480243186495</v>
      </c>
      <c r="Q146" s="6">
        <v>236.94493920283318</v>
      </c>
    </row>
    <row r="147" spans="1:17" x14ac:dyDescent="0.3">
      <c r="A147" s="3" t="s">
        <v>36</v>
      </c>
      <c r="B147" s="3" t="str">
        <f>INDEX('R2. Name matching table'!$B$5:$B$13,MATCH($A147,'R2. Name matching table'!$A$5:$A$13,0))</f>
        <v>2DS_cheap_eff</v>
      </c>
      <c r="C147" s="3" t="s">
        <v>79</v>
      </c>
      <c r="D147" s="3" t="str">
        <f>INDEX('R2. Name matching table'!$E$5:$E$7,MATCH($C147,'R2. Name matching table'!$D$5:$D$7,0))</f>
        <v>Coal</v>
      </c>
      <c r="E147" s="3" t="s">
        <v>26</v>
      </c>
      <c r="F147" s="6">
        <v>7409.3540039325098</v>
      </c>
      <c r="G147" s="6">
        <v>8929.7982051012004</v>
      </c>
      <c r="H147" s="6">
        <v>12524.503927366441</v>
      </c>
      <c r="I147" s="6">
        <v>16680.461549150321</v>
      </c>
      <c r="J147" s="6">
        <v>3053.94168077123</v>
      </c>
      <c r="K147" s="6">
        <v>4055.12009984409</v>
      </c>
      <c r="L147" s="6">
        <v>5039.2425267333401</v>
      </c>
      <c r="M147" s="6">
        <v>1373.11534895143</v>
      </c>
      <c r="N147" s="6">
        <v>7.5095181728255804</v>
      </c>
      <c r="O147" s="6">
        <v>11070.6122197023</v>
      </c>
      <c r="P147" s="6">
        <v>11437.271292711401</v>
      </c>
      <c r="Q147" s="6">
        <v>11166.323261069199</v>
      </c>
    </row>
    <row r="148" spans="1:17" x14ac:dyDescent="0.3">
      <c r="A148" s="3" t="s">
        <v>36</v>
      </c>
      <c r="B148" s="3" t="str">
        <f>INDEX('R2. Name matching table'!$B$5:$B$13,MATCH($A148,'R2. Name matching table'!$A$5:$A$13,0))</f>
        <v>2DS_cheap_eff</v>
      </c>
      <c r="C148" s="3" t="s">
        <v>79</v>
      </c>
      <c r="D148" s="3" t="str">
        <f>INDEX('R2. Name matching table'!$E$5:$E$7,MATCH($C148,'R2. Name matching table'!$D$5:$D$7,0))</f>
        <v>Coal</v>
      </c>
      <c r="E148" s="3" t="s">
        <v>27</v>
      </c>
      <c r="F148" s="6"/>
      <c r="G148" s="6"/>
      <c r="H148" s="6"/>
      <c r="I148" s="6">
        <v>4.0000000000000002E-4</v>
      </c>
      <c r="J148" s="6">
        <v>1.36424070424845E-3</v>
      </c>
      <c r="K148" s="6">
        <v>2.3243962466017501E-3</v>
      </c>
      <c r="L148" s="6">
        <v>3.6787904646488098E-3</v>
      </c>
      <c r="M148" s="6">
        <v>5.5892972700184104E-3</v>
      </c>
      <c r="N148" s="6">
        <v>8.2842558018309791E-3</v>
      </c>
      <c r="O148" s="6">
        <v>1.2085760966731101E-2</v>
      </c>
      <c r="P148" s="6">
        <v>1.7448159440834068E-2</v>
      </c>
      <c r="Q148" s="6">
        <v>2.5012352082360148E-2</v>
      </c>
    </row>
    <row r="149" spans="1:17" x14ac:dyDescent="0.3">
      <c r="A149" s="3" t="s">
        <v>36</v>
      </c>
      <c r="B149" s="3" t="str">
        <f>INDEX('R2. Name matching table'!$B$5:$B$13,MATCH($A149,'R2. Name matching table'!$A$5:$A$13,0))</f>
        <v>2DS_cheap_eff</v>
      </c>
      <c r="C149" s="3" t="s">
        <v>79</v>
      </c>
      <c r="D149" s="3" t="str">
        <f>INDEX('R2. Name matching table'!$E$5:$E$7,MATCH($C149,'R2. Name matching table'!$D$5:$D$7,0))</f>
        <v>Coal</v>
      </c>
      <c r="E149" s="3" t="s">
        <v>28</v>
      </c>
      <c r="F149" s="6">
        <v>167.08318595763097</v>
      </c>
      <c r="G149" s="6">
        <v>85.690512330299896</v>
      </c>
      <c r="H149" s="6">
        <v>225.21379663578699</v>
      </c>
      <c r="I149" s="6">
        <v>511.06860185559179</v>
      </c>
      <c r="J149" s="6">
        <v>203.68636599495832</v>
      </c>
      <c r="K149" s="6">
        <v>122.9418831391918</v>
      </c>
      <c r="L149" s="6">
        <v>37.342065291607661</v>
      </c>
      <c r="M149" s="6">
        <v>33.263103934701888</v>
      </c>
      <c r="N149" s="6">
        <v>24.336992522584399</v>
      </c>
      <c r="O149" s="6">
        <v>25.5221148232677</v>
      </c>
      <c r="P149" s="6">
        <v>27.5955554035137</v>
      </c>
      <c r="Q149" s="6">
        <v>24.133135442873687</v>
      </c>
    </row>
    <row r="150" spans="1:17" x14ac:dyDescent="0.3">
      <c r="A150" s="3" t="s">
        <v>36</v>
      </c>
      <c r="B150" s="3" t="str">
        <f>INDEX('R2. Name matching table'!$B$5:$B$13,MATCH($A150,'R2. Name matching table'!$A$5:$A$13,0))</f>
        <v>2DS_cheap_eff</v>
      </c>
      <c r="C150" s="3" t="s">
        <v>79</v>
      </c>
      <c r="D150" s="3" t="str">
        <f>INDEX('R2. Name matching table'!$E$5:$E$7,MATCH($C150,'R2. Name matching table'!$D$5:$D$7,0))</f>
        <v>Coal</v>
      </c>
      <c r="E150" s="3" t="s">
        <v>29</v>
      </c>
      <c r="F150" s="6">
        <v>173.91967199999999</v>
      </c>
      <c r="G150" s="6">
        <v>231.3813991797</v>
      </c>
      <c r="H150" s="6">
        <v>238.62200678714299</v>
      </c>
      <c r="I150" s="6">
        <v>102.51449333298</v>
      </c>
      <c r="J150" s="6"/>
      <c r="K150" s="6"/>
      <c r="L150" s="6"/>
      <c r="M150" s="6"/>
      <c r="N150" s="6"/>
      <c r="O150" s="6"/>
      <c r="P150" s="6">
        <v>6.0138930012128201E-2</v>
      </c>
      <c r="Q150" s="6"/>
    </row>
    <row r="151" spans="1:17" x14ac:dyDescent="0.3">
      <c r="A151" s="3" t="s">
        <v>36</v>
      </c>
      <c r="B151" s="3" t="str">
        <f>INDEX('R2. Name matching table'!$B$5:$B$13,MATCH($A151,'R2. Name matching table'!$A$5:$A$13,0))</f>
        <v>2DS_cheap_eff</v>
      </c>
      <c r="C151" s="3" t="s">
        <v>79</v>
      </c>
      <c r="D151" s="3" t="str">
        <f>INDEX('R2. Name matching table'!$E$5:$E$7,MATCH($C151,'R2. Name matching table'!$D$5:$D$7,0))</f>
        <v>Coal</v>
      </c>
      <c r="E151" s="3" t="s">
        <v>30</v>
      </c>
      <c r="F151" s="6">
        <v>6026.521788</v>
      </c>
      <c r="G151" s="6">
        <v>6455.7608023502989</v>
      </c>
      <c r="H151" s="6">
        <v>7667.4186974833201</v>
      </c>
      <c r="I151" s="6">
        <v>10096.526631028211</v>
      </c>
      <c r="J151" s="6">
        <v>6489.9446656191794</v>
      </c>
      <c r="K151" s="6">
        <v>1090.9090019778619</v>
      </c>
      <c r="L151" s="6">
        <v>501.59288841332295</v>
      </c>
      <c r="M151" s="6">
        <v>10.738575088708824</v>
      </c>
      <c r="N151" s="6">
        <v>2566.7484437243752</v>
      </c>
      <c r="O151" s="6">
        <v>11.240824820684734</v>
      </c>
      <c r="P151" s="6">
        <v>12.833451441424323</v>
      </c>
      <c r="Q151" s="6">
        <v>11.25003090579434</v>
      </c>
    </row>
    <row r="152" spans="1:17" x14ac:dyDescent="0.3">
      <c r="A152" s="3" t="s">
        <v>36</v>
      </c>
      <c r="B152" s="3" t="str">
        <f>INDEX('R2. Name matching table'!$B$5:$B$13,MATCH($A152,'R2. Name matching table'!$A$5:$A$13,0))</f>
        <v>2DS_cheap_eff</v>
      </c>
      <c r="C152" s="3" t="s">
        <v>79</v>
      </c>
      <c r="D152" s="3" t="str">
        <f>INDEX('R2. Name matching table'!$E$5:$E$7,MATCH($C152,'R2. Name matching table'!$D$5:$D$7,0))</f>
        <v>Coal</v>
      </c>
      <c r="E152" s="3" t="s">
        <v>31</v>
      </c>
      <c r="F152" s="6">
        <v>27.359994934522401</v>
      </c>
      <c r="G152" s="6">
        <v>6.1753993152015898</v>
      </c>
      <c r="H152" s="6">
        <v>6.9509008023695502</v>
      </c>
      <c r="I152" s="6">
        <v>6.2017798029881703</v>
      </c>
      <c r="J152" s="6">
        <v>6.5448216418023897</v>
      </c>
      <c r="K152" s="6">
        <v>5.5033343799789796</v>
      </c>
      <c r="L152" s="6">
        <v>4.40180118803932</v>
      </c>
      <c r="M152" s="6">
        <v>4.1759041592781401</v>
      </c>
      <c r="N152" s="6">
        <v>4.1759041592781401</v>
      </c>
      <c r="O152" s="6">
        <v>3.5720405743167398</v>
      </c>
      <c r="P152" s="6">
        <v>2.7192354447245402</v>
      </c>
      <c r="Q152" s="6">
        <v>1.47441941816454</v>
      </c>
    </row>
    <row r="153" spans="1:17" x14ac:dyDescent="0.3">
      <c r="A153" s="3" t="s">
        <v>36</v>
      </c>
      <c r="B153" s="3" t="str">
        <f>INDEX('R2. Name matching table'!$B$5:$B$13,MATCH($A153,'R2. Name matching table'!$A$5:$A$13,0))</f>
        <v>2DS_cheap_eff</v>
      </c>
      <c r="C153" s="3" t="s">
        <v>79</v>
      </c>
      <c r="D153" s="3" t="str">
        <f>INDEX('R2. Name matching table'!$E$5:$E$7,MATCH($C153,'R2. Name matching table'!$D$5:$D$7,0))</f>
        <v>Coal</v>
      </c>
      <c r="E153" s="3" t="s">
        <v>32</v>
      </c>
      <c r="F153" s="6">
        <v>22227.2315051361</v>
      </c>
      <c r="G153" s="6">
        <v>25304.621501101501</v>
      </c>
      <c r="H153" s="6">
        <v>30053.952426435699</v>
      </c>
      <c r="I153" s="6">
        <v>18603.188516073231</v>
      </c>
      <c r="J153" s="6">
        <v>98.285613938940998</v>
      </c>
      <c r="K153" s="6">
        <v>84.374438779341801</v>
      </c>
      <c r="L153" s="6">
        <v>69.226562971220091</v>
      </c>
      <c r="M153" s="6">
        <v>81.5089500751874</v>
      </c>
      <c r="N153" s="6">
        <v>80.707849765040805</v>
      </c>
      <c r="O153" s="6">
        <v>71.964723048814605</v>
      </c>
      <c r="P153" s="6">
        <v>68.735719289377499</v>
      </c>
      <c r="Q153" s="6">
        <v>147.49031324641581</v>
      </c>
    </row>
    <row r="154" spans="1:17" x14ac:dyDescent="0.3">
      <c r="A154" s="3" t="s">
        <v>36</v>
      </c>
      <c r="B154" s="3" t="str">
        <f>INDEX('R2. Name matching table'!$B$5:$B$13,MATCH($A154,'R2. Name matching table'!$A$5:$A$13,0))</f>
        <v>2DS_cheap_eff</v>
      </c>
      <c r="C154" s="3" t="s">
        <v>79</v>
      </c>
      <c r="D154" s="3" t="str">
        <f>INDEX('R2. Name matching table'!$E$5:$E$7,MATCH($C154,'R2. Name matching table'!$D$5:$D$7,0))</f>
        <v>Coal</v>
      </c>
      <c r="E154" s="3" t="s">
        <v>33</v>
      </c>
      <c r="F154" s="6">
        <v>1670.2518210122685</v>
      </c>
      <c r="G154" s="6">
        <v>2465.98526880084</v>
      </c>
      <c r="H154" s="6">
        <v>3217.9165036998402</v>
      </c>
      <c r="I154" s="6">
        <v>130.76926927129901</v>
      </c>
      <c r="J154" s="6">
        <v>120.209736469155</v>
      </c>
      <c r="K154" s="6">
        <v>234.329622522574</v>
      </c>
      <c r="L154" s="6">
        <v>225.49530863127501</v>
      </c>
      <c r="M154" s="6">
        <v>953.64455394427796</v>
      </c>
      <c r="N154" s="6">
        <v>1011.64415856021</v>
      </c>
      <c r="O154" s="6">
        <v>1027.06955613587</v>
      </c>
      <c r="P154" s="6">
        <v>64.617944254853697</v>
      </c>
      <c r="Q154" s="6">
        <v>62.857294677138</v>
      </c>
    </row>
    <row r="155" spans="1:17" x14ac:dyDescent="0.3">
      <c r="A155" s="3" t="s">
        <v>36</v>
      </c>
      <c r="B155" s="3" t="str">
        <f>INDEX('R2. Name matching table'!$B$5:$B$13,MATCH($A155,'R2. Name matching table'!$A$5:$A$13,0))</f>
        <v>2DS_cheap_eff</v>
      </c>
      <c r="C155" s="3" t="s">
        <v>80</v>
      </c>
      <c r="D155" s="3" t="str">
        <f>INDEX('R2. Name matching table'!$E$5:$E$7,MATCH($C155,'R2. Name matching table'!$D$5:$D$7,0))</f>
        <v>Gas</v>
      </c>
      <c r="E155" s="3" t="s">
        <v>19</v>
      </c>
      <c r="F155" s="6">
        <v>9039.9093712582599</v>
      </c>
      <c r="G155" s="6">
        <v>8916.1687147200209</v>
      </c>
      <c r="H155" s="6">
        <v>10526.03068617582</v>
      </c>
      <c r="I155" s="6">
        <v>13789.7862667601</v>
      </c>
      <c r="J155" s="6">
        <v>14555.682055068561</v>
      </c>
      <c r="K155" s="6">
        <v>11390.173509532837</v>
      </c>
      <c r="L155" s="6">
        <v>5806.6964232533801</v>
      </c>
      <c r="M155" s="6">
        <v>14572.066286169558</v>
      </c>
      <c r="N155" s="6">
        <v>16364.222350967222</v>
      </c>
      <c r="O155" s="6">
        <v>9664.3182477842583</v>
      </c>
      <c r="P155" s="6">
        <v>10039.741679039429</v>
      </c>
      <c r="Q155" s="6">
        <v>6993.5275925170636</v>
      </c>
    </row>
    <row r="156" spans="1:17" x14ac:dyDescent="0.3">
      <c r="A156" s="3" t="s">
        <v>36</v>
      </c>
      <c r="B156" s="3" t="str">
        <f>INDEX('R2. Name matching table'!$B$5:$B$13,MATCH($A156,'R2. Name matching table'!$A$5:$A$13,0))</f>
        <v>2DS_cheap_eff</v>
      </c>
      <c r="C156" s="3" t="s">
        <v>80</v>
      </c>
      <c r="D156" s="3" t="str">
        <f>INDEX('R2. Name matching table'!$E$5:$E$7,MATCH($C156,'R2. Name matching table'!$D$5:$D$7,0))</f>
        <v>Gas</v>
      </c>
      <c r="E156" s="3" t="s">
        <v>20</v>
      </c>
      <c r="F156" s="6">
        <v>3084.4860447073002</v>
      </c>
      <c r="G156" s="6">
        <v>1703.66057912118</v>
      </c>
      <c r="H156" s="6">
        <v>1618.49252316968</v>
      </c>
      <c r="I156" s="6">
        <v>757.80667035737804</v>
      </c>
      <c r="J156" s="6">
        <v>1720.3266775740401</v>
      </c>
      <c r="K156" s="6">
        <v>660.16874914960658</v>
      </c>
      <c r="L156" s="6">
        <v>503.18918603588202</v>
      </c>
      <c r="M156" s="6">
        <v>272.30912711528299</v>
      </c>
      <c r="N156" s="6">
        <v>323.93504848493001</v>
      </c>
      <c r="O156" s="6">
        <v>305.06883553286997</v>
      </c>
      <c r="P156" s="6">
        <v>82.122225231639604</v>
      </c>
      <c r="Q156" s="6">
        <v>8.65214392777977</v>
      </c>
    </row>
    <row r="157" spans="1:17" x14ac:dyDescent="0.3">
      <c r="A157" s="3" t="s">
        <v>36</v>
      </c>
      <c r="B157" s="3" t="str">
        <f>INDEX('R2. Name matching table'!$B$5:$B$13,MATCH($A157,'R2. Name matching table'!$A$5:$A$13,0))</f>
        <v>2DS_cheap_eff</v>
      </c>
      <c r="C157" s="3" t="s">
        <v>80</v>
      </c>
      <c r="D157" s="3" t="str">
        <f>INDEX('R2. Name matching table'!$E$5:$E$7,MATCH($C157,'R2. Name matching table'!$D$5:$D$7,0))</f>
        <v>Gas</v>
      </c>
      <c r="E157" s="3" t="s">
        <v>21</v>
      </c>
      <c r="F157" s="6">
        <v>7605.4334891381804</v>
      </c>
      <c r="G157" s="6">
        <v>7112.7855872739901</v>
      </c>
      <c r="H157" s="6">
        <v>6603.8425615837205</v>
      </c>
      <c r="I157" s="6">
        <v>8236.2225034909388</v>
      </c>
      <c r="J157" s="6">
        <v>7952.3517845871374</v>
      </c>
      <c r="K157" s="6">
        <v>6111.2044064289976</v>
      </c>
      <c r="L157" s="6">
        <v>1730.3377775525669</v>
      </c>
      <c r="M157" s="6">
        <v>1018.5963370058458</v>
      </c>
      <c r="N157" s="6">
        <v>1008.25766165813</v>
      </c>
      <c r="O157" s="6">
        <v>953.67453409236396</v>
      </c>
      <c r="P157" s="6">
        <v>844.63287498996806</v>
      </c>
      <c r="Q157" s="6">
        <v>740.41208117604594</v>
      </c>
    </row>
    <row r="158" spans="1:17" x14ac:dyDescent="0.3">
      <c r="A158" s="3" t="s">
        <v>36</v>
      </c>
      <c r="B158" s="3" t="str">
        <f>INDEX('R2. Name matching table'!$B$5:$B$13,MATCH($A158,'R2. Name matching table'!$A$5:$A$13,0))</f>
        <v>2DS_cheap_eff</v>
      </c>
      <c r="C158" s="3" t="s">
        <v>80</v>
      </c>
      <c r="D158" s="3" t="str">
        <f>INDEX('R2. Name matching table'!$E$5:$E$7,MATCH($C158,'R2. Name matching table'!$D$5:$D$7,0))</f>
        <v>Gas</v>
      </c>
      <c r="E158" s="3" t="s">
        <v>22</v>
      </c>
      <c r="F158" s="6">
        <v>7727.7237550360696</v>
      </c>
      <c r="G158" s="6">
        <v>2206.5955447464339</v>
      </c>
      <c r="H158" s="6">
        <v>4310.3390774762602</v>
      </c>
      <c r="I158" s="6">
        <v>117.46397338050001</v>
      </c>
      <c r="J158" s="6">
        <v>5.0619249359999996</v>
      </c>
      <c r="K158" s="6">
        <v>200.460096623558</v>
      </c>
      <c r="L158" s="6">
        <v>197.92913415555799</v>
      </c>
      <c r="M158" s="6">
        <v>86.137802111738594</v>
      </c>
      <c r="N158" s="6">
        <v>86.137802111738594</v>
      </c>
      <c r="O158" s="6">
        <v>105.288819654568</v>
      </c>
      <c r="P158" s="6">
        <v>147.04902319858101</v>
      </c>
      <c r="Q158" s="6">
        <v>41.760203544012498</v>
      </c>
    </row>
    <row r="159" spans="1:17" x14ac:dyDescent="0.3">
      <c r="A159" s="3" t="s">
        <v>36</v>
      </c>
      <c r="B159" s="3" t="str">
        <f>INDEX('R2. Name matching table'!$B$5:$B$13,MATCH($A159,'R2. Name matching table'!$A$5:$A$13,0))</f>
        <v>2DS_cheap_eff</v>
      </c>
      <c r="C159" s="3" t="s">
        <v>80</v>
      </c>
      <c r="D159" s="3" t="str">
        <f>INDEX('R2. Name matching table'!$E$5:$E$7,MATCH($C159,'R2. Name matching table'!$D$5:$D$7,0))</f>
        <v>Gas</v>
      </c>
      <c r="E159" s="3" t="s">
        <v>23</v>
      </c>
      <c r="F159" s="6">
        <v>8096.6507530707595</v>
      </c>
      <c r="G159" s="6">
        <v>9129.9007758533298</v>
      </c>
      <c r="H159" s="6">
        <v>8874.3315350985831</v>
      </c>
      <c r="I159" s="6">
        <v>8057.4088748627501</v>
      </c>
      <c r="J159" s="6">
        <v>6979.9698222646784</v>
      </c>
      <c r="K159" s="6">
        <v>6014.7522160778399</v>
      </c>
      <c r="L159" s="6">
        <v>6019.1583725501005</v>
      </c>
      <c r="M159" s="6">
        <v>4558.8725078466123</v>
      </c>
      <c r="N159" s="6">
        <v>7599.8764386930416</v>
      </c>
      <c r="O159" s="6">
        <v>7606.5572266937706</v>
      </c>
      <c r="P159" s="6">
        <v>7300.3114908219404</v>
      </c>
      <c r="Q159" s="6">
        <v>6555.988307862649</v>
      </c>
    </row>
    <row r="160" spans="1:17" x14ac:dyDescent="0.3">
      <c r="A160" s="3" t="s">
        <v>36</v>
      </c>
      <c r="B160" s="3" t="str">
        <f>INDEX('R2. Name matching table'!$B$5:$B$13,MATCH($A160,'R2. Name matching table'!$A$5:$A$13,0))</f>
        <v>2DS_cheap_eff</v>
      </c>
      <c r="C160" s="3" t="s">
        <v>80</v>
      </c>
      <c r="D160" s="3" t="str">
        <f>INDEX('R2. Name matching table'!$E$5:$E$7,MATCH($C160,'R2. Name matching table'!$D$5:$D$7,0))</f>
        <v>Gas</v>
      </c>
      <c r="E160" s="3" t="s">
        <v>24</v>
      </c>
      <c r="F160" s="6">
        <v>5482.4287494051005</v>
      </c>
      <c r="G160" s="6">
        <v>1041.1289227197251</v>
      </c>
      <c r="H160" s="6">
        <v>282.377261648922</v>
      </c>
      <c r="I160" s="6">
        <v>752.61168596449784</v>
      </c>
      <c r="J160" s="6">
        <v>570.71198515574201</v>
      </c>
      <c r="K160" s="6">
        <v>0.61363091735790998</v>
      </c>
      <c r="L160" s="6">
        <v>159.95966735928999</v>
      </c>
      <c r="M160" s="6">
        <v>0.502061659656445</v>
      </c>
      <c r="N160" s="6">
        <v>0.50206165965644467</v>
      </c>
      <c r="O160" s="6">
        <v>0.502061659656445</v>
      </c>
      <c r="P160" s="6">
        <v>0.502061659656445</v>
      </c>
      <c r="Q160" s="6">
        <v>0.502061659656444</v>
      </c>
    </row>
    <row r="161" spans="1:17" x14ac:dyDescent="0.3">
      <c r="A161" s="3" t="s">
        <v>36</v>
      </c>
      <c r="B161" s="3" t="str">
        <f>INDEX('R2. Name matching table'!$B$5:$B$13,MATCH($A161,'R2. Name matching table'!$A$5:$A$13,0))</f>
        <v>2DS_cheap_eff</v>
      </c>
      <c r="C161" s="3" t="s">
        <v>80</v>
      </c>
      <c r="D161" s="3" t="str">
        <f>INDEX('R2. Name matching table'!$E$5:$E$7,MATCH($C161,'R2. Name matching table'!$D$5:$D$7,0))</f>
        <v>Gas</v>
      </c>
      <c r="E161" s="3" t="s">
        <v>25</v>
      </c>
      <c r="F161" s="6">
        <v>30068.7717821429</v>
      </c>
      <c r="G161" s="6">
        <v>25532.1150386843</v>
      </c>
      <c r="H161" s="6">
        <v>32059.0488437239</v>
      </c>
      <c r="I161" s="6">
        <v>61604.775304686897</v>
      </c>
      <c r="J161" s="6">
        <v>83390.951499400515</v>
      </c>
      <c r="K161" s="6">
        <v>80913.353375651001</v>
      </c>
      <c r="L161" s="6">
        <v>73012.694072120634</v>
      </c>
      <c r="M161" s="6">
        <v>68558.772152396399</v>
      </c>
      <c r="N161" s="6">
        <v>63860.419256478097</v>
      </c>
      <c r="O161" s="6">
        <v>59104.538022698594</v>
      </c>
      <c r="P161" s="6">
        <v>40686.783597856273</v>
      </c>
      <c r="Q161" s="6">
        <v>43532.80837316539</v>
      </c>
    </row>
    <row r="162" spans="1:17" x14ac:dyDescent="0.3">
      <c r="A162" s="3" t="s">
        <v>36</v>
      </c>
      <c r="B162" s="3" t="str">
        <f>INDEX('R2. Name matching table'!$B$5:$B$13,MATCH($A162,'R2. Name matching table'!$A$5:$A$13,0))</f>
        <v>2DS_cheap_eff</v>
      </c>
      <c r="C162" s="3" t="s">
        <v>80</v>
      </c>
      <c r="D162" s="3" t="str">
        <f>INDEX('R2. Name matching table'!$E$5:$E$7,MATCH($C162,'R2. Name matching table'!$D$5:$D$7,0))</f>
        <v>Gas</v>
      </c>
      <c r="E162" s="3" t="s">
        <v>26</v>
      </c>
      <c r="F162" s="6">
        <v>3459.6166456903106</v>
      </c>
      <c r="G162" s="6">
        <v>1029.5981722224676</v>
      </c>
      <c r="H162" s="6">
        <v>1276.9104255180521</v>
      </c>
      <c r="I162" s="6">
        <v>286.25569661408502</v>
      </c>
      <c r="J162" s="6">
        <v>126.24541364557901</v>
      </c>
      <c r="K162" s="6">
        <v>1206.314952311352</v>
      </c>
      <c r="L162" s="6">
        <v>279.42983509217697</v>
      </c>
      <c r="M162" s="6">
        <v>163.42426923878799</v>
      </c>
      <c r="N162" s="6">
        <v>363.76614725999502</v>
      </c>
      <c r="O162" s="6">
        <v>1412.9105261735299</v>
      </c>
      <c r="P162" s="6">
        <v>293.46814442812496</v>
      </c>
      <c r="Q162" s="6">
        <v>5.0000000000000001E-3</v>
      </c>
    </row>
    <row r="163" spans="1:17" x14ac:dyDescent="0.3">
      <c r="A163" s="3" t="s">
        <v>36</v>
      </c>
      <c r="B163" s="3" t="str">
        <f>INDEX('R2. Name matching table'!$B$5:$B$13,MATCH($A163,'R2. Name matching table'!$A$5:$A$13,0))</f>
        <v>2DS_cheap_eff</v>
      </c>
      <c r="C163" s="3" t="s">
        <v>80</v>
      </c>
      <c r="D163" s="3" t="str">
        <f>INDEX('R2. Name matching table'!$E$5:$E$7,MATCH($C163,'R2. Name matching table'!$D$5:$D$7,0))</f>
        <v>Gas</v>
      </c>
      <c r="E163" s="3" t="s">
        <v>27</v>
      </c>
      <c r="F163" s="6">
        <v>183.98666424391905</v>
      </c>
      <c r="G163" s="6">
        <v>166.207131163187</v>
      </c>
      <c r="H163" s="6">
        <v>125.38201894835399</v>
      </c>
      <c r="I163" s="6">
        <v>0.78653019743897246</v>
      </c>
      <c r="J163" s="6">
        <v>5.5555555555555601E-3</v>
      </c>
      <c r="K163" s="6">
        <v>1.1666666666666671E-2</v>
      </c>
      <c r="L163" s="6">
        <v>43.430660370156303</v>
      </c>
      <c r="M163" s="6">
        <v>43.334551582583899</v>
      </c>
      <c r="N163" s="6">
        <v>1.4999999999999999E-2</v>
      </c>
      <c r="O163" s="6">
        <v>12.34577379914</v>
      </c>
      <c r="P163" s="6">
        <v>15.700000000000001</v>
      </c>
      <c r="Q163" s="6">
        <v>57.902547160208499</v>
      </c>
    </row>
    <row r="164" spans="1:17" x14ac:dyDescent="0.3">
      <c r="A164" s="3" t="s">
        <v>36</v>
      </c>
      <c r="B164" s="3" t="str">
        <f>INDEX('R2. Name matching table'!$B$5:$B$13,MATCH($A164,'R2. Name matching table'!$A$5:$A$13,0))</f>
        <v>2DS_cheap_eff</v>
      </c>
      <c r="C164" s="3" t="s">
        <v>80</v>
      </c>
      <c r="D164" s="3" t="str">
        <f>INDEX('R2. Name matching table'!$E$5:$E$7,MATCH($C164,'R2. Name matching table'!$D$5:$D$7,0))</f>
        <v>Gas</v>
      </c>
      <c r="E164" s="3" t="s">
        <v>28</v>
      </c>
      <c r="F164" s="6">
        <v>11965.1546962092</v>
      </c>
      <c r="G164" s="6">
        <v>18709.1842639723</v>
      </c>
      <c r="H164" s="6">
        <v>21680.798387036219</v>
      </c>
      <c r="I164" s="6">
        <v>29336.115536749341</v>
      </c>
      <c r="J164" s="6">
        <v>72413.59828838578</v>
      </c>
      <c r="K164" s="6">
        <v>63643.764246768085</v>
      </c>
      <c r="L164" s="6">
        <v>35889.343991179827</v>
      </c>
      <c r="M164" s="6">
        <v>42054.601523416539</v>
      </c>
      <c r="N164" s="6">
        <v>50843.604670978792</v>
      </c>
      <c r="O164" s="6">
        <v>22741.024289282457</v>
      </c>
      <c r="P164" s="6">
        <v>20162.90185736015</v>
      </c>
      <c r="Q164" s="6">
        <v>7320.0409339838761</v>
      </c>
    </row>
    <row r="165" spans="1:17" x14ac:dyDescent="0.3">
      <c r="A165" s="3" t="s">
        <v>36</v>
      </c>
      <c r="B165" s="3" t="str">
        <f>INDEX('R2. Name matching table'!$B$5:$B$13,MATCH($A165,'R2. Name matching table'!$A$5:$A$13,0))</f>
        <v>2DS_cheap_eff</v>
      </c>
      <c r="C165" s="3" t="s">
        <v>80</v>
      </c>
      <c r="D165" s="3" t="str">
        <f>INDEX('R2. Name matching table'!$E$5:$E$7,MATCH($C165,'R2. Name matching table'!$D$5:$D$7,0))</f>
        <v>Gas</v>
      </c>
      <c r="E165" s="3" t="s">
        <v>29</v>
      </c>
      <c r="F165" s="6">
        <v>1489.2188291199968</v>
      </c>
      <c r="G165" s="6">
        <v>511.30880000000002</v>
      </c>
      <c r="H165" s="6">
        <v>929.84418681747502</v>
      </c>
      <c r="I165" s="6">
        <v>488.30774085952851</v>
      </c>
      <c r="J165" s="6">
        <v>148.22759761725001</v>
      </c>
      <c r="K165" s="6">
        <v>153.220399720258</v>
      </c>
      <c r="L165" s="6">
        <v>513.21679634829104</v>
      </c>
      <c r="M165" s="6">
        <v>143.30402869379299</v>
      </c>
      <c r="N165" s="6">
        <v>230.58884735999999</v>
      </c>
      <c r="O165" s="6">
        <v>233.89497021809399</v>
      </c>
      <c r="P165" s="6">
        <v>146.6101515518873</v>
      </c>
      <c r="Q165" s="6">
        <v>2.7670661683077899E-4</v>
      </c>
    </row>
    <row r="166" spans="1:17" x14ac:dyDescent="0.3">
      <c r="A166" s="3" t="s">
        <v>36</v>
      </c>
      <c r="B166" s="3" t="str">
        <f>INDEX('R2. Name matching table'!$B$5:$B$13,MATCH($A166,'R2. Name matching table'!$A$5:$A$13,0))</f>
        <v>2DS_cheap_eff</v>
      </c>
      <c r="C166" s="3" t="s">
        <v>80</v>
      </c>
      <c r="D166" s="3" t="str">
        <f>INDEX('R2. Name matching table'!$E$5:$E$7,MATCH($C166,'R2. Name matching table'!$D$5:$D$7,0))</f>
        <v>Gas</v>
      </c>
      <c r="E166" s="3" t="s">
        <v>30</v>
      </c>
      <c r="F166" s="6">
        <v>10236.542041205354</v>
      </c>
      <c r="G166" s="6">
        <v>12469.319080968828</v>
      </c>
      <c r="H166" s="6">
        <v>13179.446794249599</v>
      </c>
      <c r="I166" s="6">
        <v>12202.387928084578</v>
      </c>
      <c r="J166" s="6">
        <v>9666.2037301182154</v>
      </c>
      <c r="K166" s="6">
        <v>3983.5136976437907</v>
      </c>
      <c r="L166" s="6">
        <v>1066.276944311551</v>
      </c>
      <c r="M166" s="6">
        <v>854.24636774250507</v>
      </c>
      <c r="N166" s="6">
        <v>1590.341088983675</v>
      </c>
      <c r="O166" s="6">
        <v>952.67195887296998</v>
      </c>
      <c r="P166" s="6">
        <v>1727.4104372744059</v>
      </c>
      <c r="Q166" s="6">
        <v>3308.68971300658</v>
      </c>
    </row>
    <row r="167" spans="1:17" x14ac:dyDescent="0.3">
      <c r="A167" s="3" t="s">
        <v>36</v>
      </c>
      <c r="B167" s="3" t="str">
        <f>INDEX('R2. Name matching table'!$B$5:$B$13,MATCH($A167,'R2. Name matching table'!$A$5:$A$13,0))</f>
        <v>2DS_cheap_eff</v>
      </c>
      <c r="C167" s="3" t="s">
        <v>80</v>
      </c>
      <c r="D167" s="3" t="str">
        <f>INDEX('R2. Name matching table'!$E$5:$E$7,MATCH($C167,'R2. Name matching table'!$D$5:$D$7,0))</f>
        <v>Gas</v>
      </c>
      <c r="E167" s="3" t="s">
        <v>32</v>
      </c>
      <c r="F167" s="6">
        <v>26046.228122184351</v>
      </c>
      <c r="G167" s="6">
        <v>18178.038336062</v>
      </c>
      <c r="H167" s="6">
        <v>13690.63829702781</v>
      </c>
      <c r="I167" s="6">
        <v>19260.962735507193</v>
      </c>
      <c r="J167" s="6">
        <v>22589.960345566669</v>
      </c>
      <c r="K167" s="6">
        <v>16453.93513866371</v>
      </c>
      <c r="L167" s="6">
        <v>13736.026649311641</v>
      </c>
      <c r="M167" s="6">
        <v>14362.63419024444</v>
      </c>
      <c r="N167" s="6">
        <v>10897.756646183261</v>
      </c>
      <c r="O167" s="6">
        <v>4932.037999176473</v>
      </c>
      <c r="P167" s="6">
        <v>2102.5126020040698</v>
      </c>
      <c r="Q167" s="6">
        <v>1073.8535265774401</v>
      </c>
    </row>
    <row r="168" spans="1:17" x14ac:dyDescent="0.3">
      <c r="A168" s="3" t="s">
        <v>36</v>
      </c>
      <c r="B168" s="3" t="str">
        <f>INDEX('R2. Name matching table'!$B$5:$B$13,MATCH($A168,'R2. Name matching table'!$A$5:$A$13,0))</f>
        <v>2DS_cheap_eff</v>
      </c>
      <c r="C168" s="3" t="s">
        <v>80</v>
      </c>
      <c r="D168" s="3" t="str">
        <f>INDEX('R2. Name matching table'!$E$5:$E$7,MATCH($C168,'R2. Name matching table'!$D$5:$D$7,0))</f>
        <v>Gas</v>
      </c>
      <c r="E168" s="3" t="s">
        <v>33</v>
      </c>
      <c r="F168" s="6">
        <v>11985.75210389231</v>
      </c>
      <c r="G168" s="6">
        <v>7770.0078160139255</v>
      </c>
      <c r="H168" s="6">
        <v>9149.4721615786311</v>
      </c>
      <c r="I168" s="6">
        <v>6234.0064817865814</v>
      </c>
      <c r="J168" s="6">
        <v>5246.3459985579102</v>
      </c>
      <c r="K168" s="6">
        <v>757.35168693106402</v>
      </c>
      <c r="L168" s="6">
        <v>2332.0758637048998</v>
      </c>
      <c r="M168" s="6">
        <v>2511.7694443374899</v>
      </c>
      <c r="N168" s="6">
        <v>7466.8899707517803</v>
      </c>
      <c r="O168" s="6">
        <v>1913.8088</v>
      </c>
      <c r="P168" s="6">
        <v>1673.3584000000001</v>
      </c>
      <c r="Q168" s="6">
        <v>1432.9079999999999</v>
      </c>
    </row>
    <row r="169" spans="1:17" x14ac:dyDescent="0.3">
      <c r="A169" s="3" t="s">
        <v>36</v>
      </c>
      <c r="B169" s="3" t="str">
        <f>INDEX('R2. Name matching table'!$B$5:$B$13,MATCH($A169,'R2. Name matching table'!$A$5:$A$13,0))</f>
        <v>2DS_cheap_eff</v>
      </c>
      <c r="C169" s="3" t="s">
        <v>81</v>
      </c>
      <c r="D169" s="3" t="str">
        <f>INDEX('R2. Name matching table'!$E$5:$E$7,MATCH($C169,'R2. Name matching table'!$D$5:$D$7,0))</f>
        <v>Oil</v>
      </c>
      <c r="E169" s="3" t="s">
        <v>19</v>
      </c>
      <c r="F169" s="6">
        <v>20335.725670305044</v>
      </c>
      <c r="G169" s="6">
        <v>21914.136463044742</v>
      </c>
      <c r="H169" s="6">
        <v>25818.52078753704</v>
      </c>
      <c r="I169" s="6">
        <v>32133.230397922413</v>
      </c>
      <c r="J169" s="6">
        <v>23288.442317812965</v>
      </c>
      <c r="K169" s="6">
        <v>14214.045994720022</v>
      </c>
      <c r="L169" s="6">
        <v>7230.2289819565358</v>
      </c>
      <c r="M169" s="6">
        <v>12338.811594837203</v>
      </c>
      <c r="N169" s="6">
        <v>5840.4254509079037</v>
      </c>
      <c r="O169" s="6">
        <v>7168.6921758292228</v>
      </c>
      <c r="P169" s="6">
        <v>5909.5720274161386</v>
      </c>
      <c r="Q169" s="6">
        <v>10648.533875517813</v>
      </c>
    </row>
    <row r="170" spans="1:17" x14ac:dyDescent="0.3">
      <c r="A170" s="3" t="s">
        <v>36</v>
      </c>
      <c r="B170" s="3" t="str">
        <f>INDEX('R2. Name matching table'!$B$5:$B$13,MATCH($A170,'R2. Name matching table'!$A$5:$A$13,0))</f>
        <v>2DS_cheap_eff</v>
      </c>
      <c r="C170" s="3" t="s">
        <v>81</v>
      </c>
      <c r="D170" s="3" t="str">
        <f>INDEX('R2. Name matching table'!$E$5:$E$7,MATCH($C170,'R2. Name matching table'!$D$5:$D$7,0))</f>
        <v>Oil</v>
      </c>
      <c r="E170" s="3" t="s">
        <v>20</v>
      </c>
      <c r="F170" s="6">
        <v>1540.9259280000001</v>
      </c>
      <c r="G170" s="6">
        <v>1486.5190094075394</v>
      </c>
      <c r="H170" s="6">
        <v>1250.4881594075391</v>
      </c>
      <c r="I170" s="6">
        <v>825.54338859246172</v>
      </c>
      <c r="J170" s="6">
        <v>1.9259280000000001</v>
      </c>
      <c r="K170" s="6">
        <v>1008.3043000717652</v>
      </c>
      <c r="L170" s="6">
        <v>1008.304300071763</v>
      </c>
      <c r="M170" s="6">
        <v>1.9267981845119959</v>
      </c>
      <c r="N170" s="6">
        <v>1.9267981845119959</v>
      </c>
      <c r="O170" s="6">
        <v>1.9259280000000001</v>
      </c>
      <c r="P170" s="6">
        <v>1.9259280000000001</v>
      </c>
      <c r="Q170" s="6">
        <v>1.9259280000000001</v>
      </c>
    </row>
    <row r="171" spans="1:17" x14ac:dyDescent="0.3">
      <c r="A171" s="3" t="s">
        <v>36</v>
      </c>
      <c r="B171" s="3" t="str">
        <f>INDEX('R2. Name matching table'!$B$5:$B$13,MATCH($A171,'R2. Name matching table'!$A$5:$A$13,0))</f>
        <v>2DS_cheap_eff</v>
      </c>
      <c r="C171" s="3" t="s">
        <v>81</v>
      </c>
      <c r="D171" s="3" t="str">
        <f>INDEX('R2. Name matching table'!$E$5:$E$7,MATCH($C171,'R2. Name matching table'!$D$5:$D$7,0))</f>
        <v>Oil</v>
      </c>
      <c r="E171" s="3" t="s">
        <v>21</v>
      </c>
      <c r="F171" s="6">
        <v>1620.8897142857099</v>
      </c>
      <c r="G171" s="6">
        <v>1620.8897142857099</v>
      </c>
      <c r="H171" s="6">
        <v>1620.8897142857099</v>
      </c>
      <c r="I171" s="6">
        <v>1620.8897142857099</v>
      </c>
      <c r="J171" s="6">
        <v>1620.8897142857099</v>
      </c>
      <c r="K171" s="6">
        <v>1620.8897142857099</v>
      </c>
      <c r="L171" s="6">
        <v>1620.8897142857099</v>
      </c>
      <c r="M171" s="6">
        <v>1620.8897142857099</v>
      </c>
      <c r="N171" s="6">
        <v>1620.8897142857099</v>
      </c>
      <c r="O171" s="6">
        <v>1620.8897142857099</v>
      </c>
      <c r="P171" s="6">
        <v>1620.8897142857099</v>
      </c>
      <c r="Q171" s="6">
        <v>1620.8897142857099</v>
      </c>
    </row>
    <row r="172" spans="1:17" x14ac:dyDescent="0.3">
      <c r="A172" s="3" t="s">
        <v>36</v>
      </c>
      <c r="B172" s="3" t="str">
        <f>INDEX('R2. Name matching table'!$B$5:$B$13,MATCH($A172,'R2. Name matching table'!$A$5:$A$13,0))</f>
        <v>2DS_cheap_eff</v>
      </c>
      <c r="C172" s="3" t="s">
        <v>81</v>
      </c>
      <c r="D172" s="3" t="str">
        <f>INDEX('R2. Name matching table'!$E$5:$E$7,MATCH($C172,'R2. Name matching table'!$D$5:$D$7,0))</f>
        <v>Oil</v>
      </c>
      <c r="E172" s="3" t="s">
        <v>22</v>
      </c>
      <c r="F172" s="6">
        <v>7308.1868000000004</v>
      </c>
      <c r="G172" s="6">
        <v>7206.5868</v>
      </c>
      <c r="H172" s="6">
        <v>5340.0019798500007</v>
      </c>
      <c r="I172" s="6">
        <v>2353.4662676100011</v>
      </c>
      <c r="J172" s="6">
        <v>105.42529872</v>
      </c>
      <c r="K172" s="6">
        <v>4013.38873247115</v>
      </c>
      <c r="L172" s="6">
        <v>3962.7694831111507</v>
      </c>
      <c r="M172" s="6">
        <v>1726.9428422347685</v>
      </c>
      <c r="N172" s="6">
        <v>1726.9428422347669</v>
      </c>
      <c r="O172" s="6">
        <v>2109.9631930913679</v>
      </c>
      <c r="P172" s="6">
        <v>2945.1672639716198</v>
      </c>
      <c r="Q172" s="6">
        <v>839.39087088024996</v>
      </c>
    </row>
    <row r="173" spans="1:17" x14ac:dyDescent="0.3">
      <c r="A173" s="3" t="s">
        <v>36</v>
      </c>
      <c r="B173" s="3" t="str">
        <f>INDEX('R2. Name matching table'!$B$5:$B$13,MATCH($A173,'R2. Name matching table'!$A$5:$A$13,0))</f>
        <v>2DS_cheap_eff</v>
      </c>
      <c r="C173" s="3" t="s">
        <v>81</v>
      </c>
      <c r="D173" s="3" t="str">
        <f>INDEX('R2. Name matching table'!$E$5:$E$7,MATCH($C173,'R2. Name matching table'!$D$5:$D$7,0))</f>
        <v>Oil</v>
      </c>
      <c r="E173" s="3" t="s">
        <v>23</v>
      </c>
      <c r="F173" s="6">
        <v>18302.179957521825</v>
      </c>
      <c r="G173" s="6">
        <v>19255.602393991387</v>
      </c>
      <c r="H173" s="6">
        <v>21654.362272564562</v>
      </c>
      <c r="I173" s="6">
        <v>25844.941043712155</v>
      </c>
      <c r="J173" s="6">
        <v>24200.093617978571</v>
      </c>
      <c r="K173" s="6">
        <v>20309.061744682687</v>
      </c>
      <c r="L173" s="6">
        <v>16966.577114266911</v>
      </c>
      <c r="M173" s="6">
        <v>22154.867338848358</v>
      </c>
      <c r="N173" s="6">
        <v>38582.611963787436</v>
      </c>
      <c r="O173" s="6">
        <v>33166.861598791533</v>
      </c>
      <c r="P173" s="6">
        <v>32058.416191529221</v>
      </c>
      <c r="Q173" s="6">
        <v>26343.5291130158</v>
      </c>
    </row>
    <row r="174" spans="1:17" x14ac:dyDescent="0.3">
      <c r="A174" s="3" t="s">
        <v>36</v>
      </c>
      <c r="B174" s="3" t="str">
        <f>INDEX('R2. Name matching table'!$B$5:$B$13,MATCH($A174,'R2. Name matching table'!$A$5:$A$13,0))</f>
        <v>2DS_cheap_eff</v>
      </c>
      <c r="C174" s="3" t="s">
        <v>81</v>
      </c>
      <c r="D174" s="3" t="str">
        <f>INDEX('R2. Name matching table'!$E$5:$E$7,MATCH($C174,'R2. Name matching table'!$D$5:$D$7,0))</f>
        <v>Oil</v>
      </c>
      <c r="E174" s="3" t="s">
        <v>24</v>
      </c>
      <c r="F174" s="6">
        <v>14.373790279604</v>
      </c>
      <c r="G174" s="6">
        <v>347.17003749999998</v>
      </c>
      <c r="H174" s="6">
        <v>253.70118124999999</v>
      </c>
      <c r="I174" s="6">
        <v>104.15101125</v>
      </c>
      <c r="J174" s="6">
        <v>8.5457239999999892</v>
      </c>
      <c r="K174" s="6">
        <v>4.2728619999999999</v>
      </c>
      <c r="L174" s="6"/>
      <c r="M174" s="6"/>
      <c r="N174" s="6"/>
      <c r="O174" s="6"/>
      <c r="P174" s="6"/>
      <c r="Q174" s="6"/>
    </row>
    <row r="175" spans="1:17" x14ac:dyDescent="0.3">
      <c r="A175" s="3" t="s">
        <v>36</v>
      </c>
      <c r="B175" s="3" t="str">
        <f>INDEX('R2. Name matching table'!$B$5:$B$13,MATCH($A175,'R2. Name matching table'!$A$5:$A$13,0))</f>
        <v>2DS_cheap_eff</v>
      </c>
      <c r="C175" s="3" t="s">
        <v>81</v>
      </c>
      <c r="D175" s="3" t="str">
        <f>INDEX('R2. Name matching table'!$E$5:$E$7,MATCH($C175,'R2. Name matching table'!$D$5:$D$7,0))</f>
        <v>Oil</v>
      </c>
      <c r="E175" s="3" t="s">
        <v>25</v>
      </c>
      <c r="F175" s="6">
        <v>21817.018442619701</v>
      </c>
      <c r="G175" s="6">
        <v>23622.3198182374</v>
      </c>
      <c r="H175" s="6">
        <v>17845.328481427601</v>
      </c>
      <c r="I175" s="6">
        <v>10904.57065416027</v>
      </c>
      <c r="J175" s="6">
        <v>9954.6432230825703</v>
      </c>
      <c r="K175" s="6">
        <v>11463.2777781367</v>
      </c>
      <c r="L175" s="6">
        <v>15839.922934604991</v>
      </c>
      <c r="M175" s="6">
        <v>11992.002864892389</v>
      </c>
      <c r="N175" s="6">
        <v>8644.2365371549095</v>
      </c>
      <c r="O175" s="6">
        <v>13154.765839681528</v>
      </c>
      <c r="P175" s="6">
        <v>21097.755783067569</v>
      </c>
      <c r="Q175" s="6">
        <v>18133.760864561827</v>
      </c>
    </row>
    <row r="176" spans="1:17" x14ac:dyDescent="0.3">
      <c r="A176" s="3" t="s">
        <v>36</v>
      </c>
      <c r="B176" s="3" t="str">
        <f>INDEX('R2. Name matching table'!$B$5:$B$13,MATCH($A176,'R2. Name matching table'!$A$5:$A$13,0))</f>
        <v>2DS_cheap_eff</v>
      </c>
      <c r="C176" s="3" t="s">
        <v>81</v>
      </c>
      <c r="D176" s="3" t="str">
        <f>INDEX('R2. Name matching table'!$E$5:$E$7,MATCH($C176,'R2. Name matching table'!$D$5:$D$7,0))</f>
        <v>Oil</v>
      </c>
      <c r="E176" s="3" t="s">
        <v>26</v>
      </c>
      <c r="F176" s="6">
        <v>1375.9391274</v>
      </c>
      <c r="G176" s="6">
        <v>1239.6361176</v>
      </c>
      <c r="H176" s="6">
        <v>895.29275159999997</v>
      </c>
      <c r="I176" s="6">
        <v>344.343366</v>
      </c>
      <c r="J176" s="6"/>
      <c r="K176" s="6">
        <v>415.36255423242</v>
      </c>
      <c r="L176" s="6">
        <v>415.36255423242</v>
      </c>
      <c r="M176" s="6">
        <v>742.83758744903537</v>
      </c>
      <c r="N176" s="6">
        <v>742.83758744903571</v>
      </c>
      <c r="O176" s="6">
        <v>378.496859669966</v>
      </c>
      <c r="P176" s="6">
        <v>378.496859669966</v>
      </c>
      <c r="Q176" s="6"/>
    </row>
    <row r="177" spans="1:17" x14ac:dyDescent="0.3">
      <c r="A177" s="3" t="s">
        <v>36</v>
      </c>
      <c r="B177" s="3" t="str">
        <f>INDEX('R2. Name matching table'!$B$5:$B$13,MATCH($A177,'R2. Name matching table'!$A$5:$A$13,0))</f>
        <v>2DS_cheap_eff</v>
      </c>
      <c r="C177" s="3" t="s">
        <v>81</v>
      </c>
      <c r="D177" s="3" t="str">
        <f>INDEX('R2. Name matching table'!$E$5:$E$7,MATCH($C177,'R2. Name matching table'!$D$5:$D$7,0))</f>
        <v>Oil</v>
      </c>
      <c r="E177" s="3" t="s">
        <v>27</v>
      </c>
      <c r="F177" s="6">
        <v>13.39776</v>
      </c>
      <c r="G177" s="6">
        <v>12.057983999999999</v>
      </c>
      <c r="H177" s="6"/>
      <c r="I177" s="6"/>
      <c r="J177" s="6"/>
      <c r="K177" s="6"/>
      <c r="L177" s="6"/>
      <c r="M177" s="6"/>
      <c r="N177" s="6">
        <v>3.0000000000000037E-2</v>
      </c>
      <c r="O177" s="6">
        <v>24.69154759828001</v>
      </c>
      <c r="P177" s="6">
        <v>31.399999999999991</v>
      </c>
      <c r="Q177" s="6">
        <v>31.500000000000004</v>
      </c>
    </row>
    <row r="178" spans="1:17" x14ac:dyDescent="0.3">
      <c r="A178" s="3" t="s">
        <v>36</v>
      </c>
      <c r="B178" s="3" t="str">
        <f>INDEX('R2. Name matching table'!$B$5:$B$13,MATCH($A178,'R2. Name matching table'!$A$5:$A$13,0))</f>
        <v>2DS_cheap_eff</v>
      </c>
      <c r="C178" s="3" t="s">
        <v>81</v>
      </c>
      <c r="D178" s="3" t="str">
        <f>INDEX('R2. Name matching table'!$E$5:$E$7,MATCH($C178,'R2. Name matching table'!$D$5:$D$7,0))</f>
        <v>Oil</v>
      </c>
      <c r="E178" s="3" t="s">
        <v>28</v>
      </c>
      <c r="F178" s="6">
        <v>54799</v>
      </c>
      <c r="G178" s="6">
        <v>59272.2</v>
      </c>
      <c r="H178" s="6">
        <v>69906.954510271142</v>
      </c>
      <c r="I178" s="6">
        <v>87778.576581791989</v>
      </c>
      <c r="J178" s="6">
        <v>87408.921781138022</v>
      </c>
      <c r="K178" s="6">
        <v>89788.763548952847</v>
      </c>
      <c r="L178" s="6">
        <v>87621.115911016648</v>
      </c>
      <c r="M178" s="6">
        <v>77534.485535929241</v>
      </c>
      <c r="N178" s="6">
        <v>60124.589133441805</v>
      </c>
      <c r="O178" s="6">
        <v>48448.563320704779</v>
      </c>
      <c r="P178" s="6">
        <v>36930.305499552851</v>
      </c>
      <c r="Q178" s="6">
        <v>41241.527714522468</v>
      </c>
    </row>
    <row r="179" spans="1:17" x14ac:dyDescent="0.3">
      <c r="A179" s="3" t="s">
        <v>36</v>
      </c>
      <c r="B179" s="3" t="str">
        <f>INDEX('R2. Name matching table'!$B$5:$B$13,MATCH($A179,'R2. Name matching table'!$A$5:$A$13,0))</f>
        <v>2DS_cheap_eff</v>
      </c>
      <c r="C179" s="3" t="s">
        <v>81</v>
      </c>
      <c r="D179" s="3" t="str">
        <f>INDEX('R2. Name matching table'!$E$5:$E$7,MATCH($C179,'R2. Name matching table'!$D$5:$D$7,0))</f>
        <v>Oil</v>
      </c>
      <c r="E179" s="3" t="s">
        <v>29</v>
      </c>
      <c r="F179" s="6">
        <v>7756</v>
      </c>
      <c r="G179" s="6">
        <v>7989.2000000000007</v>
      </c>
      <c r="H179" s="6">
        <v>8497.4</v>
      </c>
      <c r="I179" s="6">
        <v>5481.9714124771926</v>
      </c>
      <c r="J179" s="6">
        <v>2316.0562127695221</v>
      </c>
      <c r="K179" s="6">
        <v>2394.0687456290402</v>
      </c>
      <c r="L179" s="6">
        <v>1274.5112918980799</v>
      </c>
      <c r="M179" s="6">
        <v>2239.1254483405201</v>
      </c>
      <c r="N179" s="6">
        <v>3602.9507400000002</v>
      </c>
      <c r="O179" s="6">
        <v>3654.6089096577098</v>
      </c>
      <c r="P179" s="6">
        <v>2290.783617998236</v>
      </c>
      <c r="Q179" s="6">
        <v>4.32354088798093E-3</v>
      </c>
    </row>
    <row r="180" spans="1:17" x14ac:dyDescent="0.3">
      <c r="A180" s="3" t="s">
        <v>36</v>
      </c>
      <c r="B180" s="3" t="str">
        <f>INDEX('R2. Name matching table'!$B$5:$B$13,MATCH($A180,'R2. Name matching table'!$A$5:$A$13,0))</f>
        <v>2DS_cheap_eff</v>
      </c>
      <c r="C180" s="3" t="s">
        <v>81</v>
      </c>
      <c r="D180" s="3" t="str">
        <f>INDEX('R2. Name matching table'!$E$5:$E$7,MATCH($C180,'R2. Name matching table'!$D$5:$D$7,0))</f>
        <v>Oil</v>
      </c>
      <c r="E180" s="3" t="s">
        <v>30</v>
      </c>
      <c r="F180" s="6">
        <v>6066.7654501654515</v>
      </c>
      <c r="G180" s="6">
        <v>5986.8994166433868</v>
      </c>
      <c r="H180" s="6">
        <v>5452.9580292552973</v>
      </c>
      <c r="I180" s="6">
        <v>4584.6826980552987</v>
      </c>
      <c r="J180" s="6">
        <v>2567.1896602800753</v>
      </c>
      <c r="K180" s="6">
        <v>2413.9943700552994</v>
      </c>
      <c r="L180" s="6">
        <v>376.82241153375128</v>
      </c>
      <c r="M180" s="6">
        <v>18.034160062551379</v>
      </c>
      <c r="N180" s="6">
        <v>2233.5541701749858</v>
      </c>
      <c r="O180" s="6">
        <v>2233.5541701749826</v>
      </c>
      <c r="P180" s="6">
        <v>2233.5541701749858</v>
      </c>
      <c r="Q180" s="6">
        <v>2233.5541701749848</v>
      </c>
    </row>
    <row r="181" spans="1:17" x14ac:dyDescent="0.3">
      <c r="A181" s="3" t="s">
        <v>36</v>
      </c>
      <c r="B181" s="3" t="str">
        <f>INDEX('R2. Name matching table'!$B$5:$B$13,MATCH($A181,'R2. Name matching table'!$A$5:$A$13,0))</f>
        <v>2DS_cheap_eff</v>
      </c>
      <c r="C181" s="3" t="s">
        <v>81</v>
      </c>
      <c r="D181" s="3" t="str">
        <f>INDEX('R2. Name matching table'!$E$5:$E$7,MATCH($C181,'R2. Name matching table'!$D$5:$D$7,0))</f>
        <v>Oil</v>
      </c>
      <c r="E181" s="3" t="s">
        <v>32</v>
      </c>
      <c r="F181" s="6"/>
      <c r="G181" s="6"/>
      <c r="H181" s="6"/>
      <c r="I181" s="6"/>
      <c r="J181" s="6"/>
      <c r="K181" s="6"/>
      <c r="L181" s="6"/>
      <c r="M181" s="6"/>
      <c r="N181" s="6">
        <v>111.89594080194399</v>
      </c>
      <c r="O181" s="6">
        <v>10516.256485943901</v>
      </c>
      <c r="P181" s="6">
        <v>10404.360545142001</v>
      </c>
      <c r="Q181" s="6">
        <v>5369.2676328872121</v>
      </c>
    </row>
    <row r="182" spans="1:17" x14ac:dyDescent="0.3">
      <c r="A182" s="3" t="s">
        <v>36</v>
      </c>
      <c r="B182" s="3" t="str">
        <f>INDEX('R2. Name matching table'!$B$5:$B$13,MATCH($A182,'R2. Name matching table'!$A$5:$A$13,0))</f>
        <v>2DS_cheap_eff</v>
      </c>
      <c r="C182" s="3" t="s">
        <v>81</v>
      </c>
      <c r="D182" s="3" t="str">
        <f>INDEX('R2. Name matching table'!$E$5:$E$7,MATCH($C182,'R2. Name matching table'!$D$5:$D$7,0))</f>
        <v>Oil</v>
      </c>
      <c r="E182" s="3" t="s">
        <v>33</v>
      </c>
      <c r="F182" s="6">
        <v>9134.56984293403</v>
      </c>
      <c r="G182" s="6">
        <v>2913.85272147769</v>
      </c>
      <c r="H182" s="6"/>
      <c r="I182" s="6"/>
      <c r="J182" s="6"/>
      <c r="K182" s="6">
        <v>34.477460639999997</v>
      </c>
      <c r="L182" s="6">
        <v>2.05684366986064</v>
      </c>
      <c r="M182" s="6">
        <v>1882.05684366986</v>
      </c>
      <c r="N182" s="6">
        <v>8129.28</v>
      </c>
      <c r="O182" s="6">
        <v>7221.92</v>
      </c>
      <c r="P182" s="6">
        <v>6314.56</v>
      </c>
      <c r="Q182" s="6">
        <v>5407.2</v>
      </c>
    </row>
    <row r="183" spans="1:17" x14ac:dyDescent="0.3">
      <c r="A183" s="3" t="s">
        <v>37</v>
      </c>
      <c r="B183" s="3" t="str">
        <f>INDEX('R2. Name matching table'!$B$5:$B$13,MATCH($A183,'R2. Name matching table'!$A$5:$A$13,0))</f>
        <v>2DS_central</v>
      </c>
      <c r="C183" s="3" t="s">
        <v>79</v>
      </c>
      <c r="D183" s="3" t="str">
        <f>INDEX('R2. Name matching table'!$E$5:$E$7,MATCH($C183,'R2. Name matching table'!$D$5:$D$7,0))</f>
        <v>Coal</v>
      </c>
      <c r="E183" s="3" t="s">
        <v>19</v>
      </c>
      <c r="F183" s="6">
        <v>5943.7487520000004</v>
      </c>
      <c r="G183" s="6">
        <v>6367.0922568611986</v>
      </c>
      <c r="H183" s="6">
        <v>7562.1082802642986</v>
      </c>
      <c r="I183" s="6">
        <v>9957.8529219478114</v>
      </c>
      <c r="J183" s="6">
        <v>1695.192820755429</v>
      </c>
      <c r="K183" s="6">
        <v>2137.1673193209908</v>
      </c>
      <c r="L183" s="6">
        <v>13186.485192102342</v>
      </c>
      <c r="M183" s="6">
        <v>8597.0161997445757</v>
      </c>
      <c r="N183" s="6">
        <v>48862.477545982707</v>
      </c>
      <c r="O183" s="6">
        <v>29436.083990131021</v>
      </c>
      <c r="P183" s="6">
        <v>3473.7319733464519</v>
      </c>
      <c r="Q183" s="6">
        <v>4123.5142219896752</v>
      </c>
    </row>
    <row r="184" spans="1:17" x14ac:dyDescent="0.3">
      <c r="A184" s="3" t="s">
        <v>37</v>
      </c>
      <c r="B184" s="3" t="str">
        <f>INDEX('R2. Name matching table'!$B$5:$B$13,MATCH($A184,'R2. Name matching table'!$A$5:$A$13,0))</f>
        <v>2DS_central</v>
      </c>
      <c r="C184" s="3" t="s">
        <v>79</v>
      </c>
      <c r="D184" s="3" t="str">
        <f>INDEX('R2. Name matching table'!$E$5:$E$7,MATCH($C184,'R2. Name matching table'!$D$5:$D$7,0))</f>
        <v>Coal</v>
      </c>
      <c r="E184" s="3" t="s">
        <v>20</v>
      </c>
      <c r="F184" s="6">
        <v>8698.3700759999992</v>
      </c>
      <c r="G184" s="6">
        <v>9317.9114846631001</v>
      </c>
      <c r="H184" s="6">
        <v>11066.755867564099</v>
      </c>
      <c r="I184" s="6">
        <v>14019.36566308741</v>
      </c>
      <c r="J184" s="6">
        <v>17604.070241059035</v>
      </c>
      <c r="K184" s="6">
        <v>26317.718218056387</v>
      </c>
      <c r="L184" s="6">
        <v>39436.210660295052</v>
      </c>
      <c r="M184" s="6">
        <v>54159.621313974261</v>
      </c>
      <c r="N184" s="6">
        <v>1665.0004784950811</v>
      </c>
      <c r="O184" s="6">
        <v>670.33464493536098</v>
      </c>
      <c r="P184" s="6">
        <v>289.31520272164903</v>
      </c>
      <c r="Q184" s="6">
        <v>284.75340718408404</v>
      </c>
    </row>
    <row r="185" spans="1:17" x14ac:dyDescent="0.3">
      <c r="A185" s="3" t="s">
        <v>37</v>
      </c>
      <c r="B185" s="3" t="str">
        <f>INDEX('R2. Name matching table'!$B$5:$B$13,MATCH($A185,'R2. Name matching table'!$A$5:$A$13,0))</f>
        <v>2DS_central</v>
      </c>
      <c r="C185" s="3" t="s">
        <v>79</v>
      </c>
      <c r="D185" s="3" t="str">
        <f>INDEX('R2. Name matching table'!$E$5:$E$7,MATCH($C185,'R2. Name matching table'!$D$5:$D$7,0))</f>
        <v>Coal</v>
      </c>
      <c r="E185" s="3" t="s">
        <v>21</v>
      </c>
      <c r="F185" s="6">
        <v>617.51113199999998</v>
      </c>
      <c r="G185" s="6">
        <v>1424.9757345876001</v>
      </c>
      <c r="H185" s="6">
        <v>1584.5546077635161</v>
      </c>
      <c r="I185" s="6">
        <v>1452.5937686550301</v>
      </c>
      <c r="J185" s="6">
        <v>5.32134085057268</v>
      </c>
      <c r="K185" s="6">
        <v>5.32134085057268</v>
      </c>
      <c r="L185" s="6">
        <v>41.011336794546203</v>
      </c>
      <c r="M185" s="6">
        <v>54.751237502414298</v>
      </c>
      <c r="N185" s="6">
        <v>53.686969332299697</v>
      </c>
      <c r="O185" s="6">
        <v>62.516217231866598</v>
      </c>
      <c r="P185" s="6">
        <v>2.3059359858766699</v>
      </c>
      <c r="Q185" s="6">
        <v>2.36342698671025</v>
      </c>
    </row>
    <row r="186" spans="1:17" x14ac:dyDescent="0.3">
      <c r="A186" s="3" t="s">
        <v>37</v>
      </c>
      <c r="B186" s="3" t="str">
        <f>INDEX('R2. Name matching table'!$B$5:$B$13,MATCH($A186,'R2. Name matching table'!$A$5:$A$13,0))</f>
        <v>2DS_central</v>
      </c>
      <c r="C186" s="3" t="s">
        <v>79</v>
      </c>
      <c r="D186" s="3" t="str">
        <f>INDEX('R2. Name matching table'!$E$5:$E$7,MATCH($C186,'R2. Name matching table'!$D$5:$D$7,0))</f>
        <v>Coal</v>
      </c>
      <c r="E186" s="3" t="s">
        <v>22</v>
      </c>
      <c r="F186" s="6">
        <v>46391.120343504801</v>
      </c>
      <c r="G186" s="6">
        <v>58024.0049994</v>
      </c>
      <c r="H186" s="6">
        <v>77398.900157678203</v>
      </c>
      <c r="I186" s="6">
        <v>60194.217420111934</v>
      </c>
      <c r="J186" s="6">
        <v>362.74886242342245</v>
      </c>
      <c r="K186" s="6">
        <v>391.08936210513099</v>
      </c>
      <c r="L186" s="6">
        <v>404.39729670104498</v>
      </c>
      <c r="M186" s="6">
        <v>302.97443905269398</v>
      </c>
      <c r="N186" s="6">
        <v>226.083088213953</v>
      </c>
      <c r="O186" s="6">
        <v>225.311652556328</v>
      </c>
      <c r="P186" s="6">
        <v>224.68884406210199</v>
      </c>
      <c r="Q186" s="6">
        <v>225.69933279704199</v>
      </c>
    </row>
    <row r="187" spans="1:17" x14ac:dyDescent="0.3">
      <c r="A187" s="3" t="s">
        <v>37</v>
      </c>
      <c r="B187" s="3" t="str">
        <f>INDEX('R2. Name matching table'!$B$5:$B$13,MATCH($A187,'R2. Name matching table'!$A$5:$A$13,0))</f>
        <v>2DS_central</v>
      </c>
      <c r="C187" s="3" t="s">
        <v>79</v>
      </c>
      <c r="D187" s="3" t="str">
        <f>INDEX('R2. Name matching table'!$E$5:$E$7,MATCH($C187,'R2. Name matching table'!$D$5:$D$7,0))</f>
        <v>Coal</v>
      </c>
      <c r="E187" s="3" t="s">
        <v>23</v>
      </c>
      <c r="F187" s="6">
        <v>1956.4995470857345</v>
      </c>
      <c r="G187" s="6">
        <v>2095.445209019198</v>
      </c>
      <c r="H187" s="6">
        <v>2489.6842308059158</v>
      </c>
      <c r="I187" s="6">
        <v>3279.2994271424759</v>
      </c>
      <c r="J187" s="6">
        <v>1438.726696014618</v>
      </c>
      <c r="K187" s="6">
        <v>1526.7557929981658</v>
      </c>
      <c r="L187" s="6">
        <v>2635.0146689864077</v>
      </c>
      <c r="M187" s="6">
        <v>2434.4913798274279</v>
      </c>
      <c r="N187" s="6">
        <v>3106.7908592758404</v>
      </c>
      <c r="O187" s="6">
        <v>2224.9373147619467</v>
      </c>
      <c r="P187" s="6">
        <v>10918.541769615631</v>
      </c>
      <c r="Q187" s="6">
        <v>12019.350427817311</v>
      </c>
    </row>
    <row r="188" spans="1:17" x14ac:dyDescent="0.3">
      <c r="A188" s="3" t="s">
        <v>37</v>
      </c>
      <c r="B188" s="3" t="str">
        <f>INDEX('R2. Name matching table'!$B$5:$B$13,MATCH($A188,'R2. Name matching table'!$A$5:$A$13,0))</f>
        <v>2DS_central</v>
      </c>
      <c r="C188" s="3" t="s">
        <v>79</v>
      </c>
      <c r="D188" s="3" t="str">
        <f>INDEX('R2. Name matching table'!$E$5:$E$7,MATCH($C188,'R2. Name matching table'!$D$5:$D$7,0))</f>
        <v>Coal</v>
      </c>
      <c r="E188" s="3" t="s">
        <v>24</v>
      </c>
      <c r="F188" s="6">
        <v>220.65328754320069</v>
      </c>
      <c r="G188" s="6">
        <v>4653.0258739403698</v>
      </c>
      <c r="H188" s="6">
        <v>5526.0222973536002</v>
      </c>
      <c r="I188" s="6">
        <v>5814.0175940579702</v>
      </c>
      <c r="J188" s="6">
        <v>178.79440508606339</v>
      </c>
      <c r="K188" s="6">
        <v>212.77820452111399</v>
      </c>
      <c r="L188" s="6">
        <v>225.29277335628899</v>
      </c>
      <c r="M188" s="6">
        <v>469.18206243553999</v>
      </c>
      <c r="N188" s="6">
        <v>48.957162336755196</v>
      </c>
      <c r="O188" s="6">
        <v>47.276133466303698</v>
      </c>
      <c r="P188" s="6">
        <v>45.825867675103503</v>
      </c>
      <c r="Q188" s="6">
        <v>43.393861082327902</v>
      </c>
    </row>
    <row r="189" spans="1:17" x14ac:dyDescent="0.3">
      <c r="A189" s="3" t="s">
        <v>37</v>
      </c>
      <c r="B189" s="3" t="str">
        <f>INDEX('R2. Name matching table'!$B$5:$B$13,MATCH($A189,'R2. Name matching table'!$A$5:$A$13,0))</f>
        <v>2DS_central</v>
      </c>
      <c r="C189" s="3" t="s">
        <v>79</v>
      </c>
      <c r="D189" s="3" t="str">
        <f>INDEX('R2. Name matching table'!$E$5:$E$7,MATCH($C189,'R2. Name matching table'!$D$5:$D$7,0))</f>
        <v>Coal</v>
      </c>
      <c r="E189" s="3" t="s">
        <v>25</v>
      </c>
      <c r="F189" s="6">
        <v>7004.1642922463398</v>
      </c>
      <c r="G189" s="6">
        <v>7501.01150087112</v>
      </c>
      <c r="H189" s="6">
        <v>7249.1500741468599</v>
      </c>
      <c r="I189" s="6">
        <v>6868.0245479229998</v>
      </c>
      <c r="J189" s="6">
        <v>479.022427276229</v>
      </c>
      <c r="K189" s="6">
        <v>553.381013352335</v>
      </c>
      <c r="L189" s="6">
        <v>607.11943367589402</v>
      </c>
      <c r="M189" s="6">
        <v>708.85799468306004</v>
      </c>
      <c r="N189" s="6">
        <v>711.888371621543</v>
      </c>
      <c r="O189" s="6">
        <v>255.26374513733538</v>
      </c>
      <c r="P189" s="6">
        <v>250.03658368590891</v>
      </c>
      <c r="Q189" s="6">
        <v>236.60172250926749</v>
      </c>
    </row>
    <row r="190" spans="1:17" x14ac:dyDescent="0.3">
      <c r="A190" s="3" t="s">
        <v>37</v>
      </c>
      <c r="B190" s="3" t="str">
        <f>INDEX('R2. Name matching table'!$B$5:$B$13,MATCH($A190,'R2. Name matching table'!$A$5:$A$13,0))</f>
        <v>2DS_central</v>
      </c>
      <c r="C190" s="3" t="s">
        <v>79</v>
      </c>
      <c r="D190" s="3" t="str">
        <f>INDEX('R2. Name matching table'!$E$5:$E$7,MATCH($C190,'R2. Name matching table'!$D$5:$D$7,0))</f>
        <v>Coal</v>
      </c>
      <c r="E190" s="3" t="s">
        <v>26</v>
      </c>
      <c r="F190" s="6">
        <v>7409.3540039325098</v>
      </c>
      <c r="G190" s="6">
        <v>8929.7982051012004</v>
      </c>
      <c r="H190" s="6">
        <v>12524.503927366441</v>
      </c>
      <c r="I190" s="6">
        <v>16680.461549150321</v>
      </c>
      <c r="J190" s="6">
        <v>3053.94168077123</v>
      </c>
      <c r="K190" s="6">
        <v>4691.5299670937802</v>
      </c>
      <c r="L190" s="6">
        <v>5775.9480084350698</v>
      </c>
      <c r="M190" s="6">
        <v>7.5513377605389804</v>
      </c>
      <c r="N190" s="6">
        <v>12824.416103928401</v>
      </c>
      <c r="O190" s="6">
        <v>11597.287571294301</v>
      </c>
      <c r="P190" s="6">
        <v>1858.25271839328</v>
      </c>
      <c r="Q190" s="6">
        <v>1917.0147247239299</v>
      </c>
    </row>
    <row r="191" spans="1:17" x14ac:dyDescent="0.3">
      <c r="A191" s="3" t="s">
        <v>37</v>
      </c>
      <c r="B191" s="3" t="str">
        <f>INDEX('R2. Name matching table'!$B$5:$B$13,MATCH($A191,'R2. Name matching table'!$A$5:$A$13,0))</f>
        <v>2DS_central</v>
      </c>
      <c r="C191" s="3" t="s">
        <v>79</v>
      </c>
      <c r="D191" s="3" t="str">
        <f>INDEX('R2. Name matching table'!$E$5:$E$7,MATCH($C191,'R2. Name matching table'!$D$5:$D$7,0))</f>
        <v>Coal</v>
      </c>
      <c r="E191" s="3" t="s">
        <v>27</v>
      </c>
      <c r="F191" s="6"/>
      <c r="G191" s="6"/>
      <c r="H191" s="6"/>
      <c r="I191" s="6">
        <v>4.0000000000000002E-4</v>
      </c>
      <c r="J191" s="6">
        <v>1.36424070424845E-3</v>
      </c>
      <c r="K191" s="6">
        <v>2.3243962466017501E-3</v>
      </c>
      <c r="L191" s="6">
        <v>3.6787904646488098E-3</v>
      </c>
      <c r="M191" s="6">
        <v>5.5892972700184104E-3</v>
      </c>
      <c r="N191" s="6">
        <v>8.2842558018309791E-3</v>
      </c>
      <c r="O191" s="6">
        <v>1.2085760966731101E-2</v>
      </c>
      <c r="P191" s="6">
        <v>1.7448159440834068E-2</v>
      </c>
      <c r="Q191" s="6">
        <v>2.5012352082360148E-2</v>
      </c>
    </row>
    <row r="192" spans="1:17" x14ac:dyDescent="0.3">
      <c r="A192" s="3" t="s">
        <v>37</v>
      </c>
      <c r="B192" s="3" t="str">
        <f>INDEX('R2. Name matching table'!$B$5:$B$13,MATCH($A192,'R2. Name matching table'!$A$5:$A$13,0))</f>
        <v>2DS_central</v>
      </c>
      <c r="C192" s="3" t="s">
        <v>79</v>
      </c>
      <c r="D192" s="3" t="str">
        <f>INDEX('R2. Name matching table'!$E$5:$E$7,MATCH($C192,'R2. Name matching table'!$D$5:$D$7,0))</f>
        <v>Coal</v>
      </c>
      <c r="E192" s="3" t="s">
        <v>28</v>
      </c>
      <c r="F192" s="6">
        <v>167.08318595763097</v>
      </c>
      <c r="G192" s="6">
        <v>85.690512330299896</v>
      </c>
      <c r="H192" s="6">
        <v>225.21379663578699</v>
      </c>
      <c r="I192" s="6">
        <v>511.06860185559179</v>
      </c>
      <c r="J192" s="6">
        <v>203.68636599495832</v>
      </c>
      <c r="K192" s="6">
        <v>122.94188313919379</v>
      </c>
      <c r="L192" s="6">
        <v>40.3534552418526</v>
      </c>
      <c r="M192" s="6">
        <v>33.263103934700588</v>
      </c>
      <c r="N192" s="6">
        <v>26.126829315283594</v>
      </c>
      <c r="O192" s="6">
        <v>31.268177475679998</v>
      </c>
      <c r="P192" s="6">
        <v>31.086114244561291</v>
      </c>
      <c r="Q192" s="6">
        <v>27.623694283921299</v>
      </c>
    </row>
    <row r="193" spans="1:17" x14ac:dyDescent="0.3">
      <c r="A193" s="3" t="s">
        <v>37</v>
      </c>
      <c r="B193" s="3" t="str">
        <f>INDEX('R2. Name matching table'!$B$5:$B$13,MATCH($A193,'R2. Name matching table'!$A$5:$A$13,0))</f>
        <v>2DS_central</v>
      </c>
      <c r="C193" s="3" t="s">
        <v>79</v>
      </c>
      <c r="D193" s="3" t="str">
        <f>INDEX('R2. Name matching table'!$E$5:$E$7,MATCH($C193,'R2. Name matching table'!$D$5:$D$7,0))</f>
        <v>Coal</v>
      </c>
      <c r="E193" s="3" t="s">
        <v>29</v>
      </c>
      <c r="F193" s="6">
        <v>173.91967199999999</v>
      </c>
      <c r="G193" s="6">
        <v>231.3813991797</v>
      </c>
      <c r="H193" s="6">
        <v>238.62200678714299</v>
      </c>
      <c r="I193" s="6">
        <v>102.51449333298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3" t="s">
        <v>37</v>
      </c>
      <c r="B194" s="3" t="str">
        <f>INDEX('R2. Name matching table'!$B$5:$B$13,MATCH($A194,'R2. Name matching table'!$A$5:$A$13,0))</f>
        <v>2DS_central</v>
      </c>
      <c r="C194" s="3" t="s">
        <v>79</v>
      </c>
      <c r="D194" s="3" t="str">
        <f>INDEX('R2. Name matching table'!$E$5:$E$7,MATCH($C194,'R2. Name matching table'!$D$5:$D$7,0))</f>
        <v>Coal</v>
      </c>
      <c r="E194" s="3" t="s">
        <v>30</v>
      </c>
      <c r="F194" s="6">
        <v>6026.521788</v>
      </c>
      <c r="G194" s="6">
        <v>6455.7608023502989</v>
      </c>
      <c r="H194" s="6">
        <v>7667.4186974833201</v>
      </c>
      <c r="I194" s="6">
        <v>10096.526631028211</v>
      </c>
      <c r="J194" s="6">
        <v>6684.996910502894</v>
      </c>
      <c r="K194" s="6">
        <v>934.41160464454606</v>
      </c>
      <c r="L194" s="6">
        <v>461.15152939446</v>
      </c>
      <c r="M194" s="6">
        <v>12.625086557170134</v>
      </c>
      <c r="N194" s="6">
        <v>15.55034086392434</v>
      </c>
      <c r="O194" s="6">
        <v>15.873815836189543</v>
      </c>
      <c r="P194" s="6">
        <v>2561.9658212894242</v>
      </c>
      <c r="Q194" s="6">
        <v>13.014392307270089</v>
      </c>
    </row>
    <row r="195" spans="1:17" x14ac:dyDescent="0.3">
      <c r="A195" s="3" t="s">
        <v>37</v>
      </c>
      <c r="B195" s="3" t="str">
        <f>INDEX('R2. Name matching table'!$B$5:$B$13,MATCH($A195,'R2. Name matching table'!$A$5:$A$13,0))</f>
        <v>2DS_central</v>
      </c>
      <c r="C195" s="3" t="s">
        <v>79</v>
      </c>
      <c r="D195" s="3" t="str">
        <f>INDEX('R2. Name matching table'!$E$5:$E$7,MATCH($C195,'R2. Name matching table'!$D$5:$D$7,0))</f>
        <v>Coal</v>
      </c>
      <c r="E195" s="3" t="s">
        <v>31</v>
      </c>
      <c r="F195" s="6">
        <v>27.359994934522401</v>
      </c>
      <c r="G195" s="6">
        <v>6.1753993152015898</v>
      </c>
      <c r="H195" s="6">
        <v>6.9509008023695502</v>
      </c>
      <c r="I195" s="6">
        <v>6.2017798029881703</v>
      </c>
      <c r="J195" s="6">
        <v>6.4657366867815602</v>
      </c>
      <c r="K195" s="6">
        <v>5.9631667728967601</v>
      </c>
      <c r="L195" s="6">
        <v>5.1024300717287199</v>
      </c>
      <c r="M195" s="6">
        <v>4.1717786343703898</v>
      </c>
      <c r="N195" s="6">
        <v>4.1717786343703898</v>
      </c>
      <c r="O195" s="6">
        <v>3.8826068178320798</v>
      </c>
      <c r="P195" s="6">
        <v>3.7802359633590301</v>
      </c>
      <c r="Q195" s="6">
        <v>2.53541993679903</v>
      </c>
    </row>
    <row r="196" spans="1:17" x14ac:dyDescent="0.3">
      <c r="A196" s="3" t="s">
        <v>37</v>
      </c>
      <c r="B196" s="3" t="str">
        <f>INDEX('R2. Name matching table'!$B$5:$B$13,MATCH($A196,'R2. Name matching table'!$A$5:$A$13,0))</f>
        <v>2DS_central</v>
      </c>
      <c r="C196" s="3" t="s">
        <v>79</v>
      </c>
      <c r="D196" s="3" t="str">
        <f>INDEX('R2. Name matching table'!$E$5:$E$7,MATCH($C196,'R2. Name matching table'!$D$5:$D$7,0))</f>
        <v>Coal</v>
      </c>
      <c r="E196" s="3" t="s">
        <v>32</v>
      </c>
      <c r="F196" s="6">
        <v>22227.2315051361</v>
      </c>
      <c r="G196" s="6">
        <v>25304.621501101501</v>
      </c>
      <c r="H196" s="6">
        <v>30053.952426435699</v>
      </c>
      <c r="I196" s="6">
        <v>18603.188516073231</v>
      </c>
      <c r="J196" s="6">
        <v>108.76512842614031</v>
      </c>
      <c r="K196" s="6">
        <v>93.478853039836707</v>
      </c>
      <c r="L196" s="6">
        <v>76.471741549194491</v>
      </c>
      <c r="M196" s="6">
        <v>89.431422428661705</v>
      </c>
      <c r="N196" s="6">
        <v>80.707849765040805</v>
      </c>
      <c r="O196" s="6">
        <v>71.964723048814605</v>
      </c>
      <c r="P196" s="6">
        <v>71.816351114130001</v>
      </c>
      <c r="Q196" s="6">
        <v>71.196073861100302</v>
      </c>
    </row>
    <row r="197" spans="1:17" x14ac:dyDescent="0.3">
      <c r="A197" s="3" t="s">
        <v>37</v>
      </c>
      <c r="B197" s="3" t="str">
        <f>INDEX('R2. Name matching table'!$B$5:$B$13,MATCH($A197,'R2. Name matching table'!$A$5:$A$13,0))</f>
        <v>2DS_central</v>
      </c>
      <c r="C197" s="3" t="s">
        <v>79</v>
      </c>
      <c r="D197" s="3" t="str">
        <f>INDEX('R2. Name matching table'!$E$5:$E$7,MATCH($C197,'R2. Name matching table'!$D$5:$D$7,0))</f>
        <v>Coal</v>
      </c>
      <c r="E197" s="3" t="s">
        <v>33</v>
      </c>
      <c r="F197" s="6">
        <v>1670.2518210122685</v>
      </c>
      <c r="G197" s="6">
        <v>2465.98526880084</v>
      </c>
      <c r="H197" s="6">
        <v>3217.9165036998402</v>
      </c>
      <c r="I197" s="6">
        <v>130.76926927129901</v>
      </c>
      <c r="J197" s="6">
        <v>120.209736468465</v>
      </c>
      <c r="K197" s="6">
        <v>285.24487449352301</v>
      </c>
      <c r="L197" s="6">
        <v>1239.49498452325</v>
      </c>
      <c r="M197" s="6">
        <v>1334.7469138542699</v>
      </c>
      <c r="N197" s="6">
        <v>1341.80153609679</v>
      </c>
      <c r="O197" s="6">
        <v>440.447826702881</v>
      </c>
      <c r="P197" s="6">
        <v>64.617944254853697</v>
      </c>
      <c r="Q197" s="6">
        <v>62.933085445637303</v>
      </c>
    </row>
    <row r="198" spans="1:17" x14ac:dyDescent="0.3">
      <c r="A198" s="3" t="s">
        <v>37</v>
      </c>
      <c r="B198" s="3" t="str">
        <f>INDEX('R2. Name matching table'!$B$5:$B$13,MATCH($A198,'R2. Name matching table'!$A$5:$A$13,0))</f>
        <v>2DS_central</v>
      </c>
      <c r="C198" s="3" t="s">
        <v>80</v>
      </c>
      <c r="D198" s="3" t="str">
        <f>INDEX('R2. Name matching table'!$E$5:$E$7,MATCH($C198,'R2. Name matching table'!$D$5:$D$7,0))</f>
        <v>Gas</v>
      </c>
      <c r="E198" s="3" t="s">
        <v>19</v>
      </c>
      <c r="F198" s="6">
        <v>9039.9093712582599</v>
      </c>
      <c r="G198" s="6">
        <v>8916.1687147200209</v>
      </c>
      <c r="H198" s="6">
        <v>10526.03068617582</v>
      </c>
      <c r="I198" s="6">
        <v>13789.7862667601</v>
      </c>
      <c r="J198" s="6">
        <v>14555.682055068561</v>
      </c>
      <c r="K198" s="6">
        <v>11531.048747923231</v>
      </c>
      <c r="L198" s="6">
        <v>8975.50922205596</v>
      </c>
      <c r="M198" s="6">
        <v>8475.2463844752456</v>
      </c>
      <c r="N198" s="6">
        <v>6357.76039745047</v>
      </c>
      <c r="O198" s="6">
        <v>6441.6285928543284</v>
      </c>
      <c r="P198" s="6">
        <v>5542.3350873205309</v>
      </c>
      <c r="Q198" s="6">
        <v>5208.089188560155</v>
      </c>
    </row>
    <row r="199" spans="1:17" x14ac:dyDescent="0.3">
      <c r="A199" s="3" t="s">
        <v>37</v>
      </c>
      <c r="B199" s="3" t="str">
        <f>INDEX('R2. Name matching table'!$B$5:$B$13,MATCH($A199,'R2. Name matching table'!$A$5:$A$13,0))</f>
        <v>2DS_central</v>
      </c>
      <c r="C199" s="3" t="s">
        <v>80</v>
      </c>
      <c r="D199" s="3" t="str">
        <f>INDEX('R2. Name matching table'!$E$5:$E$7,MATCH($C199,'R2. Name matching table'!$D$5:$D$7,0))</f>
        <v>Gas</v>
      </c>
      <c r="E199" s="3" t="s">
        <v>20</v>
      </c>
      <c r="F199" s="6">
        <v>3084.4860447073002</v>
      </c>
      <c r="G199" s="6">
        <v>1703.66057912118</v>
      </c>
      <c r="H199" s="6">
        <v>1618.49252316968</v>
      </c>
      <c r="I199" s="6">
        <v>757.80667035737804</v>
      </c>
      <c r="J199" s="6">
        <v>1459.2918574995899</v>
      </c>
      <c r="K199" s="6">
        <v>823.53265882824701</v>
      </c>
      <c r="L199" s="6">
        <v>396.76675909222797</v>
      </c>
      <c r="M199" s="6">
        <v>373.14558627634301</v>
      </c>
      <c r="N199" s="6">
        <v>404.68766264580699</v>
      </c>
      <c r="O199" s="6">
        <v>387.29996220748302</v>
      </c>
      <c r="P199" s="6">
        <v>8.65214392777977</v>
      </c>
      <c r="Q199" s="6">
        <v>8.65214392777977</v>
      </c>
    </row>
    <row r="200" spans="1:17" x14ac:dyDescent="0.3">
      <c r="A200" s="3" t="s">
        <v>37</v>
      </c>
      <c r="B200" s="3" t="str">
        <f>INDEX('R2. Name matching table'!$B$5:$B$13,MATCH($A200,'R2. Name matching table'!$A$5:$A$13,0))</f>
        <v>2DS_central</v>
      </c>
      <c r="C200" s="3" t="s">
        <v>80</v>
      </c>
      <c r="D200" s="3" t="str">
        <f>INDEX('R2. Name matching table'!$E$5:$E$7,MATCH($C200,'R2. Name matching table'!$D$5:$D$7,0))</f>
        <v>Gas</v>
      </c>
      <c r="E200" s="3" t="s">
        <v>21</v>
      </c>
      <c r="F200" s="6">
        <v>7605.4334891381804</v>
      </c>
      <c r="G200" s="6">
        <v>7112.7855872739901</v>
      </c>
      <c r="H200" s="6">
        <v>6603.8425615837205</v>
      </c>
      <c r="I200" s="6">
        <v>8236.2225034909388</v>
      </c>
      <c r="J200" s="6">
        <v>7541.731307555995</v>
      </c>
      <c r="K200" s="6">
        <v>6284.4661373300369</v>
      </c>
      <c r="L200" s="6">
        <v>1475.8389578366568</v>
      </c>
      <c r="M200" s="6">
        <v>1089.373560860146</v>
      </c>
      <c r="N200" s="6">
        <v>1035.0348181493</v>
      </c>
      <c r="O200" s="6">
        <v>996.27762180870604</v>
      </c>
      <c r="P200" s="6">
        <v>942.55829961823997</v>
      </c>
      <c r="Q200" s="6">
        <v>855.41992335561599</v>
      </c>
    </row>
    <row r="201" spans="1:17" x14ac:dyDescent="0.3">
      <c r="A201" s="3" t="s">
        <v>37</v>
      </c>
      <c r="B201" s="3" t="str">
        <f>INDEX('R2. Name matching table'!$B$5:$B$13,MATCH($A201,'R2. Name matching table'!$A$5:$A$13,0))</f>
        <v>2DS_central</v>
      </c>
      <c r="C201" s="3" t="s">
        <v>80</v>
      </c>
      <c r="D201" s="3" t="str">
        <f>INDEX('R2. Name matching table'!$E$5:$E$7,MATCH($C201,'R2. Name matching table'!$D$5:$D$7,0))</f>
        <v>Gas</v>
      </c>
      <c r="E201" s="3" t="s">
        <v>22</v>
      </c>
      <c r="F201" s="6">
        <v>7727.7237550360696</v>
      </c>
      <c r="G201" s="6">
        <v>2206.5955447464339</v>
      </c>
      <c r="H201" s="6">
        <v>4310.3390774762602</v>
      </c>
      <c r="I201" s="6">
        <v>117.46397338050001</v>
      </c>
      <c r="J201" s="6">
        <v>112.99052463462699</v>
      </c>
      <c r="K201" s="6">
        <v>149.44592765467701</v>
      </c>
      <c r="L201" s="6">
        <v>156.59047306098799</v>
      </c>
      <c r="M201" s="6">
        <v>156.69952416303801</v>
      </c>
      <c r="N201" s="6">
        <v>69.71016549993</v>
      </c>
      <c r="O201" s="6">
        <v>112.07205936953299</v>
      </c>
      <c r="P201" s="6">
        <v>226.69</v>
      </c>
      <c r="Q201" s="6">
        <v>145.232689540297</v>
      </c>
    </row>
    <row r="202" spans="1:17" x14ac:dyDescent="0.3">
      <c r="A202" s="3" t="s">
        <v>37</v>
      </c>
      <c r="B202" s="3" t="str">
        <f>INDEX('R2. Name matching table'!$B$5:$B$13,MATCH($A202,'R2. Name matching table'!$A$5:$A$13,0))</f>
        <v>2DS_central</v>
      </c>
      <c r="C202" s="3" t="s">
        <v>80</v>
      </c>
      <c r="D202" s="3" t="str">
        <f>INDEX('R2. Name matching table'!$E$5:$E$7,MATCH($C202,'R2. Name matching table'!$D$5:$D$7,0))</f>
        <v>Gas</v>
      </c>
      <c r="E202" s="3" t="s">
        <v>23</v>
      </c>
      <c r="F202" s="6">
        <v>8096.6507530707595</v>
      </c>
      <c r="G202" s="6">
        <v>9129.9007758533298</v>
      </c>
      <c r="H202" s="6">
        <v>8874.3315350985831</v>
      </c>
      <c r="I202" s="6">
        <v>8057.4088748627501</v>
      </c>
      <c r="J202" s="6">
        <v>6950.4574696934596</v>
      </c>
      <c r="K202" s="6">
        <v>6784.5927791126214</v>
      </c>
      <c r="L202" s="6">
        <v>6422.4015777479099</v>
      </c>
      <c r="M202" s="6">
        <v>6673.4977324211823</v>
      </c>
      <c r="N202" s="6">
        <v>8317.2116349679745</v>
      </c>
      <c r="O202" s="6">
        <v>8158.2821761222222</v>
      </c>
      <c r="P202" s="6">
        <v>7706.9291470105527</v>
      </c>
      <c r="Q202" s="6">
        <v>7171.88901671451</v>
      </c>
    </row>
    <row r="203" spans="1:17" x14ac:dyDescent="0.3">
      <c r="A203" s="3" t="s">
        <v>37</v>
      </c>
      <c r="B203" s="3" t="str">
        <f>INDEX('R2. Name matching table'!$B$5:$B$13,MATCH($A203,'R2. Name matching table'!$A$5:$A$13,0))</f>
        <v>2DS_central</v>
      </c>
      <c r="C203" s="3" t="s">
        <v>80</v>
      </c>
      <c r="D203" s="3" t="str">
        <f>INDEX('R2. Name matching table'!$E$5:$E$7,MATCH($C203,'R2. Name matching table'!$D$5:$D$7,0))</f>
        <v>Gas</v>
      </c>
      <c r="E203" s="3" t="s">
        <v>24</v>
      </c>
      <c r="F203" s="6">
        <v>5482.4287494051005</v>
      </c>
      <c r="G203" s="6">
        <v>1041.1289227197251</v>
      </c>
      <c r="H203" s="6">
        <v>282.377261648922</v>
      </c>
      <c r="I203" s="6">
        <v>752.61168596449784</v>
      </c>
      <c r="J203" s="6">
        <v>559.43624483609199</v>
      </c>
      <c r="K203" s="6">
        <v>0.613630917357876</v>
      </c>
      <c r="L203" s="6">
        <v>122.05766735928999</v>
      </c>
      <c r="M203" s="6">
        <v>37.902000000000001</v>
      </c>
      <c r="N203" s="6">
        <v>179.82018050402459</v>
      </c>
      <c r="O203" s="6">
        <v>15.185977155145901</v>
      </c>
      <c r="P203" s="6">
        <v>7.2788141980624701</v>
      </c>
      <c r="Q203" s="6">
        <v>0.502061659656444</v>
      </c>
    </row>
    <row r="204" spans="1:17" x14ac:dyDescent="0.3">
      <c r="A204" s="3" t="s">
        <v>37</v>
      </c>
      <c r="B204" s="3" t="str">
        <f>INDEX('R2. Name matching table'!$B$5:$B$13,MATCH($A204,'R2. Name matching table'!$A$5:$A$13,0))</f>
        <v>2DS_central</v>
      </c>
      <c r="C204" s="3" t="s">
        <v>80</v>
      </c>
      <c r="D204" s="3" t="str">
        <f>INDEX('R2. Name matching table'!$E$5:$E$7,MATCH($C204,'R2. Name matching table'!$D$5:$D$7,0))</f>
        <v>Gas</v>
      </c>
      <c r="E204" s="3" t="s">
        <v>25</v>
      </c>
      <c r="F204" s="6">
        <v>30068.7717821429</v>
      </c>
      <c r="G204" s="6">
        <v>25532.1150386843</v>
      </c>
      <c r="H204" s="6">
        <v>32059.0488437239</v>
      </c>
      <c r="I204" s="6">
        <v>61604.775304686897</v>
      </c>
      <c r="J204" s="6">
        <v>78228.600291641604</v>
      </c>
      <c r="K204" s="6">
        <v>79718.37645472819</v>
      </c>
      <c r="L204" s="6">
        <v>74116.238397590467</v>
      </c>
      <c r="M204" s="6">
        <v>61329.023011782709</v>
      </c>
      <c r="N204" s="6">
        <v>44543.874947439705</v>
      </c>
      <c r="O204" s="6">
        <v>36073.159750777857</v>
      </c>
      <c r="P204" s="6">
        <v>27591.486626994902</v>
      </c>
      <c r="Q204" s="6">
        <v>17385.868072137502</v>
      </c>
    </row>
    <row r="205" spans="1:17" x14ac:dyDescent="0.3">
      <c r="A205" s="3" t="s">
        <v>37</v>
      </c>
      <c r="B205" s="3" t="str">
        <f>INDEX('R2. Name matching table'!$B$5:$B$13,MATCH($A205,'R2. Name matching table'!$A$5:$A$13,0))</f>
        <v>2DS_central</v>
      </c>
      <c r="C205" s="3" t="s">
        <v>80</v>
      </c>
      <c r="D205" s="3" t="str">
        <f>INDEX('R2. Name matching table'!$E$5:$E$7,MATCH($C205,'R2. Name matching table'!$D$5:$D$7,0))</f>
        <v>Gas</v>
      </c>
      <c r="E205" s="3" t="s">
        <v>26</v>
      </c>
      <c r="F205" s="6">
        <v>3459.6166456903106</v>
      </c>
      <c r="G205" s="6">
        <v>1029.5981722224676</v>
      </c>
      <c r="H205" s="6">
        <v>1276.9104255180521</v>
      </c>
      <c r="I205" s="6">
        <v>286.25569661408502</v>
      </c>
      <c r="J205" s="6">
        <v>266.64351243875802</v>
      </c>
      <c r="K205" s="6">
        <v>162.07318328560527</v>
      </c>
      <c r="L205" s="6">
        <v>405.672814730867</v>
      </c>
      <c r="M205" s="6">
        <v>1363.4240466087176</v>
      </c>
      <c r="N205" s="6">
        <v>144.240316011148</v>
      </c>
      <c r="O205" s="6">
        <v>1477.4119521241068</v>
      </c>
      <c r="P205" s="6">
        <v>322.48013763867448</v>
      </c>
      <c r="Q205" s="6">
        <v>173.79999999999998</v>
      </c>
    </row>
    <row r="206" spans="1:17" x14ac:dyDescent="0.3">
      <c r="A206" s="3" t="s">
        <v>37</v>
      </c>
      <c r="B206" s="3" t="str">
        <f>INDEX('R2. Name matching table'!$B$5:$B$13,MATCH($A206,'R2. Name matching table'!$A$5:$A$13,0))</f>
        <v>2DS_central</v>
      </c>
      <c r="C206" s="3" t="s">
        <v>80</v>
      </c>
      <c r="D206" s="3" t="str">
        <f>INDEX('R2. Name matching table'!$E$5:$E$7,MATCH($C206,'R2. Name matching table'!$D$5:$D$7,0))</f>
        <v>Gas</v>
      </c>
      <c r="E206" s="3" t="s">
        <v>27</v>
      </c>
      <c r="F206" s="6">
        <v>183.98666424391905</v>
      </c>
      <c r="G206" s="6">
        <v>166.207131163187</v>
      </c>
      <c r="H206" s="6">
        <v>125.38201894835399</v>
      </c>
      <c r="I206" s="6">
        <v>0.78653019743897246</v>
      </c>
      <c r="J206" s="6">
        <v>5.5555555555555601E-3</v>
      </c>
      <c r="K206" s="6">
        <v>7.7777777777777802E-3</v>
      </c>
      <c r="L206" s="6">
        <v>43.430660370156303</v>
      </c>
      <c r="M206" s="6">
        <v>35.469986760353898</v>
      </c>
      <c r="N206" s="6">
        <v>7.8795648222299999</v>
      </c>
      <c r="O206" s="6">
        <v>7.8795648222299999</v>
      </c>
      <c r="P206" s="6">
        <v>14.025822077340001</v>
      </c>
      <c r="Q206" s="6">
        <v>14.025822077340001</v>
      </c>
    </row>
    <row r="207" spans="1:17" x14ac:dyDescent="0.3">
      <c r="A207" s="3" t="s">
        <v>37</v>
      </c>
      <c r="B207" s="3" t="str">
        <f>INDEX('R2. Name matching table'!$B$5:$B$13,MATCH($A207,'R2. Name matching table'!$A$5:$A$13,0))</f>
        <v>2DS_central</v>
      </c>
      <c r="C207" s="3" t="s">
        <v>80</v>
      </c>
      <c r="D207" s="3" t="str">
        <f>INDEX('R2. Name matching table'!$E$5:$E$7,MATCH($C207,'R2. Name matching table'!$D$5:$D$7,0))</f>
        <v>Gas</v>
      </c>
      <c r="E207" s="3" t="s">
        <v>28</v>
      </c>
      <c r="F207" s="6">
        <v>11965.1546962092</v>
      </c>
      <c r="G207" s="6">
        <v>18709.1842639723</v>
      </c>
      <c r="H207" s="6">
        <v>21680.798387036219</v>
      </c>
      <c r="I207" s="6">
        <v>29336.115536749341</v>
      </c>
      <c r="J207" s="6">
        <v>73833.157702355893</v>
      </c>
      <c r="K207" s="6">
        <v>66321.61859416365</v>
      </c>
      <c r="L207" s="6">
        <v>36633.970251375824</v>
      </c>
      <c r="M207" s="6">
        <v>34411.145392735969</v>
      </c>
      <c r="N207" s="6">
        <v>20180.573341235176</v>
      </c>
      <c r="O207" s="6">
        <v>18242.077714968909</v>
      </c>
      <c r="P207" s="6">
        <v>12805.550416216227</v>
      </c>
      <c r="Q207" s="6">
        <v>7394.8409643522573</v>
      </c>
    </row>
    <row r="208" spans="1:17" x14ac:dyDescent="0.3">
      <c r="A208" s="3" t="s">
        <v>37</v>
      </c>
      <c r="B208" s="3" t="str">
        <f>INDEX('R2. Name matching table'!$B$5:$B$13,MATCH($A208,'R2. Name matching table'!$A$5:$A$13,0))</f>
        <v>2DS_central</v>
      </c>
      <c r="C208" s="3" t="s">
        <v>80</v>
      </c>
      <c r="D208" s="3" t="str">
        <f>INDEX('R2. Name matching table'!$E$5:$E$7,MATCH($C208,'R2. Name matching table'!$D$5:$D$7,0))</f>
        <v>Gas</v>
      </c>
      <c r="E208" s="3" t="s">
        <v>29</v>
      </c>
      <c r="F208" s="6">
        <v>1489.2188291199968</v>
      </c>
      <c r="G208" s="6">
        <v>511.30880000000002</v>
      </c>
      <c r="H208" s="6">
        <v>929.84418681747502</v>
      </c>
      <c r="I208" s="6">
        <v>488.30774085952851</v>
      </c>
      <c r="J208" s="6">
        <v>211.883316712002</v>
      </c>
      <c r="K208" s="6">
        <v>135.30739613353401</v>
      </c>
      <c r="L208" s="6">
        <v>179.13003586724199</v>
      </c>
      <c r="M208" s="6">
        <v>652.00870978759133</v>
      </c>
      <c r="N208" s="6">
        <v>126.6048079050821</v>
      </c>
      <c r="O208" s="6">
        <v>164.52329349191999</v>
      </c>
      <c r="P208" s="6">
        <v>89.377297079595792</v>
      </c>
      <c r="Q208" s="6"/>
    </row>
    <row r="209" spans="1:17" x14ac:dyDescent="0.3">
      <c r="A209" s="3" t="s">
        <v>37</v>
      </c>
      <c r="B209" s="3" t="str">
        <f>INDEX('R2. Name matching table'!$B$5:$B$13,MATCH($A209,'R2. Name matching table'!$A$5:$A$13,0))</f>
        <v>2DS_central</v>
      </c>
      <c r="C209" s="3" t="s">
        <v>80</v>
      </c>
      <c r="D209" s="3" t="str">
        <f>INDEX('R2. Name matching table'!$E$5:$E$7,MATCH($C209,'R2. Name matching table'!$D$5:$D$7,0))</f>
        <v>Gas</v>
      </c>
      <c r="E209" s="3" t="s">
        <v>30</v>
      </c>
      <c r="F209" s="6">
        <v>10236.542041205354</v>
      </c>
      <c r="G209" s="6">
        <v>12469.319080968828</v>
      </c>
      <c r="H209" s="6">
        <v>13179.446794249599</v>
      </c>
      <c r="I209" s="6">
        <v>12202.387928084578</v>
      </c>
      <c r="J209" s="6">
        <v>9300.2485488009988</v>
      </c>
      <c r="K209" s="6">
        <v>2471.251535407644</v>
      </c>
      <c r="L209" s="6">
        <v>1084.2431952592729</v>
      </c>
      <c r="M209" s="6">
        <v>948.47838068019496</v>
      </c>
      <c r="N209" s="6">
        <v>1696.1945604275854</v>
      </c>
      <c r="O209" s="6">
        <v>1803.644964693628</v>
      </c>
      <c r="P209" s="6">
        <v>1506.9906934295614</v>
      </c>
      <c r="Q209" s="6">
        <v>1841.615419764033</v>
      </c>
    </row>
    <row r="210" spans="1:17" x14ac:dyDescent="0.3">
      <c r="A210" s="3" t="s">
        <v>37</v>
      </c>
      <c r="B210" s="3" t="str">
        <f>INDEX('R2. Name matching table'!$B$5:$B$13,MATCH($A210,'R2. Name matching table'!$A$5:$A$13,0))</f>
        <v>2DS_central</v>
      </c>
      <c r="C210" s="3" t="s">
        <v>80</v>
      </c>
      <c r="D210" s="3" t="str">
        <f>INDEX('R2. Name matching table'!$E$5:$E$7,MATCH($C210,'R2. Name matching table'!$D$5:$D$7,0))</f>
        <v>Gas</v>
      </c>
      <c r="E210" s="3" t="s">
        <v>32</v>
      </c>
      <c r="F210" s="6">
        <v>26046.228122184351</v>
      </c>
      <c r="G210" s="6">
        <v>18178.038336062</v>
      </c>
      <c r="H210" s="6">
        <v>13690.63829702781</v>
      </c>
      <c r="I210" s="6">
        <v>19260.962735507193</v>
      </c>
      <c r="J210" s="6">
        <v>21871.08634236225</v>
      </c>
      <c r="K210" s="6">
        <v>16260.555987943968</v>
      </c>
      <c r="L210" s="6">
        <v>12497.994285769219</v>
      </c>
      <c r="M210" s="6">
        <v>6924.17973820728</v>
      </c>
      <c r="N210" s="6">
        <v>4546.67262436903</v>
      </c>
      <c r="O210" s="6">
        <v>4513.5105512358205</v>
      </c>
      <c r="P210" s="6">
        <v>4185.8871862006536</v>
      </c>
      <c r="Q210" s="6">
        <v>2930.2790655551498</v>
      </c>
    </row>
    <row r="211" spans="1:17" x14ac:dyDescent="0.3">
      <c r="A211" s="3" t="s">
        <v>37</v>
      </c>
      <c r="B211" s="3" t="str">
        <f>INDEX('R2. Name matching table'!$B$5:$B$13,MATCH($A211,'R2. Name matching table'!$A$5:$A$13,0))</f>
        <v>2DS_central</v>
      </c>
      <c r="C211" s="3" t="s">
        <v>80</v>
      </c>
      <c r="D211" s="3" t="str">
        <f>INDEX('R2. Name matching table'!$E$5:$E$7,MATCH($C211,'R2. Name matching table'!$D$5:$D$7,0))</f>
        <v>Gas</v>
      </c>
      <c r="E211" s="3" t="s">
        <v>33</v>
      </c>
      <c r="F211" s="6">
        <v>11985.75210389231</v>
      </c>
      <c r="G211" s="6">
        <v>7770.0078160139255</v>
      </c>
      <c r="H211" s="6">
        <v>9149.4721615786311</v>
      </c>
      <c r="I211" s="6">
        <v>6234.0064817865814</v>
      </c>
      <c r="J211" s="6">
        <v>2312.4985330679601</v>
      </c>
      <c r="K211" s="6">
        <v>9.1365270695999996</v>
      </c>
      <c r="L211" s="6">
        <v>2387.3266813400701</v>
      </c>
      <c r="M211" s="6">
        <v>4004.32211205372</v>
      </c>
      <c r="N211" s="6">
        <v>2154.2592</v>
      </c>
      <c r="O211" s="6">
        <v>1913.8088</v>
      </c>
      <c r="P211" s="6">
        <v>2682.5526413919602</v>
      </c>
      <c r="Q211" s="6">
        <v>7312.6856571451299</v>
      </c>
    </row>
    <row r="212" spans="1:17" x14ac:dyDescent="0.3">
      <c r="A212" s="3" t="s">
        <v>37</v>
      </c>
      <c r="B212" s="3" t="str">
        <f>INDEX('R2. Name matching table'!$B$5:$B$13,MATCH($A212,'R2. Name matching table'!$A$5:$A$13,0))</f>
        <v>2DS_central</v>
      </c>
      <c r="C212" s="3" t="s">
        <v>81</v>
      </c>
      <c r="D212" s="3" t="str">
        <f>INDEX('R2. Name matching table'!$E$5:$E$7,MATCH($C212,'R2. Name matching table'!$D$5:$D$7,0))</f>
        <v>Oil</v>
      </c>
      <c r="E212" s="3" t="s">
        <v>19</v>
      </c>
      <c r="F212" s="6">
        <v>20335.725670305044</v>
      </c>
      <c r="G212" s="6">
        <v>21914.136463044742</v>
      </c>
      <c r="H212" s="6">
        <v>25818.52078753704</v>
      </c>
      <c r="I212" s="6">
        <v>32133.230397922413</v>
      </c>
      <c r="J212" s="6">
        <v>23288.442317812965</v>
      </c>
      <c r="K212" s="6">
        <v>15127.075941019517</v>
      </c>
      <c r="L212" s="6">
        <v>12287.740108850194</v>
      </c>
      <c r="M212" s="6">
        <v>13231.728744101092</v>
      </c>
      <c r="N212" s="6">
        <v>4946.1346552396644</v>
      </c>
      <c r="O212" s="6">
        <v>1792.516253689502</v>
      </c>
      <c r="P212" s="6">
        <v>8875.4760351424502</v>
      </c>
      <c r="Q212" s="6">
        <v>7089.6383631424433</v>
      </c>
    </row>
    <row r="213" spans="1:17" x14ac:dyDescent="0.3">
      <c r="A213" s="3" t="s">
        <v>37</v>
      </c>
      <c r="B213" s="3" t="str">
        <f>INDEX('R2. Name matching table'!$B$5:$B$13,MATCH($A213,'R2. Name matching table'!$A$5:$A$13,0))</f>
        <v>2DS_central</v>
      </c>
      <c r="C213" s="3" t="s">
        <v>81</v>
      </c>
      <c r="D213" s="3" t="str">
        <f>INDEX('R2. Name matching table'!$E$5:$E$7,MATCH($C213,'R2. Name matching table'!$D$5:$D$7,0))</f>
        <v>Oil</v>
      </c>
      <c r="E213" s="3" t="s">
        <v>20</v>
      </c>
      <c r="F213" s="6">
        <v>1540.9259280000001</v>
      </c>
      <c r="G213" s="6">
        <v>1486.5190094075394</v>
      </c>
      <c r="H213" s="6">
        <v>1250.4881594075391</v>
      </c>
      <c r="I213" s="6">
        <v>825.54338859246172</v>
      </c>
      <c r="J213" s="6">
        <v>214.77078188730616</v>
      </c>
      <c r="K213" s="6">
        <v>1008.3043000717601</v>
      </c>
      <c r="L213" s="6">
        <v>795.45944618445606</v>
      </c>
      <c r="M213" s="6">
        <v>10.663998669775422</v>
      </c>
      <c r="N213" s="6">
        <v>785.26392308474101</v>
      </c>
      <c r="O213" s="6">
        <v>776.5258524149657</v>
      </c>
      <c r="P213" s="6">
        <v>19.230215855559582</v>
      </c>
      <c r="Q213" s="6">
        <v>19.2302158555595</v>
      </c>
    </row>
    <row r="214" spans="1:17" x14ac:dyDescent="0.3">
      <c r="A214" s="3" t="s">
        <v>37</v>
      </c>
      <c r="B214" s="3" t="str">
        <f>INDEX('R2. Name matching table'!$B$5:$B$13,MATCH($A214,'R2. Name matching table'!$A$5:$A$13,0))</f>
        <v>2DS_central</v>
      </c>
      <c r="C214" s="3" t="s">
        <v>81</v>
      </c>
      <c r="D214" s="3" t="str">
        <f>INDEX('R2. Name matching table'!$E$5:$E$7,MATCH($C214,'R2. Name matching table'!$D$5:$D$7,0))</f>
        <v>Oil</v>
      </c>
      <c r="E214" s="3" t="s">
        <v>21</v>
      </c>
      <c r="F214" s="6">
        <v>1620.8897142857099</v>
      </c>
      <c r="G214" s="6">
        <v>1620.8897142857099</v>
      </c>
      <c r="H214" s="6">
        <v>1620.8897142857099</v>
      </c>
      <c r="I214" s="6">
        <v>1620.8897142857099</v>
      </c>
      <c r="J214" s="6">
        <v>1620.8897142857099</v>
      </c>
      <c r="K214" s="6">
        <v>1620.8897142857099</v>
      </c>
      <c r="L214" s="6">
        <v>1620.8897142857099</v>
      </c>
      <c r="M214" s="6">
        <v>1620.8897142857099</v>
      </c>
      <c r="N214" s="6">
        <v>1620.8897142857099</v>
      </c>
      <c r="O214" s="6">
        <v>1738.7552028539048</v>
      </c>
      <c r="P214" s="6">
        <v>1738.7552028539048</v>
      </c>
      <c r="Q214" s="6">
        <v>1620.8897142857099</v>
      </c>
    </row>
    <row r="215" spans="1:17" x14ac:dyDescent="0.3">
      <c r="A215" s="3" t="s">
        <v>37</v>
      </c>
      <c r="B215" s="3" t="str">
        <f>INDEX('R2. Name matching table'!$B$5:$B$13,MATCH($A215,'R2. Name matching table'!$A$5:$A$13,0))</f>
        <v>2DS_central</v>
      </c>
      <c r="C215" s="3" t="s">
        <v>81</v>
      </c>
      <c r="D215" s="3" t="str">
        <f>INDEX('R2. Name matching table'!$E$5:$E$7,MATCH($C215,'R2. Name matching table'!$D$5:$D$7,0))</f>
        <v>Oil</v>
      </c>
      <c r="E215" s="3" t="s">
        <v>22</v>
      </c>
      <c r="F215" s="6">
        <v>7308.1868000000004</v>
      </c>
      <c r="G215" s="6">
        <v>7206.5868</v>
      </c>
      <c r="H215" s="6">
        <v>5340.0019798500007</v>
      </c>
      <c r="I215" s="6">
        <v>2353.4662676100011</v>
      </c>
      <c r="J215" s="6">
        <v>2263.9972926925298</v>
      </c>
      <c r="K215" s="6">
        <v>2993.1053530935451</v>
      </c>
      <c r="L215" s="6">
        <v>3135.9962612197651</v>
      </c>
      <c r="M215" s="6">
        <v>3138.1772832607599</v>
      </c>
      <c r="N215" s="6">
        <v>1398.3901099985999</v>
      </c>
      <c r="O215" s="6">
        <v>2245.627987390656</v>
      </c>
      <c r="P215" s="6">
        <v>4537.9867999999951</v>
      </c>
      <c r="Q215" s="6">
        <v>2908.8405908059408</v>
      </c>
    </row>
    <row r="216" spans="1:17" x14ac:dyDescent="0.3">
      <c r="A216" s="3" t="s">
        <v>37</v>
      </c>
      <c r="B216" s="3" t="str">
        <f>INDEX('R2. Name matching table'!$B$5:$B$13,MATCH($A216,'R2. Name matching table'!$A$5:$A$13,0))</f>
        <v>2DS_central</v>
      </c>
      <c r="C216" s="3" t="s">
        <v>81</v>
      </c>
      <c r="D216" s="3" t="str">
        <f>INDEX('R2. Name matching table'!$E$5:$E$7,MATCH($C216,'R2. Name matching table'!$D$5:$D$7,0))</f>
        <v>Oil</v>
      </c>
      <c r="E216" s="3" t="s">
        <v>23</v>
      </c>
      <c r="F216" s="6">
        <v>18302.179957521825</v>
      </c>
      <c r="G216" s="6">
        <v>19255.602393991387</v>
      </c>
      <c r="H216" s="6">
        <v>21654.362272564562</v>
      </c>
      <c r="I216" s="6">
        <v>25844.941043712155</v>
      </c>
      <c r="J216" s="6">
        <v>25946.96402797207</v>
      </c>
      <c r="K216" s="6">
        <v>24203.59259291357</v>
      </c>
      <c r="L216" s="6">
        <v>21774.559331265751</v>
      </c>
      <c r="M216" s="6">
        <v>28541.760528799306</v>
      </c>
      <c r="N216" s="6">
        <v>37723.940454941141</v>
      </c>
      <c r="O216" s="6">
        <v>38293.878497678859</v>
      </c>
      <c r="P216" s="6">
        <v>31898.480867173144</v>
      </c>
      <c r="Q216" s="6">
        <v>29111.652009910773</v>
      </c>
    </row>
    <row r="217" spans="1:17" x14ac:dyDescent="0.3">
      <c r="A217" s="3" t="s">
        <v>37</v>
      </c>
      <c r="B217" s="3" t="str">
        <f>INDEX('R2. Name matching table'!$B$5:$B$13,MATCH($A217,'R2. Name matching table'!$A$5:$A$13,0))</f>
        <v>2DS_central</v>
      </c>
      <c r="C217" s="3" t="s">
        <v>81</v>
      </c>
      <c r="D217" s="3" t="str">
        <f>INDEX('R2. Name matching table'!$E$5:$E$7,MATCH($C217,'R2. Name matching table'!$D$5:$D$7,0))</f>
        <v>Oil</v>
      </c>
      <c r="E217" s="3" t="s">
        <v>24</v>
      </c>
      <c r="F217" s="6">
        <v>14.373790279604</v>
      </c>
      <c r="G217" s="6">
        <v>347.17003749999998</v>
      </c>
      <c r="H217" s="6">
        <v>253.70118124999999</v>
      </c>
      <c r="I217" s="6">
        <v>104.15101125</v>
      </c>
      <c r="J217" s="6">
        <v>8.5457239999999892</v>
      </c>
      <c r="K217" s="6">
        <v>4.2728619999999999</v>
      </c>
      <c r="L217" s="6">
        <v>601.62135331060006</v>
      </c>
      <c r="M217" s="6">
        <v>636.34179644658866</v>
      </c>
      <c r="N217" s="6">
        <v>167.474869839234</v>
      </c>
      <c r="O217" s="6">
        <v>254.95942123641001</v>
      </c>
      <c r="P217" s="6">
        <v>122.20499453316501</v>
      </c>
      <c r="Q217" s="6"/>
    </row>
    <row r="218" spans="1:17" x14ac:dyDescent="0.3">
      <c r="A218" s="3" t="s">
        <v>37</v>
      </c>
      <c r="B218" s="3" t="str">
        <f>INDEX('R2. Name matching table'!$B$5:$B$13,MATCH($A218,'R2. Name matching table'!$A$5:$A$13,0))</f>
        <v>2DS_central</v>
      </c>
      <c r="C218" s="3" t="s">
        <v>81</v>
      </c>
      <c r="D218" s="3" t="str">
        <f>INDEX('R2. Name matching table'!$E$5:$E$7,MATCH($C218,'R2. Name matching table'!$D$5:$D$7,0))</f>
        <v>Oil</v>
      </c>
      <c r="E218" s="3" t="s">
        <v>25</v>
      </c>
      <c r="F218" s="6">
        <v>21817.018442619701</v>
      </c>
      <c r="G218" s="6">
        <v>23622.3198182374</v>
      </c>
      <c r="H218" s="6">
        <v>17845.328481427601</v>
      </c>
      <c r="I218" s="6">
        <v>10904.57065416027</v>
      </c>
      <c r="J218" s="6">
        <v>11454.870690029691</v>
      </c>
      <c r="K218" s="6">
        <v>15916.167299892</v>
      </c>
      <c r="L218" s="6">
        <v>12671.367768448399</v>
      </c>
      <c r="M218" s="6">
        <v>9207.4410423465888</v>
      </c>
      <c r="N218" s="6">
        <v>8615.4370788320193</v>
      </c>
      <c r="O218" s="6">
        <v>17760.908282206041</v>
      </c>
      <c r="P218" s="6">
        <v>21097.755783067605</v>
      </c>
      <c r="Q218" s="6">
        <v>13556.437388796672</v>
      </c>
    </row>
    <row r="219" spans="1:17" x14ac:dyDescent="0.3">
      <c r="A219" s="3" t="s">
        <v>37</v>
      </c>
      <c r="B219" s="3" t="str">
        <f>INDEX('R2. Name matching table'!$B$5:$B$13,MATCH($A219,'R2. Name matching table'!$A$5:$A$13,0))</f>
        <v>2DS_central</v>
      </c>
      <c r="C219" s="3" t="s">
        <v>81</v>
      </c>
      <c r="D219" s="3" t="str">
        <f>INDEX('R2. Name matching table'!$E$5:$E$7,MATCH($C219,'R2. Name matching table'!$D$5:$D$7,0))</f>
        <v>Oil</v>
      </c>
      <c r="E219" s="3" t="s">
        <v>26</v>
      </c>
      <c r="F219" s="6">
        <v>1375.9391274</v>
      </c>
      <c r="G219" s="6">
        <v>1239.6361176</v>
      </c>
      <c r="H219" s="6">
        <v>895.29275159999997</v>
      </c>
      <c r="I219" s="6">
        <v>344.343366</v>
      </c>
      <c r="J219" s="6"/>
      <c r="K219" s="6">
        <v>415.36255423242</v>
      </c>
      <c r="L219" s="6">
        <v>1150.6310151569332</v>
      </c>
      <c r="M219" s="6">
        <v>735.26846092451785</v>
      </c>
      <c r="N219" s="6">
        <v>655.63780005067304</v>
      </c>
      <c r="O219" s="6">
        <v>794.13780005067292</v>
      </c>
      <c r="P219" s="6">
        <v>924</v>
      </c>
      <c r="Q219" s="6">
        <v>790</v>
      </c>
    </row>
    <row r="220" spans="1:17" x14ac:dyDescent="0.3">
      <c r="A220" s="3" t="s">
        <v>37</v>
      </c>
      <c r="B220" s="3" t="str">
        <f>INDEX('R2. Name matching table'!$B$5:$B$13,MATCH($A220,'R2. Name matching table'!$A$5:$A$13,0))</f>
        <v>2DS_central</v>
      </c>
      <c r="C220" s="3" t="s">
        <v>81</v>
      </c>
      <c r="D220" s="3" t="str">
        <f>INDEX('R2. Name matching table'!$E$5:$E$7,MATCH($C220,'R2. Name matching table'!$D$5:$D$7,0))</f>
        <v>Oil</v>
      </c>
      <c r="E220" s="3" t="s">
        <v>27</v>
      </c>
      <c r="F220" s="6">
        <v>13.39776</v>
      </c>
      <c r="G220" s="6">
        <v>12.057983999999999</v>
      </c>
      <c r="H220" s="6"/>
      <c r="I220" s="6"/>
      <c r="J220" s="6"/>
      <c r="K220" s="6"/>
      <c r="L220" s="6"/>
      <c r="M220" s="6"/>
      <c r="N220" s="6">
        <v>15.75912964446</v>
      </c>
      <c r="O220" s="6">
        <v>15.75912964446</v>
      </c>
      <c r="P220" s="6">
        <v>28.051644154680009</v>
      </c>
      <c r="Q220" s="6">
        <v>28.051644154680009</v>
      </c>
    </row>
    <row r="221" spans="1:17" x14ac:dyDescent="0.3">
      <c r="A221" s="3" t="s">
        <v>37</v>
      </c>
      <c r="B221" s="3" t="str">
        <f>INDEX('R2. Name matching table'!$B$5:$B$13,MATCH($A221,'R2. Name matching table'!$A$5:$A$13,0))</f>
        <v>2DS_central</v>
      </c>
      <c r="C221" s="3" t="s">
        <v>81</v>
      </c>
      <c r="D221" s="3" t="str">
        <f>INDEX('R2. Name matching table'!$E$5:$E$7,MATCH($C221,'R2. Name matching table'!$D$5:$D$7,0))</f>
        <v>Oil</v>
      </c>
      <c r="E221" s="3" t="s">
        <v>28</v>
      </c>
      <c r="F221" s="6">
        <v>54799</v>
      </c>
      <c r="G221" s="6">
        <v>59272.2</v>
      </c>
      <c r="H221" s="6">
        <v>69906.954510271142</v>
      </c>
      <c r="I221" s="6">
        <v>87778.576581791989</v>
      </c>
      <c r="J221" s="6">
        <v>88023.10848460671</v>
      </c>
      <c r="K221" s="6">
        <v>89793.119017097924</v>
      </c>
      <c r="L221" s="6">
        <v>90634.710936290154</v>
      </c>
      <c r="M221" s="6">
        <v>82010.814402340504</v>
      </c>
      <c r="N221" s="6">
        <v>61880.173763020401</v>
      </c>
      <c r="O221" s="6">
        <v>50239.200577275398</v>
      </c>
      <c r="P221" s="6">
        <v>39578.200830082787</v>
      </c>
      <c r="Q221" s="6">
        <v>26938.944434544646</v>
      </c>
    </row>
    <row r="222" spans="1:17" x14ac:dyDescent="0.3">
      <c r="A222" s="3" t="s">
        <v>37</v>
      </c>
      <c r="B222" s="3" t="str">
        <f>INDEX('R2. Name matching table'!$B$5:$B$13,MATCH($A222,'R2. Name matching table'!$A$5:$A$13,0))</f>
        <v>2DS_central</v>
      </c>
      <c r="C222" s="3" t="s">
        <v>81</v>
      </c>
      <c r="D222" s="3" t="str">
        <f>INDEX('R2. Name matching table'!$E$5:$E$7,MATCH($C222,'R2. Name matching table'!$D$5:$D$7,0))</f>
        <v>Oil</v>
      </c>
      <c r="E222" s="3" t="s">
        <v>29</v>
      </c>
      <c r="F222" s="6">
        <v>7756</v>
      </c>
      <c r="G222" s="6">
        <v>7989.2000000000007</v>
      </c>
      <c r="H222" s="6">
        <v>8497.4</v>
      </c>
      <c r="I222" s="6">
        <v>5481.9714124771926</v>
      </c>
      <c r="J222" s="6">
        <v>3310.67682362503</v>
      </c>
      <c r="K222" s="6">
        <v>2114.1780645864751</v>
      </c>
      <c r="L222" s="6">
        <v>2798.9068104256498</v>
      </c>
      <c r="M222" s="6">
        <v>3602.9507400000002</v>
      </c>
      <c r="N222" s="6">
        <v>1978.2001235169082</v>
      </c>
      <c r="O222" s="6">
        <v>2570.6764608112458</v>
      </c>
      <c r="P222" s="6">
        <v>1396.52026686868</v>
      </c>
      <c r="Q222" s="6"/>
    </row>
    <row r="223" spans="1:17" x14ac:dyDescent="0.3">
      <c r="A223" s="3" t="s">
        <v>37</v>
      </c>
      <c r="B223" s="3" t="str">
        <f>INDEX('R2. Name matching table'!$B$5:$B$13,MATCH($A223,'R2. Name matching table'!$A$5:$A$13,0))</f>
        <v>2DS_central</v>
      </c>
      <c r="C223" s="3" t="s">
        <v>81</v>
      </c>
      <c r="D223" s="3" t="str">
        <f>INDEX('R2. Name matching table'!$E$5:$E$7,MATCH($C223,'R2. Name matching table'!$D$5:$D$7,0))</f>
        <v>Oil</v>
      </c>
      <c r="E223" s="3" t="s">
        <v>30</v>
      </c>
      <c r="F223" s="6">
        <v>6066.7654501654515</v>
      </c>
      <c r="G223" s="6">
        <v>5986.8994166433868</v>
      </c>
      <c r="H223" s="6">
        <v>5452.9580292552973</v>
      </c>
      <c r="I223" s="6">
        <v>4584.6826980552987</v>
      </c>
      <c r="J223" s="6">
        <v>3499.3385340552986</v>
      </c>
      <c r="K223" s="6">
        <v>2172.6440560920855</v>
      </c>
      <c r="L223" s="6">
        <v>1267.5879345806052</v>
      </c>
      <c r="M223" s="6">
        <v>18.056153144969752</v>
      </c>
      <c r="N223" s="6">
        <v>1569.6182373424574</v>
      </c>
      <c r="O223" s="6">
        <v>1569.6182373424574</v>
      </c>
      <c r="P223" s="6">
        <v>2726.0110593268973</v>
      </c>
      <c r="Q223" s="6">
        <v>1487.3830707468455</v>
      </c>
    </row>
    <row r="224" spans="1:17" x14ac:dyDescent="0.3">
      <c r="A224" s="3" t="s">
        <v>37</v>
      </c>
      <c r="B224" s="3" t="str">
        <f>INDEX('R2. Name matching table'!$B$5:$B$13,MATCH($A224,'R2. Name matching table'!$A$5:$A$13,0))</f>
        <v>2DS_central</v>
      </c>
      <c r="C224" s="3" t="s">
        <v>81</v>
      </c>
      <c r="D224" s="3" t="str">
        <f>INDEX('R2. Name matching table'!$E$5:$E$7,MATCH($C224,'R2. Name matching table'!$D$5:$D$7,0))</f>
        <v>Oil</v>
      </c>
      <c r="E224" s="3" t="s">
        <v>32</v>
      </c>
      <c r="F224" s="6"/>
      <c r="G224" s="6"/>
      <c r="H224" s="6"/>
      <c r="I224" s="6"/>
      <c r="J224" s="6"/>
      <c r="K224" s="6"/>
      <c r="L224" s="6"/>
      <c r="M224" s="6">
        <v>300</v>
      </c>
      <c r="N224" s="6">
        <v>12480.000000000029</v>
      </c>
      <c r="O224" s="6">
        <v>12720</v>
      </c>
      <c r="P224" s="6">
        <v>12959.999999999962</v>
      </c>
      <c r="Q224" s="6">
        <v>14651.395327775761</v>
      </c>
    </row>
    <row r="225" spans="1:17" x14ac:dyDescent="0.3">
      <c r="A225" s="3" t="s">
        <v>37</v>
      </c>
      <c r="B225" s="3" t="str">
        <f>INDEX('R2. Name matching table'!$B$5:$B$13,MATCH($A225,'R2. Name matching table'!$A$5:$A$13,0))</f>
        <v>2DS_central</v>
      </c>
      <c r="C225" s="3" t="s">
        <v>81</v>
      </c>
      <c r="D225" s="3" t="str">
        <f>INDEX('R2. Name matching table'!$E$5:$E$7,MATCH($C225,'R2. Name matching table'!$D$5:$D$7,0))</f>
        <v>Oil</v>
      </c>
      <c r="E225" s="3" t="s">
        <v>33</v>
      </c>
      <c r="F225" s="6">
        <v>9134.56984293403</v>
      </c>
      <c r="G225" s="6">
        <v>2913.85272147769</v>
      </c>
      <c r="H225" s="6"/>
      <c r="I225" s="6"/>
      <c r="J225" s="6"/>
      <c r="K225" s="6">
        <v>34.477460639999997</v>
      </c>
      <c r="L225" s="6">
        <v>1880</v>
      </c>
      <c r="M225" s="6">
        <v>9036.64</v>
      </c>
      <c r="N225" s="6">
        <v>8129.28</v>
      </c>
      <c r="O225" s="6">
        <v>7221.9200000000046</v>
      </c>
      <c r="P225" s="6">
        <v>10122.84015619606</v>
      </c>
      <c r="Q225" s="6">
        <v>27595.040215642024</v>
      </c>
    </row>
    <row r="226" spans="1:17" x14ac:dyDescent="0.3">
      <c r="A226" s="3" t="s">
        <v>38</v>
      </c>
      <c r="B226" s="3" t="str">
        <f>INDEX('R2. Name matching table'!$B$5:$B$13,MATCH($A226,'R2. Name matching table'!$A$5:$A$13,0))</f>
        <v>3DS_central</v>
      </c>
      <c r="C226" s="3" t="s">
        <v>79</v>
      </c>
      <c r="D226" s="3" t="str">
        <f>INDEX('R2. Name matching table'!$E$5:$E$7,MATCH($C226,'R2. Name matching table'!$D$5:$D$7,0))</f>
        <v>Coal</v>
      </c>
      <c r="E226" s="3" t="s">
        <v>19</v>
      </c>
      <c r="F226" s="6">
        <v>5943.7487520000004</v>
      </c>
      <c r="G226" s="6">
        <v>6367.0922568611986</v>
      </c>
      <c r="H226" s="6">
        <v>7562.1082802642986</v>
      </c>
      <c r="I226" s="6">
        <v>9957.8529219478114</v>
      </c>
      <c r="J226" s="6">
        <v>14021.938245830788</v>
      </c>
      <c r="K226" s="6">
        <v>19798.137302477302</v>
      </c>
      <c r="L226" s="6">
        <v>27933.777496424802</v>
      </c>
      <c r="M226" s="6">
        <v>31986.28348522598</v>
      </c>
      <c r="N226" s="6">
        <v>13677.224940909429</v>
      </c>
      <c r="O226" s="6">
        <v>11376.849690693136</v>
      </c>
      <c r="P226" s="6">
        <v>13297.251776962044</v>
      </c>
      <c r="Q226" s="6">
        <v>19541.258520745283</v>
      </c>
    </row>
    <row r="227" spans="1:17" x14ac:dyDescent="0.3">
      <c r="A227" s="3" t="s">
        <v>38</v>
      </c>
      <c r="B227" s="3" t="str">
        <f>INDEX('R2. Name matching table'!$B$5:$B$13,MATCH($A227,'R2. Name matching table'!$A$5:$A$13,0))</f>
        <v>3DS_central</v>
      </c>
      <c r="C227" s="3" t="s">
        <v>79</v>
      </c>
      <c r="D227" s="3" t="str">
        <f>INDEX('R2. Name matching table'!$E$5:$E$7,MATCH($C227,'R2. Name matching table'!$D$5:$D$7,0))</f>
        <v>Coal</v>
      </c>
      <c r="E227" s="3" t="s">
        <v>20</v>
      </c>
      <c r="F227" s="6">
        <v>8698.3700759999992</v>
      </c>
      <c r="G227" s="6">
        <v>9317.9114846631001</v>
      </c>
      <c r="H227" s="6">
        <v>11066.755867564099</v>
      </c>
      <c r="I227" s="6">
        <v>14019.36566308741</v>
      </c>
      <c r="J227" s="6">
        <v>20522.992472598518</v>
      </c>
      <c r="K227" s="6">
        <v>28650.85132722546</v>
      </c>
      <c r="L227" s="6">
        <v>40307.566348572487</v>
      </c>
      <c r="M227" s="6">
        <v>55534.781040134134</v>
      </c>
      <c r="N227" s="6">
        <v>23511.69629685691</v>
      </c>
      <c r="O227" s="6">
        <v>1760.422232435772</v>
      </c>
      <c r="P227" s="6">
        <v>4483.2902561891678</v>
      </c>
      <c r="Q227" s="6">
        <v>3305.0255461961328</v>
      </c>
    </row>
    <row r="228" spans="1:17" x14ac:dyDescent="0.3">
      <c r="A228" s="3" t="s">
        <v>38</v>
      </c>
      <c r="B228" s="3" t="str">
        <f>INDEX('R2. Name matching table'!$B$5:$B$13,MATCH($A228,'R2. Name matching table'!$A$5:$A$13,0))</f>
        <v>3DS_central</v>
      </c>
      <c r="C228" s="3" t="s">
        <v>79</v>
      </c>
      <c r="D228" s="3" t="str">
        <f>INDEX('R2. Name matching table'!$E$5:$E$7,MATCH($C228,'R2. Name matching table'!$D$5:$D$7,0))</f>
        <v>Coal</v>
      </c>
      <c r="E228" s="3" t="s">
        <v>21</v>
      </c>
      <c r="F228" s="6">
        <v>617.51113199999998</v>
      </c>
      <c r="G228" s="6">
        <v>1424.9757345876001</v>
      </c>
      <c r="H228" s="6">
        <v>1584.5546077635161</v>
      </c>
      <c r="I228" s="6">
        <v>1452.5937686550301</v>
      </c>
      <c r="J228" s="6">
        <v>672.07385668871802</v>
      </c>
      <c r="K228" s="6">
        <v>5.32134085057268</v>
      </c>
      <c r="L228" s="6">
        <v>5.32134085057268</v>
      </c>
      <c r="M228" s="6">
        <v>7.62028107306267</v>
      </c>
      <c r="N228" s="6">
        <v>7.6202810730626602</v>
      </c>
      <c r="O228" s="6">
        <v>7.62028107306267</v>
      </c>
      <c r="P228" s="6">
        <v>7.62028107306267</v>
      </c>
      <c r="Q228" s="6">
        <v>7.3800090770274398</v>
      </c>
    </row>
    <row r="229" spans="1:17" x14ac:dyDescent="0.3">
      <c r="A229" s="3" t="s">
        <v>38</v>
      </c>
      <c r="B229" s="3" t="str">
        <f>INDEX('R2. Name matching table'!$B$5:$B$13,MATCH($A229,'R2. Name matching table'!$A$5:$A$13,0))</f>
        <v>3DS_central</v>
      </c>
      <c r="C229" s="3" t="s">
        <v>79</v>
      </c>
      <c r="D229" s="3" t="str">
        <f>INDEX('R2. Name matching table'!$E$5:$E$7,MATCH($C229,'R2. Name matching table'!$D$5:$D$7,0))</f>
        <v>Coal</v>
      </c>
      <c r="E229" s="3" t="s">
        <v>22</v>
      </c>
      <c r="F229" s="6">
        <v>46391.120343504801</v>
      </c>
      <c r="G229" s="6">
        <v>58024.0049994</v>
      </c>
      <c r="H229" s="6">
        <v>77398.900157678203</v>
      </c>
      <c r="I229" s="6">
        <v>60194.217420111934</v>
      </c>
      <c r="J229" s="6">
        <v>79386.958839767656</v>
      </c>
      <c r="K229" s="6">
        <v>63023.254248429563</v>
      </c>
      <c r="L229" s="6">
        <v>33724.318266018701</v>
      </c>
      <c r="M229" s="6">
        <v>633.39526274133596</v>
      </c>
      <c r="N229" s="6">
        <v>604.96895621185104</v>
      </c>
      <c r="O229" s="6">
        <v>631.97421321761306</v>
      </c>
      <c r="P229" s="6">
        <v>631.10095658233899</v>
      </c>
      <c r="Q229" s="6">
        <v>630.59051220895196</v>
      </c>
    </row>
    <row r="230" spans="1:17" x14ac:dyDescent="0.3">
      <c r="A230" s="3" t="s">
        <v>38</v>
      </c>
      <c r="B230" s="3" t="str">
        <f>INDEX('R2. Name matching table'!$B$5:$B$13,MATCH($A230,'R2. Name matching table'!$A$5:$A$13,0))</f>
        <v>3DS_central</v>
      </c>
      <c r="C230" s="3" t="s">
        <v>79</v>
      </c>
      <c r="D230" s="3" t="str">
        <f>INDEX('R2. Name matching table'!$E$5:$E$7,MATCH($C230,'R2. Name matching table'!$D$5:$D$7,0))</f>
        <v>Coal</v>
      </c>
      <c r="E230" s="3" t="s">
        <v>23</v>
      </c>
      <c r="F230" s="6">
        <v>1956.4995470857345</v>
      </c>
      <c r="G230" s="6">
        <v>2095.445209019198</v>
      </c>
      <c r="H230" s="6">
        <v>2489.6842308059158</v>
      </c>
      <c r="I230" s="6">
        <v>3279.2994271424759</v>
      </c>
      <c r="J230" s="6">
        <v>4625.7197409345563</v>
      </c>
      <c r="K230" s="6">
        <v>6195.6204391527199</v>
      </c>
      <c r="L230" s="6">
        <v>8667.001108477476</v>
      </c>
      <c r="M230" s="6">
        <v>12036.335627269355</v>
      </c>
      <c r="N230" s="6">
        <v>5601.1824087981213</v>
      </c>
      <c r="O230" s="6">
        <v>5674.4779249031299</v>
      </c>
      <c r="P230" s="6">
        <v>5969.3707394082421</v>
      </c>
      <c r="Q230" s="6">
        <v>4051.0518460097815</v>
      </c>
    </row>
    <row r="231" spans="1:17" x14ac:dyDescent="0.3">
      <c r="A231" s="3" t="s">
        <v>38</v>
      </c>
      <c r="B231" s="3" t="str">
        <f>INDEX('R2. Name matching table'!$B$5:$B$13,MATCH($A231,'R2. Name matching table'!$A$5:$A$13,0))</f>
        <v>3DS_central</v>
      </c>
      <c r="C231" s="3" t="s">
        <v>79</v>
      </c>
      <c r="D231" s="3" t="str">
        <f>INDEX('R2. Name matching table'!$E$5:$E$7,MATCH($C231,'R2. Name matching table'!$D$5:$D$7,0))</f>
        <v>Coal</v>
      </c>
      <c r="E231" s="3" t="s">
        <v>24</v>
      </c>
      <c r="F231" s="6">
        <v>220.65328754320069</v>
      </c>
      <c r="G231" s="6">
        <v>4653.0258739403698</v>
      </c>
      <c r="H231" s="6">
        <v>5526.0222973536002</v>
      </c>
      <c r="I231" s="6">
        <v>5814.0175940579702</v>
      </c>
      <c r="J231" s="6">
        <v>5525.1805684271694</v>
      </c>
      <c r="K231" s="6">
        <v>5857.1252447203333</v>
      </c>
      <c r="L231" s="6">
        <v>5549.7569315287137</v>
      </c>
      <c r="M231" s="6">
        <v>5556.9851786547206</v>
      </c>
      <c r="N231" s="6">
        <v>140.4112822516085</v>
      </c>
      <c r="O231" s="6">
        <v>146.35486184261339</v>
      </c>
      <c r="P231" s="6">
        <v>154.10982454912681</v>
      </c>
      <c r="Q231" s="6">
        <v>83.885624780346006</v>
      </c>
    </row>
    <row r="232" spans="1:17" x14ac:dyDescent="0.3">
      <c r="A232" s="3" t="s">
        <v>38</v>
      </c>
      <c r="B232" s="3" t="str">
        <f>INDEX('R2. Name matching table'!$B$5:$B$13,MATCH($A232,'R2. Name matching table'!$A$5:$A$13,0))</f>
        <v>3DS_central</v>
      </c>
      <c r="C232" s="3" t="s">
        <v>79</v>
      </c>
      <c r="D232" s="3" t="str">
        <f>INDEX('R2. Name matching table'!$E$5:$E$7,MATCH($C232,'R2. Name matching table'!$D$5:$D$7,0))</f>
        <v>Coal</v>
      </c>
      <c r="E232" s="3" t="s">
        <v>25</v>
      </c>
      <c r="F232" s="6">
        <v>7004.1642922463398</v>
      </c>
      <c r="G232" s="6">
        <v>7501.01150087112</v>
      </c>
      <c r="H232" s="6">
        <v>7249.1500741468599</v>
      </c>
      <c r="I232" s="6">
        <v>6868.0245479229998</v>
      </c>
      <c r="J232" s="6">
        <v>5423.4985558087228</v>
      </c>
      <c r="K232" s="6">
        <v>7339.7465828283903</v>
      </c>
      <c r="L232" s="6">
        <v>7983.0563834316481</v>
      </c>
      <c r="M232" s="6">
        <v>7342.2002117800803</v>
      </c>
      <c r="N232" s="6">
        <v>5877.2781221546984</v>
      </c>
      <c r="O232" s="6">
        <v>2844.1342093084968</v>
      </c>
      <c r="P232" s="6">
        <v>2565.5396600884851</v>
      </c>
      <c r="Q232" s="6">
        <v>1591.3023985843492</v>
      </c>
    </row>
    <row r="233" spans="1:17" x14ac:dyDescent="0.3">
      <c r="A233" s="3" t="s">
        <v>38</v>
      </c>
      <c r="B233" s="3" t="str">
        <f>INDEX('R2. Name matching table'!$B$5:$B$13,MATCH($A233,'R2. Name matching table'!$A$5:$A$13,0))</f>
        <v>3DS_central</v>
      </c>
      <c r="C233" s="3" t="s">
        <v>79</v>
      </c>
      <c r="D233" s="3" t="str">
        <f>INDEX('R2. Name matching table'!$E$5:$E$7,MATCH($C233,'R2. Name matching table'!$D$5:$D$7,0))</f>
        <v>Coal</v>
      </c>
      <c r="E233" s="3" t="s">
        <v>26</v>
      </c>
      <c r="F233" s="6">
        <v>7409.3540039325098</v>
      </c>
      <c r="G233" s="6">
        <v>8929.7982051012004</v>
      </c>
      <c r="H233" s="6">
        <v>12524.503927366441</v>
      </c>
      <c r="I233" s="6">
        <v>16680.461549150321</v>
      </c>
      <c r="J233" s="6">
        <v>17995.734288262262</v>
      </c>
      <c r="K233" s="6">
        <v>19982.9871325575</v>
      </c>
      <c r="L233" s="6">
        <v>24245.262915991301</v>
      </c>
      <c r="M233" s="6">
        <v>26669.614175451101</v>
      </c>
      <c r="N233" s="6">
        <v>22533.903596327898</v>
      </c>
      <c r="O233" s="6">
        <v>18604.756452109799</v>
      </c>
      <c r="P233" s="6">
        <v>20938.0374433529</v>
      </c>
      <c r="Q233" s="6">
        <v>20061.550200318899</v>
      </c>
    </row>
    <row r="234" spans="1:17" x14ac:dyDescent="0.3">
      <c r="A234" s="3" t="s">
        <v>38</v>
      </c>
      <c r="B234" s="3" t="str">
        <f>INDEX('R2. Name matching table'!$B$5:$B$13,MATCH($A234,'R2. Name matching table'!$A$5:$A$13,0))</f>
        <v>3DS_central</v>
      </c>
      <c r="C234" s="3" t="s">
        <v>79</v>
      </c>
      <c r="D234" s="3" t="str">
        <f>INDEX('R2. Name matching table'!$E$5:$E$7,MATCH($C234,'R2. Name matching table'!$D$5:$D$7,0))</f>
        <v>Coal</v>
      </c>
      <c r="E234" s="3" t="s">
        <v>27</v>
      </c>
      <c r="F234" s="6"/>
      <c r="G234" s="6"/>
      <c r="H234" s="6"/>
      <c r="I234" s="6">
        <v>4.0000000000000002E-4</v>
      </c>
      <c r="J234" s="6">
        <v>1.36424070424845E-3</v>
      </c>
      <c r="K234" s="6">
        <v>2.3243962466017501E-3</v>
      </c>
      <c r="L234" s="6">
        <v>3.6787904646488098E-3</v>
      </c>
      <c r="M234" s="6">
        <v>5.5892972700184104E-3</v>
      </c>
      <c r="N234" s="6">
        <v>8.2842558018309791E-3</v>
      </c>
      <c r="O234" s="6">
        <v>1.2085760966731101E-2</v>
      </c>
      <c r="P234" s="6">
        <v>1.7448159440834068E-2</v>
      </c>
      <c r="Q234" s="6">
        <v>2.5012352082360148E-2</v>
      </c>
    </row>
    <row r="235" spans="1:17" x14ac:dyDescent="0.3">
      <c r="A235" s="3" t="s">
        <v>38</v>
      </c>
      <c r="B235" s="3" t="str">
        <f>INDEX('R2. Name matching table'!$B$5:$B$13,MATCH($A235,'R2. Name matching table'!$A$5:$A$13,0))</f>
        <v>3DS_central</v>
      </c>
      <c r="C235" s="3" t="s">
        <v>79</v>
      </c>
      <c r="D235" s="3" t="str">
        <f>INDEX('R2. Name matching table'!$E$5:$E$7,MATCH($C235,'R2. Name matching table'!$D$5:$D$7,0))</f>
        <v>Coal</v>
      </c>
      <c r="E235" s="3" t="s">
        <v>28</v>
      </c>
      <c r="F235" s="6">
        <v>167.08318595763097</v>
      </c>
      <c r="G235" s="6">
        <v>85.690512330299896</v>
      </c>
      <c r="H235" s="6">
        <v>225.21379663578699</v>
      </c>
      <c r="I235" s="6">
        <v>511.06860185559179</v>
      </c>
      <c r="J235" s="6">
        <v>356.8984322616235</v>
      </c>
      <c r="K235" s="6">
        <v>74.5857564529</v>
      </c>
      <c r="L235" s="6">
        <v>78.295970105844205</v>
      </c>
      <c r="M235" s="6">
        <v>74.915832451638011</v>
      </c>
      <c r="N235" s="6">
        <v>79.695865499971703</v>
      </c>
      <c r="O235" s="6">
        <v>61.326506179806799</v>
      </c>
      <c r="P235" s="6">
        <v>50.8316679897165</v>
      </c>
      <c r="Q235" s="6">
        <v>47.403990160054398</v>
      </c>
    </row>
    <row r="236" spans="1:17" x14ac:dyDescent="0.3">
      <c r="A236" s="3" t="s">
        <v>38</v>
      </c>
      <c r="B236" s="3" t="str">
        <f>INDEX('R2. Name matching table'!$B$5:$B$13,MATCH($A236,'R2. Name matching table'!$A$5:$A$13,0))</f>
        <v>3DS_central</v>
      </c>
      <c r="C236" s="3" t="s">
        <v>79</v>
      </c>
      <c r="D236" s="3" t="str">
        <f>INDEX('R2. Name matching table'!$E$5:$E$7,MATCH($C236,'R2. Name matching table'!$D$5:$D$7,0))</f>
        <v>Coal</v>
      </c>
      <c r="E236" s="3" t="s">
        <v>29</v>
      </c>
      <c r="F236" s="6">
        <v>173.91967199999999</v>
      </c>
      <c r="G236" s="6">
        <v>231.3813991797</v>
      </c>
      <c r="H236" s="6">
        <v>238.62200678714299</v>
      </c>
      <c r="I236" s="6">
        <v>102.51449333298</v>
      </c>
      <c r="J236" s="6">
        <v>4.7756148048</v>
      </c>
      <c r="K236" s="6">
        <v>4.7756148048</v>
      </c>
      <c r="L236" s="6">
        <v>2.2883509867737399</v>
      </c>
      <c r="M236" s="6">
        <v>4.0591394438400004</v>
      </c>
      <c r="N236" s="6">
        <v>3.3426640828799998</v>
      </c>
      <c r="O236" s="6">
        <v>2.6261887219200002</v>
      </c>
      <c r="P236" s="6">
        <v>2.2418426195467598</v>
      </c>
      <c r="Q236" s="6"/>
    </row>
    <row r="237" spans="1:17" x14ac:dyDescent="0.3">
      <c r="A237" s="3" t="s">
        <v>38</v>
      </c>
      <c r="B237" s="3" t="str">
        <f>INDEX('R2. Name matching table'!$B$5:$B$13,MATCH($A237,'R2. Name matching table'!$A$5:$A$13,0))</f>
        <v>3DS_central</v>
      </c>
      <c r="C237" s="3" t="s">
        <v>79</v>
      </c>
      <c r="D237" s="3" t="str">
        <f>INDEX('R2. Name matching table'!$E$5:$E$7,MATCH($C237,'R2. Name matching table'!$D$5:$D$7,0))</f>
        <v>Coal</v>
      </c>
      <c r="E237" s="3" t="s">
        <v>30</v>
      </c>
      <c r="F237" s="6">
        <v>6026.521788</v>
      </c>
      <c r="G237" s="6">
        <v>6455.7608023502989</v>
      </c>
      <c r="H237" s="6">
        <v>7667.4186974833201</v>
      </c>
      <c r="I237" s="6">
        <v>10096.526631028211</v>
      </c>
      <c r="J237" s="6">
        <v>11523.338122335852</v>
      </c>
      <c r="K237" s="6">
        <v>15876.60633358276</v>
      </c>
      <c r="L237" s="6">
        <v>23836.264538144635</v>
      </c>
      <c r="M237" s="6">
        <v>28824.019182071053</v>
      </c>
      <c r="N237" s="6">
        <v>56388.281913904641</v>
      </c>
      <c r="O237" s="6">
        <v>70587.485741033946</v>
      </c>
      <c r="P237" s="6">
        <v>67621.379759382588</v>
      </c>
      <c r="Q237" s="6">
        <v>58177.486399967835</v>
      </c>
    </row>
    <row r="238" spans="1:17" x14ac:dyDescent="0.3">
      <c r="A238" s="3" t="s">
        <v>38</v>
      </c>
      <c r="B238" s="3" t="str">
        <f>INDEX('R2. Name matching table'!$B$5:$B$13,MATCH($A238,'R2. Name matching table'!$A$5:$A$13,0))</f>
        <v>3DS_central</v>
      </c>
      <c r="C238" s="3" t="s">
        <v>79</v>
      </c>
      <c r="D238" s="3" t="str">
        <f>INDEX('R2. Name matching table'!$E$5:$E$7,MATCH($C238,'R2. Name matching table'!$D$5:$D$7,0))</f>
        <v>Coal</v>
      </c>
      <c r="E238" s="3" t="s">
        <v>31</v>
      </c>
      <c r="F238" s="6">
        <v>27.359994934522401</v>
      </c>
      <c r="G238" s="6">
        <v>6.1753993152015898</v>
      </c>
      <c r="H238" s="6">
        <v>6.9509008023695502</v>
      </c>
      <c r="I238" s="6">
        <v>6.2017798029881703</v>
      </c>
      <c r="J238" s="6">
        <v>6.9867604586874004</v>
      </c>
      <c r="K238" s="6">
        <v>6.42764098045288</v>
      </c>
      <c r="L238" s="6">
        <v>5.8030771875659104</v>
      </c>
      <c r="M238" s="6">
        <v>6.163875597094</v>
      </c>
      <c r="N238" s="6">
        <v>5.1865643858176798</v>
      </c>
      <c r="O238" s="6">
        <v>5.055186796519</v>
      </c>
      <c r="P238" s="6">
        <v>5.20183035199606</v>
      </c>
      <c r="Q238" s="6">
        <v>3.9295254875669401</v>
      </c>
    </row>
    <row r="239" spans="1:17" x14ac:dyDescent="0.3">
      <c r="A239" s="3" t="s">
        <v>38</v>
      </c>
      <c r="B239" s="3" t="str">
        <f>INDEX('R2. Name matching table'!$B$5:$B$13,MATCH($A239,'R2. Name matching table'!$A$5:$A$13,0))</f>
        <v>3DS_central</v>
      </c>
      <c r="C239" s="3" t="s">
        <v>79</v>
      </c>
      <c r="D239" s="3" t="str">
        <f>INDEX('R2. Name matching table'!$E$5:$E$7,MATCH($C239,'R2. Name matching table'!$D$5:$D$7,0))</f>
        <v>Coal</v>
      </c>
      <c r="E239" s="3" t="s">
        <v>32</v>
      </c>
      <c r="F239" s="6">
        <v>22227.2315051361</v>
      </c>
      <c r="G239" s="6">
        <v>25304.621501101501</v>
      </c>
      <c r="H239" s="6">
        <v>30053.952426435699</v>
      </c>
      <c r="I239" s="6">
        <v>18603.188516073231</v>
      </c>
      <c r="J239" s="6">
        <v>22893.542041553497</v>
      </c>
      <c r="K239" s="6">
        <v>24067.225244016179</v>
      </c>
      <c r="L239" s="6">
        <v>16683.961882436237</v>
      </c>
      <c r="M239" s="6">
        <v>14274.262440515136</v>
      </c>
      <c r="N239" s="6">
        <v>9594.9493909942121</v>
      </c>
      <c r="O239" s="6">
        <v>7886.3749391308047</v>
      </c>
      <c r="P239" s="6">
        <v>7356.9474222184408</v>
      </c>
      <c r="Q239" s="6">
        <v>5766.4609166731116</v>
      </c>
    </row>
    <row r="240" spans="1:17" x14ac:dyDescent="0.3">
      <c r="A240" s="3" t="s">
        <v>38</v>
      </c>
      <c r="B240" s="3" t="str">
        <f>INDEX('R2. Name matching table'!$B$5:$B$13,MATCH($A240,'R2. Name matching table'!$A$5:$A$13,0))</f>
        <v>3DS_central</v>
      </c>
      <c r="C240" s="3" t="s">
        <v>79</v>
      </c>
      <c r="D240" s="3" t="str">
        <f>INDEX('R2. Name matching table'!$E$5:$E$7,MATCH($C240,'R2. Name matching table'!$D$5:$D$7,0))</f>
        <v>Coal</v>
      </c>
      <c r="E240" s="3" t="s">
        <v>33</v>
      </c>
      <c r="F240" s="6">
        <v>1670.2518210122685</v>
      </c>
      <c r="G240" s="6">
        <v>2465.98526880084</v>
      </c>
      <c r="H240" s="6">
        <v>3217.9165036998402</v>
      </c>
      <c r="I240" s="6">
        <v>130.76926927129901</v>
      </c>
      <c r="J240" s="6">
        <v>6235.5457580133698</v>
      </c>
      <c r="K240" s="6">
        <v>1970.40404618036</v>
      </c>
      <c r="L240" s="6">
        <v>310.84967374175</v>
      </c>
      <c r="M240" s="6">
        <v>320.14966771898702</v>
      </c>
      <c r="N240" s="6">
        <v>250.80216579797528</v>
      </c>
      <c r="O240" s="6">
        <v>196.59351518955788</v>
      </c>
      <c r="P240" s="6">
        <v>163.49227674441013</v>
      </c>
      <c r="Q240" s="6">
        <v>81.337220442092104</v>
      </c>
    </row>
    <row r="241" spans="1:17" x14ac:dyDescent="0.3">
      <c r="A241" s="3" t="s">
        <v>38</v>
      </c>
      <c r="B241" s="3" t="str">
        <f>INDEX('R2. Name matching table'!$B$5:$B$13,MATCH($A241,'R2. Name matching table'!$A$5:$A$13,0))</f>
        <v>3DS_central</v>
      </c>
      <c r="C241" s="3" t="s">
        <v>80</v>
      </c>
      <c r="D241" s="3" t="str">
        <f>INDEX('R2. Name matching table'!$E$5:$E$7,MATCH($C241,'R2. Name matching table'!$D$5:$D$7,0))</f>
        <v>Gas</v>
      </c>
      <c r="E241" s="3" t="s">
        <v>19</v>
      </c>
      <c r="F241" s="6">
        <v>9039.9093712582599</v>
      </c>
      <c r="G241" s="6">
        <v>8916.1687147200209</v>
      </c>
      <c r="H241" s="6">
        <v>10526.03068617582</v>
      </c>
      <c r="I241" s="6">
        <v>13789.7862667601</v>
      </c>
      <c r="J241" s="6">
        <v>13257.882324083281</v>
      </c>
      <c r="K241" s="6">
        <v>10397.030568600792</v>
      </c>
      <c r="L241" s="6">
        <v>12087.524297972135</v>
      </c>
      <c r="M241" s="6">
        <v>16993.905741451934</v>
      </c>
      <c r="N241" s="6">
        <v>14549.84411211513</v>
      </c>
      <c r="O241" s="6">
        <v>17047.367487129988</v>
      </c>
      <c r="P241" s="6">
        <v>16382.657273451547</v>
      </c>
      <c r="Q241" s="6">
        <v>12224.594159831839</v>
      </c>
    </row>
    <row r="242" spans="1:17" x14ac:dyDescent="0.3">
      <c r="A242" s="3" t="s">
        <v>38</v>
      </c>
      <c r="B242" s="3" t="str">
        <f>INDEX('R2. Name matching table'!$B$5:$B$13,MATCH($A242,'R2. Name matching table'!$A$5:$A$13,0))</f>
        <v>3DS_central</v>
      </c>
      <c r="C242" s="3" t="s">
        <v>80</v>
      </c>
      <c r="D242" s="3" t="str">
        <f>INDEX('R2. Name matching table'!$E$5:$E$7,MATCH($C242,'R2. Name matching table'!$D$5:$D$7,0))</f>
        <v>Gas</v>
      </c>
      <c r="E242" s="3" t="s">
        <v>20</v>
      </c>
      <c r="F242" s="6">
        <v>3084.4860447073002</v>
      </c>
      <c r="G242" s="6">
        <v>1703.66057912118</v>
      </c>
      <c r="H242" s="6">
        <v>1618.49252316968</v>
      </c>
      <c r="I242" s="6">
        <v>757.80667035737804</v>
      </c>
      <c r="J242" s="6">
        <v>861.29303838576595</v>
      </c>
      <c r="K242" s="6">
        <v>998.48304643828999</v>
      </c>
      <c r="L242" s="6">
        <v>1087.1304418255331</v>
      </c>
      <c r="M242" s="6">
        <v>2090.8920141621306</v>
      </c>
      <c r="N242" s="6">
        <v>2250.8939725911268</v>
      </c>
      <c r="O242" s="6">
        <v>2288.6547803722001</v>
      </c>
      <c r="P242" s="6">
        <v>2261.3009182200631</v>
      </c>
      <c r="Q242" s="6">
        <v>1640.2185595250089</v>
      </c>
    </row>
    <row r="243" spans="1:17" x14ac:dyDescent="0.3">
      <c r="A243" s="3" t="s">
        <v>38</v>
      </c>
      <c r="B243" s="3" t="str">
        <f>INDEX('R2. Name matching table'!$B$5:$B$13,MATCH($A243,'R2. Name matching table'!$A$5:$A$13,0))</f>
        <v>3DS_central</v>
      </c>
      <c r="C243" s="3" t="s">
        <v>80</v>
      </c>
      <c r="D243" s="3" t="str">
        <f>INDEX('R2. Name matching table'!$E$5:$E$7,MATCH($C243,'R2. Name matching table'!$D$5:$D$7,0))</f>
        <v>Gas</v>
      </c>
      <c r="E243" s="3" t="s">
        <v>21</v>
      </c>
      <c r="F243" s="6">
        <v>7605.4334891381804</v>
      </c>
      <c r="G243" s="6">
        <v>7112.7855872739901</v>
      </c>
      <c r="H243" s="6">
        <v>6603.8425615837205</v>
      </c>
      <c r="I243" s="6">
        <v>8236.2225034909388</v>
      </c>
      <c r="J243" s="6">
        <v>7036.2308021182598</v>
      </c>
      <c r="K243" s="6">
        <v>2933.2192023717566</v>
      </c>
      <c r="L243" s="6">
        <v>2976.7552045367365</v>
      </c>
      <c r="M243" s="6">
        <v>3458.3982245112456</v>
      </c>
      <c r="N243" s="6">
        <v>5124.1663885657126</v>
      </c>
      <c r="O243" s="6">
        <v>5756.5917398429301</v>
      </c>
      <c r="P243" s="6">
        <v>8823.7774917488696</v>
      </c>
      <c r="Q243" s="6">
        <v>7361.0546740628361</v>
      </c>
    </row>
    <row r="244" spans="1:17" x14ac:dyDescent="0.3">
      <c r="A244" s="3" t="s">
        <v>38</v>
      </c>
      <c r="B244" s="3" t="str">
        <f>INDEX('R2. Name matching table'!$B$5:$B$13,MATCH($A244,'R2. Name matching table'!$A$5:$A$13,0))</f>
        <v>3DS_central</v>
      </c>
      <c r="C244" s="3" t="s">
        <v>80</v>
      </c>
      <c r="D244" s="3" t="str">
        <f>INDEX('R2. Name matching table'!$E$5:$E$7,MATCH($C244,'R2. Name matching table'!$D$5:$D$7,0))</f>
        <v>Gas</v>
      </c>
      <c r="E244" s="3" t="s">
        <v>22</v>
      </c>
      <c r="F244" s="6">
        <v>7727.7237550360696</v>
      </c>
      <c r="G244" s="6">
        <v>2206.5955447464339</v>
      </c>
      <c r="H244" s="6">
        <v>4310.3390774762602</v>
      </c>
      <c r="I244" s="6">
        <v>117.46397338050001</v>
      </c>
      <c r="J244" s="6">
        <v>1149.3438955314336</v>
      </c>
      <c r="K244" s="6">
        <v>805.90479806373901</v>
      </c>
      <c r="L244" s="6">
        <v>3017.3067182349901</v>
      </c>
      <c r="M244" s="6">
        <v>7006.7079298284052</v>
      </c>
      <c r="N244" s="6">
        <v>8816.4317715612397</v>
      </c>
      <c r="O244" s="6">
        <v>6170.4031372490899</v>
      </c>
      <c r="P244" s="6">
        <v>643.06802297734896</v>
      </c>
      <c r="Q244" s="6">
        <v>86.123956020292894</v>
      </c>
    </row>
    <row r="245" spans="1:17" x14ac:dyDescent="0.3">
      <c r="A245" s="3" t="s">
        <v>38</v>
      </c>
      <c r="B245" s="3" t="str">
        <f>INDEX('R2. Name matching table'!$B$5:$B$13,MATCH($A245,'R2. Name matching table'!$A$5:$A$13,0))</f>
        <v>3DS_central</v>
      </c>
      <c r="C245" s="3" t="s">
        <v>80</v>
      </c>
      <c r="D245" s="3" t="str">
        <f>INDEX('R2. Name matching table'!$E$5:$E$7,MATCH($C245,'R2. Name matching table'!$D$5:$D$7,0))</f>
        <v>Gas</v>
      </c>
      <c r="E245" s="3" t="s">
        <v>23</v>
      </c>
      <c r="F245" s="6">
        <v>8096.6507530707595</v>
      </c>
      <c r="G245" s="6">
        <v>9129.9007758533298</v>
      </c>
      <c r="H245" s="6">
        <v>8874.3315350985831</v>
      </c>
      <c r="I245" s="6">
        <v>8057.4088748627501</v>
      </c>
      <c r="J245" s="6">
        <v>7858.559311376006</v>
      </c>
      <c r="K245" s="6">
        <v>9755.8021685942294</v>
      </c>
      <c r="L245" s="6">
        <v>12926.24935162767</v>
      </c>
      <c r="M245" s="6">
        <v>13635.34611241542</v>
      </c>
      <c r="N245" s="6">
        <v>14040.32880940018</v>
      </c>
      <c r="O245" s="6">
        <v>12849.254969131021</v>
      </c>
      <c r="P245" s="6">
        <v>12049.7383995034</v>
      </c>
      <c r="Q245" s="6">
        <v>10576.624066360549</v>
      </c>
    </row>
    <row r="246" spans="1:17" x14ac:dyDescent="0.3">
      <c r="A246" s="3" t="s">
        <v>38</v>
      </c>
      <c r="B246" s="3" t="str">
        <f>INDEX('R2. Name matching table'!$B$5:$B$13,MATCH($A246,'R2. Name matching table'!$A$5:$A$13,0))</f>
        <v>3DS_central</v>
      </c>
      <c r="C246" s="3" t="s">
        <v>80</v>
      </c>
      <c r="D246" s="3" t="str">
        <f>INDEX('R2. Name matching table'!$E$5:$E$7,MATCH($C246,'R2. Name matching table'!$D$5:$D$7,0))</f>
        <v>Gas</v>
      </c>
      <c r="E246" s="3" t="s">
        <v>24</v>
      </c>
      <c r="F246" s="6">
        <v>5482.4287494051005</v>
      </c>
      <c r="G246" s="6">
        <v>1041.1289227197251</v>
      </c>
      <c r="H246" s="6">
        <v>282.377261648922</v>
      </c>
      <c r="I246" s="6">
        <v>752.61168596449784</v>
      </c>
      <c r="J246" s="6">
        <v>571.21404681539798</v>
      </c>
      <c r="K246" s="6">
        <v>84.859304570149106</v>
      </c>
      <c r="L246" s="6">
        <v>75.713993706499195</v>
      </c>
      <c r="M246" s="6">
        <v>250.86554335358002</v>
      </c>
      <c r="N246" s="6">
        <v>876.10982118258198</v>
      </c>
      <c r="O246" s="6">
        <v>551.25625458533796</v>
      </c>
      <c r="P246" s="6">
        <v>26.868000000000002</v>
      </c>
      <c r="Q246" s="6">
        <v>861.23399581457602</v>
      </c>
    </row>
    <row r="247" spans="1:17" x14ac:dyDescent="0.3">
      <c r="A247" s="3" t="s">
        <v>38</v>
      </c>
      <c r="B247" s="3" t="str">
        <f>INDEX('R2. Name matching table'!$B$5:$B$13,MATCH($A247,'R2. Name matching table'!$A$5:$A$13,0))</f>
        <v>3DS_central</v>
      </c>
      <c r="C247" s="3" t="s">
        <v>80</v>
      </c>
      <c r="D247" s="3" t="str">
        <f>INDEX('R2. Name matching table'!$E$5:$E$7,MATCH($C247,'R2. Name matching table'!$D$5:$D$7,0))</f>
        <v>Gas</v>
      </c>
      <c r="E247" s="3" t="s">
        <v>25</v>
      </c>
      <c r="F247" s="6">
        <v>30068.7717821429</v>
      </c>
      <c r="G247" s="6">
        <v>25532.1150386843</v>
      </c>
      <c r="H247" s="6">
        <v>32059.0488437239</v>
      </c>
      <c r="I247" s="6">
        <v>61604.775304686897</v>
      </c>
      <c r="J247" s="6">
        <v>71942.652921154295</v>
      </c>
      <c r="K247" s="6">
        <v>79447.646902330103</v>
      </c>
      <c r="L247" s="6">
        <v>86210.530595199496</v>
      </c>
      <c r="M247" s="6">
        <v>84148.85183940157</v>
      </c>
      <c r="N247" s="6">
        <v>85947.643692945116</v>
      </c>
      <c r="O247" s="6">
        <v>89160.794676657708</v>
      </c>
      <c r="P247" s="6">
        <v>86304.179170307805</v>
      </c>
      <c r="Q247" s="6">
        <v>78066.21860292356</v>
      </c>
    </row>
    <row r="248" spans="1:17" x14ac:dyDescent="0.3">
      <c r="A248" s="3" t="s">
        <v>38</v>
      </c>
      <c r="B248" s="3" t="str">
        <f>INDEX('R2. Name matching table'!$B$5:$B$13,MATCH($A248,'R2. Name matching table'!$A$5:$A$13,0))</f>
        <v>3DS_central</v>
      </c>
      <c r="C248" s="3" t="s">
        <v>80</v>
      </c>
      <c r="D248" s="3" t="str">
        <f>INDEX('R2. Name matching table'!$E$5:$E$7,MATCH($C248,'R2. Name matching table'!$D$5:$D$7,0))</f>
        <v>Gas</v>
      </c>
      <c r="E248" s="3" t="s">
        <v>26</v>
      </c>
      <c r="F248" s="6">
        <v>3459.6166456903106</v>
      </c>
      <c r="G248" s="6">
        <v>1029.5981722224676</v>
      </c>
      <c r="H248" s="6">
        <v>1276.9104255180521</v>
      </c>
      <c r="I248" s="6">
        <v>286.25569661408502</v>
      </c>
      <c r="J248" s="6">
        <v>638.060330060193</v>
      </c>
      <c r="K248" s="6">
        <v>860.72249653255494</v>
      </c>
      <c r="L248" s="6">
        <v>123.177404456359</v>
      </c>
      <c r="M248" s="6">
        <v>291.71999999999997</v>
      </c>
      <c r="N248" s="6">
        <v>223.025765557498</v>
      </c>
      <c r="O248" s="6">
        <v>1175.8898694437939</v>
      </c>
      <c r="P248" s="6">
        <v>711.57877472451798</v>
      </c>
      <c r="Q248" s="6">
        <v>709.40263205449492</v>
      </c>
    </row>
    <row r="249" spans="1:17" x14ac:dyDescent="0.3">
      <c r="A249" s="3" t="s">
        <v>38</v>
      </c>
      <c r="B249" s="3" t="str">
        <f>INDEX('R2. Name matching table'!$B$5:$B$13,MATCH($A249,'R2. Name matching table'!$A$5:$A$13,0))</f>
        <v>3DS_central</v>
      </c>
      <c r="C249" s="3" t="s">
        <v>80</v>
      </c>
      <c r="D249" s="3" t="str">
        <f>INDEX('R2. Name matching table'!$E$5:$E$7,MATCH($C249,'R2. Name matching table'!$D$5:$D$7,0))</f>
        <v>Gas</v>
      </c>
      <c r="E249" s="3" t="s">
        <v>27</v>
      </c>
      <c r="F249" s="6">
        <v>183.98666424391905</v>
      </c>
      <c r="G249" s="6">
        <v>166.207131163187</v>
      </c>
      <c r="H249" s="6">
        <v>125.38201894835399</v>
      </c>
      <c r="I249" s="6">
        <v>0.78653019743897246</v>
      </c>
      <c r="J249" s="6">
        <v>5.5555555555555601E-3</v>
      </c>
      <c r="K249" s="6">
        <v>7.7777777777777802E-3</v>
      </c>
      <c r="L249" s="6">
        <v>1.4999999999999999E-2</v>
      </c>
      <c r="M249" s="6">
        <v>43.430660370156303</v>
      </c>
      <c r="N249" s="6">
        <v>43.334551582583899</v>
      </c>
      <c r="O249" s="6">
        <v>3.7681200000000001</v>
      </c>
      <c r="P249" s="6">
        <v>57.902547160208499</v>
      </c>
      <c r="Q249" s="6">
        <v>54.149774485491498</v>
      </c>
    </row>
    <row r="250" spans="1:17" x14ac:dyDescent="0.3">
      <c r="A250" s="3" t="s">
        <v>38</v>
      </c>
      <c r="B250" s="3" t="str">
        <f>INDEX('R2. Name matching table'!$B$5:$B$13,MATCH($A250,'R2. Name matching table'!$A$5:$A$13,0))</f>
        <v>3DS_central</v>
      </c>
      <c r="C250" s="3" t="s">
        <v>80</v>
      </c>
      <c r="D250" s="3" t="str">
        <f>INDEX('R2. Name matching table'!$E$5:$E$7,MATCH($C250,'R2. Name matching table'!$D$5:$D$7,0))</f>
        <v>Gas</v>
      </c>
      <c r="E250" s="3" t="s">
        <v>28</v>
      </c>
      <c r="F250" s="6">
        <v>11965.1546962092</v>
      </c>
      <c r="G250" s="6">
        <v>18709.1842639723</v>
      </c>
      <c r="H250" s="6">
        <v>21680.798387036219</v>
      </c>
      <c r="I250" s="6">
        <v>29336.115536749341</v>
      </c>
      <c r="J250" s="6">
        <v>34971.155293991964</v>
      </c>
      <c r="K250" s="6">
        <v>39867.21663883992</v>
      </c>
      <c r="L250" s="6">
        <v>48339.756267854769</v>
      </c>
      <c r="M250" s="6">
        <v>48914.389813972099</v>
      </c>
      <c r="N250" s="6">
        <v>44435.844678912035</v>
      </c>
      <c r="O250" s="6">
        <v>45857.063734541327</v>
      </c>
      <c r="P250" s="6">
        <v>39093.045282483065</v>
      </c>
      <c r="Q250" s="6">
        <v>32347.130493282544</v>
      </c>
    </row>
    <row r="251" spans="1:17" x14ac:dyDescent="0.3">
      <c r="A251" s="3" t="s">
        <v>38</v>
      </c>
      <c r="B251" s="3" t="str">
        <f>INDEX('R2. Name matching table'!$B$5:$B$13,MATCH($A251,'R2. Name matching table'!$A$5:$A$13,0))</f>
        <v>3DS_central</v>
      </c>
      <c r="C251" s="3" t="s">
        <v>80</v>
      </c>
      <c r="D251" s="3" t="str">
        <f>INDEX('R2. Name matching table'!$E$5:$E$7,MATCH($C251,'R2. Name matching table'!$D$5:$D$7,0))</f>
        <v>Gas</v>
      </c>
      <c r="E251" s="3" t="s">
        <v>29</v>
      </c>
      <c r="F251" s="6">
        <v>1489.2188291199968</v>
      </c>
      <c r="G251" s="6">
        <v>511.30880000000002</v>
      </c>
      <c r="H251" s="6">
        <v>929.84418681747502</v>
      </c>
      <c r="I251" s="6">
        <v>488.30774085952851</v>
      </c>
      <c r="J251" s="6">
        <v>352.86415335091777</v>
      </c>
      <c r="K251" s="6">
        <v>928.57014354178386</v>
      </c>
      <c r="L251" s="6">
        <v>241.421742105314</v>
      </c>
      <c r="M251" s="6">
        <v>230.58884735999999</v>
      </c>
      <c r="N251" s="6">
        <v>551.65282049191705</v>
      </c>
      <c r="O251" s="6">
        <v>1171.052134917526</v>
      </c>
      <c r="P251" s="6">
        <v>388.84749328841843</v>
      </c>
      <c r="Q251" s="6">
        <v>1099.1881949535941</v>
      </c>
    </row>
    <row r="252" spans="1:17" x14ac:dyDescent="0.3">
      <c r="A252" s="3" t="s">
        <v>38</v>
      </c>
      <c r="B252" s="3" t="str">
        <f>INDEX('R2. Name matching table'!$B$5:$B$13,MATCH($A252,'R2. Name matching table'!$A$5:$A$13,0))</f>
        <v>3DS_central</v>
      </c>
      <c r="C252" s="3" t="s">
        <v>80</v>
      </c>
      <c r="D252" s="3" t="str">
        <f>INDEX('R2. Name matching table'!$E$5:$E$7,MATCH($C252,'R2. Name matching table'!$D$5:$D$7,0))</f>
        <v>Gas</v>
      </c>
      <c r="E252" s="3" t="s">
        <v>30</v>
      </c>
      <c r="F252" s="6">
        <v>10236.542041205354</v>
      </c>
      <c r="G252" s="6">
        <v>12469.319080968828</v>
      </c>
      <c r="H252" s="6">
        <v>13179.446794249599</v>
      </c>
      <c r="I252" s="6">
        <v>12202.387928084578</v>
      </c>
      <c r="J252" s="6">
        <v>9322.2821603640041</v>
      </c>
      <c r="K252" s="6">
        <v>2471.251535407644</v>
      </c>
      <c r="L252" s="6">
        <v>1084.2431540247048</v>
      </c>
      <c r="M252" s="6">
        <v>2103.0156822685258</v>
      </c>
      <c r="N252" s="6">
        <v>3096.905061650416</v>
      </c>
      <c r="O252" s="6">
        <v>1776.2314502536381</v>
      </c>
      <c r="P252" s="6">
        <v>2590.8003662985548</v>
      </c>
      <c r="Q252" s="6">
        <v>3737.9090102104801</v>
      </c>
    </row>
    <row r="253" spans="1:17" x14ac:dyDescent="0.3">
      <c r="A253" s="3" t="s">
        <v>38</v>
      </c>
      <c r="B253" s="3" t="str">
        <f>INDEX('R2. Name matching table'!$B$5:$B$13,MATCH($A253,'R2. Name matching table'!$A$5:$A$13,0))</f>
        <v>3DS_central</v>
      </c>
      <c r="C253" s="3" t="s">
        <v>80</v>
      </c>
      <c r="D253" s="3" t="str">
        <f>INDEX('R2. Name matching table'!$E$5:$E$7,MATCH($C253,'R2. Name matching table'!$D$5:$D$7,0))</f>
        <v>Gas</v>
      </c>
      <c r="E253" s="3" t="s">
        <v>32</v>
      </c>
      <c r="F253" s="6">
        <v>26046.228122184351</v>
      </c>
      <c r="G253" s="6">
        <v>18178.038336062</v>
      </c>
      <c r="H253" s="6">
        <v>13690.63829702781</v>
      </c>
      <c r="I253" s="6">
        <v>19260.962735507193</v>
      </c>
      <c r="J253" s="6">
        <v>17744.205727688761</v>
      </c>
      <c r="K253" s="6">
        <v>17685.781891947048</v>
      </c>
      <c r="L253" s="6">
        <v>22357.692504765058</v>
      </c>
      <c r="M253" s="6">
        <v>26054.349108935909</v>
      </c>
      <c r="N253" s="6">
        <v>26230.22051219772</v>
      </c>
      <c r="O253" s="6">
        <v>23228.490095181551</v>
      </c>
      <c r="P253" s="6">
        <v>18494.538971472874</v>
      </c>
      <c r="Q253" s="6">
        <v>13801.32136720458</v>
      </c>
    </row>
    <row r="254" spans="1:17" x14ac:dyDescent="0.3">
      <c r="A254" s="3" t="s">
        <v>38</v>
      </c>
      <c r="B254" s="3" t="str">
        <f>INDEX('R2. Name matching table'!$B$5:$B$13,MATCH($A254,'R2. Name matching table'!$A$5:$A$13,0))</f>
        <v>3DS_central</v>
      </c>
      <c r="C254" s="3" t="s">
        <v>80</v>
      </c>
      <c r="D254" s="3" t="str">
        <f>INDEX('R2. Name matching table'!$E$5:$E$7,MATCH($C254,'R2. Name matching table'!$D$5:$D$7,0))</f>
        <v>Gas</v>
      </c>
      <c r="E254" s="3" t="s">
        <v>33</v>
      </c>
      <c r="F254" s="6">
        <v>11985.75210389231</v>
      </c>
      <c r="G254" s="6">
        <v>7770.0078160139255</v>
      </c>
      <c r="H254" s="6">
        <v>9149.4721615786311</v>
      </c>
      <c r="I254" s="6">
        <v>6234.0064817865814</v>
      </c>
      <c r="J254" s="6">
        <v>5423.7552253000003</v>
      </c>
      <c r="K254" s="6">
        <v>3782.6473104938</v>
      </c>
      <c r="L254" s="6">
        <v>767.43402474285699</v>
      </c>
      <c r="M254" s="6">
        <v>2307.4011924790211</v>
      </c>
      <c r="N254" s="6">
        <v>7524.5559968693997</v>
      </c>
      <c r="O254" s="6">
        <v>6016.8443165591907</v>
      </c>
      <c r="P254" s="6">
        <v>6536.9250780122857</v>
      </c>
      <c r="Q254" s="6">
        <v>6543.0921711907804</v>
      </c>
    </row>
    <row r="255" spans="1:17" x14ac:dyDescent="0.3">
      <c r="A255" s="3" t="s">
        <v>38</v>
      </c>
      <c r="B255" s="3" t="str">
        <f>INDEX('R2. Name matching table'!$B$5:$B$13,MATCH($A255,'R2. Name matching table'!$A$5:$A$13,0))</f>
        <v>3DS_central</v>
      </c>
      <c r="C255" s="3" t="s">
        <v>81</v>
      </c>
      <c r="D255" s="3" t="str">
        <f>INDEX('R2. Name matching table'!$E$5:$E$7,MATCH($C255,'R2. Name matching table'!$D$5:$D$7,0))</f>
        <v>Oil</v>
      </c>
      <c r="E255" s="3" t="s">
        <v>19</v>
      </c>
      <c r="F255" s="6">
        <v>20335.725670305044</v>
      </c>
      <c r="G255" s="6">
        <v>21914.136463044742</v>
      </c>
      <c r="H255" s="6">
        <v>25818.52078753704</v>
      </c>
      <c r="I255" s="6">
        <v>32133.230397922413</v>
      </c>
      <c r="J255" s="6">
        <v>23288.442317812965</v>
      </c>
      <c r="K255" s="6">
        <v>15127.075941019517</v>
      </c>
      <c r="L255" s="6">
        <v>15264.127497864942</v>
      </c>
      <c r="M255" s="6">
        <v>14124.644901344584</v>
      </c>
      <c r="N255" s="6">
        <v>3050.4364352281918</v>
      </c>
      <c r="O255" s="6">
        <v>272.64254439415055</v>
      </c>
      <c r="P255" s="6">
        <v>8039.3322472147529</v>
      </c>
      <c r="Q255" s="6">
        <v>7960.5488651802425</v>
      </c>
    </row>
    <row r="256" spans="1:17" x14ac:dyDescent="0.3">
      <c r="A256" s="3" t="s">
        <v>38</v>
      </c>
      <c r="B256" s="3" t="str">
        <f>INDEX('R2. Name matching table'!$B$5:$B$13,MATCH($A256,'R2. Name matching table'!$A$5:$A$13,0))</f>
        <v>3DS_central</v>
      </c>
      <c r="C256" s="3" t="s">
        <v>81</v>
      </c>
      <c r="D256" s="3" t="str">
        <f>INDEX('R2. Name matching table'!$E$5:$E$7,MATCH($C256,'R2. Name matching table'!$D$5:$D$7,0))</f>
        <v>Oil</v>
      </c>
      <c r="E256" s="3" t="s">
        <v>20</v>
      </c>
      <c r="F256" s="6">
        <v>1540.9259280000001</v>
      </c>
      <c r="G256" s="6">
        <v>1486.5190094075394</v>
      </c>
      <c r="H256" s="6">
        <v>1250.4881594075391</v>
      </c>
      <c r="I256" s="6">
        <v>825.54338859246172</v>
      </c>
      <c r="J256" s="6">
        <v>1008.3043000717652</v>
      </c>
      <c r="K256" s="6">
        <v>1008.304300071763</v>
      </c>
      <c r="L256" s="6">
        <v>1.9276683690239917</v>
      </c>
      <c r="M256" s="6">
        <v>1.9276683690239917</v>
      </c>
      <c r="N256" s="6">
        <v>861.50153537455503</v>
      </c>
      <c r="O256" s="6">
        <v>861.50153537455526</v>
      </c>
      <c r="P256" s="6">
        <v>565.76314406920289</v>
      </c>
      <c r="Q256" s="6">
        <v>565.76314406920301</v>
      </c>
    </row>
    <row r="257" spans="1:17" x14ac:dyDescent="0.3">
      <c r="A257" s="3" t="s">
        <v>38</v>
      </c>
      <c r="B257" s="3" t="str">
        <f>INDEX('R2. Name matching table'!$B$5:$B$13,MATCH($A257,'R2. Name matching table'!$A$5:$A$13,0))</f>
        <v>3DS_central</v>
      </c>
      <c r="C257" s="3" t="s">
        <v>81</v>
      </c>
      <c r="D257" s="3" t="str">
        <f>INDEX('R2. Name matching table'!$E$5:$E$7,MATCH($C257,'R2. Name matching table'!$D$5:$D$7,0))</f>
        <v>Oil</v>
      </c>
      <c r="E257" s="3" t="s">
        <v>21</v>
      </c>
      <c r="F257" s="6">
        <v>1620.8897142857099</v>
      </c>
      <c r="G257" s="6">
        <v>1620.8897142857099</v>
      </c>
      <c r="H257" s="6">
        <v>1620.8897142857099</v>
      </c>
      <c r="I257" s="6">
        <v>1620.8897142857099</v>
      </c>
      <c r="J257" s="6">
        <v>1620.8897142857099</v>
      </c>
      <c r="K257" s="6">
        <v>1620.8897142857099</v>
      </c>
      <c r="L257" s="6">
        <v>1620.8897142857099</v>
      </c>
      <c r="M257" s="6">
        <v>5321.8423037687298</v>
      </c>
      <c r="N257" s="6">
        <v>17928.999936207401</v>
      </c>
      <c r="O257" s="6">
        <v>23733.5318975747</v>
      </c>
      <c r="P257" s="6">
        <v>51443.271175211397</v>
      </c>
      <c r="Q257" s="6">
        <v>44094.199965220207</v>
      </c>
    </row>
    <row r="258" spans="1:17" x14ac:dyDescent="0.3">
      <c r="A258" s="3" t="s">
        <v>38</v>
      </c>
      <c r="B258" s="3" t="str">
        <f>INDEX('R2. Name matching table'!$B$5:$B$13,MATCH($A258,'R2. Name matching table'!$A$5:$A$13,0))</f>
        <v>3DS_central</v>
      </c>
      <c r="C258" s="3" t="s">
        <v>81</v>
      </c>
      <c r="D258" s="3" t="str">
        <f>INDEX('R2. Name matching table'!$E$5:$E$7,MATCH($C258,'R2. Name matching table'!$D$5:$D$7,0))</f>
        <v>Oil</v>
      </c>
      <c r="E258" s="3" t="s">
        <v>22</v>
      </c>
      <c r="F258" s="6">
        <v>7308.1868000000004</v>
      </c>
      <c r="G258" s="6">
        <v>7206.5868</v>
      </c>
      <c r="H258" s="6">
        <v>5340.0019798500007</v>
      </c>
      <c r="I258" s="6">
        <v>2353.4662676100011</v>
      </c>
      <c r="J258" s="6">
        <v>5701.9740148158407</v>
      </c>
      <c r="K258" s="6">
        <v>5651.3547654558406</v>
      </c>
      <c r="L258" s="6">
        <v>173.76060999492302</v>
      </c>
      <c r="M258" s="6">
        <v>403.48206894485503</v>
      </c>
      <c r="N258" s="6">
        <v>1986.8038701652081</v>
      </c>
      <c r="O258" s="6">
        <v>3556.9756605856578</v>
      </c>
      <c r="P258" s="6">
        <v>3605.6491801349243</v>
      </c>
      <c r="Q258" s="6">
        <v>1805.7565634871639</v>
      </c>
    </row>
    <row r="259" spans="1:17" x14ac:dyDescent="0.3">
      <c r="A259" s="3" t="s">
        <v>38</v>
      </c>
      <c r="B259" s="3" t="str">
        <f>INDEX('R2. Name matching table'!$B$5:$B$13,MATCH($A259,'R2. Name matching table'!$A$5:$A$13,0))</f>
        <v>3DS_central</v>
      </c>
      <c r="C259" s="3" t="s">
        <v>81</v>
      </c>
      <c r="D259" s="3" t="str">
        <f>INDEX('R2. Name matching table'!$E$5:$E$7,MATCH($C259,'R2. Name matching table'!$D$5:$D$7,0))</f>
        <v>Oil</v>
      </c>
      <c r="E259" s="3" t="s">
        <v>23</v>
      </c>
      <c r="F259" s="6">
        <v>18302.179957521825</v>
      </c>
      <c r="G259" s="6">
        <v>19255.602393991387</v>
      </c>
      <c r="H259" s="6">
        <v>21654.362272564562</v>
      </c>
      <c r="I259" s="6">
        <v>25844.941043712155</v>
      </c>
      <c r="J259" s="6">
        <v>25946.96402797207</v>
      </c>
      <c r="K259" s="6">
        <v>23851.205976729878</v>
      </c>
      <c r="L259" s="6">
        <v>37188.047365126047</v>
      </c>
      <c r="M259" s="6">
        <v>33737.830093661192</v>
      </c>
      <c r="N259" s="6">
        <v>35076.382710592217</v>
      </c>
      <c r="O259" s="6">
        <v>33978.86990333374</v>
      </c>
      <c r="P259" s="6">
        <v>25880.547577415993</v>
      </c>
      <c r="Q259" s="6">
        <v>21927.767895470068</v>
      </c>
    </row>
    <row r="260" spans="1:17" x14ac:dyDescent="0.3">
      <c r="A260" s="3" t="s">
        <v>38</v>
      </c>
      <c r="B260" s="3" t="str">
        <f>INDEX('R2. Name matching table'!$B$5:$B$13,MATCH($A260,'R2. Name matching table'!$A$5:$A$13,0))</f>
        <v>3DS_central</v>
      </c>
      <c r="C260" s="3" t="s">
        <v>81</v>
      </c>
      <c r="D260" s="3" t="str">
        <f>INDEX('R2. Name matching table'!$E$5:$E$7,MATCH($C260,'R2. Name matching table'!$D$5:$D$7,0))</f>
        <v>Oil</v>
      </c>
      <c r="E260" s="3" t="s">
        <v>24</v>
      </c>
      <c r="F260" s="6">
        <v>14.373790279604</v>
      </c>
      <c r="G260" s="6">
        <v>347.17003749999998</v>
      </c>
      <c r="H260" s="6">
        <v>253.70118124999999</v>
      </c>
      <c r="I260" s="6">
        <v>104.15101125</v>
      </c>
      <c r="J260" s="6">
        <v>8.5457239999999892</v>
      </c>
      <c r="K260" s="6">
        <v>4.2728619999999999</v>
      </c>
      <c r="L260" s="6">
        <v>601.61953330864003</v>
      </c>
      <c r="M260" s="6">
        <v>636.34179644658866</v>
      </c>
      <c r="N260" s="6">
        <v>422.43738112496311</v>
      </c>
      <c r="O260" s="6">
        <v>471.39178363495404</v>
      </c>
      <c r="P260" s="6">
        <v>474.72077956850205</v>
      </c>
      <c r="Q260" s="6">
        <v>394.0661582285241</v>
      </c>
    </row>
    <row r="261" spans="1:17" x14ac:dyDescent="0.3">
      <c r="A261" s="3" t="s">
        <v>38</v>
      </c>
      <c r="B261" s="3" t="str">
        <f>INDEX('R2. Name matching table'!$B$5:$B$13,MATCH($A261,'R2. Name matching table'!$A$5:$A$13,0))</f>
        <v>3DS_central</v>
      </c>
      <c r="C261" s="3" t="s">
        <v>81</v>
      </c>
      <c r="D261" s="3" t="str">
        <f>INDEX('R2. Name matching table'!$E$5:$E$7,MATCH($C261,'R2. Name matching table'!$D$5:$D$7,0))</f>
        <v>Oil</v>
      </c>
      <c r="E261" s="3" t="s">
        <v>25</v>
      </c>
      <c r="F261" s="6">
        <v>21817.018442619701</v>
      </c>
      <c r="G261" s="6">
        <v>23622.3198182374</v>
      </c>
      <c r="H261" s="6">
        <v>17845.328481427601</v>
      </c>
      <c r="I261" s="6">
        <v>10904.57065416027</v>
      </c>
      <c r="J261" s="6">
        <v>17330.55347505449</v>
      </c>
      <c r="K261" s="6">
        <v>20301.908009216</v>
      </c>
      <c r="L261" s="6">
        <v>11473.464926533439</v>
      </c>
      <c r="M261" s="6">
        <v>9205.9083753260602</v>
      </c>
      <c r="N261" s="6">
        <v>17890.969799413961</v>
      </c>
      <c r="O261" s="6">
        <v>30460.343539911264</v>
      </c>
      <c r="P261" s="6">
        <v>22975.269139677141</v>
      </c>
      <c r="Q261" s="6">
        <v>20727.047433763935</v>
      </c>
    </row>
    <row r="262" spans="1:17" x14ac:dyDescent="0.3">
      <c r="A262" s="3" t="s">
        <v>38</v>
      </c>
      <c r="B262" s="3" t="str">
        <f>INDEX('R2. Name matching table'!$B$5:$B$13,MATCH($A262,'R2. Name matching table'!$A$5:$A$13,0))</f>
        <v>3DS_central</v>
      </c>
      <c r="C262" s="3" t="s">
        <v>81</v>
      </c>
      <c r="D262" s="3" t="str">
        <f>INDEX('R2. Name matching table'!$E$5:$E$7,MATCH($C262,'R2. Name matching table'!$D$5:$D$7,0))</f>
        <v>Oil</v>
      </c>
      <c r="E262" s="3" t="s">
        <v>26</v>
      </c>
      <c r="F262" s="6">
        <v>1375.9391274</v>
      </c>
      <c r="G262" s="6">
        <v>1239.6361176</v>
      </c>
      <c r="H262" s="6">
        <v>895.29275159999997</v>
      </c>
      <c r="I262" s="6">
        <v>344.343366</v>
      </c>
      <c r="J262" s="6">
        <v>204.666711075482</v>
      </c>
      <c r="K262" s="6">
        <v>210.695843156938</v>
      </c>
      <c r="L262" s="6">
        <v>559.89729298345196</v>
      </c>
      <c r="M262" s="6">
        <v>1326</v>
      </c>
      <c r="N262" s="6">
        <v>772.1318390980033</v>
      </c>
      <c r="O262" s="6">
        <v>98.388457398127386</v>
      </c>
      <c r="P262" s="6">
        <v>883.888457398127</v>
      </c>
      <c r="Q262" s="6">
        <v>785.5</v>
      </c>
    </row>
    <row r="263" spans="1:17" x14ac:dyDescent="0.3">
      <c r="A263" s="3" t="s">
        <v>38</v>
      </c>
      <c r="B263" s="3" t="str">
        <f>INDEX('R2. Name matching table'!$B$5:$B$13,MATCH($A263,'R2. Name matching table'!$A$5:$A$13,0))</f>
        <v>3DS_central</v>
      </c>
      <c r="C263" s="3" t="s">
        <v>81</v>
      </c>
      <c r="D263" s="3" t="str">
        <f>INDEX('R2. Name matching table'!$E$5:$E$7,MATCH($C263,'R2. Name matching table'!$D$5:$D$7,0))</f>
        <v>Oil</v>
      </c>
      <c r="E263" s="3" t="s">
        <v>27</v>
      </c>
      <c r="F263" s="6">
        <v>13.39776</v>
      </c>
      <c r="G263" s="6">
        <v>12.057983999999999</v>
      </c>
      <c r="H263" s="6"/>
      <c r="I263" s="6"/>
      <c r="J263" s="6"/>
      <c r="K263" s="6"/>
      <c r="L263" s="6"/>
      <c r="M263" s="6">
        <v>8.2229317218000002</v>
      </c>
      <c r="N263" s="6">
        <v>15.759171721800001</v>
      </c>
      <c r="O263" s="6">
        <v>7.5362400000000003</v>
      </c>
      <c r="P263" s="6">
        <v>8.4154680006776102E-5</v>
      </c>
      <c r="Q263" s="6">
        <v>28.051559999999998</v>
      </c>
    </row>
    <row r="264" spans="1:17" x14ac:dyDescent="0.3">
      <c r="A264" s="3" t="s">
        <v>38</v>
      </c>
      <c r="B264" s="3" t="str">
        <f>INDEX('R2. Name matching table'!$B$5:$B$13,MATCH($A264,'R2. Name matching table'!$A$5:$A$13,0))</f>
        <v>3DS_central</v>
      </c>
      <c r="C264" s="3" t="s">
        <v>81</v>
      </c>
      <c r="D264" s="3" t="str">
        <f>INDEX('R2. Name matching table'!$E$5:$E$7,MATCH($C264,'R2. Name matching table'!$D$5:$D$7,0))</f>
        <v>Oil</v>
      </c>
      <c r="E264" s="3" t="s">
        <v>28</v>
      </c>
      <c r="F264" s="6">
        <v>54799</v>
      </c>
      <c r="G264" s="6">
        <v>59272.2</v>
      </c>
      <c r="H264" s="6">
        <v>69906.954510271142</v>
      </c>
      <c r="I264" s="6">
        <v>87778.576581791989</v>
      </c>
      <c r="J264" s="6">
        <v>88027.463952751772</v>
      </c>
      <c r="K264" s="6">
        <v>89788.763548952847</v>
      </c>
      <c r="L264" s="6">
        <v>90634.710936290154</v>
      </c>
      <c r="M264" s="6">
        <v>82599.169023777838</v>
      </c>
      <c r="N264" s="6">
        <v>62285.250539292654</v>
      </c>
      <c r="O264" s="6">
        <v>49316.806672760555</v>
      </c>
      <c r="P264" s="6">
        <v>39099.329019497673</v>
      </c>
      <c r="Q264" s="6">
        <v>27347.917564951447</v>
      </c>
    </row>
    <row r="265" spans="1:17" x14ac:dyDescent="0.3">
      <c r="A265" s="3" t="s">
        <v>38</v>
      </c>
      <c r="B265" s="3" t="str">
        <f>INDEX('R2. Name matching table'!$B$5:$B$13,MATCH($A265,'R2. Name matching table'!$A$5:$A$13,0))</f>
        <v>3DS_central</v>
      </c>
      <c r="C265" s="3" t="s">
        <v>81</v>
      </c>
      <c r="D265" s="3" t="str">
        <f>INDEX('R2. Name matching table'!$E$5:$E$7,MATCH($C265,'R2. Name matching table'!$D$5:$D$7,0))</f>
        <v>Oil</v>
      </c>
      <c r="E265" s="3" t="s">
        <v>29</v>
      </c>
      <c r="F265" s="6">
        <v>7756</v>
      </c>
      <c r="G265" s="6">
        <v>7989.2000000000007</v>
      </c>
      <c r="H265" s="6">
        <v>8497.4</v>
      </c>
      <c r="I265" s="6">
        <v>5481.9714124771926</v>
      </c>
      <c r="J265" s="6">
        <v>4710.1249587402026</v>
      </c>
      <c r="K265" s="6">
        <v>3513.7400806616429</v>
      </c>
      <c r="L265" s="6">
        <v>0.1244218385989312</v>
      </c>
      <c r="M265" s="6">
        <v>3602.9507400000002</v>
      </c>
      <c r="N265" s="6">
        <v>4504.19871909222</v>
      </c>
      <c r="O265" s="6">
        <v>1171.3422073393631</v>
      </c>
      <c r="P265" s="6">
        <v>270.08368736854288</v>
      </c>
      <c r="Q265" s="6"/>
    </row>
    <row r="266" spans="1:17" x14ac:dyDescent="0.3">
      <c r="A266" s="3" t="s">
        <v>38</v>
      </c>
      <c r="B266" s="3" t="str">
        <f>INDEX('R2. Name matching table'!$B$5:$B$13,MATCH($A266,'R2. Name matching table'!$A$5:$A$13,0))</f>
        <v>3DS_central</v>
      </c>
      <c r="C266" s="3" t="s">
        <v>81</v>
      </c>
      <c r="D266" s="3" t="str">
        <f>INDEX('R2. Name matching table'!$E$5:$E$7,MATCH($C266,'R2. Name matching table'!$D$5:$D$7,0))</f>
        <v>Oil</v>
      </c>
      <c r="E266" s="3" t="s">
        <v>30</v>
      </c>
      <c r="F266" s="6">
        <v>6066.7654501654515</v>
      </c>
      <c r="G266" s="6">
        <v>5986.8994166433868</v>
      </c>
      <c r="H266" s="6">
        <v>5452.9580292552973</v>
      </c>
      <c r="I266" s="6">
        <v>4584.6826980552987</v>
      </c>
      <c r="J266" s="6">
        <v>3499.3385340552986</v>
      </c>
      <c r="K266" s="6">
        <v>2172.6440560920855</v>
      </c>
      <c r="L266" s="6">
        <v>1267.5879345806052</v>
      </c>
      <c r="M266" s="6">
        <v>238.33033653163858</v>
      </c>
      <c r="N266" s="6">
        <v>1787.3656708430815</v>
      </c>
      <c r="O266" s="6">
        <v>1787.3656708430806</v>
      </c>
      <c r="P266" s="6">
        <v>1787.3656708430806</v>
      </c>
      <c r="Q266" s="6">
        <v>1770.2594088427491</v>
      </c>
    </row>
    <row r="267" spans="1:17" x14ac:dyDescent="0.3">
      <c r="A267" s="3" t="s">
        <v>38</v>
      </c>
      <c r="B267" s="3" t="str">
        <f>INDEX('R2. Name matching table'!$B$5:$B$13,MATCH($A267,'R2. Name matching table'!$A$5:$A$13,0))</f>
        <v>3DS_central</v>
      </c>
      <c r="C267" s="3" t="s">
        <v>81</v>
      </c>
      <c r="D267" s="3" t="str">
        <f>INDEX('R2. Name matching table'!$E$5:$E$7,MATCH($C267,'R2. Name matching table'!$D$5:$D$7,0))</f>
        <v>Oil</v>
      </c>
      <c r="E267" s="3" t="s">
        <v>32</v>
      </c>
      <c r="F267" s="6"/>
      <c r="G267" s="6"/>
      <c r="H267" s="6"/>
      <c r="I267" s="6"/>
      <c r="J267" s="6"/>
      <c r="K267" s="6"/>
      <c r="L267" s="6"/>
      <c r="M267" s="6"/>
      <c r="N267" s="6">
        <v>10551.787345463901</v>
      </c>
      <c r="O267" s="6">
        <v>10559.303570134945</v>
      </c>
      <c r="P267" s="6">
        <v>9.3620321268801874</v>
      </c>
      <c r="Q267" s="6">
        <v>10471.232665349748</v>
      </c>
    </row>
    <row r="268" spans="1:17" x14ac:dyDescent="0.3">
      <c r="A268" s="3" t="s">
        <v>38</v>
      </c>
      <c r="B268" s="3" t="str">
        <f>INDEX('R2. Name matching table'!$B$5:$B$13,MATCH($A268,'R2. Name matching table'!$A$5:$A$13,0))</f>
        <v>3DS_central</v>
      </c>
      <c r="C268" s="3" t="s">
        <v>81</v>
      </c>
      <c r="D268" s="3" t="str">
        <f>INDEX('R2. Name matching table'!$E$5:$E$7,MATCH($C268,'R2. Name matching table'!$D$5:$D$7,0))</f>
        <v>Oil</v>
      </c>
      <c r="E268" s="3" t="s">
        <v>33</v>
      </c>
      <c r="F268" s="6">
        <v>9134.56984293403</v>
      </c>
      <c r="G268" s="6">
        <v>2913.85272147769</v>
      </c>
      <c r="H268" s="6"/>
      <c r="I268" s="6"/>
      <c r="J268" s="6"/>
      <c r="K268" s="6">
        <v>34.477460639999997</v>
      </c>
      <c r="L268" s="6">
        <v>610.53431124157601</v>
      </c>
      <c r="M268" s="6">
        <v>8707.1743112415697</v>
      </c>
      <c r="N268" s="6">
        <v>8177.1102949630204</v>
      </c>
      <c r="O268" s="6">
        <v>7378.9619897215098</v>
      </c>
      <c r="P268" s="6">
        <v>6448.0856779032674</v>
      </c>
      <c r="Q268" s="6">
        <v>5431.5139831447768</v>
      </c>
    </row>
    <row r="269" spans="1:17" x14ac:dyDescent="0.3">
      <c r="A269" s="3" t="s">
        <v>39</v>
      </c>
      <c r="B269" s="3" t="str">
        <f>INDEX('R2. Name matching table'!$B$5:$B$13,MATCH($A269,'R2. Name matching table'!$A$5:$A$13,0))</f>
        <v>4DS_central</v>
      </c>
      <c r="C269" s="3" t="s">
        <v>79</v>
      </c>
      <c r="D269" s="3" t="str">
        <f>INDEX('R2. Name matching table'!$E$5:$E$7,MATCH($C269,'R2. Name matching table'!$D$5:$D$7,0))</f>
        <v>Coal</v>
      </c>
      <c r="E269" s="3" t="s">
        <v>19</v>
      </c>
      <c r="F269" s="6">
        <v>5943.7487520000004</v>
      </c>
      <c r="G269" s="6">
        <v>6367.0922568611986</v>
      </c>
      <c r="H269" s="6">
        <v>7562.1082802642986</v>
      </c>
      <c r="I269" s="6">
        <v>9957.8529219478114</v>
      </c>
      <c r="J269" s="6">
        <v>13814.055959238278</v>
      </c>
      <c r="K269" s="6">
        <v>19798.137302477302</v>
      </c>
      <c r="L269" s="6">
        <v>27933.777496424802</v>
      </c>
      <c r="M269" s="6">
        <v>39425.729988823085</v>
      </c>
      <c r="N269" s="6">
        <v>35222.073602359502</v>
      </c>
      <c r="O269" s="6">
        <v>43374.84084436913</v>
      </c>
      <c r="P269" s="6">
        <v>56903.369243082001</v>
      </c>
      <c r="Q269" s="6">
        <v>73480.47598628854</v>
      </c>
    </row>
    <row r="270" spans="1:17" x14ac:dyDescent="0.3">
      <c r="A270" s="3" t="s">
        <v>39</v>
      </c>
      <c r="B270" s="3" t="str">
        <f>INDEX('R2. Name matching table'!$B$5:$B$13,MATCH($A270,'R2. Name matching table'!$A$5:$A$13,0))</f>
        <v>4DS_central</v>
      </c>
      <c r="C270" s="3" t="s">
        <v>79</v>
      </c>
      <c r="D270" s="3" t="str">
        <f>INDEX('R2. Name matching table'!$E$5:$E$7,MATCH($C270,'R2. Name matching table'!$D$5:$D$7,0))</f>
        <v>Coal</v>
      </c>
      <c r="E270" s="3" t="s">
        <v>20</v>
      </c>
      <c r="F270" s="6">
        <v>8698.3700759999992</v>
      </c>
      <c r="G270" s="6">
        <v>9317.9114846631001</v>
      </c>
      <c r="H270" s="6">
        <v>11066.755867564099</v>
      </c>
      <c r="I270" s="6">
        <v>14019.36566308741</v>
      </c>
      <c r="J270" s="6">
        <v>20556.38081764619</v>
      </c>
      <c r="K270" s="6">
        <v>28996.80570422759</v>
      </c>
      <c r="L270" s="6">
        <v>40647.315521990815</v>
      </c>
      <c r="M270" s="6">
        <v>57697.522030594271</v>
      </c>
      <c r="N270" s="6">
        <v>81388.053467266189</v>
      </c>
      <c r="O270" s="6">
        <v>70707.776577024546</v>
      </c>
      <c r="P270" s="6">
        <v>52372.411297301129</v>
      </c>
      <c r="Q270" s="6">
        <v>51443.478971818986</v>
      </c>
    </row>
    <row r="271" spans="1:17" x14ac:dyDescent="0.3">
      <c r="A271" s="3" t="s">
        <v>39</v>
      </c>
      <c r="B271" s="3" t="str">
        <f>INDEX('R2. Name matching table'!$B$5:$B$13,MATCH($A271,'R2. Name matching table'!$A$5:$A$13,0))</f>
        <v>4DS_central</v>
      </c>
      <c r="C271" s="3" t="s">
        <v>79</v>
      </c>
      <c r="D271" s="3" t="str">
        <f>INDEX('R2. Name matching table'!$E$5:$E$7,MATCH($C271,'R2. Name matching table'!$D$5:$D$7,0))</f>
        <v>Coal</v>
      </c>
      <c r="E271" s="3" t="s">
        <v>21</v>
      </c>
      <c r="F271" s="6">
        <v>617.51113199999998</v>
      </c>
      <c r="G271" s="6">
        <v>1424.9757345876001</v>
      </c>
      <c r="H271" s="6">
        <v>1584.5546077635161</v>
      </c>
      <c r="I271" s="6">
        <v>1452.5937686550301</v>
      </c>
      <c r="J271" s="6">
        <v>672.07385668871802</v>
      </c>
      <c r="K271" s="6">
        <v>5.32134085057268</v>
      </c>
      <c r="L271" s="6">
        <v>5.3213408505726898</v>
      </c>
      <c r="M271" s="6">
        <v>7.62028107306267</v>
      </c>
      <c r="N271" s="6">
        <v>7.6202810730627197</v>
      </c>
      <c r="O271" s="6">
        <v>7.62028107306267</v>
      </c>
      <c r="P271" s="6">
        <v>7.6202810730316903</v>
      </c>
      <c r="Q271" s="6">
        <v>7.6202810730628503</v>
      </c>
    </row>
    <row r="272" spans="1:17" x14ac:dyDescent="0.3">
      <c r="A272" s="3" t="s">
        <v>39</v>
      </c>
      <c r="B272" s="3" t="str">
        <f>INDEX('R2. Name matching table'!$B$5:$B$13,MATCH($A272,'R2. Name matching table'!$A$5:$A$13,0))</f>
        <v>4DS_central</v>
      </c>
      <c r="C272" s="3" t="s">
        <v>79</v>
      </c>
      <c r="D272" s="3" t="str">
        <f>INDEX('R2. Name matching table'!$E$5:$E$7,MATCH($C272,'R2. Name matching table'!$D$5:$D$7,0))</f>
        <v>Coal</v>
      </c>
      <c r="E272" s="3" t="s">
        <v>22</v>
      </c>
      <c r="F272" s="6">
        <v>46391.120343504801</v>
      </c>
      <c r="G272" s="6">
        <v>58024.0049994</v>
      </c>
      <c r="H272" s="6">
        <v>77398.900157678203</v>
      </c>
      <c r="I272" s="6">
        <v>60194.217420111934</v>
      </c>
      <c r="J272" s="6">
        <v>84293.263826316266</v>
      </c>
      <c r="K272" s="6">
        <v>76260.660491965595</v>
      </c>
      <c r="L272" s="6">
        <v>55140.557921673302</v>
      </c>
      <c r="M272" s="6">
        <v>27789.302669530443</v>
      </c>
      <c r="N272" s="6">
        <v>633.31894123343602</v>
      </c>
      <c r="O272" s="6">
        <v>2123.0395661814032</v>
      </c>
      <c r="P272" s="6">
        <v>627.93153601938002</v>
      </c>
      <c r="Q272" s="6">
        <v>627.84003344021903</v>
      </c>
    </row>
    <row r="273" spans="1:17" x14ac:dyDescent="0.3">
      <c r="A273" s="3" t="s">
        <v>39</v>
      </c>
      <c r="B273" s="3" t="str">
        <f>INDEX('R2. Name matching table'!$B$5:$B$13,MATCH($A273,'R2. Name matching table'!$A$5:$A$13,0))</f>
        <v>4DS_central</v>
      </c>
      <c r="C273" s="3" t="s">
        <v>79</v>
      </c>
      <c r="D273" s="3" t="str">
        <f>INDEX('R2. Name matching table'!$E$5:$E$7,MATCH($C273,'R2. Name matching table'!$D$5:$D$7,0))</f>
        <v>Coal</v>
      </c>
      <c r="E273" s="3" t="s">
        <v>23</v>
      </c>
      <c r="F273" s="6">
        <v>1956.4995470857345</v>
      </c>
      <c r="G273" s="6">
        <v>2095.445209019198</v>
      </c>
      <c r="H273" s="6">
        <v>2489.6842308059158</v>
      </c>
      <c r="I273" s="6">
        <v>3279.2994271424759</v>
      </c>
      <c r="J273" s="6">
        <v>4625.5824134105969</v>
      </c>
      <c r="K273" s="6">
        <v>6195.4831116287696</v>
      </c>
      <c r="L273" s="6">
        <v>9178.0134502403725</v>
      </c>
      <c r="M273" s="6">
        <v>12124.722106018955</v>
      </c>
      <c r="N273" s="6">
        <v>18210.308520786421</v>
      </c>
      <c r="O273" s="6">
        <v>12823.730879482122</v>
      </c>
      <c r="P273" s="6">
        <v>7068.852165140941</v>
      </c>
      <c r="Q273" s="6">
        <v>7772.2650339473512</v>
      </c>
    </row>
    <row r="274" spans="1:17" x14ac:dyDescent="0.3">
      <c r="A274" s="3" t="s">
        <v>39</v>
      </c>
      <c r="B274" s="3" t="str">
        <f>INDEX('R2. Name matching table'!$B$5:$B$13,MATCH($A274,'R2. Name matching table'!$A$5:$A$13,0))</f>
        <v>4DS_central</v>
      </c>
      <c r="C274" s="3" t="s">
        <v>79</v>
      </c>
      <c r="D274" s="3" t="str">
        <f>INDEX('R2. Name matching table'!$E$5:$E$7,MATCH($C274,'R2. Name matching table'!$D$5:$D$7,0))</f>
        <v>Coal</v>
      </c>
      <c r="E274" s="3" t="s">
        <v>24</v>
      </c>
      <c r="F274" s="6">
        <v>220.65328754320069</v>
      </c>
      <c r="G274" s="6">
        <v>4653.0258739403698</v>
      </c>
      <c r="H274" s="6">
        <v>5526.0222973536002</v>
      </c>
      <c r="I274" s="6">
        <v>5814.0175940579702</v>
      </c>
      <c r="J274" s="6">
        <v>5529.7969783064091</v>
      </c>
      <c r="K274" s="6">
        <v>5926.320376557941</v>
      </c>
      <c r="L274" s="6">
        <v>5892.6809084573833</v>
      </c>
      <c r="M274" s="6">
        <v>8259.3478966519197</v>
      </c>
      <c r="N274" s="6">
        <v>1103.0901644717535</v>
      </c>
      <c r="O274" s="6">
        <v>2686.0002447673514</v>
      </c>
      <c r="P274" s="6">
        <v>6989.4278107891014</v>
      </c>
      <c r="Q274" s="6">
        <v>11647.266941213826</v>
      </c>
    </row>
    <row r="275" spans="1:17" x14ac:dyDescent="0.3">
      <c r="A275" s="3" t="s">
        <v>39</v>
      </c>
      <c r="B275" s="3" t="str">
        <f>INDEX('R2. Name matching table'!$B$5:$B$13,MATCH($A275,'R2. Name matching table'!$A$5:$A$13,0))</f>
        <v>4DS_central</v>
      </c>
      <c r="C275" s="3" t="s">
        <v>79</v>
      </c>
      <c r="D275" s="3" t="str">
        <f>INDEX('R2. Name matching table'!$E$5:$E$7,MATCH($C275,'R2. Name matching table'!$D$5:$D$7,0))</f>
        <v>Coal</v>
      </c>
      <c r="E275" s="3" t="s">
        <v>25</v>
      </c>
      <c r="F275" s="6">
        <v>7004.1642922463398</v>
      </c>
      <c r="G275" s="6">
        <v>7501.01150087112</v>
      </c>
      <c r="H275" s="6">
        <v>7249.1500741468599</v>
      </c>
      <c r="I275" s="6">
        <v>6868.0245479229998</v>
      </c>
      <c r="J275" s="6">
        <v>5423.8958568425733</v>
      </c>
      <c r="K275" s="6">
        <v>7507.0937636889194</v>
      </c>
      <c r="L275" s="6">
        <v>11865.421458610217</v>
      </c>
      <c r="M275" s="6">
        <v>12994.397597619582</v>
      </c>
      <c r="N275" s="6">
        <v>16984.006677467947</v>
      </c>
      <c r="O275" s="6">
        <v>15884.623407924786</v>
      </c>
      <c r="P275" s="6">
        <v>13407.576453698126</v>
      </c>
      <c r="Q275" s="6">
        <v>11043.15236387689</v>
      </c>
    </row>
    <row r="276" spans="1:17" x14ac:dyDescent="0.3">
      <c r="A276" s="3" t="s">
        <v>39</v>
      </c>
      <c r="B276" s="3" t="str">
        <f>INDEX('R2. Name matching table'!$B$5:$B$13,MATCH($A276,'R2. Name matching table'!$A$5:$A$13,0))</f>
        <v>4DS_central</v>
      </c>
      <c r="C276" s="3" t="s">
        <v>79</v>
      </c>
      <c r="D276" s="3" t="str">
        <f>INDEX('R2. Name matching table'!$E$5:$E$7,MATCH($C276,'R2. Name matching table'!$D$5:$D$7,0))</f>
        <v>Coal</v>
      </c>
      <c r="E276" s="3" t="s">
        <v>26</v>
      </c>
      <c r="F276" s="6">
        <v>7409.3540039325098</v>
      </c>
      <c r="G276" s="6">
        <v>8929.7982051012004</v>
      </c>
      <c r="H276" s="6">
        <v>12524.503927366441</v>
      </c>
      <c r="I276" s="6">
        <v>16680.461549150321</v>
      </c>
      <c r="J276" s="6">
        <v>18081.325341323951</v>
      </c>
      <c r="K276" s="6">
        <v>20801.6067021368</v>
      </c>
      <c r="L276" s="6">
        <v>26498.365607693857</v>
      </c>
      <c r="M276" s="6">
        <v>29876.287801161601</v>
      </c>
      <c r="N276" s="6">
        <v>36518.110271255398</v>
      </c>
      <c r="O276" s="6">
        <v>42201.1024419319</v>
      </c>
      <c r="P276" s="6">
        <v>44862.523134335897</v>
      </c>
      <c r="Q276" s="6">
        <v>6136.9617105407297</v>
      </c>
    </row>
    <row r="277" spans="1:17" x14ac:dyDescent="0.3">
      <c r="A277" s="3" t="s">
        <v>39</v>
      </c>
      <c r="B277" s="3" t="str">
        <f>INDEX('R2. Name matching table'!$B$5:$B$13,MATCH($A277,'R2. Name matching table'!$A$5:$A$13,0))</f>
        <v>4DS_central</v>
      </c>
      <c r="C277" s="3" t="s">
        <v>79</v>
      </c>
      <c r="D277" s="3" t="str">
        <f>INDEX('R2. Name matching table'!$E$5:$E$7,MATCH($C277,'R2. Name matching table'!$D$5:$D$7,0))</f>
        <v>Coal</v>
      </c>
      <c r="E277" s="3" t="s">
        <v>27</v>
      </c>
      <c r="F277" s="6"/>
      <c r="G277" s="6"/>
      <c r="H277" s="6"/>
      <c r="I277" s="6">
        <v>4.0000000000000002E-4</v>
      </c>
      <c r="J277" s="6">
        <v>1.36424070424845E-3</v>
      </c>
      <c r="K277" s="6">
        <v>2.3243962466017501E-3</v>
      </c>
      <c r="L277" s="6">
        <v>3.6787904646488098E-3</v>
      </c>
      <c r="M277" s="6">
        <v>5.5892972700184104E-3</v>
      </c>
      <c r="N277" s="6">
        <v>8.2842558018309791E-3</v>
      </c>
      <c r="O277" s="6">
        <v>1.2085760966731101E-2</v>
      </c>
      <c r="P277" s="6">
        <v>1.7448159440834068E-2</v>
      </c>
      <c r="Q277" s="6">
        <v>2.5012352082360148E-2</v>
      </c>
    </row>
    <row r="278" spans="1:17" x14ac:dyDescent="0.3">
      <c r="A278" s="3" t="s">
        <v>39</v>
      </c>
      <c r="B278" s="3" t="str">
        <f>INDEX('R2. Name matching table'!$B$5:$B$13,MATCH($A278,'R2. Name matching table'!$A$5:$A$13,0))</f>
        <v>4DS_central</v>
      </c>
      <c r="C278" s="3" t="s">
        <v>79</v>
      </c>
      <c r="D278" s="3" t="str">
        <f>INDEX('R2. Name matching table'!$E$5:$E$7,MATCH($C278,'R2. Name matching table'!$D$5:$D$7,0))</f>
        <v>Coal</v>
      </c>
      <c r="E278" s="3" t="s">
        <v>28</v>
      </c>
      <c r="F278" s="6">
        <v>167.08318595763097</v>
      </c>
      <c r="G278" s="6">
        <v>85.690512330299896</v>
      </c>
      <c r="H278" s="6">
        <v>225.21379663578699</v>
      </c>
      <c r="I278" s="6">
        <v>511.06860185559179</v>
      </c>
      <c r="J278" s="6">
        <v>356.8984322616235</v>
      </c>
      <c r="K278" s="6">
        <v>74.5857564529</v>
      </c>
      <c r="L278" s="6">
        <v>78.295970105844304</v>
      </c>
      <c r="M278" s="6">
        <v>90.327720901955104</v>
      </c>
      <c r="N278" s="6">
        <v>96.066809842055306</v>
      </c>
      <c r="O278" s="6">
        <v>82.318947076582802</v>
      </c>
      <c r="P278" s="6">
        <v>69.3372858119548</v>
      </c>
      <c r="Q278" s="6">
        <v>57.592326088497003</v>
      </c>
    </row>
    <row r="279" spans="1:17" x14ac:dyDescent="0.3">
      <c r="A279" s="3" t="s">
        <v>39</v>
      </c>
      <c r="B279" s="3" t="str">
        <f>INDEX('R2. Name matching table'!$B$5:$B$13,MATCH($A279,'R2. Name matching table'!$A$5:$A$13,0))</f>
        <v>4DS_central</v>
      </c>
      <c r="C279" s="3" t="s">
        <v>79</v>
      </c>
      <c r="D279" s="3" t="str">
        <f>INDEX('R2. Name matching table'!$E$5:$E$7,MATCH($C279,'R2. Name matching table'!$D$5:$D$7,0))</f>
        <v>Coal</v>
      </c>
      <c r="E279" s="3" t="s">
        <v>29</v>
      </c>
      <c r="F279" s="6">
        <v>173.91967199999999</v>
      </c>
      <c r="G279" s="6">
        <v>231.3813991797</v>
      </c>
      <c r="H279" s="6">
        <v>238.62200678714299</v>
      </c>
      <c r="I279" s="6">
        <v>102.51449333298</v>
      </c>
      <c r="J279" s="6">
        <v>4.7756148048</v>
      </c>
      <c r="K279" s="6">
        <v>4.7756148047999902</v>
      </c>
      <c r="L279" s="6">
        <v>2.2901200512949602</v>
      </c>
      <c r="M279" s="6">
        <v>4.0591394438400004</v>
      </c>
      <c r="N279" s="6">
        <v>3.3426640828799998</v>
      </c>
      <c r="O279" s="6">
        <v>2.6261887219200002</v>
      </c>
      <c r="P279" s="6">
        <v>1.9520504212740999</v>
      </c>
      <c r="Q279" s="6">
        <v>2.0309302520347199</v>
      </c>
    </row>
    <row r="280" spans="1:17" x14ac:dyDescent="0.3">
      <c r="A280" s="3" t="s">
        <v>39</v>
      </c>
      <c r="B280" s="3" t="str">
        <f>INDEX('R2. Name matching table'!$B$5:$B$13,MATCH($A280,'R2. Name matching table'!$A$5:$A$13,0))</f>
        <v>4DS_central</v>
      </c>
      <c r="C280" s="3" t="s">
        <v>79</v>
      </c>
      <c r="D280" s="3" t="str">
        <f>INDEX('R2. Name matching table'!$E$5:$E$7,MATCH($C280,'R2. Name matching table'!$D$5:$D$7,0))</f>
        <v>Coal</v>
      </c>
      <c r="E280" s="3" t="s">
        <v>30</v>
      </c>
      <c r="F280" s="6">
        <v>6026.521788</v>
      </c>
      <c r="G280" s="6">
        <v>6455.7608023502989</v>
      </c>
      <c r="H280" s="6">
        <v>7667.4186974833201</v>
      </c>
      <c r="I280" s="6">
        <v>10096.526631028211</v>
      </c>
      <c r="J280" s="6">
        <v>11413.89890586918</v>
      </c>
      <c r="K280" s="6">
        <v>15903.645190610092</v>
      </c>
      <c r="L280" s="6">
        <v>23918.917176868184</v>
      </c>
      <c r="M280" s="6">
        <v>37688.080021551184</v>
      </c>
      <c r="N280" s="6">
        <v>56388.256694508244</v>
      </c>
      <c r="O280" s="6">
        <v>79540.769351165232</v>
      </c>
      <c r="P280" s="6">
        <v>112200.13033117355</v>
      </c>
      <c r="Q280" s="6">
        <v>158267.68302422416</v>
      </c>
    </row>
    <row r="281" spans="1:17" x14ac:dyDescent="0.3">
      <c r="A281" s="3" t="s">
        <v>39</v>
      </c>
      <c r="B281" s="3" t="str">
        <f>INDEX('R2. Name matching table'!$B$5:$B$13,MATCH($A281,'R2. Name matching table'!$A$5:$A$13,0))</f>
        <v>4DS_central</v>
      </c>
      <c r="C281" s="3" t="s">
        <v>79</v>
      </c>
      <c r="D281" s="3" t="str">
        <f>INDEX('R2. Name matching table'!$E$5:$E$7,MATCH($C281,'R2. Name matching table'!$D$5:$D$7,0))</f>
        <v>Coal</v>
      </c>
      <c r="E281" s="3" t="s">
        <v>31</v>
      </c>
      <c r="F281" s="6">
        <v>27.359994934522401</v>
      </c>
      <c r="G281" s="6">
        <v>6.1753993152015898</v>
      </c>
      <c r="H281" s="6">
        <v>6.9509008023695502</v>
      </c>
      <c r="I281" s="6">
        <v>6.2017798029881703</v>
      </c>
      <c r="J281" s="6">
        <v>7.1810829600221799</v>
      </c>
      <c r="K281" s="6">
        <v>6.5560173812585303</v>
      </c>
      <c r="L281" s="6">
        <v>5.8704126367122598</v>
      </c>
      <c r="M281" s="6">
        <v>6.1766263259157803</v>
      </c>
      <c r="N281" s="6">
        <v>5.9043992412081998</v>
      </c>
      <c r="O281" s="6">
        <v>5.8940547827907199</v>
      </c>
      <c r="P281" s="6">
        <v>6.1766263259157803</v>
      </c>
      <c r="Q281" s="6">
        <v>5.3889888892035103</v>
      </c>
    </row>
    <row r="282" spans="1:17" x14ac:dyDescent="0.3">
      <c r="A282" s="3" t="s">
        <v>39</v>
      </c>
      <c r="B282" s="3" t="str">
        <f>INDEX('R2. Name matching table'!$B$5:$B$13,MATCH($A282,'R2. Name matching table'!$A$5:$A$13,0))</f>
        <v>4DS_central</v>
      </c>
      <c r="C282" s="3" t="s">
        <v>79</v>
      </c>
      <c r="D282" s="3" t="str">
        <f>INDEX('R2. Name matching table'!$E$5:$E$7,MATCH($C282,'R2. Name matching table'!$D$5:$D$7,0))</f>
        <v>Coal</v>
      </c>
      <c r="E282" s="3" t="s">
        <v>32</v>
      </c>
      <c r="F282" s="6">
        <v>22227.2315051361</v>
      </c>
      <c r="G282" s="6">
        <v>25304.621501101501</v>
      </c>
      <c r="H282" s="6">
        <v>30053.952426435699</v>
      </c>
      <c r="I282" s="6">
        <v>18603.188516073231</v>
      </c>
      <c r="J282" s="6">
        <v>23117.917569776597</v>
      </c>
      <c r="K282" s="6">
        <v>31199.485889580879</v>
      </c>
      <c r="L282" s="6">
        <v>32513.95363950367</v>
      </c>
      <c r="M282" s="6">
        <v>42227.279907566117</v>
      </c>
      <c r="N282" s="6">
        <v>39088.039614539994</v>
      </c>
      <c r="O282" s="6">
        <v>50986.357608464103</v>
      </c>
      <c r="P282" s="6">
        <v>66851.166614251983</v>
      </c>
      <c r="Q282" s="6">
        <v>67596.618384271089</v>
      </c>
    </row>
    <row r="283" spans="1:17" x14ac:dyDescent="0.3">
      <c r="A283" s="3" t="s">
        <v>39</v>
      </c>
      <c r="B283" s="3" t="str">
        <f>INDEX('R2. Name matching table'!$B$5:$B$13,MATCH($A283,'R2. Name matching table'!$A$5:$A$13,0))</f>
        <v>4DS_central</v>
      </c>
      <c r="C283" s="3" t="s">
        <v>79</v>
      </c>
      <c r="D283" s="3" t="str">
        <f>INDEX('R2. Name matching table'!$E$5:$E$7,MATCH($C283,'R2. Name matching table'!$D$5:$D$7,0))</f>
        <v>Coal</v>
      </c>
      <c r="E283" s="3" t="s">
        <v>33</v>
      </c>
      <c r="F283" s="6">
        <v>1670.2518210122685</v>
      </c>
      <c r="G283" s="6">
        <v>2465.98526880084</v>
      </c>
      <c r="H283" s="6">
        <v>3217.9165036998402</v>
      </c>
      <c r="I283" s="6">
        <v>130.76926927129901</v>
      </c>
      <c r="J283" s="6">
        <v>6245.3768831453799</v>
      </c>
      <c r="K283" s="6">
        <v>1734.66440314231</v>
      </c>
      <c r="L283" s="6">
        <v>310.84967374174897</v>
      </c>
      <c r="M283" s="6">
        <v>546.05818562502805</v>
      </c>
      <c r="N283" s="6">
        <v>450.33763446856</v>
      </c>
      <c r="O283" s="6">
        <v>762.65468138136202</v>
      </c>
      <c r="P283" s="6">
        <v>874.46977122050203</v>
      </c>
      <c r="Q283" s="6">
        <v>988.45387026961998</v>
      </c>
    </row>
    <row r="284" spans="1:17" x14ac:dyDescent="0.3">
      <c r="A284" s="3" t="s">
        <v>39</v>
      </c>
      <c r="B284" s="3" t="str">
        <f>INDEX('R2. Name matching table'!$B$5:$B$13,MATCH($A284,'R2. Name matching table'!$A$5:$A$13,0))</f>
        <v>4DS_central</v>
      </c>
      <c r="C284" s="3" t="s">
        <v>80</v>
      </c>
      <c r="D284" s="3" t="str">
        <f>INDEX('R2. Name matching table'!$E$5:$E$7,MATCH($C284,'R2. Name matching table'!$D$5:$D$7,0))</f>
        <v>Gas</v>
      </c>
      <c r="E284" s="3" t="s">
        <v>19</v>
      </c>
      <c r="F284" s="6">
        <v>9039.9093712582599</v>
      </c>
      <c r="G284" s="6">
        <v>8916.1687147200209</v>
      </c>
      <c r="H284" s="6">
        <v>10526.03068617582</v>
      </c>
      <c r="I284" s="6">
        <v>13789.7862667601</v>
      </c>
      <c r="J284" s="6">
        <v>13709.045539734592</v>
      </c>
      <c r="K284" s="6">
        <v>10411.707667076906</v>
      </c>
      <c r="L284" s="6">
        <v>9337.3173991660351</v>
      </c>
      <c r="M284" s="6">
        <v>12092.979741941652</v>
      </c>
      <c r="N284" s="6">
        <v>14378.696377760194</v>
      </c>
      <c r="O284" s="6">
        <v>17039.122658663902</v>
      </c>
      <c r="P284" s="6">
        <v>17222.87933799942</v>
      </c>
      <c r="Q284" s="6">
        <v>16163.232949378165</v>
      </c>
    </row>
    <row r="285" spans="1:17" x14ac:dyDescent="0.3">
      <c r="A285" s="3" t="s">
        <v>39</v>
      </c>
      <c r="B285" s="3" t="str">
        <f>INDEX('R2. Name matching table'!$B$5:$B$13,MATCH($A285,'R2. Name matching table'!$A$5:$A$13,0))</f>
        <v>4DS_central</v>
      </c>
      <c r="C285" s="3" t="s">
        <v>80</v>
      </c>
      <c r="D285" s="3" t="str">
        <f>INDEX('R2. Name matching table'!$E$5:$E$7,MATCH($C285,'R2. Name matching table'!$D$5:$D$7,0))</f>
        <v>Gas</v>
      </c>
      <c r="E285" s="3" t="s">
        <v>20</v>
      </c>
      <c r="F285" s="6">
        <v>3084.4860447073002</v>
      </c>
      <c r="G285" s="6">
        <v>1703.66057912118</v>
      </c>
      <c r="H285" s="6">
        <v>1618.49252316968</v>
      </c>
      <c r="I285" s="6">
        <v>757.80667035737804</v>
      </c>
      <c r="J285" s="6">
        <v>875.51039159036804</v>
      </c>
      <c r="K285" s="6">
        <v>998.12917723747</v>
      </c>
      <c r="L285" s="6">
        <v>1083.8755572878899</v>
      </c>
      <c r="M285" s="6">
        <v>2024.1774663560204</v>
      </c>
      <c r="N285" s="6">
        <v>2266.4086792809412</v>
      </c>
      <c r="O285" s="6">
        <v>2329.2460220223538</v>
      </c>
      <c r="P285" s="6">
        <v>2351.2641825190799</v>
      </c>
      <c r="Q285" s="6">
        <v>4083.0211247734997</v>
      </c>
    </row>
    <row r="286" spans="1:17" x14ac:dyDescent="0.3">
      <c r="A286" s="3" t="s">
        <v>39</v>
      </c>
      <c r="B286" s="3" t="str">
        <f>INDEX('R2. Name matching table'!$B$5:$B$13,MATCH($A286,'R2. Name matching table'!$A$5:$A$13,0))</f>
        <v>4DS_central</v>
      </c>
      <c r="C286" s="3" t="s">
        <v>80</v>
      </c>
      <c r="D286" s="3" t="str">
        <f>INDEX('R2. Name matching table'!$E$5:$E$7,MATCH($C286,'R2. Name matching table'!$D$5:$D$7,0))</f>
        <v>Gas</v>
      </c>
      <c r="E286" s="3" t="s">
        <v>21</v>
      </c>
      <c r="F286" s="6">
        <v>7605.4334891381804</v>
      </c>
      <c r="G286" s="6">
        <v>7112.7855872739901</v>
      </c>
      <c r="H286" s="6">
        <v>6603.8425615837205</v>
      </c>
      <c r="I286" s="6">
        <v>8236.2225034909388</v>
      </c>
      <c r="J286" s="6">
        <v>7036.2308021182598</v>
      </c>
      <c r="K286" s="6">
        <v>2929.8158028994667</v>
      </c>
      <c r="L286" s="6">
        <v>2973.1329702836169</v>
      </c>
      <c r="M286" s="6">
        <v>3403.5550582937985</v>
      </c>
      <c r="N286" s="6">
        <v>5186.0375542976726</v>
      </c>
      <c r="O286" s="6">
        <v>5331.2126383341738</v>
      </c>
      <c r="P286" s="6">
        <v>8924.5200854087561</v>
      </c>
      <c r="Q286" s="6">
        <v>7685.6888161225961</v>
      </c>
    </row>
    <row r="287" spans="1:17" x14ac:dyDescent="0.3">
      <c r="A287" s="3" t="s">
        <v>39</v>
      </c>
      <c r="B287" s="3" t="str">
        <f>INDEX('R2. Name matching table'!$B$5:$B$13,MATCH($A287,'R2. Name matching table'!$A$5:$A$13,0))</f>
        <v>4DS_central</v>
      </c>
      <c r="C287" s="3" t="s">
        <v>80</v>
      </c>
      <c r="D287" s="3" t="str">
        <f>INDEX('R2. Name matching table'!$E$5:$E$7,MATCH($C287,'R2. Name matching table'!$D$5:$D$7,0))</f>
        <v>Gas</v>
      </c>
      <c r="E287" s="3" t="s">
        <v>22</v>
      </c>
      <c r="F287" s="6">
        <v>7727.7237550360696</v>
      </c>
      <c r="G287" s="6">
        <v>2206.5955447464339</v>
      </c>
      <c r="H287" s="6">
        <v>4310.3390774762602</v>
      </c>
      <c r="I287" s="6">
        <v>117.46397338050001</v>
      </c>
      <c r="J287" s="6">
        <v>1149.3438955314336</v>
      </c>
      <c r="K287" s="6">
        <v>1029.3183984591999</v>
      </c>
      <c r="L287" s="6">
        <v>3194.53278266286</v>
      </c>
      <c r="M287" s="6">
        <v>6700.2166073893804</v>
      </c>
      <c r="N287" s="6">
        <v>13020.19952168861</v>
      </c>
      <c r="O287" s="6">
        <v>10041.915219160999</v>
      </c>
      <c r="P287" s="6">
        <v>7671.7379905536</v>
      </c>
      <c r="Q287" s="6">
        <v>8737.1761850221992</v>
      </c>
    </row>
    <row r="288" spans="1:17" x14ac:dyDescent="0.3">
      <c r="A288" s="3" t="s">
        <v>39</v>
      </c>
      <c r="B288" s="3" t="str">
        <f>INDEX('R2. Name matching table'!$B$5:$B$13,MATCH($A288,'R2. Name matching table'!$A$5:$A$13,0))</f>
        <v>4DS_central</v>
      </c>
      <c r="C288" s="3" t="s">
        <v>80</v>
      </c>
      <c r="D288" s="3" t="str">
        <f>INDEX('R2. Name matching table'!$E$5:$E$7,MATCH($C288,'R2. Name matching table'!$D$5:$D$7,0))</f>
        <v>Gas</v>
      </c>
      <c r="E288" s="3" t="s">
        <v>23</v>
      </c>
      <c r="F288" s="6">
        <v>8096.6507530707595</v>
      </c>
      <c r="G288" s="6">
        <v>9129.9007758533298</v>
      </c>
      <c r="H288" s="6">
        <v>8874.3315350985831</v>
      </c>
      <c r="I288" s="6">
        <v>8057.4088748627501</v>
      </c>
      <c r="J288" s="6">
        <v>7785.1755321999535</v>
      </c>
      <c r="K288" s="6">
        <v>9951.5206404596393</v>
      </c>
      <c r="L288" s="6">
        <v>13101.16862394539</v>
      </c>
      <c r="M288" s="6">
        <v>14737.378783234839</v>
      </c>
      <c r="N288" s="6">
        <v>15961.122270657988</v>
      </c>
      <c r="O288" s="6">
        <v>14980.072332439617</v>
      </c>
      <c r="P288" s="6">
        <v>14238.546905693147</v>
      </c>
      <c r="Q288" s="6">
        <v>13260.186817574024</v>
      </c>
    </row>
    <row r="289" spans="1:17" x14ac:dyDescent="0.3">
      <c r="A289" s="3" t="s">
        <v>39</v>
      </c>
      <c r="B289" s="3" t="str">
        <f>INDEX('R2. Name matching table'!$B$5:$B$13,MATCH($A289,'R2. Name matching table'!$A$5:$A$13,0))</f>
        <v>4DS_central</v>
      </c>
      <c r="C289" s="3" t="s">
        <v>80</v>
      </c>
      <c r="D289" s="3" t="str">
        <f>INDEX('R2. Name matching table'!$E$5:$E$7,MATCH($C289,'R2. Name matching table'!$D$5:$D$7,0))</f>
        <v>Gas</v>
      </c>
      <c r="E289" s="3" t="s">
        <v>24</v>
      </c>
      <c r="F289" s="6">
        <v>5482.4287494051005</v>
      </c>
      <c r="G289" s="6">
        <v>1041.1289227197251</v>
      </c>
      <c r="H289" s="6">
        <v>282.377261648922</v>
      </c>
      <c r="I289" s="6">
        <v>752.61168596449784</v>
      </c>
      <c r="J289" s="6">
        <v>571.21404681539798</v>
      </c>
      <c r="K289" s="6">
        <v>86.533012663470402</v>
      </c>
      <c r="L289" s="6">
        <v>74.040285613177801</v>
      </c>
      <c r="M289" s="6">
        <v>37.902000000000001</v>
      </c>
      <c r="N289" s="6">
        <v>896.79104021451201</v>
      </c>
      <c r="O289" s="6">
        <v>743.53857890698794</v>
      </c>
      <c r="P289" s="6">
        <v>26.868000000000002</v>
      </c>
      <c r="Q289" s="6">
        <v>1049.3831308297611</v>
      </c>
    </row>
    <row r="290" spans="1:17" x14ac:dyDescent="0.3">
      <c r="A290" s="3" t="s">
        <v>39</v>
      </c>
      <c r="B290" s="3" t="str">
        <f>INDEX('R2. Name matching table'!$B$5:$B$13,MATCH($A290,'R2. Name matching table'!$A$5:$A$13,0))</f>
        <v>4DS_central</v>
      </c>
      <c r="C290" s="3" t="s">
        <v>80</v>
      </c>
      <c r="D290" s="3" t="str">
        <f>INDEX('R2. Name matching table'!$E$5:$E$7,MATCH($C290,'R2. Name matching table'!$D$5:$D$7,0))</f>
        <v>Gas</v>
      </c>
      <c r="E290" s="3" t="s">
        <v>25</v>
      </c>
      <c r="F290" s="6">
        <v>30068.7717821429</v>
      </c>
      <c r="G290" s="6">
        <v>25532.1150386843</v>
      </c>
      <c r="H290" s="6">
        <v>32059.0488437239</v>
      </c>
      <c r="I290" s="6">
        <v>61604.775304686897</v>
      </c>
      <c r="J290" s="6">
        <v>71094.868735774799</v>
      </c>
      <c r="K290" s="6">
        <v>78040.541220874409</v>
      </c>
      <c r="L290" s="6">
        <v>84459.267926282599</v>
      </c>
      <c r="M290" s="6">
        <v>82360.2281175596</v>
      </c>
      <c r="N290" s="6">
        <v>72856.09360130351</v>
      </c>
      <c r="O290" s="6">
        <v>77491.772686780721</v>
      </c>
      <c r="P290" s="6">
        <v>79300.901973002226</v>
      </c>
      <c r="Q290" s="6">
        <v>88401.827989178782</v>
      </c>
    </row>
    <row r="291" spans="1:17" x14ac:dyDescent="0.3">
      <c r="A291" s="3" t="s">
        <v>39</v>
      </c>
      <c r="B291" s="3" t="str">
        <f>INDEX('R2. Name matching table'!$B$5:$B$13,MATCH($A291,'R2. Name matching table'!$A$5:$A$13,0))</f>
        <v>4DS_central</v>
      </c>
      <c r="C291" s="3" t="s">
        <v>80</v>
      </c>
      <c r="D291" s="3" t="str">
        <f>INDEX('R2. Name matching table'!$E$5:$E$7,MATCH($C291,'R2. Name matching table'!$D$5:$D$7,0))</f>
        <v>Gas</v>
      </c>
      <c r="E291" s="3" t="s">
        <v>26</v>
      </c>
      <c r="F291" s="6">
        <v>3459.6166456903106</v>
      </c>
      <c r="G291" s="6">
        <v>1029.5981722224676</v>
      </c>
      <c r="H291" s="6">
        <v>1276.9104255180521</v>
      </c>
      <c r="I291" s="6">
        <v>286.25569661408502</v>
      </c>
      <c r="J291" s="6">
        <v>722.65076596939093</v>
      </c>
      <c r="K291" s="6">
        <v>787.57072059387701</v>
      </c>
      <c r="L291" s="6">
        <v>111.73874448583899</v>
      </c>
      <c r="M291" s="6">
        <v>226.05891050999</v>
      </c>
      <c r="N291" s="6">
        <v>288.686855047508</v>
      </c>
      <c r="O291" s="6">
        <v>1071.7465714001282</v>
      </c>
      <c r="P291" s="6">
        <v>711.57877472451798</v>
      </c>
      <c r="Q291" s="6">
        <v>813.54593009815994</v>
      </c>
    </row>
    <row r="292" spans="1:17" x14ac:dyDescent="0.3">
      <c r="A292" s="3" t="s">
        <v>39</v>
      </c>
      <c r="B292" s="3" t="str">
        <f>INDEX('R2. Name matching table'!$B$5:$B$13,MATCH($A292,'R2. Name matching table'!$A$5:$A$13,0))</f>
        <v>4DS_central</v>
      </c>
      <c r="C292" s="3" t="s">
        <v>80</v>
      </c>
      <c r="D292" s="3" t="str">
        <f>INDEX('R2. Name matching table'!$E$5:$E$7,MATCH($C292,'R2. Name matching table'!$D$5:$D$7,0))</f>
        <v>Gas</v>
      </c>
      <c r="E292" s="3" t="s">
        <v>27</v>
      </c>
      <c r="F292" s="6">
        <v>183.98666424391905</v>
      </c>
      <c r="G292" s="6">
        <v>166.207131163187</v>
      </c>
      <c r="H292" s="6">
        <v>125.38201894835399</v>
      </c>
      <c r="I292" s="6">
        <v>0.78653019743897246</v>
      </c>
      <c r="J292" s="6">
        <v>5.5555555555555601E-3</v>
      </c>
      <c r="K292" s="6">
        <v>7.7777777777777802E-3</v>
      </c>
      <c r="L292" s="6">
        <v>1.4999999999999999E-2</v>
      </c>
      <c r="M292" s="6">
        <v>43.430660370156303</v>
      </c>
      <c r="N292" s="6">
        <v>43.334551582583899</v>
      </c>
      <c r="O292" s="6">
        <v>15.282391038023</v>
      </c>
      <c r="P292" s="6">
        <v>42.635503447468402</v>
      </c>
      <c r="Q292" s="6">
        <v>57.902547160208499</v>
      </c>
    </row>
    <row r="293" spans="1:17" x14ac:dyDescent="0.3">
      <c r="A293" s="3" t="s">
        <v>39</v>
      </c>
      <c r="B293" s="3" t="str">
        <f>INDEX('R2. Name matching table'!$B$5:$B$13,MATCH($A293,'R2. Name matching table'!$A$5:$A$13,0))</f>
        <v>4DS_central</v>
      </c>
      <c r="C293" s="3" t="s">
        <v>80</v>
      </c>
      <c r="D293" s="3" t="str">
        <f>INDEX('R2. Name matching table'!$E$5:$E$7,MATCH($C293,'R2. Name matching table'!$D$5:$D$7,0))</f>
        <v>Gas</v>
      </c>
      <c r="E293" s="3" t="s">
        <v>28</v>
      </c>
      <c r="F293" s="6">
        <v>11965.1546962092</v>
      </c>
      <c r="G293" s="6">
        <v>18709.1842639723</v>
      </c>
      <c r="H293" s="6">
        <v>21680.798387036219</v>
      </c>
      <c r="I293" s="6">
        <v>29336.115536749341</v>
      </c>
      <c r="J293" s="6">
        <v>34967.419440943762</v>
      </c>
      <c r="K293" s="6">
        <v>38408.590843900412</v>
      </c>
      <c r="L293" s="6">
        <v>44644.445371208945</v>
      </c>
      <c r="M293" s="6">
        <v>45274.762097696002</v>
      </c>
      <c r="N293" s="6">
        <v>43899.15741134651</v>
      </c>
      <c r="O293" s="6">
        <v>44556.817747841356</v>
      </c>
      <c r="P293" s="6">
        <v>46024.914658290807</v>
      </c>
      <c r="Q293" s="6">
        <v>35759.297577607191</v>
      </c>
    </row>
    <row r="294" spans="1:17" x14ac:dyDescent="0.3">
      <c r="A294" s="3" t="s">
        <v>39</v>
      </c>
      <c r="B294" s="3" t="str">
        <f>INDEX('R2. Name matching table'!$B$5:$B$13,MATCH($A294,'R2. Name matching table'!$A$5:$A$13,0))</f>
        <v>4DS_central</v>
      </c>
      <c r="C294" s="3" t="s">
        <v>80</v>
      </c>
      <c r="D294" s="3" t="str">
        <f>INDEX('R2. Name matching table'!$E$5:$E$7,MATCH($C294,'R2. Name matching table'!$D$5:$D$7,0))</f>
        <v>Gas</v>
      </c>
      <c r="E294" s="3" t="s">
        <v>29</v>
      </c>
      <c r="F294" s="6">
        <v>1489.2188291199968</v>
      </c>
      <c r="G294" s="6">
        <v>511.30880000000002</v>
      </c>
      <c r="H294" s="6">
        <v>929.84418681747502</v>
      </c>
      <c r="I294" s="6">
        <v>488.30774085952851</v>
      </c>
      <c r="J294" s="6">
        <v>383.82342112081403</v>
      </c>
      <c r="K294" s="6">
        <v>926.10646009220886</v>
      </c>
      <c r="L294" s="6">
        <v>212.93004667387999</v>
      </c>
      <c r="M294" s="6">
        <v>230.58884735999999</v>
      </c>
      <c r="N294" s="6">
        <v>512.565219571954</v>
      </c>
      <c r="O294" s="6">
        <v>1171.052134917526</v>
      </c>
      <c r="P294" s="6">
        <v>483.96486640745928</v>
      </c>
      <c r="Q294" s="6">
        <v>1099.1881949535941</v>
      </c>
    </row>
    <row r="295" spans="1:17" x14ac:dyDescent="0.3">
      <c r="A295" s="3" t="s">
        <v>39</v>
      </c>
      <c r="B295" s="3" t="str">
        <f>INDEX('R2. Name matching table'!$B$5:$B$13,MATCH($A295,'R2. Name matching table'!$A$5:$A$13,0))</f>
        <v>4DS_central</v>
      </c>
      <c r="C295" s="3" t="s">
        <v>80</v>
      </c>
      <c r="D295" s="3" t="str">
        <f>INDEX('R2. Name matching table'!$E$5:$E$7,MATCH($C295,'R2. Name matching table'!$D$5:$D$7,0))</f>
        <v>Gas</v>
      </c>
      <c r="E295" s="3" t="s">
        <v>30</v>
      </c>
      <c r="F295" s="6">
        <v>10236.542041205354</v>
      </c>
      <c r="G295" s="6">
        <v>12469.319080968828</v>
      </c>
      <c r="H295" s="6">
        <v>13179.446794249599</v>
      </c>
      <c r="I295" s="6">
        <v>12202.387928084578</v>
      </c>
      <c r="J295" s="6">
        <v>9322.2821603640041</v>
      </c>
      <c r="K295" s="6">
        <v>2471.251535407644</v>
      </c>
      <c r="L295" s="6">
        <v>1084.2431540247048</v>
      </c>
      <c r="M295" s="6">
        <v>2103.0156822685249</v>
      </c>
      <c r="N295" s="6">
        <v>3131.5897944104063</v>
      </c>
      <c r="O295" s="6">
        <v>1430.8499919204201</v>
      </c>
      <c r="P295" s="6">
        <v>1853.3636069457041</v>
      </c>
      <c r="Q295" s="6">
        <v>4164.9392116907729</v>
      </c>
    </row>
    <row r="296" spans="1:17" x14ac:dyDescent="0.3">
      <c r="A296" s="3" t="s">
        <v>39</v>
      </c>
      <c r="B296" s="3" t="str">
        <f>INDEX('R2. Name matching table'!$B$5:$B$13,MATCH($A296,'R2. Name matching table'!$A$5:$A$13,0))</f>
        <v>4DS_central</v>
      </c>
      <c r="C296" s="3" t="s">
        <v>80</v>
      </c>
      <c r="D296" s="3" t="str">
        <f>INDEX('R2. Name matching table'!$E$5:$E$7,MATCH($C296,'R2. Name matching table'!$D$5:$D$7,0))</f>
        <v>Gas</v>
      </c>
      <c r="E296" s="3" t="s">
        <v>31</v>
      </c>
      <c r="F296" s="6"/>
      <c r="G296" s="6"/>
      <c r="H296" s="6"/>
      <c r="I296" s="6"/>
      <c r="J296" s="6"/>
      <c r="K296" s="6"/>
      <c r="L296" s="6">
        <v>5.0000000000000001E-3</v>
      </c>
      <c r="M296" s="6"/>
      <c r="N296" s="6"/>
      <c r="O296" s="6"/>
      <c r="P296" s="6"/>
      <c r="Q296" s="6"/>
    </row>
    <row r="297" spans="1:17" x14ac:dyDescent="0.3">
      <c r="A297" s="3" t="s">
        <v>39</v>
      </c>
      <c r="B297" s="3" t="str">
        <f>INDEX('R2. Name matching table'!$B$5:$B$13,MATCH($A297,'R2. Name matching table'!$A$5:$A$13,0))</f>
        <v>4DS_central</v>
      </c>
      <c r="C297" s="3" t="s">
        <v>80</v>
      </c>
      <c r="D297" s="3" t="str">
        <f>INDEX('R2. Name matching table'!$E$5:$E$7,MATCH($C297,'R2. Name matching table'!$D$5:$D$7,0))</f>
        <v>Gas</v>
      </c>
      <c r="E297" s="3" t="s">
        <v>32</v>
      </c>
      <c r="F297" s="6">
        <v>26046.228122184351</v>
      </c>
      <c r="G297" s="6">
        <v>18178.038336062</v>
      </c>
      <c r="H297" s="6">
        <v>13690.63829702781</v>
      </c>
      <c r="I297" s="6">
        <v>19260.962735507193</v>
      </c>
      <c r="J297" s="6">
        <v>17817.138791526839</v>
      </c>
      <c r="K297" s="6">
        <v>17828.515239424119</v>
      </c>
      <c r="L297" s="6">
        <v>20943.538922903819</v>
      </c>
      <c r="M297" s="6">
        <v>25387.437302122558</v>
      </c>
      <c r="N297" s="6">
        <v>25393.313289912428</v>
      </c>
      <c r="O297" s="6">
        <v>23108.441705939422</v>
      </c>
      <c r="P297" s="6">
        <v>23247.38558460967</v>
      </c>
      <c r="Q297" s="6">
        <v>21500.022405558353</v>
      </c>
    </row>
    <row r="298" spans="1:17" x14ac:dyDescent="0.3">
      <c r="A298" s="3" t="s">
        <v>39</v>
      </c>
      <c r="B298" s="3" t="str">
        <f>INDEX('R2. Name matching table'!$B$5:$B$13,MATCH($A298,'R2. Name matching table'!$A$5:$A$13,0))</f>
        <v>4DS_central</v>
      </c>
      <c r="C298" s="3" t="s">
        <v>80</v>
      </c>
      <c r="D298" s="3" t="str">
        <f>INDEX('R2. Name matching table'!$E$5:$E$7,MATCH($C298,'R2. Name matching table'!$D$5:$D$7,0))</f>
        <v>Gas</v>
      </c>
      <c r="E298" s="3" t="s">
        <v>33</v>
      </c>
      <c r="F298" s="6">
        <v>11985.75210389231</v>
      </c>
      <c r="G298" s="6">
        <v>7770.0078160139255</v>
      </c>
      <c r="H298" s="6">
        <v>9149.4721615786311</v>
      </c>
      <c r="I298" s="6">
        <v>6234.0064817865814</v>
      </c>
      <c r="J298" s="6">
        <v>5423.7552253000003</v>
      </c>
      <c r="K298" s="6">
        <v>3710.8922683268202</v>
      </c>
      <c r="L298" s="6">
        <v>755.11903116528094</v>
      </c>
      <c r="M298" s="6">
        <v>1986.969475651691</v>
      </c>
      <c r="N298" s="6">
        <v>5199.6515940968202</v>
      </c>
      <c r="O298" s="6">
        <v>6265.97665149364</v>
      </c>
      <c r="P298" s="6">
        <v>6870.2467797503305</v>
      </c>
      <c r="Q298" s="6">
        <v>8690.0442898627607</v>
      </c>
    </row>
    <row r="299" spans="1:17" x14ac:dyDescent="0.3">
      <c r="A299" s="3" t="s">
        <v>39</v>
      </c>
      <c r="B299" s="3" t="str">
        <f>INDEX('R2. Name matching table'!$B$5:$B$13,MATCH($A299,'R2. Name matching table'!$A$5:$A$13,0))</f>
        <v>4DS_central</v>
      </c>
      <c r="C299" s="3" t="s">
        <v>81</v>
      </c>
      <c r="D299" s="3" t="str">
        <f>INDEX('R2. Name matching table'!$E$5:$E$7,MATCH($C299,'R2. Name matching table'!$D$5:$D$7,0))</f>
        <v>Oil</v>
      </c>
      <c r="E299" s="3" t="s">
        <v>19</v>
      </c>
      <c r="F299" s="6">
        <v>20335.725670305044</v>
      </c>
      <c r="G299" s="6">
        <v>21914.136463044742</v>
      </c>
      <c r="H299" s="6">
        <v>25818.52078753704</v>
      </c>
      <c r="I299" s="6">
        <v>32133.230397922413</v>
      </c>
      <c r="J299" s="6">
        <v>23288.442317812965</v>
      </c>
      <c r="K299" s="6">
        <v>15127.075941019517</v>
      </c>
      <c r="L299" s="6">
        <v>16334.391570517102</v>
      </c>
      <c r="M299" s="6">
        <v>14124.644901344584</v>
      </c>
      <c r="N299" s="6">
        <v>2053.8304775653814</v>
      </c>
      <c r="O299" s="6">
        <v>272.64254439414975</v>
      </c>
      <c r="P299" s="6">
        <v>33.763072113189899</v>
      </c>
      <c r="Q299" s="6">
        <v>15892.459925292464</v>
      </c>
    </row>
    <row r="300" spans="1:17" x14ac:dyDescent="0.3">
      <c r="A300" s="3" t="s">
        <v>39</v>
      </c>
      <c r="B300" s="3" t="str">
        <f>INDEX('R2. Name matching table'!$B$5:$B$13,MATCH($A300,'R2. Name matching table'!$A$5:$A$13,0))</f>
        <v>4DS_central</v>
      </c>
      <c r="C300" s="3" t="s">
        <v>81</v>
      </c>
      <c r="D300" s="3" t="str">
        <f>INDEX('R2. Name matching table'!$E$5:$E$7,MATCH($C300,'R2. Name matching table'!$D$5:$D$7,0))</f>
        <v>Oil</v>
      </c>
      <c r="E300" s="3" t="s">
        <v>20</v>
      </c>
      <c r="F300" s="6">
        <v>1540.9259280000001</v>
      </c>
      <c r="G300" s="6">
        <v>1486.5190094075394</v>
      </c>
      <c r="H300" s="6">
        <v>1250.4881594075391</v>
      </c>
      <c r="I300" s="6">
        <v>825.54338859246172</v>
      </c>
      <c r="J300" s="6">
        <v>1008.3043000717652</v>
      </c>
      <c r="K300" s="6">
        <v>1008.304300071763</v>
      </c>
      <c r="L300" s="6">
        <v>1.9276683690239917</v>
      </c>
      <c r="M300" s="6">
        <v>1.9285067204582458</v>
      </c>
      <c r="N300" s="6">
        <v>861.50153537455503</v>
      </c>
      <c r="O300" s="6">
        <v>861.50069702312101</v>
      </c>
      <c r="P300" s="6">
        <v>219.59951162058417</v>
      </c>
      <c r="Q300" s="6">
        <v>911.92592799999989</v>
      </c>
    </row>
    <row r="301" spans="1:17" x14ac:dyDescent="0.3">
      <c r="A301" s="3" t="s">
        <v>39</v>
      </c>
      <c r="B301" s="3" t="str">
        <f>INDEX('R2. Name matching table'!$B$5:$B$13,MATCH($A301,'R2. Name matching table'!$A$5:$A$13,0))</f>
        <v>4DS_central</v>
      </c>
      <c r="C301" s="3" t="s">
        <v>81</v>
      </c>
      <c r="D301" s="3" t="str">
        <f>INDEX('R2. Name matching table'!$E$5:$E$7,MATCH($C301,'R2. Name matching table'!$D$5:$D$7,0))</f>
        <v>Oil</v>
      </c>
      <c r="E301" s="3" t="s">
        <v>21</v>
      </c>
      <c r="F301" s="6">
        <v>1620.8897142857099</v>
      </c>
      <c r="G301" s="6">
        <v>1620.8897142857099</v>
      </c>
      <c r="H301" s="6">
        <v>1620.8897142857099</v>
      </c>
      <c r="I301" s="6">
        <v>1620.8897142857099</v>
      </c>
      <c r="J301" s="6">
        <v>1620.8897142857099</v>
      </c>
      <c r="K301" s="6">
        <v>1620.8897142857099</v>
      </c>
      <c r="L301" s="6">
        <v>1620.8897142857099</v>
      </c>
      <c r="M301" s="6">
        <v>2718.0897142857102</v>
      </c>
      <c r="N301" s="6">
        <v>18788.057183948</v>
      </c>
      <c r="O301" s="6">
        <v>25615.512254621503</v>
      </c>
      <c r="P301" s="6">
        <v>50566.740695034299</v>
      </c>
      <c r="Q301" s="6">
        <v>43644.60624375473</v>
      </c>
    </row>
    <row r="302" spans="1:17" x14ac:dyDescent="0.3">
      <c r="A302" s="3" t="s">
        <v>39</v>
      </c>
      <c r="B302" s="3" t="str">
        <f>INDEX('R2. Name matching table'!$B$5:$B$13,MATCH($A302,'R2. Name matching table'!$A$5:$A$13,0))</f>
        <v>4DS_central</v>
      </c>
      <c r="C302" s="3" t="s">
        <v>81</v>
      </c>
      <c r="D302" s="3" t="str">
        <f>INDEX('R2. Name matching table'!$E$5:$E$7,MATCH($C302,'R2. Name matching table'!$D$5:$D$7,0))</f>
        <v>Oil</v>
      </c>
      <c r="E302" s="3" t="s">
        <v>22</v>
      </c>
      <c r="F302" s="6">
        <v>7308.1868000000004</v>
      </c>
      <c r="G302" s="6">
        <v>7206.5868</v>
      </c>
      <c r="H302" s="6">
        <v>5340.0019798500007</v>
      </c>
      <c r="I302" s="6">
        <v>2353.4662676100011</v>
      </c>
      <c r="J302" s="6">
        <v>5696.8714157132499</v>
      </c>
      <c r="K302" s="6">
        <v>5646.2521663532507</v>
      </c>
      <c r="L302" s="6">
        <v>183.96580820011002</v>
      </c>
      <c r="M302" s="6">
        <v>385.83339687307199</v>
      </c>
      <c r="N302" s="6">
        <v>2855.2846116884566</v>
      </c>
      <c r="O302" s="6">
        <v>2706.1440656761511</v>
      </c>
      <c r="P302" s="6">
        <v>2423.4767972034915</v>
      </c>
      <c r="Q302" s="6">
        <v>2987.92405512</v>
      </c>
    </row>
    <row r="303" spans="1:17" x14ac:dyDescent="0.3">
      <c r="A303" s="3" t="s">
        <v>39</v>
      </c>
      <c r="B303" s="3" t="str">
        <f>INDEX('R2. Name matching table'!$B$5:$B$13,MATCH($A303,'R2. Name matching table'!$A$5:$A$13,0))</f>
        <v>4DS_central</v>
      </c>
      <c r="C303" s="3" t="s">
        <v>81</v>
      </c>
      <c r="D303" s="3" t="str">
        <f>INDEX('R2. Name matching table'!$E$5:$E$7,MATCH($C303,'R2. Name matching table'!$D$5:$D$7,0))</f>
        <v>Oil</v>
      </c>
      <c r="E303" s="3" t="s">
        <v>23</v>
      </c>
      <c r="F303" s="6">
        <v>18302.179957521825</v>
      </c>
      <c r="G303" s="6">
        <v>19255.602393991387</v>
      </c>
      <c r="H303" s="6">
        <v>21654.362272564562</v>
      </c>
      <c r="I303" s="6">
        <v>25844.941043712155</v>
      </c>
      <c r="J303" s="6">
        <v>25946.96402797207</v>
      </c>
      <c r="K303" s="6">
        <v>24203.59259291357</v>
      </c>
      <c r="L303" s="6">
        <v>37635.974380149972</v>
      </c>
      <c r="M303" s="6">
        <v>32710.148594050559</v>
      </c>
      <c r="N303" s="6">
        <v>34397.272878721647</v>
      </c>
      <c r="O303" s="6">
        <v>33303.575065687044</v>
      </c>
      <c r="P303" s="6">
        <v>25209.067733992975</v>
      </c>
      <c r="Q303" s="6">
        <v>8224.4596836187648</v>
      </c>
    </row>
    <row r="304" spans="1:17" x14ac:dyDescent="0.3">
      <c r="A304" s="3" t="s">
        <v>39</v>
      </c>
      <c r="B304" s="3" t="str">
        <f>INDEX('R2. Name matching table'!$B$5:$B$13,MATCH($A304,'R2. Name matching table'!$A$5:$A$13,0))</f>
        <v>4DS_central</v>
      </c>
      <c r="C304" s="3" t="s">
        <v>81</v>
      </c>
      <c r="D304" s="3" t="str">
        <f>INDEX('R2. Name matching table'!$E$5:$E$7,MATCH($C304,'R2. Name matching table'!$D$5:$D$7,0))</f>
        <v>Oil</v>
      </c>
      <c r="E304" s="3" t="s">
        <v>24</v>
      </c>
      <c r="F304" s="6">
        <v>14.373790279604</v>
      </c>
      <c r="G304" s="6">
        <v>347.17003749999998</v>
      </c>
      <c r="H304" s="6">
        <v>253.70118124999999</v>
      </c>
      <c r="I304" s="6">
        <v>104.15101125</v>
      </c>
      <c r="J304" s="6">
        <v>8.5457239999999892</v>
      </c>
      <c r="K304" s="6">
        <v>28.294194137477099</v>
      </c>
      <c r="L304" s="6">
        <v>577.60002117312308</v>
      </c>
      <c r="M304" s="6">
        <v>636.34179644658866</v>
      </c>
      <c r="N304" s="6">
        <v>431.88762409028499</v>
      </c>
      <c r="O304" s="6">
        <v>423.34914771635908</v>
      </c>
      <c r="P304" s="6">
        <v>465.26871660122015</v>
      </c>
      <c r="Q304" s="6">
        <v>394.0661582285241</v>
      </c>
    </row>
    <row r="305" spans="1:17" x14ac:dyDescent="0.3">
      <c r="A305" s="3" t="s">
        <v>39</v>
      </c>
      <c r="B305" s="3" t="str">
        <f>INDEX('R2. Name matching table'!$B$5:$B$13,MATCH($A305,'R2. Name matching table'!$A$5:$A$13,0))</f>
        <v>4DS_central</v>
      </c>
      <c r="C305" s="3" t="s">
        <v>81</v>
      </c>
      <c r="D305" s="3" t="str">
        <f>INDEX('R2. Name matching table'!$E$5:$E$7,MATCH($C305,'R2. Name matching table'!$D$5:$D$7,0))</f>
        <v>Oil</v>
      </c>
      <c r="E305" s="3" t="s">
        <v>25</v>
      </c>
      <c r="F305" s="6">
        <v>21817.018442619701</v>
      </c>
      <c r="G305" s="6">
        <v>23622.3198182374</v>
      </c>
      <c r="H305" s="6">
        <v>17845.328481427601</v>
      </c>
      <c r="I305" s="6">
        <v>10904.57065416027</v>
      </c>
      <c r="J305" s="6">
        <v>17467.619501022269</v>
      </c>
      <c r="K305" s="6">
        <v>20299.6776679959</v>
      </c>
      <c r="L305" s="6">
        <v>11471.003560784369</v>
      </c>
      <c r="M305" s="6">
        <v>9203.8737464771493</v>
      </c>
      <c r="N305" s="6">
        <v>20915.952742226287</v>
      </c>
      <c r="O305" s="6">
        <v>27305.020906949263</v>
      </c>
      <c r="P305" s="6">
        <v>17261.438560800365</v>
      </c>
      <c r="Q305" s="6">
        <v>22142.30487755276</v>
      </c>
    </row>
    <row r="306" spans="1:17" x14ac:dyDescent="0.3">
      <c r="A306" s="3" t="s">
        <v>39</v>
      </c>
      <c r="B306" s="3" t="str">
        <f>INDEX('R2. Name matching table'!$B$5:$B$13,MATCH($A306,'R2. Name matching table'!$A$5:$A$13,0))</f>
        <v>4DS_central</v>
      </c>
      <c r="C306" s="3" t="s">
        <v>81</v>
      </c>
      <c r="D306" s="3" t="str">
        <f>INDEX('R2. Name matching table'!$E$5:$E$7,MATCH($C306,'R2. Name matching table'!$D$5:$D$7,0))</f>
        <v>Oil</v>
      </c>
      <c r="E306" s="3" t="s">
        <v>26</v>
      </c>
      <c r="F306" s="6">
        <v>1375.9391274</v>
      </c>
      <c r="G306" s="6">
        <v>1239.6361176</v>
      </c>
      <c r="H306" s="6">
        <v>895.29275159999997</v>
      </c>
      <c r="I306" s="6">
        <v>344.343366</v>
      </c>
      <c r="J306" s="6">
        <v>382.909071984599</v>
      </c>
      <c r="K306" s="6">
        <v>382.90907198459962</v>
      </c>
      <c r="L306" s="6">
        <v>507.90338402654237</v>
      </c>
      <c r="M306" s="6">
        <v>1027.5405023181349</v>
      </c>
      <c r="N306" s="6">
        <v>772.12965599999995</v>
      </c>
      <c r="O306" s="6">
        <v>252.49253770840699</v>
      </c>
      <c r="P306" s="6">
        <v>508.05134004392397</v>
      </c>
      <c r="Q306" s="6">
        <v>508.05134004392397</v>
      </c>
    </row>
    <row r="307" spans="1:17" x14ac:dyDescent="0.3">
      <c r="A307" s="3" t="s">
        <v>39</v>
      </c>
      <c r="B307" s="3" t="str">
        <f>INDEX('R2. Name matching table'!$B$5:$B$13,MATCH($A307,'R2. Name matching table'!$A$5:$A$13,0))</f>
        <v>4DS_central</v>
      </c>
      <c r="C307" s="3" t="s">
        <v>81</v>
      </c>
      <c r="D307" s="3" t="str">
        <f>INDEX('R2. Name matching table'!$E$5:$E$7,MATCH($C307,'R2. Name matching table'!$D$5:$D$7,0))</f>
        <v>Oil</v>
      </c>
      <c r="E307" s="3" t="s">
        <v>27</v>
      </c>
      <c r="F307" s="6">
        <v>13.39776</v>
      </c>
      <c r="G307" s="6">
        <v>12.057983999999999</v>
      </c>
      <c r="H307" s="6"/>
      <c r="I307" s="6"/>
      <c r="J307" s="6"/>
      <c r="K307" s="6"/>
      <c r="L307" s="6"/>
      <c r="M307" s="6">
        <v>8.2229317218000002</v>
      </c>
      <c r="N307" s="6">
        <v>15.759171721800001</v>
      </c>
      <c r="O307" s="6">
        <v>7.5362400000000003</v>
      </c>
      <c r="P307" s="6"/>
      <c r="Q307" s="6"/>
    </row>
    <row r="308" spans="1:17" x14ac:dyDescent="0.3">
      <c r="A308" s="3" t="s">
        <v>39</v>
      </c>
      <c r="B308" s="3" t="str">
        <f>INDEX('R2. Name matching table'!$B$5:$B$13,MATCH($A308,'R2. Name matching table'!$A$5:$A$13,0))</f>
        <v>4DS_central</v>
      </c>
      <c r="C308" s="3" t="s">
        <v>81</v>
      </c>
      <c r="D308" s="3" t="str">
        <f>INDEX('R2. Name matching table'!$E$5:$E$7,MATCH($C308,'R2. Name matching table'!$D$5:$D$7,0))</f>
        <v>Oil</v>
      </c>
      <c r="E308" s="3" t="s">
        <v>28</v>
      </c>
      <c r="F308" s="6">
        <v>54799</v>
      </c>
      <c r="G308" s="6">
        <v>59272.2</v>
      </c>
      <c r="H308" s="6">
        <v>69906.954510271142</v>
      </c>
      <c r="I308" s="6">
        <v>87778.576581791989</v>
      </c>
      <c r="J308" s="6">
        <v>88027.463952751772</v>
      </c>
      <c r="K308" s="6">
        <v>89788.763548952847</v>
      </c>
      <c r="L308" s="6">
        <v>90634.710936290154</v>
      </c>
      <c r="M308" s="6">
        <v>86751.187077879702</v>
      </c>
      <c r="N308" s="6">
        <v>61381.103443705615</v>
      </c>
      <c r="O308" s="6">
        <v>48091.561207465333</v>
      </c>
      <c r="P308" s="6">
        <v>37980.964502825176</v>
      </c>
      <c r="Q308" s="6">
        <v>26443.656588404407</v>
      </c>
    </row>
    <row r="309" spans="1:17" x14ac:dyDescent="0.3">
      <c r="A309" s="3" t="s">
        <v>39</v>
      </c>
      <c r="B309" s="3" t="str">
        <f>INDEX('R2. Name matching table'!$B$5:$B$13,MATCH($A309,'R2. Name matching table'!$A$5:$A$13,0))</f>
        <v>4DS_central</v>
      </c>
      <c r="C309" s="3" t="s">
        <v>81</v>
      </c>
      <c r="D309" s="3" t="str">
        <f>INDEX('R2. Name matching table'!$E$5:$E$7,MATCH($C309,'R2. Name matching table'!$D$5:$D$7,0))</f>
        <v>Oil</v>
      </c>
      <c r="E309" s="3" t="s">
        <v>29</v>
      </c>
      <c r="F309" s="6">
        <v>7756</v>
      </c>
      <c r="G309" s="6">
        <v>7989.2000000000007</v>
      </c>
      <c r="H309" s="6">
        <v>8497.4</v>
      </c>
      <c r="I309" s="6">
        <v>5481.9714124771926</v>
      </c>
      <c r="J309" s="6">
        <v>4710.1249587402026</v>
      </c>
      <c r="K309" s="6">
        <v>3513.7400806616429</v>
      </c>
      <c r="L309" s="6">
        <v>0.1244218385989312</v>
      </c>
      <c r="M309" s="6">
        <v>3602.9507400000002</v>
      </c>
      <c r="N309" s="6">
        <v>4504.3126003938632</v>
      </c>
      <c r="O309" s="6">
        <v>1171.3422073393631</v>
      </c>
      <c r="P309" s="6">
        <v>269.96980606689999</v>
      </c>
      <c r="Q309" s="6"/>
    </row>
    <row r="310" spans="1:17" x14ac:dyDescent="0.3">
      <c r="A310" s="3" t="s">
        <v>39</v>
      </c>
      <c r="B310" s="3" t="str">
        <f>INDEX('R2. Name matching table'!$B$5:$B$13,MATCH($A310,'R2. Name matching table'!$A$5:$A$13,0))</f>
        <v>4DS_central</v>
      </c>
      <c r="C310" s="3" t="s">
        <v>81</v>
      </c>
      <c r="D310" s="3" t="str">
        <f>INDEX('R2. Name matching table'!$E$5:$E$7,MATCH($C310,'R2. Name matching table'!$D$5:$D$7,0))</f>
        <v>Oil</v>
      </c>
      <c r="E310" s="3" t="s">
        <v>30</v>
      </c>
      <c r="F310" s="6">
        <v>6066.7654501654515</v>
      </c>
      <c r="G310" s="6">
        <v>5986.8994166433868</v>
      </c>
      <c r="H310" s="6">
        <v>5452.9580292552973</v>
      </c>
      <c r="I310" s="6">
        <v>4584.6826980552987</v>
      </c>
      <c r="J310" s="6">
        <v>3499.3385340552986</v>
      </c>
      <c r="K310" s="6">
        <v>2172.6440560920855</v>
      </c>
      <c r="L310" s="6">
        <v>1267.5879345806052</v>
      </c>
      <c r="M310" s="6">
        <v>238.33033653163858</v>
      </c>
      <c r="N310" s="6">
        <v>1783.0891053429984</v>
      </c>
      <c r="O310" s="6">
        <v>1783.0891053429975</v>
      </c>
      <c r="P310" s="6">
        <v>1783.089105342998</v>
      </c>
      <c r="Q310" s="6">
        <v>1783.0891053429971</v>
      </c>
    </row>
    <row r="311" spans="1:17" x14ac:dyDescent="0.3">
      <c r="A311" s="3" t="s">
        <v>39</v>
      </c>
      <c r="B311" s="3" t="str">
        <f>INDEX('R2. Name matching table'!$B$5:$B$13,MATCH($A311,'R2. Name matching table'!$A$5:$A$13,0))</f>
        <v>4DS_central</v>
      </c>
      <c r="C311" s="3" t="s">
        <v>81</v>
      </c>
      <c r="D311" s="3" t="str">
        <f>INDEX('R2. Name matching table'!$E$5:$E$7,MATCH($C311,'R2. Name matching table'!$D$5:$D$7,0))</f>
        <v>Oil</v>
      </c>
      <c r="E311" s="3" t="s">
        <v>32</v>
      </c>
      <c r="F311" s="6"/>
      <c r="G311" s="6"/>
      <c r="H311" s="6"/>
      <c r="I311" s="6"/>
      <c r="J311" s="6"/>
      <c r="K311" s="6"/>
      <c r="L311" s="6"/>
      <c r="M311" s="6">
        <v>2245.1258864461402</v>
      </c>
      <c r="N311" s="6">
        <v>10551.787345463901</v>
      </c>
      <c r="O311" s="6">
        <v>8306.6615095809448</v>
      </c>
      <c r="P311" s="6">
        <v>10.26116772951049</v>
      </c>
      <c r="Q311" s="6">
        <v>10.261117166364256</v>
      </c>
    </row>
    <row r="312" spans="1:17" x14ac:dyDescent="0.3">
      <c r="A312" s="3" t="s">
        <v>39</v>
      </c>
      <c r="B312" s="3" t="str">
        <f>INDEX('R2. Name matching table'!$B$5:$B$13,MATCH($A312,'R2. Name matching table'!$A$5:$A$13,0))</f>
        <v>4DS_central</v>
      </c>
      <c r="C312" s="3" t="s">
        <v>81</v>
      </c>
      <c r="D312" s="3" t="str">
        <f>INDEX('R2. Name matching table'!$E$5:$E$7,MATCH($C312,'R2. Name matching table'!$D$5:$D$7,0))</f>
        <v>Oil</v>
      </c>
      <c r="E312" s="3" t="s">
        <v>33</v>
      </c>
      <c r="F312" s="6">
        <v>9134.56984293403</v>
      </c>
      <c r="G312" s="6">
        <v>2913.85272147769</v>
      </c>
      <c r="H312" s="6"/>
      <c r="I312" s="6"/>
      <c r="J312" s="6"/>
      <c r="K312" s="6">
        <v>34.477460639999997</v>
      </c>
      <c r="L312" s="6"/>
      <c r="M312" s="6">
        <v>7497.9980213271356</v>
      </c>
      <c r="N312" s="6">
        <v>8225.7371731200019</v>
      </c>
      <c r="O312" s="6">
        <v>7378.9619897215098</v>
      </c>
      <c r="P312" s="6">
        <v>6399.4587997462877</v>
      </c>
      <c r="Q312" s="6">
        <v>5431.5139831447777</v>
      </c>
    </row>
    <row r="313" spans="1:17" x14ac:dyDescent="0.3">
      <c r="A313" s="3" t="s">
        <v>40</v>
      </c>
      <c r="B313" s="3" t="str">
        <f>INDEX('R2. Name matching table'!$B$5:$B$13,MATCH($A313,'R2. Name matching table'!$A$5:$A$13,0))</f>
        <v>B2DS_central</v>
      </c>
      <c r="C313" s="3" t="s">
        <v>79</v>
      </c>
      <c r="D313" s="3" t="str">
        <f>INDEX('R2. Name matching table'!$E$5:$E$7,MATCH($C313,'R2. Name matching table'!$D$5:$D$7,0))</f>
        <v>Coal</v>
      </c>
      <c r="E313" s="3" t="s">
        <v>19</v>
      </c>
      <c r="F313" s="6">
        <v>5943.7487520000004</v>
      </c>
      <c r="G313" s="6">
        <v>6367.0922568611986</v>
      </c>
      <c r="H313" s="6">
        <v>7562.1082802642986</v>
      </c>
      <c r="I313" s="6">
        <v>9957.8529219478114</v>
      </c>
      <c r="J313" s="6">
        <v>1386.911222758119</v>
      </c>
      <c r="K313" s="6">
        <v>15143.672269513141</v>
      </c>
      <c r="L313" s="6">
        <v>22250.967895896239</v>
      </c>
      <c r="M313" s="6">
        <v>39425.729988823121</v>
      </c>
      <c r="N313" s="6">
        <v>25626.851875865406</v>
      </c>
      <c r="O313" s="6">
        <v>3483.7672552075569</v>
      </c>
      <c r="P313" s="6">
        <v>7640.8329844260206</v>
      </c>
      <c r="Q313" s="6">
        <v>12626.978829993584</v>
      </c>
    </row>
    <row r="314" spans="1:17" x14ac:dyDescent="0.3">
      <c r="A314" s="3" t="s">
        <v>40</v>
      </c>
      <c r="B314" s="3" t="str">
        <f>INDEX('R2. Name matching table'!$B$5:$B$13,MATCH($A314,'R2. Name matching table'!$A$5:$A$13,0))</f>
        <v>B2DS_central</v>
      </c>
      <c r="C314" s="3" t="s">
        <v>79</v>
      </c>
      <c r="D314" s="3" t="str">
        <f>INDEX('R2. Name matching table'!$E$5:$E$7,MATCH($C314,'R2. Name matching table'!$D$5:$D$7,0))</f>
        <v>Coal</v>
      </c>
      <c r="E314" s="3" t="s">
        <v>20</v>
      </c>
      <c r="F314" s="6">
        <v>8698.3700759999992</v>
      </c>
      <c r="G314" s="6">
        <v>9317.9114846631001</v>
      </c>
      <c r="H314" s="6">
        <v>11066.755867564099</v>
      </c>
      <c r="I314" s="6">
        <v>14019.36566308741</v>
      </c>
      <c r="J314" s="6">
        <v>16349.515695923654</v>
      </c>
      <c r="K314" s="6">
        <v>27242.529543522</v>
      </c>
      <c r="L314" s="6">
        <v>18184.458534471818</v>
      </c>
      <c r="M314" s="6">
        <v>9731.7973104162247</v>
      </c>
      <c r="N314" s="6">
        <v>437.28936206946003</v>
      </c>
      <c r="O314" s="6">
        <v>288.34315342905904</v>
      </c>
      <c r="P314" s="6">
        <v>287.40437261806801</v>
      </c>
      <c r="Q314" s="6">
        <v>284.80772599637203</v>
      </c>
    </row>
    <row r="315" spans="1:17" x14ac:dyDescent="0.3">
      <c r="A315" s="3" t="s">
        <v>40</v>
      </c>
      <c r="B315" s="3" t="str">
        <f>INDEX('R2. Name matching table'!$B$5:$B$13,MATCH($A315,'R2. Name matching table'!$A$5:$A$13,0))</f>
        <v>B2DS_central</v>
      </c>
      <c r="C315" s="3" t="s">
        <v>79</v>
      </c>
      <c r="D315" s="3" t="str">
        <f>INDEX('R2. Name matching table'!$E$5:$E$7,MATCH($C315,'R2. Name matching table'!$D$5:$D$7,0))</f>
        <v>Coal</v>
      </c>
      <c r="E315" s="3" t="s">
        <v>21</v>
      </c>
      <c r="F315" s="6">
        <v>617.51113199999998</v>
      </c>
      <c r="G315" s="6">
        <v>1424.9757345876001</v>
      </c>
      <c r="H315" s="6">
        <v>1584.5546077635161</v>
      </c>
      <c r="I315" s="6">
        <v>1452.5937686550301</v>
      </c>
      <c r="J315" s="6">
        <v>5.32134085057268</v>
      </c>
      <c r="K315" s="6">
        <v>5.32134085057268</v>
      </c>
      <c r="L315" s="6">
        <v>5.3213408505726898</v>
      </c>
      <c r="M315" s="6">
        <v>54.755307885816002</v>
      </c>
      <c r="N315" s="6">
        <v>3.1928045103436098</v>
      </c>
      <c r="O315" s="6">
        <v>2.18586750980616</v>
      </c>
      <c r="P315" s="6">
        <v>2.2319674709415098</v>
      </c>
      <c r="Q315" s="6">
        <v>2.3548260721082701</v>
      </c>
    </row>
    <row r="316" spans="1:17" x14ac:dyDescent="0.3">
      <c r="A316" s="3" t="s">
        <v>40</v>
      </c>
      <c r="B316" s="3" t="str">
        <f>INDEX('R2. Name matching table'!$B$5:$B$13,MATCH($A316,'R2. Name matching table'!$A$5:$A$13,0))</f>
        <v>B2DS_central</v>
      </c>
      <c r="C316" s="3" t="s">
        <v>79</v>
      </c>
      <c r="D316" s="3" t="str">
        <f>INDEX('R2. Name matching table'!$E$5:$E$7,MATCH($C316,'R2. Name matching table'!$D$5:$D$7,0))</f>
        <v>Coal</v>
      </c>
      <c r="E316" s="3" t="s">
        <v>22</v>
      </c>
      <c r="F316" s="6">
        <v>46391.120343504801</v>
      </c>
      <c r="G316" s="6">
        <v>58024.0049994</v>
      </c>
      <c r="H316" s="6">
        <v>77398.900157678203</v>
      </c>
      <c r="I316" s="6">
        <v>60194.217420111934</v>
      </c>
      <c r="J316" s="6">
        <v>352.69207007136845</v>
      </c>
      <c r="K316" s="6">
        <v>354.65028634059303</v>
      </c>
      <c r="L316" s="6">
        <v>233.54993839423</v>
      </c>
      <c r="M316" s="6">
        <v>229.46603982462801</v>
      </c>
      <c r="N316" s="6">
        <v>226.61796410046799</v>
      </c>
      <c r="O316" s="6">
        <v>224.96190911916301</v>
      </c>
      <c r="P316" s="6">
        <v>225.95796004697999</v>
      </c>
      <c r="Q316" s="6">
        <v>226.125236106253</v>
      </c>
    </row>
    <row r="317" spans="1:17" x14ac:dyDescent="0.3">
      <c r="A317" s="3" t="s">
        <v>40</v>
      </c>
      <c r="B317" s="3" t="str">
        <f>INDEX('R2. Name matching table'!$B$5:$B$13,MATCH($A317,'R2. Name matching table'!$A$5:$A$13,0))</f>
        <v>B2DS_central</v>
      </c>
      <c r="C317" s="3" t="s">
        <v>79</v>
      </c>
      <c r="D317" s="3" t="str">
        <f>INDEX('R2. Name matching table'!$E$5:$E$7,MATCH($C317,'R2. Name matching table'!$D$5:$D$7,0))</f>
        <v>Coal</v>
      </c>
      <c r="E317" s="3" t="s">
        <v>23</v>
      </c>
      <c r="F317" s="6">
        <v>1956.4995470857345</v>
      </c>
      <c r="G317" s="6">
        <v>2095.445209019198</v>
      </c>
      <c r="H317" s="6">
        <v>2489.6842308059158</v>
      </c>
      <c r="I317" s="6">
        <v>3279.2994271424759</v>
      </c>
      <c r="J317" s="6">
        <v>1124.4850539997053</v>
      </c>
      <c r="K317" s="6">
        <v>1496.9974267830621</v>
      </c>
      <c r="L317" s="6">
        <v>1377.511547306352</v>
      </c>
      <c r="M317" s="6">
        <v>2924.0428407319814</v>
      </c>
      <c r="N317" s="6">
        <v>3635.1731813459501</v>
      </c>
      <c r="O317" s="6">
        <v>13257.256388284861</v>
      </c>
      <c r="P317" s="6">
        <v>9020.3548045235621</v>
      </c>
      <c r="Q317" s="6">
        <v>3468.7096854680481</v>
      </c>
    </row>
    <row r="318" spans="1:17" x14ac:dyDescent="0.3">
      <c r="A318" s="3" t="s">
        <v>40</v>
      </c>
      <c r="B318" s="3" t="str">
        <f>INDEX('R2. Name matching table'!$B$5:$B$13,MATCH($A318,'R2. Name matching table'!$A$5:$A$13,0))</f>
        <v>B2DS_central</v>
      </c>
      <c r="C318" s="3" t="s">
        <v>79</v>
      </c>
      <c r="D318" s="3" t="str">
        <f>INDEX('R2. Name matching table'!$E$5:$E$7,MATCH($C318,'R2. Name matching table'!$D$5:$D$7,0))</f>
        <v>Coal</v>
      </c>
      <c r="E318" s="3" t="s">
        <v>24</v>
      </c>
      <c r="F318" s="6">
        <v>220.65328754320069</v>
      </c>
      <c r="G318" s="6">
        <v>4653.0258739403698</v>
      </c>
      <c r="H318" s="6">
        <v>5526.0222973536002</v>
      </c>
      <c r="I318" s="6">
        <v>5814.0175940579702</v>
      </c>
      <c r="J318" s="6">
        <v>103.50626730656499</v>
      </c>
      <c r="K318" s="6">
        <v>122.67501279331201</v>
      </c>
      <c r="L318" s="6">
        <v>91.531426738658595</v>
      </c>
      <c r="M318" s="6">
        <v>50.1669639328343</v>
      </c>
      <c r="N318" s="6">
        <v>48.932274369237</v>
      </c>
      <c r="O318" s="6">
        <v>47.263655072047399</v>
      </c>
      <c r="P318" s="6">
        <v>45.685905600828796</v>
      </c>
      <c r="Q318" s="6">
        <v>39.449372236682109</v>
      </c>
    </row>
    <row r="319" spans="1:17" x14ac:dyDescent="0.3">
      <c r="A319" s="3" t="s">
        <v>40</v>
      </c>
      <c r="B319" s="3" t="str">
        <f>INDEX('R2. Name matching table'!$B$5:$B$13,MATCH($A319,'R2. Name matching table'!$A$5:$A$13,0))</f>
        <v>B2DS_central</v>
      </c>
      <c r="C319" s="3" t="s">
        <v>79</v>
      </c>
      <c r="D319" s="3" t="str">
        <f>INDEX('R2. Name matching table'!$E$5:$E$7,MATCH($C319,'R2. Name matching table'!$D$5:$D$7,0))</f>
        <v>Coal</v>
      </c>
      <c r="E319" s="3" t="s">
        <v>25</v>
      </c>
      <c r="F319" s="6">
        <v>7004.1642922463398</v>
      </c>
      <c r="G319" s="6">
        <v>7501.01150087112</v>
      </c>
      <c r="H319" s="6">
        <v>7249.1500741468599</v>
      </c>
      <c r="I319" s="6">
        <v>6868.0245479229998</v>
      </c>
      <c r="J319" s="6">
        <v>280.54532918831103</v>
      </c>
      <c r="K319" s="6">
        <v>554.67647150334301</v>
      </c>
      <c r="L319" s="6">
        <v>589.63422437280201</v>
      </c>
      <c r="M319" s="6">
        <v>666.56273433434706</v>
      </c>
      <c r="N319" s="6">
        <v>252.80656070894452</v>
      </c>
      <c r="O319" s="6">
        <v>252.00313481923649</v>
      </c>
      <c r="P319" s="6">
        <v>248.56022401362611</v>
      </c>
      <c r="Q319" s="6">
        <v>235.34667736271771</v>
      </c>
    </row>
    <row r="320" spans="1:17" x14ac:dyDescent="0.3">
      <c r="A320" s="3" t="s">
        <v>40</v>
      </c>
      <c r="B320" s="3" t="str">
        <f>INDEX('R2. Name matching table'!$B$5:$B$13,MATCH($A320,'R2. Name matching table'!$A$5:$A$13,0))</f>
        <v>B2DS_central</v>
      </c>
      <c r="C320" s="3" t="s">
        <v>79</v>
      </c>
      <c r="D320" s="3" t="str">
        <f>INDEX('R2. Name matching table'!$E$5:$E$7,MATCH($C320,'R2. Name matching table'!$D$5:$D$7,0))</f>
        <v>Coal</v>
      </c>
      <c r="E320" s="3" t="s">
        <v>26</v>
      </c>
      <c r="F320" s="6">
        <v>7409.3540039325098</v>
      </c>
      <c r="G320" s="6">
        <v>8929.7982051012004</v>
      </c>
      <c r="H320" s="6">
        <v>12524.503927366441</v>
      </c>
      <c r="I320" s="6">
        <v>16680.461549150321</v>
      </c>
      <c r="J320" s="6">
        <v>2674.7749066225201</v>
      </c>
      <c r="K320" s="6">
        <v>4494.3397122671604</v>
      </c>
      <c r="L320" s="6">
        <v>6283.9878801119203</v>
      </c>
      <c r="M320" s="6">
        <v>68.317157298484702</v>
      </c>
      <c r="N320" s="6">
        <v>8179.4189429640601</v>
      </c>
      <c r="O320" s="6">
        <v>1783.96634957319</v>
      </c>
      <c r="P320" s="6">
        <v>1854.01124177356</v>
      </c>
      <c r="Q320" s="6">
        <v>1916.7886216199699</v>
      </c>
    </row>
    <row r="321" spans="1:17" x14ac:dyDescent="0.3">
      <c r="A321" s="3" t="s">
        <v>40</v>
      </c>
      <c r="B321" s="3" t="str">
        <f>INDEX('R2. Name matching table'!$B$5:$B$13,MATCH($A321,'R2. Name matching table'!$A$5:$A$13,0))</f>
        <v>B2DS_central</v>
      </c>
      <c r="C321" s="3" t="s">
        <v>79</v>
      </c>
      <c r="D321" s="3" t="str">
        <f>INDEX('R2. Name matching table'!$E$5:$E$7,MATCH($C321,'R2. Name matching table'!$D$5:$D$7,0))</f>
        <v>Coal</v>
      </c>
      <c r="E321" s="3" t="s">
        <v>27</v>
      </c>
      <c r="F321" s="6"/>
      <c r="G321" s="6"/>
      <c r="H321" s="6"/>
      <c r="I321" s="6">
        <v>4.0000000000000002E-4</v>
      </c>
      <c r="J321" s="6">
        <v>1.36424070424845E-3</v>
      </c>
      <c r="K321" s="6">
        <v>2.3243962466017501E-3</v>
      </c>
      <c r="L321" s="6">
        <v>3.6787904646488098E-3</v>
      </c>
      <c r="M321" s="6">
        <v>5.5892972700184104E-3</v>
      </c>
      <c r="N321" s="6">
        <v>8.2842558018309791E-3</v>
      </c>
      <c r="O321" s="6">
        <v>1.2085760966731101E-2</v>
      </c>
      <c r="P321" s="6">
        <v>1.7448159440834068E-2</v>
      </c>
      <c r="Q321" s="6">
        <v>2.5012352082360148E-2</v>
      </c>
    </row>
    <row r="322" spans="1:17" x14ac:dyDescent="0.3">
      <c r="A322" s="3" t="s">
        <v>40</v>
      </c>
      <c r="B322" s="3" t="str">
        <f>INDEX('R2. Name matching table'!$B$5:$B$13,MATCH($A322,'R2. Name matching table'!$A$5:$A$13,0))</f>
        <v>B2DS_central</v>
      </c>
      <c r="C322" s="3" t="s">
        <v>79</v>
      </c>
      <c r="D322" s="3" t="str">
        <f>INDEX('R2. Name matching table'!$E$5:$E$7,MATCH($C322,'R2. Name matching table'!$D$5:$D$7,0))</f>
        <v>Coal</v>
      </c>
      <c r="E322" s="3" t="s">
        <v>28</v>
      </c>
      <c r="F322" s="6">
        <v>167.08318595763097</v>
      </c>
      <c r="G322" s="6">
        <v>85.690512330299896</v>
      </c>
      <c r="H322" s="6">
        <v>225.21379663578699</v>
      </c>
      <c r="I322" s="6">
        <v>511.06860185559179</v>
      </c>
      <c r="J322" s="6">
        <v>189.82966048488632</v>
      </c>
      <c r="K322" s="6">
        <v>136.359484503066</v>
      </c>
      <c r="L322" s="6">
        <v>40.3534552418526</v>
      </c>
      <c r="M322" s="6">
        <v>33.263103934768388</v>
      </c>
      <c r="N322" s="6">
        <v>21.332326200113791</v>
      </c>
      <c r="O322" s="6">
        <v>26.057326484653203</v>
      </c>
      <c r="P322" s="6">
        <v>22.703578865127298</v>
      </c>
      <c r="Q322" s="6">
        <v>19.2411589044873</v>
      </c>
    </row>
    <row r="323" spans="1:17" x14ac:dyDescent="0.3">
      <c r="A323" s="3" t="s">
        <v>40</v>
      </c>
      <c r="B323" s="3" t="str">
        <f>INDEX('R2. Name matching table'!$B$5:$B$13,MATCH($A323,'R2. Name matching table'!$A$5:$A$13,0))</f>
        <v>B2DS_central</v>
      </c>
      <c r="C323" s="3" t="s">
        <v>79</v>
      </c>
      <c r="D323" s="3" t="str">
        <f>INDEX('R2. Name matching table'!$E$5:$E$7,MATCH($C323,'R2. Name matching table'!$D$5:$D$7,0))</f>
        <v>Coal</v>
      </c>
      <c r="E323" s="3" t="s">
        <v>29</v>
      </c>
      <c r="F323" s="6">
        <v>173.91967199999999</v>
      </c>
      <c r="G323" s="6">
        <v>231.3813991797</v>
      </c>
      <c r="H323" s="6">
        <v>238.62200678714299</v>
      </c>
      <c r="I323" s="6">
        <v>102.51449333298</v>
      </c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3" t="s">
        <v>40</v>
      </c>
      <c r="B324" s="3" t="str">
        <f>INDEX('R2. Name matching table'!$B$5:$B$13,MATCH($A324,'R2. Name matching table'!$A$5:$A$13,0))</f>
        <v>B2DS_central</v>
      </c>
      <c r="C324" s="3" t="s">
        <v>79</v>
      </c>
      <c r="D324" s="3" t="str">
        <f>INDEX('R2. Name matching table'!$E$5:$E$7,MATCH($C324,'R2. Name matching table'!$D$5:$D$7,0))</f>
        <v>Coal</v>
      </c>
      <c r="E324" s="3" t="s">
        <v>30</v>
      </c>
      <c r="F324" s="6">
        <v>6026.521788</v>
      </c>
      <c r="G324" s="6">
        <v>6455.7608023502989</v>
      </c>
      <c r="H324" s="6">
        <v>7667.4186974833201</v>
      </c>
      <c r="I324" s="6">
        <v>10096.526631028211</v>
      </c>
      <c r="J324" s="6">
        <v>6490.2719398267</v>
      </c>
      <c r="K324" s="6">
        <v>921.26576529159604</v>
      </c>
      <c r="L324" s="6">
        <v>637.41008352528308</v>
      </c>
      <c r="M324" s="6">
        <v>2559.3366785440294</v>
      </c>
      <c r="N324" s="6">
        <v>14.632822646327831</v>
      </c>
      <c r="O324" s="6">
        <v>14.538787515815766</v>
      </c>
      <c r="P324" s="6">
        <v>13.251179006122944</v>
      </c>
      <c r="Q324" s="6">
        <v>12.802532946193949</v>
      </c>
    </row>
    <row r="325" spans="1:17" x14ac:dyDescent="0.3">
      <c r="A325" s="3" t="s">
        <v>40</v>
      </c>
      <c r="B325" s="3" t="str">
        <f>INDEX('R2. Name matching table'!$B$5:$B$13,MATCH($A325,'R2. Name matching table'!$A$5:$A$13,0))</f>
        <v>B2DS_central</v>
      </c>
      <c r="C325" s="3" t="s">
        <v>79</v>
      </c>
      <c r="D325" s="3" t="str">
        <f>INDEX('R2. Name matching table'!$E$5:$E$7,MATCH($C325,'R2. Name matching table'!$D$5:$D$7,0))</f>
        <v>Coal</v>
      </c>
      <c r="E325" s="3" t="s">
        <v>31</v>
      </c>
      <c r="F325" s="6">
        <v>27.359994934522401</v>
      </c>
      <c r="G325" s="6">
        <v>6.1753993152015898</v>
      </c>
      <c r="H325" s="6">
        <v>6.9509008023695502</v>
      </c>
      <c r="I325" s="6">
        <v>6.2017798029881703</v>
      </c>
      <c r="J325" s="6">
        <v>6.6416061743699402</v>
      </c>
      <c r="K325" s="6">
        <v>5.7050946849949202</v>
      </c>
      <c r="L325" s="6">
        <v>4.9792224851993403</v>
      </c>
      <c r="M325" s="6">
        <v>4.1531280796800001</v>
      </c>
      <c r="N325" s="6">
        <v>4.1531280796800001</v>
      </c>
      <c r="O325" s="6">
        <v>3.83164750991198</v>
      </c>
      <c r="P325" s="6">
        <v>2.8605058229860298</v>
      </c>
      <c r="Q325" s="6">
        <v>1.6156897964260299</v>
      </c>
    </row>
    <row r="326" spans="1:17" x14ac:dyDescent="0.3">
      <c r="A326" s="3" t="s">
        <v>40</v>
      </c>
      <c r="B326" s="3" t="str">
        <f>INDEX('R2. Name matching table'!$B$5:$B$13,MATCH($A326,'R2. Name matching table'!$A$5:$A$13,0))</f>
        <v>B2DS_central</v>
      </c>
      <c r="C326" s="3" t="s">
        <v>79</v>
      </c>
      <c r="D326" s="3" t="str">
        <f>INDEX('R2. Name matching table'!$E$5:$E$7,MATCH($C326,'R2. Name matching table'!$D$5:$D$7,0))</f>
        <v>Coal</v>
      </c>
      <c r="E326" s="3" t="s">
        <v>32</v>
      </c>
      <c r="F326" s="6">
        <v>22227.2315051361</v>
      </c>
      <c r="G326" s="6">
        <v>25304.621501101501</v>
      </c>
      <c r="H326" s="6">
        <v>30053.952426435699</v>
      </c>
      <c r="I326" s="6">
        <v>18603.188516073231</v>
      </c>
      <c r="J326" s="6">
        <v>106.39746707015419</v>
      </c>
      <c r="K326" s="6">
        <v>87.705967017773801</v>
      </c>
      <c r="L326" s="6">
        <v>70.853270748116898</v>
      </c>
      <c r="M326" s="6">
        <v>89.431422428661705</v>
      </c>
      <c r="N326" s="6">
        <v>80.707849765040805</v>
      </c>
      <c r="O326" s="6">
        <v>71.964723048814605</v>
      </c>
      <c r="P326" s="6">
        <v>71.602194699274406</v>
      </c>
      <c r="Q326" s="6">
        <v>149.8685953948623</v>
      </c>
    </row>
    <row r="327" spans="1:17" x14ac:dyDescent="0.3">
      <c r="A327" s="3" t="s">
        <v>40</v>
      </c>
      <c r="B327" s="3" t="str">
        <f>INDEX('R2. Name matching table'!$B$5:$B$13,MATCH($A327,'R2. Name matching table'!$A$5:$A$13,0))</f>
        <v>B2DS_central</v>
      </c>
      <c r="C327" s="3" t="s">
        <v>79</v>
      </c>
      <c r="D327" s="3" t="str">
        <f>INDEX('R2. Name matching table'!$E$5:$E$7,MATCH($C327,'R2. Name matching table'!$D$5:$D$7,0))</f>
        <v>Coal</v>
      </c>
      <c r="E327" s="3" t="s">
        <v>33</v>
      </c>
      <c r="F327" s="6">
        <v>1670.2518210122685</v>
      </c>
      <c r="G327" s="6">
        <v>2465.98526880084</v>
      </c>
      <c r="H327" s="6">
        <v>3217.9165036998402</v>
      </c>
      <c r="I327" s="6">
        <v>130.76926927129901</v>
      </c>
      <c r="J327" s="6">
        <v>120.209736468465</v>
      </c>
      <c r="K327" s="6">
        <v>250.12324349561001</v>
      </c>
      <c r="L327" s="6">
        <v>260.525528700216</v>
      </c>
      <c r="M327" s="6">
        <v>291.81950198480598</v>
      </c>
      <c r="N327" s="6">
        <v>75.807714808656897</v>
      </c>
      <c r="O327" s="6">
        <v>68.6013838208994</v>
      </c>
      <c r="P327" s="6">
        <v>64.617944254853697</v>
      </c>
      <c r="Q327" s="6">
        <v>62.877294420083203</v>
      </c>
    </row>
    <row r="328" spans="1:17" x14ac:dyDescent="0.3">
      <c r="A328" s="3" t="s">
        <v>40</v>
      </c>
      <c r="B328" s="3" t="str">
        <f>INDEX('R2. Name matching table'!$B$5:$B$13,MATCH($A328,'R2. Name matching table'!$A$5:$A$13,0))</f>
        <v>B2DS_central</v>
      </c>
      <c r="C328" s="3" t="s">
        <v>80</v>
      </c>
      <c r="D328" s="3" t="str">
        <f>INDEX('R2. Name matching table'!$E$5:$E$7,MATCH($C328,'R2. Name matching table'!$D$5:$D$7,0))</f>
        <v>Gas</v>
      </c>
      <c r="E328" s="3" t="s">
        <v>19</v>
      </c>
      <c r="F328" s="6">
        <v>9039.9093712582599</v>
      </c>
      <c r="G328" s="6">
        <v>8916.1687147200209</v>
      </c>
      <c r="H328" s="6">
        <v>10526.03068617582</v>
      </c>
      <c r="I328" s="6">
        <v>13789.7862667601</v>
      </c>
      <c r="J328" s="6">
        <v>14051.33038851345</v>
      </c>
      <c r="K328" s="6">
        <v>5684.7972750839481</v>
      </c>
      <c r="L328" s="6">
        <v>4963.4907222027014</v>
      </c>
      <c r="M328" s="6">
        <v>10782.581433073061</v>
      </c>
      <c r="N328" s="6">
        <v>5016.013564857888</v>
      </c>
      <c r="O328" s="6">
        <v>5046.4651337161595</v>
      </c>
      <c r="P328" s="6">
        <v>5889.6096635006434</v>
      </c>
      <c r="Q328" s="6">
        <v>5597.2552644492944</v>
      </c>
    </row>
    <row r="329" spans="1:17" x14ac:dyDescent="0.3">
      <c r="A329" s="3" t="s">
        <v>40</v>
      </c>
      <c r="B329" s="3" t="str">
        <f>INDEX('R2. Name matching table'!$B$5:$B$13,MATCH($A329,'R2. Name matching table'!$A$5:$A$13,0))</f>
        <v>B2DS_central</v>
      </c>
      <c r="C329" s="3" t="s">
        <v>80</v>
      </c>
      <c r="D329" s="3" t="str">
        <f>INDEX('R2. Name matching table'!$E$5:$E$7,MATCH($C329,'R2. Name matching table'!$D$5:$D$7,0))</f>
        <v>Gas</v>
      </c>
      <c r="E329" s="3" t="s">
        <v>20</v>
      </c>
      <c r="F329" s="6">
        <v>3084.4860447073002</v>
      </c>
      <c r="G329" s="6">
        <v>1703.66057912118</v>
      </c>
      <c r="H329" s="6">
        <v>1618.49252316968</v>
      </c>
      <c r="I329" s="6">
        <v>757.80667035737804</v>
      </c>
      <c r="J329" s="6">
        <v>1575.5767947356601</v>
      </c>
      <c r="K329" s="6">
        <v>369.29099603143999</v>
      </c>
      <c r="L329" s="6">
        <v>327.99172556073501</v>
      </c>
      <c r="M329" s="6">
        <v>329.53924872087498</v>
      </c>
      <c r="N329" s="6">
        <v>318.28345688581999</v>
      </c>
      <c r="O329" s="6">
        <v>8.65214392777977</v>
      </c>
      <c r="P329" s="6">
        <v>8.65214392777977</v>
      </c>
      <c r="Q329" s="6">
        <v>8.65214392777977</v>
      </c>
    </row>
    <row r="330" spans="1:17" x14ac:dyDescent="0.3">
      <c r="A330" s="3" t="s">
        <v>40</v>
      </c>
      <c r="B330" s="3" t="str">
        <f>INDEX('R2. Name matching table'!$B$5:$B$13,MATCH($A330,'R2. Name matching table'!$A$5:$A$13,0))</f>
        <v>B2DS_central</v>
      </c>
      <c r="C330" s="3" t="s">
        <v>80</v>
      </c>
      <c r="D330" s="3" t="str">
        <f>INDEX('R2. Name matching table'!$E$5:$E$7,MATCH($C330,'R2. Name matching table'!$D$5:$D$7,0))</f>
        <v>Gas</v>
      </c>
      <c r="E330" s="3" t="s">
        <v>21</v>
      </c>
      <c r="F330" s="6">
        <v>7605.4334891381804</v>
      </c>
      <c r="G330" s="6">
        <v>7112.7855872739901</v>
      </c>
      <c r="H330" s="6">
        <v>6603.8425615837205</v>
      </c>
      <c r="I330" s="6">
        <v>8236.2225034909388</v>
      </c>
      <c r="J330" s="6">
        <v>7541.731307555995</v>
      </c>
      <c r="K330" s="6">
        <v>1277.143692169677</v>
      </c>
      <c r="L330" s="6">
        <v>2906.1443928084668</v>
      </c>
      <c r="M330" s="6">
        <v>3236.9614912200759</v>
      </c>
      <c r="N330" s="6">
        <v>1010.89645378979</v>
      </c>
      <c r="O330" s="6">
        <v>951.29134067826396</v>
      </c>
      <c r="P330" s="6">
        <v>896.57928901040998</v>
      </c>
      <c r="Q330" s="6">
        <v>797.67445413946598</v>
      </c>
    </row>
    <row r="331" spans="1:17" x14ac:dyDescent="0.3">
      <c r="A331" s="3" t="s">
        <v>40</v>
      </c>
      <c r="B331" s="3" t="str">
        <f>INDEX('R2. Name matching table'!$B$5:$B$13,MATCH($A331,'R2. Name matching table'!$A$5:$A$13,0))</f>
        <v>B2DS_central</v>
      </c>
      <c r="C331" s="3" t="s">
        <v>80</v>
      </c>
      <c r="D331" s="3" t="str">
        <f>INDEX('R2. Name matching table'!$E$5:$E$7,MATCH($C331,'R2. Name matching table'!$D$5:$D$7,0))</f>
        <v>Gas</v>
      </c>
      <c r="E331" s="3" t="s">
        <v>22</v>
      </c>
      <c r="F331" s="6">
        <v>7727.7237550360696</v>
      </c>
      <c r="G331" s="6">
        <v>2206.5955447464339</v>
      </c>
      <c r="H331" s="6">
        <v>4310.3390774762602</v>
      </c>
      <c r="I331" s="6">
        <v>117.46397338050001</v>
      </c>
      <c r="J331" s="6">
        <v>20.055442311690499</v>
      </c>
      <c r="K331" s="6">
        <v>188.05332528050499</v>
      </c>
      <c r="L331" s="6">
        <v>195.342388122919</v>
      </c>
      <c r="M331" s="6">
        <v>150.28196188216</v>
      </c>
      <c r="N331" s="6">
        <v>125.468419196055</v>
      </c>
      <c r="O331" s="6">
        <v>125.468419196055</v>
      </c>
      <c r="P331" s="6">
        <v>179.52871839340699</v>
      </c>
      <c r="Q331" s="6">
        <v>145.232689540297</v>
      </c>
    </row>
    <row r="332" spans="1:17" x14ac:dyDescent="0.3">
      <c r="A332" s="3" t="s">
        <v>40</v>
      </c>
      <c r="B332" s="3" t="str">
        <f>INDEX('R2. Name matching table'!$B$5:$B$13,MATCH($A332,'R2. Name matching table'!$A$5:$A$13,0))</f>
        <v>B2DS_central</v>
      </c>
      <c r="C332" s="3" t="s">
        <v>80</v>
      </c>
      <c r="D332" s="3" t="str">
        <f>INDEX('R2. Name matching table'!$E$5:$E$7,MATCH($C332,'R2. Name matching table'!$D$5:$D$7,0))</f>
        <v>Gas</v>
      </c>
      <c r="E332" s="3" t="s">
        <v>23</v>
      </c>
      <c r="F332" s="6">
        <v>8096.6507530707595</v>
      </c>
      <c r="G332" s="6">
        <v>9129.9007758533298</v>
      </c>
      <c r="H332" s="6">
        <v>8874.3315350985831</v>
      </c>
      <c r="I332" s="6">
        <v>8057.4088748627501</v>
      </c>
      <c r="J332" s="6">
        <v>6528.0674578919297</v>
      </c>
      <c r="K332" s="6">
        <v>4345.69182345643</v>
      </c>
      <c r="L332" s="6">
        <v>5083.8357966294898</v>
      </c>
      <c r="M332" s="6">
        <v>7081.1119373874371</v>
      </c>
      <c r="N332" s="6">
        <v>7824.7201535327094</v>
      </c>
      <c r="O332" s="6">
        <v>7556.0051581942025</v>
      </c>
      <c r="P332" s="6">
        <v>7038.8833153696633</v>
      </c>
      <c r="Q332" s="6">
        <v>8398.9546407092112</v>
      </c>
    </row>
    <row r="333" spans="1:17" x14ac:dyDescent="0.3">
      <c r="A333" s="3" t="s">
        <v>40</v>
      </c>
      <c r="B333" s="3" t="str">
        <f>INDEX('R2. Name matching table'!$B$5:$B$13,MATCH($A333,'R2. Name matching table'!$A$5:$A$13,0))</f>
        <v>B2DS_central</v>
      </c>
      <c r="C333" s="3" t="s">
        <v>80</v>
      </c>
      <c r="D333" s="3" t="str">
        <f>INDEX('R2. Name matching table'!$E$5:$E$7,MATCH($C333,'R2. Name matching table'!$D$5:$D$7,0))</f>
        <v>Gas</v>
      </c>
      <c r="E333" s="3" t="s">
        <v>24</v>
      </c>
      <c r="F333" s="6">
        <v>5482.4287494051005</v>
      </c>
      <c r="G333" s="6">
        <v>1041.1289227197251</v>
      </c>
      <c r="H333" s="6">
        <v>282.377261648922</v>
      </c>
      <c r="I333" s="6">
        <v>752.61168596449784</v>
      </c>
      <c r="J333" s="6">
        <v>0.725200175059309</v>
      </c>
      <c r="K333" s="6">
        <v>0.613630917357877</v>
      </c>
      <c r="L333" s="6">
        <v>72.561363702237401</v>
      </c>
      <c r="M333" s="6">
        <v>156.043867836809</v>
      </c>
      <c r="N333" s="6">
        <v>118.27630900071399</v>
      </c>
      <c r="O333" s="6">
        <v>0.502061659656444</v>
      </c>
      <c r="P333" s="6">
        <v>0.502061659656445</v>
      </c>
      <c r="Q333" s="6">
        <v>0.502061659656445</v>
      </c>
    </row>
    <row r="334" spans="1:17" x14ac:dyDescent="0.3">
      <c r="A334" s="3" t="s">
        <v>40</v>
      </c>
      <c r="B334" s="3" t="str">
        <f>INDEX('R2. Name matching table'!$B$5:$B$13,MATCH($A334,'R2. Name matching table'!$A$5:$A$13,0))</f>
        <v>B2DS_central</v>
      </c>
      <c r="C334" s="3" t="s">
        <v>80</v>
      </c>
      <c r="D334" s="3" t="str">
        <f>INDEX('R2. Name matching table'!$E$5:$E$7,MATCH($C334,'R2. Name matching table'!$D$5:$D$7,0))</f>
        <v>Gas</v>
      </c>
      <c r="E334" s="3" t="s">
        <v>25</v>
      </c>
      <c r="F334" s="6">
        <v>30068.7717821429</v>
      </c>
      <c r="G334" s="6">
        <v>25532.1150386843</v>
      </c>
      <c r="H334" s="6">
        <v>32059.0488437239</v>
      </c>
      <c r="I334" s="6">
        <v>61604.775304686897</v>
      </c>
      <c r="J334" s="6">
        <v>74496.893218902289</v>
      </c>
      <c r="K334" s="6">
        <v>72313.528104930199</v>
      </c>
      <c r="L334" s="6">
        <v>59228.100173850311</v>
      </c>
      <c r="M334" s="6">
        <v>53522.955905513947</v>
      </c>
      <c r="N334" s="6">
        <v>50675.087719102718</v>
      </c>
      <c r="O334" s="6">
        <v>41365.441394886599</v>
      </c>
      <c r="P334" s="6">
        <v>23800.411162365202</v>
      </c>
      <c r="Q334" s="6">
        <v>15461.452483138699</v>
      </c>
    </row>
    <row r="335" spans="1:17" x14ac:dyDescent="0.3">
      <c r="A335" s="3" t="s">
        <v>40</v>
      </c>
      <c r="B335" s="3" t="str">
        <f>INDEX('R2. Name matching table'!$B$5:$B$13,MATCH($A335,'R2. Name matching table'!$A$5:$A$13,0))</f>
        <v>B2DS_central</v>
      </c>
      <c r="C335" s="3" t="s">
        <v>80</v>
      </c>
      <c r="D335" s="3" t="str">
        <f>INDEX('R2. Name matching table'!$E$5:$E$7,MATCH($C335,'R2. Name matching table'!$D$5:$D$7,0))</f>
        <v>Gas</v>
      </c>
      <c r="E335" s="3" t="s">
        <v>26</v>
      </c>
      <c r="F335" s="6">
        <v>3459.6166456903106</v>
      </c>
      <c r="G335" s="6">
        <v>1029.5981722224676</v>
      </c>
      <c r="H335" s="6">
        <v>1276.9104255180521</v>
      </c>
      <c r="I335" s="6">
        <v>286.25569661408502</v>
      </c>
      <c r="J335" s="6">
        <v>570.42916161821597</v>
      </c>
      <c r="K335" s="6">
        <v>405.66781473086701</v>
      </c>
      <c r="L335" s="6">
        <v>263.96034883701401</v>
      </c>
      <c r="M335" s="6">
        <v>1139.457717753028</v>
      </c>
      <c r="N335" s="6">
        <v>5.0000000000000001E-3</v>
      </c>
      <c r="O335" s="6">
        <v>845.77741812052591</v>
      </c>
      <c r="P335" s="6">
        <v>203.28000000000031</v>
      </c>
      <c r="Q335" s="6">
        <v>75.8104383096031</v>
      </c>
    </row>
    <row r="336" spans="1:17" x14ac:dyDescent="0.3">
      <c r="A336" s="3" t="s">
        <v>40</v>
      </c>
      <c r="B336" s="3" t="str">
        <f>INDEX('R2. Name matching table'!$B$5:$B$13,MATCH($A336,'R2. Name matching table'!$A$5:$A$13,0))</f>
        <v>B2DS_central</v>
      </c>
      <c r="C336" s="3" t="s">
        <v>80</v>
      </c>
      <c r="D336" s="3" t="str">
        <f>INDEX('R2. Name matching table'!$E$5:$E$7,MATCH($C336,'R2. Name matching table'!$D$5:$D$7,0))</f>
        <v>Gas</v>
      </c>
      <c r="E336" s="3" t="s">
        <v>27</v>
      </c>
      <c r="F336" s="6">
        <v>183.98666424391905</v>
      </c>
      <c r="G336" s="6">
        <v>166.207131163187</v>
      </c>
      <c r="H336" s="6">
        <v>125.38201894835399</v>
      </c>
      <c r="I336" s="6">
        <v>0.78653019743897246</v>
      </c>
      <c r="J336" s="6">
        <v>43.325107138139451</v>
      </c>
      <c r="K336" s="6">
        <v>7.7777777777777802E-3</v>
      </c>
      <c r="L336" s="6">
        <v>1.4999999999999999E-2</v>
      </c>
      <c r="M336" s="6">
        <v>43.430660370156303</v>
      </c>
      <c r="N336" s="6">
        <v>1.4999999999999999E-2</v>
      </c>
      <c r="O336" s="6">
        <v>12.34577379914</v>
      </c>
      <c r="P336" s="6">
        <v>45.572120686351504</v>
      </c>
      <c r="Q336" s="6">
        <v>75.739413808141506</v>
      </c>
    </row>
    <row r="337" spans="1:17" x14ac:dyDescent="0.3">
      <c r="A337" s="3" t="s">
        <v>40</v>
      </c>
      <c r="B337" s="3" t="str">
        <f>INDEX('R2. Name matching table'!$B$5:$B$13,MATCH($A337,'R2. Name matching table'!$A$5:$A$13,0))</f>
        <v>B2DS_central</v>
      </c>
      <c r="C337" s="3" t="s">
        <v>80</v>
      </c>
      <c r="D337" s="3" t="str">
        <f>INDEX('R2. Name matching table'!$E$5:$E$7,MATCH($C337,'R2. Name matching table'!$D$5:$D$7,0))</f>
        <v>Gas</v>
      </c>
      <c r="E337" s="3" t="s">
        <v>28</v>
      </c>
      <c r="F337" s="6">
        <v>11965.1546962092</v>
      </c>
      <c r="G337" s="6">
        <v>18709.1842639723</v>
      </c>
      <c r="H337" s="6">
        <v>21680.798387036219</v>
      </c>
      <c r="I337" s="6">
        <v>29336.115536749341</v>
      </c>
      <c r="J337" s="6">
        <v>63457.145612723805</v>
      </c>
      <c r="K337" s="6">
        <v>38252.366731679416</v>
      </c>
      <c r="L337" s="6">
        <v>32913.334483386599</v>
      </c>
      <c r="M337" s="6">
        <v>34569.049892633411</v>
      </c>
      <c r="N337" s="6">
        <v>22201.07787872979</v>
      </c>
      <c r="O337" s="6">
        <v>19875.405790503559</v>
      </c>
      <c r="P337" s="6">
        <v>12055.591989330056</v>
      </c>
      <c r="Q337" s="6">
        <v>8497.6976154127842</v>
      </c>
    </row>
    <row r="338" spans="1:17" x14ac:dyDescent="0.3">
      <c r="A338" s="3" t="s">
        <v>40</v>
      </c>
      <c r="B338" s="3" t="str">
        <f>INDEX('R2. Name matching table'!$B$5:$B$13,MATCH($A338,'R2. Name matching table'!$A$5:$A$13,0))</f>
        <v>B2DS_central</v>
      </c>
      <c r="C338" s="3" t="s">
        <v>80</v>
      </c>
      <c r="D338" s="3" t="str">
        <f>INDEX('R2. Name matching table'!$E$5:$E$7,MATCH($C338,'R2. Name matching table'!$D$5:$D$7,0))</f>
        <v>Gas</v>
      </c>
      <c r="E338" s="3" t="s">
        <v>29</v>
      </c>
      <c r="F338" s="6">
        <v>1489.2188291199968</v>
      </c>
      <c r="G338" s="6">
        <v>511.30880000000002</v>
      </c>
      <c r="H338" s="6">
        <v>929.84418681747502</v>
      </c>
      <c r="I338" s="6">
        <v>488.30774085952851</v>
      </c>
      <c r="J338" s="6">
        <v>193.184049195537</v>
      </c>
      <c r="K338" s="6">
        <v>594.26955206113905</v>
      </c>
      <c r="L338" s="6">
        <v>74.601214071302991</v>
      </c>
      <c r="M338" s="6">
        <v>143.30402869379299</v>
      </c>
      <c r="N338" s="6">
        <v>166.69096001144601</v>
      </c>
      <c r="O338" s="6">
        <v>207.98047242441848</v>
      </c>
      <c r="P338" s="6">
        <v>172.51923428563637</v>
      </c>
      <c r="Q338" s="6">
        <v>5.0000000000000001E-3</v>
      </c>
    </row>
    <row r="339" spans="1:17" x14ac:dyDescent="0.3">
      <c r="A339" s="3" t="s">
        <v>40</v>
      </c>
      <c r="B339" s="3" t="str">
        <f>INDEX('R2. Name matching table'!$B$5:$B$13,MATCH($A339,'R2. Name matching table'!$A$5:$A$13,0))</f>
        <v>B2DS_central</v>
      </c>
      <c r="C339" s="3" t="s">
        <v>80</v>
      </c>
      <c r="D339" s="3" t="str">
        <f>INDEX('R2. Name matching table'!$E$5:$E$7,MATCH($C339,'R2. Name matching table'!$D$5:$D$7,0))</f>
        <v>Gas</v>
      </c>
      <c r="E339" s="3" t="s">
        <v>30</v>
      </c>
      <c r="F339" s="6">
        <v>10236.542041205354</v>
      </c>
      <c r="G339" s="6">
        <v>12469.319080968828</v>
      </c>
      <c r="H339" s="6">
        <v>13179.446794249599</v>
      </c>
      <c r="I339" s="6">
        <v>12202.387928084578</v>
      </c>
      <c r="J339" s="6">
        <v>9157.5309108365691</v>
      </c>
      <c r="K339" s="6">
        <v>2471.2514566910963</v>
      </c>
      <c r="L339" s="6">
        <v>1084.2431540247048</v>
      </c>
      <c r="M339" s="6">
        <v>958.03241326103398</v>
      </c>
      <c r="N339" s="6">
        <v>1479.343367747791</v>
      </c>
      <c r="O339" s="6">
        <v>1874.2829090952</v>
      </c>
      <c r="P339" s="6">
        <v>1891.9324429080898</v>
      </c>
      <c r="Q339" s="6">
        <v>1886.184543866998</v>
      </c>
    </row>
    <row r="340" spans="1:17" x14ac:dyDescent="0.3">
      <c r="A340" s="3" t="s">
        <v>40</v>
      </c>
      <c r="B340" s="3" t="str">
        <f>INDEX('R2. Name matching table'!$B$5:$B$13,MATCH($A340,'R2. Name matching table'!$A$5:$A$13,0))</f>
        <v>B2DS_central</v>
      </c>
      <c r="C340" s="3" t="s">
        <v>80</v>
      </c>
      <c r="D340" s="3" t="str">
        <f>INDEX('R2. Name matching table'!$E$5:$E$7,MATCH($C340,'R2. Name matching table'!$D$5:$D$7,0))</f>
        <v>Gas</v>
      </c>
      <c r="E340" s="3" t="s">
        <v>32</v>
      </c>
      <c r="F340" s="6">
        <v>26046.228122184351</v>
      </c>
      <c r="G340" s="6">
        <v>18178.038336062</v>
      </c>
      <c r="H340" s="6">
        <v>13690.63829702781</v>
      </c>
      <c r="I340" s="6">
        <v>19260.962735507193</v>
      </c>
      <c r="J340" s="6">
        <v>18273.48123281364</v>
      </c>
      <c r="K340" s="6">
        <v>14128.76658207903</v>
      </c>
      <c r="L340" s="6">
        <v>9248.4728482135397</v>
      </c>
      <c r="M340" s="6">
        <v>2718.20385018755</v>
      </c>
      <c r="N340" s="6">
        <v>5736.4273903354197</v>
      </c>
      <c r="O340" s="6">
        <v>5058.9350838958399</v>
      </c>
      <c r="P340" s="6">
        <v>2523.0408322350299</v>
      </c>
      <c r="Q340" s="6">
        <v>2640</v>
      </c>
    </row>
    <row r="341" spans="1:17" x14ac:dyDescent="0.3">
      <c r="A341" s="3" t="s">
        <v>40</v>
      </c>
      <c r="B341" s="3" t="str">
        <f>INDEX('R2. Name matching table'!$B$5:$B$13,MATCH($A341,'R2. Name matching table'!$A$5:$A$13,0))</f>
        <v>B2DS_central</v>
      </c>
      <c r="C341" s="3" t="s">
        <v>80</v>
      </c>
      <c r="D341" s="3" t="str">
        <f>INDEX('R2. Name matching table'!$E$5:$E$7,MATCH($C341,'R2. Name matching table'!$D$5:$D$7,0))</f>
        <v>Gas</v>
      </c>
      <c r="E341" s="3" t="s">
        <v>33</v>
      </c>
      <c r="F341" s="6">
        <v>11985.75210389231</v>
      </c>
      <c r="G341" s="6">
        <v>7770.0078160139255</v>
      </c>
      <c r="H341" s="6">
        <v>9149.4721615786311</v>
      </c>
      <c r="I341" s="6">
        <v>6234.0064817865814</v>
      </c>
      <c r="J341" s="6">
        <v>189.97401661961999</v>
      </c>
      <c r="K341" s="6">
        <v>764.978780724942</v>
      </c>
      <c r="L341" s="6">
        <v>1737.6509884785401</v>
      </c>
      <c r="M341" s="6">
        <v>4339.1071847295598</v>
      </c>
      <c r="N341" s="6">
        <v>3815.83202297869</v>
      </c>
      <c r="O341" s="6">
        <v>1913.8088</v>
      </c>
      <c r="P341" s="6">
        <v>1673.3584000000001</v>
      </c>
      <c r="Q341" s="6">
        <v>2160.9627202742099</v>
      </c>
    </row>
    <row r="342" spans="1:17" x14ac:dyDescent="0.3">
      <c r="A342" s="3" t="s">
        <v>40</v>
      </c>
      <c r="B342" s="3" t="str">
        <f>INDEX('R2. Name matching table'!$B$5:$B$13,MATCH($A342,'R2. Name matching table'!$A$5:$A$13,0))</f>
        <v>B2DS_central</v>
      </c>
      <c r="C342" s="3" t="s">
        <v>81</v>
      </c>
      <c r="D342" s="3" t="str">
        <f>INDEX('R2. Name matching table'!$E$5:$E$7,MATCH($C342,'R2. Name matching table'!$D$5:$D$7,0))</f>
        <v>Oil</v>
      </c>
      <c r="E342" s="3" t="s">
        <v>19</v>
      </c>
      <c r="F342" s="6">
        <v>20335.725670305044</v>
      </c>
      <c r="G342" s="6">
        <v>21914.136463044742</v>
      </c>
      <c r="H342" s="6">
        <v>25818.52078753704</v>
      </c>
      <c r="I342" s="6">
        <v>32133.230397922413</v>
      </c>
      <c r="J342" s="6">
        <v>23288.442317812965</v>
      </c>
      <c r="K342" s="6">
        <v>11414.428443828761</v>
      </c>
      <c r="L342" s="6">
        <v>10029.855263833049</v>
      </c>
      <c r="M342" s="6">
        <v>13231.726065344585</v>
      </c>
      <c r="N342" s="6">
        <v>4946.0932586399949</v>
      </c>
      <c r="O342" s="6">
        <v>1792.5297538145037</v>
      </c>
      <c r="P342" s="6">
        <v>11860.757493861982</v>
      </c>
      <c r="Q342" s="6">
        <v>10074.919821861982</v>
      </c>
    </row>
    <row r="343" spans="1:17" x14ac:dyDescent="0.3">
      <c r="A343" s="3" t="s">
        <v>40</v>
      </c>
      <c r="B343" s="3" t="str">
        <f>INDEX('R2. Name matching table'!$B$5:$B$13,MATCH($A343,'R2. Name matching table'!$A$5:$A$13,0))</f>
        <v>B2DS_central</v>
      </c>
      <c r="C343" s="3" t="s">
        <v>81</v>
      </c>
      <c r="D343" s="3" t="str">
        <f>INDEX('R2. Name matching table'!$E$5:$E$7,MATCH($C343,'R2. Name matching table'!$D$5:$D$7,0))</f>
        <v>Oil</v>
      </c>
      <c r="E343" s="3" t="s">
        <v>20</v>
      </c>
      <c r="F343" s="6">
        <v>1540.9259280000001</v>
      </c>
      <c r="G343" s="6">
        <v>1486.5190094075394</v>
      </c>
      <c r="H343" s="6">
        <v>1250.4881594075391</v>
      </c>
      <c r="I343" s="6">
        <v>825.54338859246172</v>
      </c>
      <c r="J343" s="6">
        <v>84.524468941410376</v>
      </c>
      <c r="K343" s="6">
        <v>740.50792006287998</v>
      </c>
      <c r="L343" s="6">
        <v>657.90937912146967</v>
      </c>
      <c r="M343" s="6">
        <v>1.9259280000000001</v>
      </c>
      <c r="N343" s="6">
        <v>1.9259280000000001</v>
      </c>
      <c r="O343" s="6">
        <v>1.9259280000000001</v>
      </c>
      <c r="P343" s="6">
        <v>1.9259280000000001</v>
      </c>
      <c r="Q343" s="6">
        <v>1.9259280000000001</v>
      </c>
    </row>
    <row r="344" spans="1:17" x14ac:dyDescent="0.3">
      <c r="A344" s="3" t="s">
        <v>40</v>
      </c>
      <c r="B344" s="3" t="str">
        <f>INDEX('R2. Name matching table'!$B$5:$B$13,MATCH($A344,'R2. Name matching table'!$A$5:$A$13,0))</f>
        <v>B2DS_central</v>
      </c>
      <c r="C344" s="3" t="s">
        <v>81</v>
      </c>
      <c r="D344" s="3" t="str">
        <f>INDEX('R2. Name matching table'!$E$5:$E$7,MATCH($C344,'R2. Name matching table'!$D$5:$D$7,0))</f>
        <v>Oil</v>
      </c>
      <c r="E344" s="3" t="s">
        <v>21</v>
      </c>
      <c r="F344" s="6">
        <v>1620.8897142857099</v>
      </c>
      <c r="G344" s="6">
        <v>1620.8897142857099</v>
      </c>
      <c r="H344" s="6">
        <v>1620.8897142857099</v>
      </c>
      <c r="I344" s="6">
        <v>1620.8897142857099</v>
      </c>
      <c r="J344" s="6">
        <v>1620.8897142857099</v>
      </c>
      <c r="K344" s="6">
        <v>1620.8897142857099</v>
      </c>
      <c r="L344" s="6">
        <v>1620.8897142857099</v>
      </c>
      <c r="M344" s="6">
        <v>1620.8897142857099</v>
      </c>
      <c r="N344" s="6">
        <v>1620.8897142857099</v>
      </c>
      <c r="O344" s="6">
        <v>1620.8897142857099</v>
      </c>
      <c r="P344" s="6">
        <v>1620.8897142857099</v>
      </c>
      <c r="Q344" s="6">
        <v>1620.8897142857099</v>
      </c>
    </row>
    <row r="345" spans="1:17" x14ac:dyDescent="0.3">
      <c r="A345" s="3" t="s">
        <v>40</v>
      </c>
      <c r="B345" s="3" t="str">
        <f>INDEX('R2. Name matching table'!$B$5:$B$13,MATCH($A345,'R2. Name matching table'!$A$5:$A$13,0))</f>
        <v>B2DS_central</v>
      </c>
      <c r="C345" s="3" t="s">
        <v>81</v>
      </c>
      <c r="D345" s="3" t="str">
        <f>INDEX('R2. Name matching table'!$E$5:$E$7,MATCH($C345,'R2. Name matching table'!$D$5:$D$7,0))</f>
        <v>Oil</v>
      </c>
      <c r="E345" s="3" t="s">
        <v>22</v>
      </c>
      <c r="F345" s="6">
        <v>7308.1868000000004</v>
      </c>
      <c r="G345" s="6">
        <v>7206.5868</v>
      </c>
      <c r="H345" s="6">
        <v>5340.0019798500007</v>
      </c>
      <c r="I345" s="6">
        <v>2353.4662676100011</v>
      </c>
      <c r="J345" s="6">
        <v>405.29564623381003</v>
      </c>
      <c r="K345" s="6">
        <v>3765.2533056101101</v>
      </c>
      <c r="L345" s="6">
        <v>3911.0345624583847</v>
      </c>
      <c r="M345" s="6">
        <v>3009.8260376431986</v>
      </c>
      <c r="N345" s="6">
        <v>2513.5551839211098</v>
      </c>
      <c r="O345" s="6">
        <v>2513.5551839211066</v>
      </c>
      <c r="P345" s="6">
        <v>3594.7611678681455</v>
      </c>
      <c r="Q345" s="6">
        <v>2908.8405908059408</v>
      </c>
    </row>
    <row r="346" spans="1:17" x14ac:dyDescent="0.3">
      <c r="A346" s="3" t="s">
        <v>40</v>
      </c>
      <c r="B346" s="3" t="str">
        <f>INDEX('R2. Name matching table'!$B$5:$B$13,MATCH($A346,'R2. Name matching table'!$A$5:$A$13,0))</f>
        <v>B2DS_central</v>
      </c>
      <c r="C346" s="3" t="s">
        <v>81</v>
      </c>
      <c r="D346" s="3" t="str">
        <f>INDEX('R2. Name matching table'!$E$5:$E$7,MATCH($C346,'R2. Name matching table'!$D$5:$D$7,0))</f>
        <v>Oil</v>
      </c>
      <c r="E346" s="3" t="s">
        <v>23</v>
      </c>
      <c r="F346" s="6">
        <v>18302.179957521825</v>
      </c>
      <c r="G346" s="6">
        <v>19255.602393991387</v>
      </c>
      <c r="H346" s="6">
        <v>21654.362272564562</v>
      </c>
      <c r="I346" s="6">
        <v>25844.941043712155</v>
      </c>
      <c r="J346" s="6">
        <v>25946.96402797207</v>
      </c>
      <c r="K346" s="6">
        <v>26048.987012231999</v>
      </c>
      <c r="L346" s="6">
        <v>19676.586312703694</v>
      </c>
      <c r="M346" s="6">
        <v>25929.703560657093</v>
      </c>
      <c r="N346" s="6">
        <v>36544.745653782637</v>
      </c>
      <c r="O346" s="6">
        <v>37229.050855467874</v>
      </c>
      <c r="P346" s="6">
        <v>28850.04736534768</v>
      </c>
      <c r="Q346" s="6">
        <v>37268.743522491553</v>
      </c>
    </row>
    <row r="347" spans="1:17" x14ac:dyDescent="0.3">
      <c r="A347" s="3" t="s">
        <v>40</v>
      </c>
      <c r="B347" s="3" t="str">
        <f>INDEX('R2. Name matching table'!$B$5:$B$13,MATCH($A347,'R2. Name matching table'!$A$5:$A$13,0))</f>
        <v>B2DS_central</v>
      </c>
      <c r="C347" s="3" t="s">
        <v>81</v>
      </c>
      <c r="D347" s="3" t="str">
        <f>INDEX('R2. Name matching table'!$E$5:$E$7,MATCH($C347,'R2. Name matching table'!$D$5:$D$7,0))</f>
        <v>Oil</v>
      </c>
      <c r="E347" s="3" t="s">
        <v>24</v>
      </c>
      <c r="F347" s="6">
        <v>14.373790279604</v>
      </c>
      <c r="G347" s="6">
        <v>347.17003749999998</v>
      </c>
      <c r="H347" s="6">
        <v>253.70118124999999</v>
      </c>
      <c r="I347" s="6">
        <v>104.15101125</v>
      </c>
      <c r="J347" s="6">
        <v>8.5457239999999892</v>
      </c>
      <c r="K347" s="6">
        <v>4.2728619999999999</v>
      </c>
      <c r="L347" s="6"/>
      <c r="M347" s="6"/>
      <c r="N347" s="6"/>
      <c r="O347" s="6"/>
      <c r="P347" s="6"/>
      <c r="Q347" s="6"/>
    </row>
    <row r="348" spans="1:17" x14ac:dyDescent="0.3">
      <c r="A348" s="3" t="s">
        <v>40</v>
      </c>
      <c r="B348" s="3" t="str">
        <f>INDEX('R2. Name matching table'!$B$5:$B$13,MATCH($A348,'R2. Name matching table'!$A$5:$A$13,0))</f>
        <v>B2DS_central</v>
      </c>
      <c r="C348" s="3" t="s">
        <v>81</v>
      </c>
      <c r="D348" s="3" t="str">
        <f>INDEX('R2. Name matching table'!$E$5:$E$7,MATCH($C348,'R2. Name matching table'!$D$5:$D$7,0))</f>
        <v>Oil</v>
      </c>
      <c r="E348" s="3" t="s">
        <v>25</v>
      </c>
      <c r="F348" s="6">
        <v>21817.018442619701</v>
      </c>
      <c r="G348" s="6">
        <v>23622.3198182374</v>
      </c>
      <c r="H348" s="6">
        <v>17845.328481427601</v>
      </c>
      <c r="I348" s="6">
        <v>10904.57065416027</v>
      </c>
      <c r="J348" s="6">
        <v>11450.62572851076</v>
      </c>
      <c r="K348" s="6">
        <v>12653.4622470291</v>
      </c>
      <c r="L348" s="6">
        <v>14343.94042917679</v>
      </c>
      <c r="M348" s="6">
        <v>10801.818395999999</v>
      </c>
      <c r="N348" s="6">
        <v>6618.2449548142304</v>
      </c>
      <c r="O348" s="6">
        <v>15412.08667636583</v>
      </c>
      <c r="P348" s="6">
        <v>21097.755783067569</v>
      </c>
      <c r="Q348" s="6">
        <v>17902.451118654699</v>
      </c>
    </row>
    <row r="349" spans="1:17" x14ac:dyDescent="0.3">
      <c r="A349" s="3" t="s">
        <v>40</v>
      </c>
      <c r="B349" s="3" t="str">
        <f>INDEX('R2. Name matching table'!$B$5:$B$13,MATCH($A349,'R2. Name matching table'!$A$5:$A$13,0))</f>
        <v>B2DS_central</v>
      </c>
      <c r="C349" s="3" t="s">
        <v>81</v>
      </c>
      <c r="D349" s="3" t="str">
        <f>INDEX('R2. Name matching table'!$E$5:$E$7,MATCH($C349,'R2. Name matching table'!$D$5:$D$7,0))</f>
        <v>Oil</v>
      </c>
      <c r="E349" s="3" t="s">
        <v>26</v>
      </c>
      <c r="F349" s="6">
        <v>1375.9391274</v>
      </c>
      <c r="G349" s="6">
        <v>1239.6361176</v>
      </c>
      <c r="H349" s="6">
        <v>895.29275159999997</v>
      </c>
      <c r="I349" s="6">
        <v>344.343366</v>
      </c>
      <c r="J349" s="6"/>
      <c r="K349" s="6">
        <v>415.36255423242</v>
      </c>
      <c r="L349" s="6">
        <v>1150.6299236079401</v>
      </c>
      <c r="M349" s="6">
        <v>735.26736937551618</v>
      </c>
      <c r="N349" s="6">
        <v>4.4994869713264E-3</v>
      </c>
      <c r="O349" s="6">
        <v>772.12965599999995</v>
      </c>
      <c r="P349" s="6">
        <v>924</v>
      </c>
      <c r="Q349" s="6">
        <v>344.59290140728677</v>
      </c>
    </row>
    <row r="350" spans="1:17" x14ac:dyDescent="0.3">
      <c r="A350" s="3" t="s">
        <v>40</v>
      </c>
      <c r="B350" s="3" t="str">
        <f>INDEX('R2. Name matching table'!$B$5:$B$13,MATCH($A350,'R2. Name matching table'!$A$5:$A$13,0))</f>
        <v>B2DS_central</v>
      </c>
      <c r="C350" s="3" t="s">
        <v>81</v>
      </c>
      <c r="D350" s="3" t="str">
        <f>INDEX('R2. Name matching table'!$E$5:$E$7,MATCH($C350,'R2. Name matching table'!$D$5:$D$7,0))</f>
        <v>Oil</v>
      </c>
      <c r="E350" s="3" t="s">
        <v>27</v>
      </c>
      <c r="F350" s="6">
        <v>13.39776</v>
      </c>
      <c r="G350" s="6">
        <v>12.057983999999999</v>
      </c>
      <c r="H350" s="6"/>
      <c r="I350" s="6"/>
      <c r="J350" s="6"/>
      <c r="K350" s="6"/>
      <c r="L350" s="6"/>
      <c r="M350" s="6"/>
      <c r="N350" s="6">
        <v>3.0000000000000037E-2</v>
      </c>
      <c r="O350" s="6">
        <v>24.69154759828001</v>
      </c>
      <c r="P350" s="6">
        <v>31.399999999999991</v>
      </c>
      <c r="Q350" s="6">
        <v>31.500000000000004</v>
      </c>
    </row>
    <row r="351" spans="1:17" x14ac:dyDescent="0.3">
      <c r="A351" s="3" t="s">
        <v>40</v>
      </c>
      <c r="B351" s="3" t="str">
        <f>INDEX('R2. Name matching table'!$B$5:$B$13,MATCH($A351,'R2. Name matching table'!$A$5:$A$13,0))</f>
        <v>B2DS_central</v>
      </c>
      <c r="C351" s="3" t="s">
        <v>81</v>
      </c>
      <c r="D351" s="3" t="str">
        <f>INDEX('R2. Name matching table'!$E$5:$E$7,MATCH($C351,'R2. Name matching table'!$D$5:$D$7,0))</f>
        <v>Oil</v>
      </c>
      <c r="E351" s="3" t="s">
        <v>28</v>
      </c>
      <c r="F351" s="6">
        <v>54799</v>
      </c>
      <c r="G351" s="6">
        <v>59272.2</v>
      </c>
      <c r="H351" s="6">
        <v>69906.954510271142</v>
      </c>
      <c r="I351" s="6">
        <v>87778.576581791989</v>
      </c>
      <c r="J351" s="6">
        <v>88023.10848460671</v>
      </c>
      <c r="K351" s="6">
        <v>89793.119017097924</v>
      </c>
      <c r="L351" s="6">
        <v>90634.710936290154</v>
      </c>
      <c r="M351" s="6">
        <v>82010.814402340504</v>
      </c>
      <c r="N351" s="6">
        <v>61757.104757738896</v>
      </c>
      <c r="O351" s="6">
        <v>48919.411651164439</v>
      </c>
      <c r="P351" s="6">
        <v>39455.131824801276</v>
      </c>
      <c r="Q351" s="6">
        <v>28504.871371218618</v>
      </c>
    </row>
    <row r="352" spans="1:17" x14ac:dyDescent="0.3">
      <c r="A352" s="3" t="s">
        <v>40</v>
      </c>
      <c r="B352" s="3" t="str">
        <f>INDEX('R2. Name matching table'!$B$5:$B$13,MATCH($A352,'R2. Name matching table'!$A$5:$A$13,0))</f>
        <v>B2DS_central</v>
      </c>
      <c r="C352" s="3" t="s">
        <v>81</v>
      </c>
      <c r="D352" s="3" t="str">
        <f>INDEX('R2. Name matching table'!$E$5:$E$7,MATCH($C352,'R2. Name matching table'!$D$5:$D$7,0))</f>
        <v>Oil</v>
      </c>
      <c r="E352" s="3" t="s">
        <v>29</v>
      </c>
      <c r="F352" s="6">
        <v>7756</v>
      </c>
      <c r="G352" s="6">
        <v>7989.2000000000007</v>
      </c>
      <c r="H352" s="6">
        <v>8497.4</v>
      </c>
      <c r="I352" s="6">
        <v>5481.9714124771926</v>
      </c>
      <c r="J352" s="6">
        <v>3018.500768680256</v>
      </c>
      <c r="K352" s="6">
        <v>2798.9068104256498</v>
      </c>
      <c r="L352" s="6">
        <v>1165.64396986411</v>
      </c>
      <c r="M352" s="6">
        <v>2239.1254483405191</v>
      </c>
      <c r="N352" s="6">
        <v>2604.5462501788402</v>
      </c>
      <c r="O352" s="6">
        <v>3249.6948816315503</v>
      </c>
      <c r="P352" s="6">
        <v>2695.6130357130714</v>
      </c>
      <c r="Q352" s="6">
        <v>7.8125E-2</v>
      </c>
    </row>
    <row r="353" spans="1:17" x14ac:dyDescent="0.3">
      <c r="A353" s="3" t="s">
        <v>40</v>
      </c>
      <c r="B353" s="3" t="str">
        <f>INDEX('R2. Name matching table'!$B$5:$B$13,MATCH($A353,'R2. Name matching table'!$A$5:$A$13,0))</f>
        <v>B2DS_central</v>
      </c>
      <c r="C353" s="3" t="s">
        <v>81</v>
      </c>
      <c r="D353" s="3" t="str">
        <f>INDEX('R2. Name matching table'!$E$5:$E$7,MATCH($C353,'R2. Name matching table'!$D$5:$D$7,0))</f>
        <v>Oil</v>
      </c>
      <c r="E353" s="3" t="s">
        <v>30</v>
      </c>
      <c r="F353" s="6">
        <v>6066.7654501654515</v>
      </c>
      <c r="G353" s="6">
        <v>5986.8994166433868</v>
      </c>
      <c r="H353" s="6">
        <v>5452.9580292552973</v>
      </c>
      <c r="I353" s="6">
        <v>4584.6826980552987</v>
      </c>
      <c r="J353" s="6">
        <v>3499.3385340552986</v>
      </c>
      <c r="K353" s="6">
        <v>2172.6440560920855</v>
      </c>
      <c r="L353" s="6">
        <v>1267.5879345806052</v>
      </c>
      <c r="M353" s="6">
        <v>18.056153144969752</v>
      </c>
      <c r="N353" s="6">
        <v>1413.3443167976613</v>
      </c>
      <c r="O353" s="6">
        <v>1836.4142832592975</v>
      </c>
      <c r="P353" s="6">
        <v>2051.4360023508498</v>
      </c>
      <c r="Q353" s="6">
        <v>2051.4360023508489</v>
      </c>
    </row>
    <row r="354" spans="1:17" x14ac:dyDescent="0.3">
      <c r="A354" s="3" t="s">
        <v>40</v>
      </c>
      <c r="B354" s="3" t="str">
        <f>INDEX('R2. Name matching table'!$B$5:$B$13,MATCH($A354,'R2. Name matching table'!$A$5:$A$13,0))</f>
        <v>B2DS_central</v>
      </c>
      <c r="C354" s="3" t="s">
        <v>81</v>
      </c>
      <c r="D354" s="3" t="str">
        <f>INDEX('R2. Name matching table'!$E$5:$E$7,MATCH($C354,'R2. Name matching table'!$D$5:$D$7,0))</f>
        <v>Oil</v>
      </c>
      <c r="E354" s="3" t="s">
        <v>32</v>
      </c>
      <c r="F354" s="6"/>
      <c r="G354" s="6"/>
      <c r="H354" s="6"/>
      <c r="I354" s="6"/>
      <c r="J354" s="6"/>
      <c r="K354" s="6"/>
      <c r="L354" s="6"/>
      <c r="M354" s="6"/>
      <c r="N354" s="6">
        <v>6653.2401220440397</v>
      </c>
      <c r="O354" s="6">
        <v>11423.841880416079</v>
      </c>
      <c r="P354" s="6">
        <v>12615.20416117513</v>
      </c>
      <c r="Q354" s="6">
        <v>13200.000000000044</v>
      </c>
    </row>
    <row r="355" spans="1:17" x14ac:dyDescent="0.3">
      <c r="A355" s="3" t="s">
        <v>40</v>
      </c>
      <c r="B355" s="3" t="str">
        <f>INDEX('R2. Name matching table'!$B$5:$B$13,MATCH($A355,'R2. Name matching table'!$A$5:$A$13,0))</f>
        <v>B2DS_central</v>
      </c>
      <c r="C355" s="3" t="s">
        <v>81</v>
      </c>
      <c r="D355" s="3" t="str">
        <f>INDEX('R2. Name matching table'!$E$5:$E$7,MATCH($C355,'R2. Name matching table'!$D$5:$D$7,0))</f>
        <v>Oil</v>
      </c>
      <c r="E355" s="3" t="s">
        <v>33</v>
      </c>
      <c r="F355" s="6">
        <v>9134.56984293403</v>
      </c>
      <c r="G355" s="6">
        <v>2913.85272147769</v>
      </c>
      <c r="H355" s="6"/>
      <c r="I355" s="6"/>
      <c r="J355" s="6"/>
      <c r="K355" s="6">
        <v>34.477460639999997</v>
      </c>
      <c r="L355" s="6">
        <v>1.5325729714474801</v>
      </c>
      <c r="M355" s="6">
        <v>7496.465448355686</v>
      </c>
      <c r="N355" s="6">
        <v>8129.2800000000007</v>
      </c>
      <c r="O355" s="6">
        <v>7221.92</v>
      </c>
      <c r="P355" s="6">
        <v>6314.5600000000049</v>
      </c>
      <c r="Q355" s="6">
        <v>8154.5763029215414</v>
      </c>
    </row>
    <row r="356" spans="1:17" x14ac:dyDescent="0.3">
      <c r="A356" s="3" t="s">
        <v>41</v>
      </c>
      <c r="B356" s="3" t="str">
        <f>INDEX('R2. Name matching table'!$B$5:$B$13,MATCH($A356,'R2. Name matching table'!$A$5:$A$13,0))</f>
        <v>2DS_delay</v>
      </c>
      <c r="C356" s="3" t="s">
        <v>79</v>
      </c>
      <c r="D356" s="3" t="str">
        <f>INDEX('R2. Name matching table'!$E$5:$E$7,MATCH($C356,'R2. Name matching table'!$D$5:$D$7,0))</f>
        <v>Coal</v>
      </c>
      <c r="E356" s="3" t="s">
        <v>19</v>
      </c>
      <c r="F356" s="6">
        <v>5943.7487520000004</v>
      </c>
      <c r="G356" s="6">
        <v>6367.0922568611986</v>
      </c>
      <c r="H356" s="6">
        <v>7562.1082802642986</v>
      </c>
      <c r="I356" s="6">
        <v>9957.8529219478114</v>
      </c>
      <c r="J356" s="6">
        <v>14026.13686631469</v>
      </c>
      <c r="K356" s="6">
        <v>16132.788541166612</v>
      </c>
      <c r="L356" s="6">
        <v>18103.03186204574</v>
      </c>
      <c r="M356" s="6">
        <v>33403.166450413381</v>
      </c>
      <c r="N356" s="6">
        <v>25603.203494161975</v>
      </c>
      <c r="O356" s="6">
        <v>13256.138617166145</v>
      </c>
      <c r="P356" s="6">
        <v>13301.558636949345</v>
      </c>
      <c r="Q356" s="6">
        <v>14002.355125944085</v>
      </c>
    </row>
    <row r="357" spans="1:17" x14ac:dyDescent="0.3">
      <c r="A357" s="3" t="s">
        <v>41</v>
      </c>
      <c r="B357" s="3" t="str">
        <f>INDEX('R2. Name matching table'!$B$5:$B$13,MATCH($A357,'R2. Name matching table'!$A$5:$A$13,0))</f>
        <v>2DS_delay</v>
      </c>
      <c r="C357" s="3" t="s">
        <v>79</v>
      </c>
      <c r="D357" s="3" t="str">
        <f>INDEX('R2. Name matching table'!$E$5:$E$7,MATCH($C357,'R2. Name matching table'!$D$5:$D$7,0))</f>
        <v>Coal</v>
      </c>
      <c r="E357" s="3" t="s">
        <v>20</v>
      </c>
      <c r="F357" s="6">
        <v>8698.3700759999992</v>
      </c>
      <c r="G357" s="6">
        <v>9317.9114846631001</v>
      </c>
      <c r="H357" s="6">
        <v>11066.755867564099</v>
      </c>
      <c r="I357" s="6">
        <v>14019.36566308741</v>
      </c>
      <c r="J357" s="6">
        <v>20541.16677245119</v>
      </c>
      <c r="K357" s="6">
        <v>27244.74199758242</v>
      </c>
      <c r="L357" s="6">
        <v>39439.447120490746</v>
      </c>
      <c r="M357" s="6">
        <v>11437.712870263507</v>
      </c>
      <c r="N357" s="6">
        <v>439.38904800268199</v>
      </c>
      <c r="O357" s="6">
        <v>290.05645053790499</v>
      </c>
      <c r="P357" s="6">
        <v>288.04627276616895</v>
      </c>
      <c r="Q357" s="6">
        <v>281.806934152466</v>
      </c>
    </row>
    <row r="358" spans="1:17" x14ac:dyDescent="0.3">
      <c r="A358" s="3" t="s">
        <v>41</v>
      </c>
      <c r="B358" s="3" t="str">
        <f>INDEX('R2. Name matching table'!$B$5:$B$13,MATCH($A358,'R2. Name matching table'!$A$5:$A$13,0))</f>
        <v>2DS_delay</v>
      </c>
      <c r="C358" s="3" t="s">
        <v>79</v>
      </c>
      <c r="D358" s="3" t="str">
        <f>INDEX('R2. Name matching table'!$E$5:$E$7,MATCH($C358,'R2. Name matching table'!$D$5:$D$7,0))</f>
        <v>Coal</v>
      </c>
      <c r="E358" s="3" t="s">
        <v>21</v>
      </c>
      <c r="F358" s="6">
        <v>617.51113199999998</v>
      </c>
      <c r="G358" s="6">
        <v>1424.9757345876001</v>
      </c>
      <c r="H358" s="6">
        <v>1584.5546077635161</v>
      </c>
      <c r="I358" s="6">
        <v>1452.5937686550301</v>
      </c>
      <c r="J358" s="6">
        <v>672.07385668871802</v>
      </c>
      <c r="K358" s="6">
        <v>7.62028107306267</v>
      </c>
      <c r="L358" s="6">
        <v>7.62028107306267</v>
      </c>
      <c r="M358" s="6">
        <v>6.5560129029481304</v>
      </c>
      <c r="N358" s="6">
        <v>5.49174473283359</v>
      </c>
      <c r="O358" s="6">
        <v>2.18556698733701</v>
      </c>
      <c r="P358" s="6">
        <v>2.1979632208053501</v>
      </c>
      <c r="Q358" s="6">
        <v>2.3477714130829499</v>
      </c>
    </row>
    <row r="359" spans="1:17" x14ac:dyDescent="0.3">
      <c r="A359" s="3" t="s">
        <v>41</v>
      </c>
      <c r="B359" s="3" t="str">
        <f>INDEX('R2. Name matching table'!$B$5:$B$13,MATCH($A359,'R2. Name matching table'!$A$5:$A$13,0))</f>
        <v>2DS_delay</v>
      </c>
      <c r="C359" s="3" t="s">
        <v>79</v>
      </c>
      <c r="D359" s="3" t="str">
        <f>INDEX('R2. Name matching table'!$E$5:$E$7,MATCH($C359,'R2. Name matching table'!$D$5:$D$7,0))</f>
        <v>Coal</v>
      </c>
      <c r="E359" s="3" t="s">
        <v>22</v>
      </c>
      <c r="F359" s="6">
        <v>46391.120343504801</v>
      </c>
      <c r="G359" s="6">
        <v>58024.0049994</v>
      </c>
      <c r="H359" s="6">
        <v>77398.900157678203</v>
      </c>
      <c r="I359" s="6">
        <v>60194.217420111934</v>
      </c>
      <c r="J359" s="6">
        <v>90939.375313745055</v>
      </c>
      <c r="K359" s="6">
        <v>493.18146380831001</v>
      </c>
      <c r="L359" s="6">
        <v>476.513130846293</v>
      </c>
      <c r="M359" s="6">
        <v>229.72677524424299</v>
      </c>
      <c r="N359" s="6">
        <v>226.87869952008299</v>
      </c>
      <c r="O359" s="6">
        <v>224.96304730202101</v>
      </c>
      <c r="P359" s="6">
        <v>225.969399927871</v>
      </c>
      <c r="Q359" s="6">
        <v>226.11266288030799</v>
      </c>
    </row>
    <row r="360" spans="1:17" x14ac:dyDescent="0.3">
      <c r="A360" s="3" t="s">
        <v>41</v>
      </c>
      <c r="B360" s="3" t="str">
        <f>INDEX('R2. Name matching table'!$B$5:$B$13,MATCH($A360,'R2. Name matching table'!$A$5:$A$13,0))</f>
        <v>2DS_delay</v>
      </c>
      <c r="C360" s="3" t="s">
        <v>79</v>
      </c>
      <c r="D360" s="3" t="str">
        <f>INDEX('R2. Name matching table'!$E$5:$E$7,MATCH($C360,'R2. Name matching table'!$D$5:$D$7,0))</f>
        <v>Coal</v>
      </c>
      <c r="E360" s="3" t="s">
        <v>23</v>
      </c>
      <c r="F360" s="6">
        <v>1956.4995470857345</v>
      </c>
      <c r="G360" s="6">
        <v>2095.445209019198</v>
      </c>
      <c r="H360" s="6">
        <v>2489.6842308059158</v>
      </c>
      <c r="I360" s="6">
        <v>3279.2994271424759</v>
      </c>
      <c r="J360" s="6">
        <v>4625.5820126016661</v>
      </c>
      <c r="K360" s="6">
        <v>5540.4914143281985</v>
      </c>
      <c r="L360" s="6">
        <v>2228.174597819338</v>
      </c>
      <c r="M360" s="6">
        <v>12126.877915892715</v>
      </c>
      <c r="N360" s="6">
        <v>3639.8899718929006</v>
      </c>
      <c r="O360" s="6">
        <v>3539.7479364690598</v>
      </c>
      <c r="P360" s="6">
        <v>3377.7679860490698</v>
      </c>
      <c r="Q360" s="6">
        <v>2085.6520861376448</v>
      </c>
    </row>
    <row r="361" spans="1:17" x14ac:dyDescent="0.3">
      <c r="A361" s="3" t="s">
        <v>41</v>
      </c>
      <c r="B361" s="3" t="str">
        <f>INDEX('R2. Name matching table'!$B$5:$B$13,MATCH($A361,'R2. Name matching table'!$A$5:$A$13,0))</f>
        <v>2DS_delay</v>
      </c>
      <c r="C361" s="3" t="s">
        <v>79</v>
      </c>
      <c r="D361" s="3" t="str">
        <f>INDEX('R2. Name matching table'!$E$5:$E$7,MATCH($C361,'R2. Name matching table'!$D$5:$D$7,0))</f>
        <v>Coal</v>
      </c>
      <c r="E361" s="3" t="s">
        <v>24</v>
      </c>
      <c r="F361" s="6">
        <v>220.65328754320069</v>
      </c>
      <c r="G361" s="6">
        <v>4653.0258739403698</v>
      </c>
      <c r="H361" s="6">
        <v>5526.0222973536002</v>
      </c>
      <c r="I361" s="6">
        <v>5814.0175940579702</v>
      </c>
      <c r="J361" s="6">
        <v>5524.5773059767853</v>
      </c>
      <c r="K361" s="6">
        <v>159.35952406742999</v>
      </c>
      <c r="L361" s="6">
        <v>225.094461474567</v>
      </c>
      <c r="M361" s="6">
        <v>245.574130833966</v>
      </c>
      <c r="N361" s="6">
        <v>48.932328424472601</v>
      </c>
      <c r="O361" s="6">
        <v>47.263655072047399</v>
      </c>
      <c r="P361" s="6">
        <v>45.685905600828796</v>
      </c>
      <c r="Q361" s="6">
        <v>43.3629865585864</v>
      </c>
    </row>
    <row r="362" spans="1:17" x14ac:dyDescent="0.3">
      <c r="A362" s="3" t="s">
        <v>41</v>
      </c>
      <c r="B362" s="3" t="str">
        <f>INDEX('R2. Name matching table'!$B$5:$B$13,MATCH($A362,'R2. Name matching table'!$A$5:$A$13,0))</f>
        <v>2DS_delay</v>
      </c>
      <c r="C362" s="3" t="s">
        <v>79</v>
      </c>
      <c r="D362" s="3" t="str">
        <f>INDEX('R2. Name matching table'!$E$5:$E$7,MATCH($C362,'R2. Name matching table'!$D$5:$D$7,0))</f>
        <v>Coal</v>
      </c>
      <c r="E362" s="3" t="s">
        <v>25</v>
      </c>
      <c r="F362" s="6">
        <v>7004.1642922463398</v>
      </c>
      <c r="G362" s="6">
        <v>7501.01150087112</v>
      </c>
      <c r="H362" s="6">
        <v>7249.1500741468599</v>
      </c>
      <c r="I362" s="6">
        <v>6868.0245479229998</v>
      </c>
      <c r="J362" s="6">
        <v>5423.7815191944128</v>
      </c>
      <c r="K362" s="6">
        <v>552.78706294290396</v>
      </c>
      <c r="L362" s="6">
        <v>602.45958781969694</v>
      </c>
      <c r="M362" s="6">
        <v>666.16741721748201</v>
      </c>
      <c r="N362" s="6">
        <v>252.80656070894452</v>
      </c>
      <c r="O362" s="6">
        <v>252.00313481923649</v>
      </c>
      <c r="P362" s="6">
        <v>248.9749799441804</v>
      </c>
      <c r="Q362" s="6">
        <v>235.33773619050811</v>
      </c>
    </row>
    <row r="363" spans="1:17" x14ac:dyDescent="0.3">
      <c r="A363" s="3" t="s">
        <v>41</v>
      </c>
      <c r="B363" s="3" t="str">
        <f>INDEX('R2. Name matching table'!$B$5:$B$13,MATCH($A363,'R2. Name matching table'!$A$5:$A$13,0))</f>
        <v>2DS_delay</v>
      </c>
      <c r="C363" s="3" t="s">
        <v>79</v>
      </c>
      <c r="D363" s="3" t="str">
        <f>INDEX('R2. Name matching table'!$E$5:$E$7,MATCH($C363,'R2. Name matching table'!$D$5:$D$7,0))</f>
        <v>Coal</v>
      </c>
      <c r="E363" s="3" t="s">
        <v>26</v>
      </c>
      <c r="F363" s="6">
        <v>7409.3540039325098</v>
      </c>
      <c r="G363" s="6">
        <v>8929.7982051012004</v>
      </c>
      <c r="H363" s="6">
        <v>12524.503927366441</v>
      </c>
      <c r="I363" s="6">
        <v>16680.461549150321</v>
      </c>
      <c r="J363" s="6">
        <v>19386.3048913196</v>
      </c>
      <c r="K363" s="6">
        <v>6476.2904580226132</v>
      </c>
      <c r="L363" s="6">
        <v>6.2312851837758796</v>
      </c>
      <c r="M363" s="6">
        <v>7.6731973495268901</v>
      </c>
      <c r="N363" s="6">
        <v>6954.0723159408299</v>
      </c>
      <c r="O363" s="6">
        <v>1783.5076117210899</v>
      </c>
      <c r="P363" s="6">
        <v>1853.7576078929101</v>
      </c>
      <c r="Q363" s="6">
        <v>1916.7886216199699</v>
      </c>
    </row>
    <row r="364" spans="1:17" x14ac:dyDescent="0.3">
      <c r="A364" s="3" t="s">
        <v>41</v>
      </c>
      <c r="B364" s="3" t="str">
        <f>INDEX('R2. Name matching table'!$B$5:$B$13,MATCH($A364,'R2. Name matching table'!$A$5:$A$13,0))</f>
        <v>2DS_delay</v>
      </c>
      <c r="C364" s="3" t="s">
        <v>79</v>
      </c>
      <c r="D364" s="3" t="str">
        <f>INDEX('R2. Name matching table'!$E$5:$E$7,MATCH($C364,'R2. Name matching table'!$D$5:$D$7,0))</f>
        <v>Coal</v>
      </c>
      <c r="E364" s="3" t="s">
        <v>27</v>
      </c>
      <c r="F364" s="6"/>
      <c r="G364" s="6"/>
      <c r="H364" s="6"/>
      <c r="I364" s="6">
        <v>4.0000000000000002E-4</v>
      </c>
      <c r="J364" s="6">
        <v>9.6423950424844897E-4</v>
      </c>
      <c r="K364" s="6">
        <v>2.1601562496347902E-3</v>
      </c>
      <c r="L364" s="6">
        <v>3.4471137284828E-3</v>
      </c>
      <c r="M364" s="6">
        <v>5.2624943531178903E-3</v>
      </c>
      <c r="N364" s="6">
        <v>7.8232680122837395E-3</v>
      </c>
      <c r="O364" s="6">
        <v>1.1435492162134299E-2</v>
      </c>
      <c r="P364" s="6">
        <v>1.6530891070999178E-2</v>
      </c>
      <c r="Q364" s="6">
        <v>2.371845445671425E-2</v>
      </c>
    </row>
    <row r="365" spans="1:17" x14ac:dyDescent="0.3">
      <c r="A365" s="3" t="s">
        <v>41</v>
      </c>
      <c r="B365" s="3" t="str">
        <f>INDEX('R2. Name matching table'!$B$5:$B$13,MATCH($A365,'R2. Name matching table'!$A$5:$A$13,0))</f>
        <v>2DS_delay</v>
      </c>
      <c r="C365" s="3" t="s">
        <v>79</v>
      </c>
      <c r="D365" s="3" t="str">
        <f>INDEX('R2. Name matching table'!$E$5:$E$7,MATCH($C365,'R2. Name matching table'!$D$5:$D$7,0))</f>
        <v>Coal</v>
      </c>
      <c r="E365" s="3" t="s">
        <v>28</v>
      </c>
      <c r="F365" s="6">
        <v>167.08318595763097</v>
      </c>
      <c r="G365" s="6">
        <v>85.690512330299896</v>
      </c>
      <c r="H365" s="6">
        <v>225.21379663578699</v>
      </c>
      <c r="I365" s="6">
        <v>511.06860185559179</v>
      </c>
      <c r="J365" s="6">
        <v>347.53846932318254</v>
      </c>
      <c r="K365" s="6">
        <v>51.095062180293496</v>
      </c>
      <c r="L365" s="6">
        <v>46.034301368427165</v>
      </c>
      <c r="M365" s="6">
        <v>42.623066873143102</v>
      </c>
      <c r="N365" s="6">
        <v>25.9727599595609</v>
      </c>
      <c r="O365" s="6">
        <v>25.925782788189103</v>
      </c>
      <c r="P365" s="6">
        <v>25.638077154147901</v>
      </c>
      <c r="Q365" s="6">
        <v>22.175657193507899</v>
      </c>
    </row>
    <row r="366" spans="1:17" x14ac:dyDescent="0.3">
      <c r="A366" s="3" t="s">
        <v>41</v>
      </c>
      <c r="B366" s="3" t="str">
        <f>INDEX('R2. Name matching table'!$B$5:$B$13,MATCH($A366,'R2. Name matching table'!$A$5:$A$13,0))</f>
        <v>2DS_delay</v>
      </c>
      <c r="C366" s="3" t="s">
        <v>79</v>
      </c>
      <c r="D366" s="3" t="str">
        <f>INDEX('R2. Name matching table'!$E$5:$E$7,MATCH($C366,'R2. Name matching table'!$D$5:$D$7,0))</f>
        <v>Coal</v>
      </c>
      <c r="E366" s="3" t="s">
        <v>29</v>
      </c>
      <c r="F366" s="6">
        <v>173.91967199999999</v>
      </c>
      <c r="G366" s="6">
        <v>231.3813991797</v>
      </c>
      <c r="H366" s="6">
        <v>238.62200678714299</v>
      </c>
      <c r="I366" s="6">
        <v>102.51449333298</v>
      </c>
      <c r="J366" s="6">
        <v>4.7756148048</v>
      </c>
      <c r="K366" s="6"/>
      <c r="L366" s="6"/>
      <c r="M366" s="6"/>
      <c r="N366" s="6"/>
      <c r="O366" s="6"/>
      <c r="P366" s="6"/>
      <c r="Q366" s="6"/>
    </row>
    <row r="367" spans="1:17" x14ac:dyDescent="0.3">
      <c r="A367" s="3" t="s">
        <v>41</v>
      </c>
      <c r="B367" s="3" t="str">
        <f>INDEX('R2. Name matching table'!$B$5:$B$13,MATCH($A367,'R2. Name matching table'!$A$5:$A$13,0))</f>
        <v>2DS_delay</v>
      </c>
      <c r="C367" s="3" t="s">
        <v>79</v>
      </c>
      <c r="D367" s="3" t="str">
        <f>INDEX('R2. Name matching table'!$E$5:$E$7,MATCH($C367,'R2. Name matching table'!$D$5:$D$7,0))</f>
        <v>Coal</v>
      </c>
      <c r="E367" s="3" t="s">
        <v>30</v>
      </c>
      <c r="F367" s="6">
        <v>6026.521788</v>
      </c>
      <c r="G367" s="6">
        <v>6455.7608023502989</v>
      </c>
      <c r="H367" s="6">
        <v>7667.4186974833201</v>
      </c>
      <c r="I367" s="6">
        <v>10096.526631028211</v>
      </c>
      <c r="J367" s="6">
        <v>10950.05556254594</v>
      </c>
      <c r="K367" s="6">
        <v>1741.1838961054921</v>
      </c>
      <c r="L367" s="6">
        <v>13.635290189561555</v>
      </c>
      <c r="M367" s="6">
        <v>12.416710931575404</v>
      </c>
      <c r="N367" s="6">
        <v>14.658967283018931</v>
      </c>
      <c r="O367" s="6">
        <v>14.538787515878454</v>
      </c>
      <c r="P367" s="6">
        <v>13.242228952019484</v>
      </c>
      <c r="Q367" s="6">
        <v>12.802532946177639</v>
      </c>
    </row>
    <row r="368" spans="1:17" x14ac:dyDescent="0.3">
      <c r="A368" s="3" t="s">
        <v>41</v>
      </c>
      <c r="B368" s="3" t="str">
        <f>INDEX('R2. Name matching table'!$B$5:$B$13,MATCH($A368,'R2. Name matching table'!$A$5:$A$13,0))</f>
        <v>2DS_delay</v>
      </c>
      <c r="C368" s="3" t="s">
        <v>79</v>
      </c>
      <c r="D368" s="3" t="str">
        <f>INDEX('R2. Name matching table'!$E$5:$E$7,MATCH($C368,'R2. Name matching table'!$D$5:$D$7,0))</f>
        <v>Coal</v>
      </c>
      <c r="E368" s="3" t="s">
        <v>31</v>
      </c>
      <c r="F368" s="6">
        <v>27.359994934522401</v>
      </c>
      <c r="G368" s="6">
        <v>6.1753993152015898</v>
      </c>
      <c r="H368" s="6">
        <v>6.9509008023695502</v>
      </c>
      <c r="I368" s="6">
        <v>6.2017798029881703</v>
      </c>
      <c r="J368" s="6">
        <v>22.606005382803598</v>
      </c>
      <c r="K368" s="6">
        <v>5.7985933102408396</v>
      </c>
      <c r="L368" s="6">
        <v>4.9133735999618002</v>
      </c>
      <c r="M368" s="6">
        <v>4.1531280796800001</v>
      </c>
      <c r="N368" s="6">
        <v>4.1531280796800001</v>
      </c>
      <c r="O368" s="6">
        <v>3.8310281233955701</v>
      </c>
      <c r="P368" s="6">
        <v>2.86062754155666</v>
      </c>
      <c r="Q368" s="6">
        <v>1.6158115149966601</v>
      </c>
    </row>
    <row r="369" spans="1:17" x14ac:dyDescent="0.3">
      <c r="A369" s="3" t="s">
        <v>41</v>
      </c>
      <c r="B369" s="3" t="str">
        <f>INDEX('R2. Name matching table'!$B$5:$B$13,MATCH($A369,'R2. Name matching table'!$A$5:$A$13,0))</f>
        <v>2DS_delay</v>
      </c>
      <c r="C369" s="3" t="s">
        <v>79</v>
      </c>
      <c r="D369" s="3" t="str">
        <f>INDEX('R2. Name matching table'!$E$5:$E$7,MATCH($C369,'R2. Name matching table'!$D$5:$D$7,0))</f>
        <v>Coal</v>
      </c>
      <c r="E369" s="3" t="s">
        <v>32</v>
      </c>
      <c r="F369" s="6">
        <v>22227.2315051361</v>
      </c>
      <c r="G369" s="6">
        <v>25304.621501101501</v>
      </c>
      <c r="H369" s="6">
        <v>30053.952426435699</v>
      </c>
      <c r="I369" s="6">
        <v>18603.188516073231</v>
      </c>
      <c r="J369" s="6">
        <v>26123.703058746098</v>
      </c>
      <c r="K369" s="6">
        <v>82.068340942959395</v>
      </c>
      <c r="L369" s="6">
        <v>69.6676738734335</v>
      </c>
      <c r="M369" s="6">
        <v>80.743822743871988</v>
      </c>
      <c r="N369" s="6">
        <v>80.707849765040805</v>
      </c>
      <c r="O369" s="6">
        <v>71.964723048814605</v>
      </c>
      <c r="P369" s="6">
        <v>71.318303935186705</v>
      </c>
      <c r="Q369" s="6">
        <v>70.798827830589502</v>
      </c>
    </row>
    <row r="370" spans="1:17" x14ac:dyDescent="0.3">
      <c r="A370" s="3" t="s">
        <v>41</v>
      </c>
      <c r="B370" s="3" t="str">
        <f>INDEX('R2. Name matching table'!$B$5:$B$13,MATCH($A370,'R2. Name matching table'!$A$5:$A$13,0))</f>
        <v>2DS_delay</v>
      </c>
      <c r="C370" s="3" t="s">
        <v>79</v>
      </c>
      <c r="D370" s="3" t="str">
        <f>INDEX('R2. Name matching table'!$E$5:$E$7,MATCH($C370,'R2. Name matching table'!$D$5:$D$7,0))</f>
        <v>Coal</v>
      </c>
      <c r="E370" s="3" t="s">
        <v>33</v>
      </c>
      <c r="F370" s="6">
        <v>1670.2518210122685</v>
      </c>
      <c r="G370" s="6">
        <v>2465.98526880084</v>
      </c>
      <c r="H370" s="6">
        <v>3217.9165036998402</v>
      </c>
      <c r="I370" s="6">
        <v>130.76926927129901</v>
      </c>
      <c r="J370" s="6">
        <v>6241.5926928154304</v>
      </c>
      <c r="K370" s="6">
        <v>243.94313094094599</v>
      </c>
      <c r="L370" s="6">
        <v>362.32942209566102</v>
      </c>
      <c r="M370" s="6">
        <v>385.97663876825601</v>
      </c>
      <c r="N370" s="6">
        <v>75.807714808656897</v>
      </c>
      <c r="O370" s="6">
        <v>68.6013838208994</v>
      </c>
      <c r="P370" s="6">
        <v>64.617944254853697</v>
      </c>
      <c r="Q370" s="6">
        <v>62.887804078320798</v>
      </c>
    </row>
    <row r="371" spans="1:17" x14ac:dyDescent="0.3">
      <c r="A371" s="3" t="s">
        <v>41</v>
      </c>
      <c r="B371" s="3" t="str">
        <f>INDEX('R2. Name matching table'!$B$5:$B$13,MATCH($A371,'R2. Name matching table'!$A$5:$A$13,0))</f>
        <v>2DS_delay</v>
      </c>
      <c r="C371" s="3" t="s">
        <v>80</v>
      </c>
      <c r="D371" s="3" t="str">
        <f>INDEX('R2. Name matching table'!$E$5:$E$7,MATCH($C371,'R2. Name matching table'!$D$5:$D$7,0))</f>
        <v>Gas</v>
      </c>
      <c r="E371" s="3" t="s">
        <v>19</v>
      </c>
      <c r="F371" s="6">
        <v>9039.9093712582599</v>
      </c>
      <c r="G371" s="6">
        <v>8916.1687147200209</v>
      </c>
      <c r="H371" s="6">
        <v>10526.03068617582</v>
      </c>
      <c r="I371" s="6">
        <v>13789.7862667601</v>
      </c>
      <c r="J371" s="6">
        <v>13524.179134751881</v>
      </c>
      <c r="K371" s="6">
        <v>11534.021684886768</v>
      </c>
      <c r="L371" s="6">
        <v>4876.1931595105234</v>
      </c>
      <c r="M371" s="6">
        <v>13985.461194640151</v>
      </c>
      <c r="N371" s="6">
        <v>4852.5004628619199</v>
      </c>
      <c r="O371" s="6">
        <v>5200.8805328685485</v>
      </c>
      <c r="P371" s="6">
        <v>5718.9157760905146</v>
      </c>
      <c r="Q371" s="6">
        <v>5346.2274171654972</v>
      </c>
    </row>
    <row r="372" spans="1:17" x14ac:dyDescent="0.3">
      <c r="A372" s="3" t="s">
        <v>41</v>
      </c>
      <c r="B372" s="3" t="str">
        <f>INDEX('R2. Name matching table'!$B$5:$B$13,MATCH($A372,'R2. Name matching table'!$A$5:$A$13,0))</f>
        <v>2DS_delay</v>
      </c>
      <c r="C372" s="3" t="s">
        <v>80</v>
      </c>
      <c r="D372" s="3" t="str">
        <f>INDEX('R2. Name matching table'!$E$5:$E$7,MATCH($C372,'R2. Name matching table'!$D$5:$D$7,0))</f>
        <v>Gas</v>
      </c>
      <c r="E372" s="3" t="s">
        <v>20</v>
      </c>
      <c r="F372" s="6">
        <v>3084.4860447073002</v>
      </c>
      <c r="G372" s="6">
        <v>1703.66057912118</v>
      </c>
      <c r="H372" s="6">
        <v>1618.49252316968</v>
      </c>
      <c r="I372" s="6">
        <v>757.80667035737804</v>
      </c>
      <c r="J372" s="6">
        <v>985.06895650071306</v>
      </c>
      <c r="K372" s="6">
        <v>940.74562428426304</v>
      </c>
      <c r="L372" s="6">
        <v>347.04493554285602</v>
      </c>
      <c r="M372" s="6">
        <v>357.06799680395</v>
      </c>
      <c r="N372" s="6">
        <v>345.812204968895</v>
      </c>
      <c r="O372" s="6">
        <v>8.65214392777977</v>
      </c>
      <c r="P372" s="6">
        <v>8.65214392777977</v>
      </c>
      <c r="Q372" s="6">
        <v>8.65214392777977</v>
      </c>
    </row>
    <row r="373" spans="1:17" x14ac:dyDescent="0.3">
      <c r="A373" s="3" t="s">
        <v>41</v>
      </c>
      <c r="B373" s="3" t="str">
        <f>INDEX('R2. Name matching table'!$B$5:$B$13,MATCH($A373,'R2. Name matching table'!$A$5:$A$13,0))</f>
        <v>2DS_delay</v>
      </c>
      <c r="C373" s="3" t="s">
        <v>80</v>
      </c>
      <c r="D373" s="3" t="str">
        <f>INDEX('R2. Name matching table'!$E$5:$E$7,MATCH($C373,'R2. Name matching table'!$D$5:$D$7,0))</f>
        <v>Gas</v>
      </c>
      <c r="E373" s="3" t="s">
        <v>21</v>
      </c>
      <c r="F373" s="6">
        <v>7605.4334891381804</v>
      </c>
      <c r="G373" s="6">
        <v>7112.7855872739901</v>
      </c>
      <c r="H373" s="6">
        <v>6603.8425615837205</v>
      </c>
      <c r="I373" s="6">
        <v>8236.2225034909388</v>
      </c>
      <c r="J373" s="6">
        <v>6023.3908162027501</v>
      </c>
      <c r="K373" s="6">
        <v>3997.6093083682968</v>
      </c>
      <c r="L373" s="6">
        <v>4924.1325802235478</v>
      </c>
      <c r="M373" s="6">
        <v>1112.2920817399358</v>
      </c>
      <c r="N373" s="6">
        <v>1044.88726501368</v>
      </c>
      <c r="O373" s="6">
        <v>948.844043614513</v>
      </c>
      <c r="P373" s="6">
        <v>874.88901790707405</v>
      </c>
      <c r="Q373" s="6">
        <v>797.52747972054499</v>
      </c>
    </row>
    <row r="374" spans="1:17" x14ac:dyDescent="0.3">
      <c r="A374" s="3" t="s">
        <v>41</v>
      </c>
      <c r="B374" s="3" t="str">
        <f>INDEX('R2. Name matching table'!$B$5:$B$13,MATCH($A374,'R2. Name matching table'!$A$5:$A$13,0))</f>
        <v>2DS_delay</v>
      </c>
      <c r="C374" s="3" t="s">
        <v>80</v>
      </c>
      <c r="D374" s="3" t="str">
        <f>INDEX('R2. Name matching table'!$E$5:$E$7,MATCH($C374,'R2. Name matching table'!$D$5:$D$7,0))</f>
        <v>Gas</v>
      </c>
      <c r="E374" s="3" t="s">
        <v>22</v>
      </c>
      <c r="F374" s="6">
        <v>7727.7237550360696</v>
      </c>
      <c r="G374" s="6">
        <v>2206.5955447464339</v>
      </c>
      <c r="H374" s="6">
        <v>4310.3390774762602</v>
      </c>
      <c r="I374" s="6">
        <v>117.46397338050001</v>
      </c>
      <c r="J374" s="6">
        <v>1029.3183984591999</v>
      </c>
      <c r="K374" s="6">
        <v>286.597485111276</v>
      </c>
      <c r="L374" s="6"/>
      <c r="M374" s="6">
        <v>5.1682277880900102E-4</v>
      </c>
      <c r="N374" s="6">
        <v>56.234504266571399</v>
      </c>
      <c r="O374" s="6">
        <v>131.619509253193</v>
      </c>
      <c r="P374" s="6">
        <v>220.61821134969799</v>
      </c>
      <c r="Q374" s="6">
        <v>145.232689540297</v>
      </c>
    </row>
    <row r="375" spans="1:17" x14ac:dyDescent="0.3">
      <c r="A375" s="3" t="s">
        <v>41</v>
      </c>
      <c r="B375" s="3" t="str">
        <f>INDEX('R2. Name matching table'!$B$5:$B$13,MATCH($A375,'R2. Name matching table'!$A$5:$A$13,0))</f>
        <v>2DS_delay</v>
      </c>
      <c r="C375" s="3" t="s">
        <v>80</v>
      </c>
      <c r="D375" s="3" t="str">
        <f>INDEX('R2. Name matching table'!$E$5:$E$7,MATCH($C375,'R2. Name matching table'!$D$5:$D$7,0))</f>
        <v>Gas</v>
      </c>
      <c r="E375" s="3" t="s">
        <v>23</v>
      </c>
      <c r="F375" s="6">
        <v>8096.6507530707595</v>
      </c>
      <c r="G375" s="6">
        <v>9129.9007758533298</v>
      </c>
      <c r="H375" s="6">
        <v>8874.3315350985831</v>
      </c>
      <c r="I375" s="6">
        <v>8057.4088748627501</v>
      </c>
      <c r="J375" s="6">
        <v>8078.9173287811564</v>
      </c>
      <c r="K375" s="6">
        <v>5845.5030614571397</v>
      </c>
      <c r="L375" s="6">
        <v>6596.2429384855914</v>
      </c>
      <c r="M375" s="6">
        <v>6281.3040897439896</v>
      </c>
      <c r="N375" s="6">
        <v>7888.8638586760499</v>
      </c>
      <c r="O375" s="6">
        <v>7505.2976565465124</v>
      </c>
      <c r="P375" s="6">
        <v>7029.6511961791239</v>
      </c>
      <c r="Q375" s="6">
        <v>6534.5341310128806</v>
      </c>
    </row>
    <row r="376" spans="1:17" x14ac:dyDescent="0.3">
      <c r="A376" s="3" t="s">
        <v>41</v>
      </c>
      <c r="B376" s="3" t="str">
        <f>INDEX('R2. Name matching table'!$B$5:$B$13,MATCH($A376,'R2. Name matching table'!$A$5:$A$13,0))</f>
        <v>2DS_delay</v>
      </c>
      <c r="C376" s="3" t="s">
        <v>80</v>
      </c>
      <c r="D376" s="3" t="str">
        <f>INDEX('R2. Name matching table'!$E$5:$E$7,MATCH($C376,'R2. Name matching table'!$D$5:$D$7,0))</f>
        <v>Gas</v>
      </c>
      <c r="E376" s="3" t="s">
        <v>24</v>
      </c>
      <c r="F376" s="6">
        <v>5482.4287494051005</v>
      </c>
      <c r="G376" s="6">
        <v>1041.1289227197251</v>
      </c>
      <c r="H376" s="6">
        <v>282.377261648922</v>
      </c>
      <c r="I376" s="6">
        <v>752.61168596449784</v>
      </c>
      <c r="J376" s="6">
        <v>571.21404681539798</v>
      </c>
      <c r="K376" s="6">
        <v>13.568363438141899</v>
      </c>
      <c r="L376" s="6">
        <v>0.502061659656445</v>
      </c>
      <c r="M376" s="6">
        <v>0.50206165965647398</v>
      </c>
      <c r="N376" s="6">
        <v>145.49874985953701</v>
      </c>
      <c r="O376" s="6">
        <v>0.502061659656445</v>
      </c>
      <c r="P376" s="6">
        <v>0.50206165965644467</v>
      </c>
      <c r="Q376" s="6">
        <v>0.502061659656445</v>
      </c>
    </row>
    <row r="377" spans="1:17" x14ac:dyDescent="0.3">
      <c r="A377" s="3" t="s">
        <v>41</v>
      </c>
      <c r="B377" s="3" t="str">
        <f>INDEX('R2. Name matching table'!$B$5:$B$13,MATCH($A377,'R2. Name matching table'!$A$5:$A$13,0))</f>
        <v>2DS_delay</v>
      </c>
      <c r="C377" s="3" t="s">
        <v>80</v>
      </c>
      <c r="D377" s="3" t="str">
        <f>INDEX('R2. Name matching table'!$E$5:$E$7,MATCH($C377,'R2. Name matching table'!$D$5:$D$7,0))</f>
        <v>Gas</v>
      </c>
      <c r="E377" s="3" t="s">
        <v>25</v>
      </c>
      <c r="F377" s="6">
        <v>30068.7717821429</v>
      </c>
      <c r="G377" s="6">
        <v>25532.1150386843</v>
      </c>
      <c r="H377" s="6">
        <v>32059.0488437239</v>
      </c>
      <c r="I377" s="6">
        <v>61604.775304686897</v>
      </c>
      <c r="J377" s="6">
        <v>73094.659078594705</v>
      </c>
      <c r="K377" s="6">
        <v>67298.39131208841</v>
      </c>
      <c r="L377" s="6">
        <v>62151.516184610911</v>
      </c>
      <c r="M377" s="6">
        <v>52013.673297359659</v>
      </c>
      <c r="N377" s="6">
        <v>44299.804548487773</v>
      </c>
      <c r="O377" s="6">
        <v>39695.215348443897</v>
      </c>
      <c r="P377" s="6">
        <v>22622.697797783101</v>
      </c>
      <c r="Q377" s="6">
        <v>13481.7505276006</v>
      </c>
    </row>
    <row r="378" spans="1:17" x14ac:dyDescent="0.3">
      <c r="A378" s="3" t="s">
        <v>41</v>
      </c>
      <c r="B378" s="3" t="str">
        <f>INDEX('R2. Name matching table'!$B$5:$B$13,MATCH($A378,'R2. Name matching table'!$A$5:$A$13,0))</f>
        <v>2DS_delay</v>
      </c>
      <c r="C378" s="3" t="s">
        <v>80</v>
      </c>
      <c r="D378" s="3" t="str">
        <f>INDEX('R2. Name matching table'!$E$5:$E$7,MATCH($C378,'R2. Name matching table'!$D$5:$D$7,0))</f>
        <v>Gas</v>
      </c>
      <c r="E378" s="3" t="s">
        <v>26</v>
      </c>
      <c r="F378" s="6">
        <v>3459.6166456903106</v>
      </c>
      <c r="G378" s="6">
        <v>1029.5981722224676</v>
      </c>
      <c r="H378" s="6">
        <v>1276.9104255180521</v>
      </c>
      <c r="I378" s="6">
        <v>286.25569661408502</v>
      </c>
      <c r="J378" s="6">
        <v>834.38207644834199</v>
      </c>
      <c r="K378" s="6">
        <v>253.131389327638</v>
      </c>
      <c r="L378" s="6">
        <v>332.78405615373401</v>
      </c>
      <c r="M378" s="6">
        <v>732.59309876054897</v>
      </c>
      <c r="N378" s="6">
        <v>115.15401768216101</v>
      </c>
      <c r="O378" s="6">
        <v>930.43046562742097</v>
      </c>
      <c r="P378" s="6">
        <v>203.28</v>
      </c>
      <c r="Q378" s="6">
        <v>173.8</v>
      </c>
    </row>
    <row r="379" spans="1:17" x14ac:dyDescent="0.3">
      <c r="A379" s="3" t="s">
        <v>41</v>
      </c>
      <c r="B379" s="3" t="str">
        <f>INDEX('R2. Name matching table'!$B$5:$B$13,MATCH($A379,'R2. Name matching table'!$A$5:$A$13,0))</f>
        <v>2DS_delay</v>
      </c>
      <c r="C379" s="3" t="s">
        <v>80</v>
      </c>
      <c r="D379" s="3" t="str">
        <f>INDEX('R2. Name matching table'!$E$5:$E$7,MATCH($C379,'R2. Name matching table'!$D$5:$D$7,0))</f>
        <v>Gas</v>
      </c>
      <c r="E379" s="3" t="s">
        <v>27</v>
      </c>
      <c r="F379" s="6">
        <v>183.98666424391905</v>
      </c>
      <c r="G379" s="6">
        <v>166.207131163187</v>
      </c>
      <c r="H379" s="6">
        <v>125.38201894835399</v>
      </c>
      <c r="I379" s="6">
        <v>0.78653019743897246</v>
      </c>
      <c r="J379" s="6">
        <v>5.5555555555555601E-3</v>
      </c>
      <c r="K379" s="6">
        <v>43.427327036822966</v>
      </c>
      <c r="L379" s="6">
        <v>1.4999999999999999E-2</v>
      </c>
      <c r="M379" s="6">
        <v>1.4999999999999999E-2</v>
      </c>
      <c r="N379" s="6">
        <v>43.334551582583899</v>
      </c>
      <c r="O379" s="6">
        <v>6.4553868995699997</v>
      </c>
      <c r="P379" s="6">
        <v>57.902547160208499</v>
      </c>
      <c r="Q379" s="6">
        <v>51.4625075859215</v>
      </c>
    </row>
    <row r="380" spans="1:17" x14ac:dyDescent="0.3">
      <c r="A380" s="3" t="s">
        <v>41</v>
      </c>
      <c r="B380" s="3" t="str">
        <f>INDEX('R2. Name matching table'!$B$5:$B$13,MATCH($A380,'R2. Name matching table'!$A$5:$A$13,0))</f>
        <v>2DS_delay</v>
      </c>
      <c r="C380" s="3" t="s">
        <v>80</v>
      </c>
      <c r="D380" s="3" t="str">
        <f>INDEX('R2. Name matching table'!$E$5:$E$7,MATCH($C380,'R2. Name matching table'!$D$5:$D$7,0))</f>
        <v>Gas</v>
      </c>
      <c r="E380" s="3" t="s">
        <v>28</v>
      </c>
      <c r="F380" s="6">
        <v>11965.1546962092</v>
      </c>
      <c r="G380" s="6">
        <v>18709.1842639723</v>
      </c>
      <c r="H380" s="6">
        <v>21680.798387036219</v>
      </c>
      <c r="I380" s="6">
        <v>29336.115536749341</v>
      </c>
      <c r="J380" s="6">
        <v>35381.63510623647</v>
      </c>
      <c r="K380" s="6">
        <v>52959.837655956522</v>
      </c>
      <c r="L380" s="6">
        <v>36405.97231632637</v>
      </c>
      <c r="M380" s="6">
        <v>37467.792525354584</v>
      </c>
      <c r="N380" s="6">
        <v>30049.433865676219</v>
      </c>
      <c r="O380" s="6">
        <v>21044.578591241738</v>
      </c>
      <c r="P380" s="6">
        <v>12025.128007491157</v>
      </c>
      <c r="Q380" s="6">
        <v>7658.8458615775562</v>
      </c>
    </row>
    <row r="381" spans="1:17" x14ac:dyDescent="0.3">
      <c r="A381" s="3" t="s">
        <v>41</v>
      </c>
      <c r="B381" s="3" t="str">
        <f>INDEX('R2. Name matching table'!$B$5:$B$13,MATCH($A381,'R2. Name matching table'!$A$5:$A$13,0))</f>
        <v>2DS_delay</v>
      </c>
      <c r="C381" s="3" t="s">
        <v>80</v>
      </c>
      <c r="D381" s="3" t="str">
        <f>INDEX('R2. Name matching table'!$E$5:$E$7,MATCH($C381,'R2. Name matching table'!$D$5:$D$7,0))</f>
        <v>Gas</v>
      </c>
      <c r="E381" s="3" t="s">
        <v>29</v>
      </c>
      <c r="F381" s="6">
        <v>1489.2188291199968</v>
      </c>
      <c r="G381" s="6">
        <v>511.30880000000002</v>
      </c>
      <c r="H381" s="6">
        <v>929.84418681747502</v>
      </c>
      <c r="I381" s="6">
        <v>488.30774085952851</v>
      </c>
      <c r="J381" s="6">
        <v>492.13424203069019</v>
      </c>
      <c r="K381" s="6">
        <v>224.87207675904</v>
      </c>
      <c r="L381" s="6">
        <v>194.78186218941499</v>
      </c>
      <c r="M381" s="6">
        <v>180.52083074874901</v>
      </c>
      <c r="N381" s="6">
        <v>180.52015613251893</v>
      </c>
      <c r="O381" s="6">
        <v>125.02635277104801</v>
      </c>
      <c r="P381" s="6">
        <v>125.02662947766501</v>
      </c>
      <c r="Q381" s="6">
        <v>2.7670661683077899E-4</v>
      </c>
    </row>
    <row r="382" spans="1:17" x14ac:dyDescent="0.3">
      <c r="A382" s="3" t="s">
        <v>41</v>
      </c>
      <c r="B382" s="3" t="str">
        <f>INDEX('R2. Name matching table'!$B$5:$B$13,MATCH($A382,'R2. Name matching table'!$A$5:$A$13,0))</f>
        <v>2DS_delay</v>
      </c>
      <c r="C382" s="3" t="s">
        <v>80</v>
      </c>
      <c r="D382" s="3" t="str">
        <f>INDEX('R2. Name matching table'!$E$5:$E$7,MATCH($C382,'R2. Name matching table'!$D$5:$D$7,0))</f>
        <v>Gas</v>
      </c>
      <c r="E382" s="3" t="s">
        <v>30</v>
      </c>
      <c r="F382" s="6">
        <v>10236.542041205354</v>
      </c>
      <c r="G382" s="6">
        <v>12469.319080968828</v>
      </c>
      <c r="H382" s="6">
        <v>13179.446794249599</v>
      </c>
      <c r="I382" s="6">
        <v>12202.387928084578</v>
      </c>
      <c r="J382" s="6">
        <v>9345.5880310676148</v>
      </c>
      <c r="K382" s="6">
        <v>2485.528331444958</v>
      </c>
      <c r="L382" s="6">
        <v>1121.5210460419439</v>
      </c>
      <c r="M382" s="6">
        <v>971.09407088029502</v>
      </c>
      <c r="N382" s="6">
        <v>1497.3483351261405</v>
      </c>
      <c r="O382" s="6">
        <v>1920.1574707500299</v>
      </c>
      <c r="P382" s="6">
        <v>1887.9742486879395</v>
      </c>
      <c r="Q382" s="6">
        <v>2587.2993819550948</v>
      </c>
    </row>
    <row r="383" spans="1:17" x14ac:dyDescent="0.3">
      <c r="A383" s="3" t="s">
        <v>41</v>
      </c>
      <c r="B383" s="3" t="str">
        <f>INDEX('R2. Name matching table'!$B$5:$B$13,MATCH($A383,'R2. Name matching table'!$A$5:$A$13,0))</f>
        <v>2DS_delay</v>
      </c>
      <c r="C383" s="3" t="s">
        <v>80</v>
      </c>
      <c r="D383" s="3" t="str">
        <f>INDEX('R2. Name matching table'!$E$5:$E$7,MATCH($C383,'R2. Name matching table'!$D$5:$D$7,0))</f>
        <v>Gas</v>
      </c>
      <c r="E383" s="3" t="s">
        <v>32</v>
      </c>
      <c r="F383" s="6">
        <v>26046.228122184351</v>
      </c>
      <c r="G383" s="6">
        <v>18178.038336062</v>
      </c>
      <c r="H383" s="6">
        <v>13690.63829702781</v>
      </c>
      <c r="I383" s="6">
        <v>19260.962735507193</v>
      </c>
      <c r="J383" s="6">
        <v>18968.583553651799</v>
      </c>
      <c r="K383" s="6">
        <v>18840.119162858027</v>
      </c>
      <c r="L383" s="6">
        <v>9141.0983095412776</v>
      </c>
      <c r="M383" s="6">
        <v>4600.3228671979305</v>
      </c>
      <c r="N383" s="6">
        <v>4849.8179840009097</v>
      </c>
      <c r="O383" s="6">
        <v>4171.6667999657902</v>
      </c>
      <c r="P383" s="6">
        <v>2592</v>
      </c>
      <c r="Q383" s="6">
        <v>3110.2790655551503</v>
      </c>
    </row>
    <row r="384" spans="1:17" x14ac:dyDescent="0.3">
      <c r="A384" s="3" t="s">
        <v>41</v>
      </c>
      <c r="B384" s="3" t="str">
        <f>INDEX('R2. Name matching table'!$B$5:$B$13,MATCH($A384,'R2. Name matching table'!$A$5:$A$13,0))</f>
        <v>2DS_delay</v>
      </c>
      <c r="C384" s="3" t="s">
        <v>80</v>
      </c>
      <c r="D384" s="3" t="str">
        <f>INDEX('R2. Name matching table'!$E$5:$E$7,MATCH($C384,'R2. Name matching table'!$D$5:$D$7,0))</f>
        <v>Gas</v>
      </c>
      <c r="E384" s="3" t="s">
        <v>33</v>
      </c>
      <c r="F384" s="6">
        <v>11985.75210389231</v>
      </c>
      <c r="G384" s="6">
        <v>7770.0078160139255</v>
      </c>
      <c r="H384" s="6">
        <v>9149.4721615786311</v>
      </c>
      <c r="I384" s="6">
        <v>6234.0064817865814</v>
      </c>
      <c r="J384" s="6">
        <v>5423.7552253000003</v>
      </c>
      <c r="K384" s="6">
        <v>376.61896823135203</v>
      </c>
      <c r="L384" s="6">
        <v>498.2</v>
      </c>
      <c r="M384" s="6">
        <v>2394.7096000000001</v>
      </c>
      <c r="N384" s="6">
        <v>2154.2592</v>
      </c>
      <c r="O384" s="6">
        <v>1913.8088</v>
      </c>
      <c r="P384" s="6">
        <v>2260.3389871454101</v>
      </c>
      <c r="Q384" s="6">
        <v>6796.7988230147503</v>
      </c>
    </row>
    <row r="385" spans="1:17" x14ac:dyDescent="0.3">
      <c r="A385" s="3" t="s">
        <v>41</v>
      </c>
      <c r="B385" s="3" t="str">
        <f>INDEX('R2. Name matching table'!$B$5:$B$13,MATCH($A385,'R2. Name matching table'!$A$5:$A$13,0))</f>
        <v>2DS_delay</v>
      </c>
      <c r="C385" s="3" t="s">
        <v>81</v>
      </c>
      <c r="D385" s="3" t="str">
        <f>INDEX('R2. Name matching table'!$E$5:$E$7,MATCH($C385,'R2. Name matching table'!$D$5:$D$7,0))</f>
        <v>Oil</v>
      </c>
      <c r="E385" s="3" t="s">
        <v>19</v>
      </c>
      <c r="F385" s="6">
        <v>20335.725670305044</v>
      </c>
      <c r="G385" s="6">
        <v>21914.136463044742</v>
      </c>
      <c r="H385" s="6">
        <v>25818.52078753704</v>
      </c>
      <c r="I385" s="6">
        <v>32133.230397922413</v>
      </c>
      <c r="J385" s="6">
        <v>23299.760127260968</v>
      </c>
      <c r="K385" s="6">
        <v>10527.4702700044</v>
      </c>
      <c r="L385" s="6">
        <v>14877.199407403801</v>
      </c>
      <c r="M385" s="6">
        <v>13243.055284534363</v>
      </c>
      <c r="N385" s="6">
        <v>2378.7304396230134</v>
      </c>
      <c r="O385" s="6">
        <v>6930.5878954096752</v>
      </c>
      <c r="P385" s="6">
        <v>8853.4703799367562</v>
      </c>
      <c r="Q385" s="6">
        <v>6528.4786148248213</v>
      </c>
    </row>
    <row r="386" spans="1:17" x14ac:dyDescent="0.3">
      <c r="A386" s="3" t="s">
        <v>41</v>
      </c>
      <c r="B386" s="3" t="str">
        <f>INDEX('R2. Name matching table'!$B$5:$B$13,MATCH($A386,'R2. Name matching table'!$A$5:$A$13,0))</f>
        <v>2DS_delay</v>
      </c>
      <c r="C386" s="3" t="s">
        <v>81</v>
      </c>
      <c r="D386" s="3" t="str">
        <f>INDEX('R2. Name matching table'!$E$5:$E$7,MATCH($C386,'R2. Name matching table'!$D$5:$D$7,0))</f>
        <v>Oil</v>
      </c>
      <c r="E386" s="3" t="s">
        <v>20</v>
      </c>
      <c r="F386" s="6">
        <v>1540.9259280000001</v>
      </c>
      <c r="G386" s="6">
        <v>1486.5190094075394</v>
      </c>
      <c r="H386" s="6">
        <v>1250.4881594075391</v>
      </c>
      <c r="I386" s="6">
        <v>825.54338859246172</v>
      </c>
      <c r="J386" s="6">
        <v>1008.3051702562792</v>
      </c>
      <c r="K386" s="6">
        <v>1008.305170256275</v>
      </c>
      <c r="L386" s="6">
        <v>1.9259280000000001</v>
      </c>
      <c r="M386" s="6">
        <v>1.9259280000000001</v>
      </c>
      <c r="N386" s="6">
        <v>1.9259280000000001</v>
      </c>
      <c r="O386" s="6">
        <v>1.9259280000000001</v>
      </c>
      <c r="P386" s="6">
        <v>1.9259280000000001</v>
      </c>
      <c r="Q386" s="6">
        <v>1.9259280000000001</v>
      </c>
    </row>
    <row r="387" spans="1:17" x14ac:dyDescent="0.3">
      <c r="A387" s="3" t="s">
        <v>41</v>
      </c>
      <c r="B387" s="3" t="str">
        <f>INDEX('R2. Name matching table'!$B$5:$B$13,MATCH($A387,'R2. Name matching table'!$A$5:$A$13,0))</f>
        <v>2DS_delay</v>
      </c>
      <c r="C387" s="3" t="s">
        <v>81</v>
      </c>
      <c r="D387" s="3" t="str">
        <f>INDEX('R2. Name matching table'!$E$5:$E$7,MATCH($C387,'R2. Name matching table'!$D$5:$D$7,0))</f>
        <v>Oil</v>
      </c>
      <c r="E387" s="3" t="s">
        <v>21</v>
      </c>
      <c r="F387" s="6">
        <v>1620.8897142857099</v>
      </c>
      <c r="G387" s="6">
        <v>1620.8897142857099</v>
      </c>
      <c r="H387" s="6">
        <v>1620.8897142857099</v>
      </c>
      <c r="I387" s="6">
        <v>1620.8897142857099</v>
      </c>
      <c r="J387" s="6">
        <v>1620.8897142857099</v>
      </c>
      <c r="K387" s="6">
        <v>1620.8897142857099</v>
      </c>
      <c r="L387" s="6">
        <v>1620.8897142857099</v>
      </c>
      <c r="M387" s="6">
        <v>1620.8897142857099</v>
      </c>
      <c r="N387" s="6">
        <v>1620.8897142857099</v>
      </c>
      <c r="O387" s="6">
        <v>1620.8897142857099</v>
      </c>
      <c r="P387" s="6">
        <v>1620.8897142857099</v>
      </c>
      <c r="Q387" s="6">
        <v>1620.8897142857099</v>
      </c>
    </row>
    <row r="388" spans="1:17" x14ac:dyDescent="0.3">
      <c r="A388" s="3" t="s">
        <v>41</v>
      </c>
      <c r="B388" s="3" t="str">
        <f>INDEX('R2. Name matching table'!$B$5:$B$13,MATCH($A388,'R2. Name matching table'!$A$5:$A$13,0))</f>
        <v>2DS_delay</v>
      </c>
      <c r="C388" s="3" t="s">
        <v>81</v>
      </c>
      <c r="D388" s="3" t="str">
        <f>INDEX('R2. Name matching table'!$E$5:$E$7,MATCH($C388,'R2. Name matching table'!$D$5:$D$7,0))</f>
        <v>Oil</v>
      </c>
      <c r="E388" s="3" t="s">
        <v>22</v>
      </c>
      <c r="F388" s="6">
        <v>7308.1868000000004</v>
      </c>
      <c r="G388" s="6">
        <v>7206.5868</v>
      </c>
      <c r="H388" s="6">
        <v>5340.0019798500007</v>
      </c>
      <c r="I388" s="6">
        <v>2353.4662676100011</v>
      </c>
      <c r="J388" s="6">
        <v>5786.7557515855106</v>
      </c>
      <c r="K388" s="6">
        <v>5736.1365022255204</v>
      </c>
      <c r="L388" s="6">
        <v>4.1867999999999999</v>
      </c>
      <c r="M388" s="6">
        <v>4.1971364555761799</v>
      </c>
      <c r="N388" s="6">
        <v>1128.87688533143</v>
      </c>
      <c r="O388" s="6">
        <v>2636.5769850638676</v>
      </c>
      <c r="P388" s="6">
        <v>4416.551026993955</v>
      </c>
      <c r="Q388" s="6">
        <v>2908.8405908059408</v>
      </c>
    </row>
    <row r="389" spans="1:17" x14ac:dyDescent="0.3">
      <c r="A389" s="3" t="s">
        <v>41</v>
      </c>
      <c r="B389" s="3" t="str">
        <f>INDEX('R2. Name matching table'!$B$5:$B$13,MATCH($A389,'R2. Name matching table'!$A$5:$A$13,0))</f>
        <v>2DS_delay</v>
      </c>
      <c r="C389" s="3" t="s">
        <v>81</v>
      </c>
      <c r="D389" s="3" t="str">
        <f>INDEX('R2. Name matching table'!$E$5:$E$7,MATCH($C389,'R2. Name matching table'!$D$5:$D$7,0))</f>
        <v>Oil</v>
      </c>
      <c r="E389" s="3" t="s">
        <v>23</v>
      </c>
      <c r="F389" s="6">
        <v>18302.179957521825</v>
      </c>
      <c r="G389" s="6">
        <v>19255.602393991387</v>
      </c>
      <c r="H389" s="6">
        <v>21654.362272564562</v>
      </c>
      <c r="I389" s="6">
        <v>25844.941043712155</v>
      </c>
      <c r="J389" s="6">
        <v>31514.076766862971</v>
      </c>
      <c r="K389" s="6">
        <v>25006.033896426285</v>
      </c>
      <c r="L389" s="6">
        <v>27341.672070156652</v>
      </c>
      <c r="M389" s="6">
        <v>28768.998944280051</v>
      </c>
      <c r="N389" s="6">
        <v>35178.361544786145</v>
      </c>
      <c r="O389" s="6">
        <v>35087.769735472022</v>
      </c>
      <c r="P389" s="6">
        <v>28692.372104966344</v>
      </c>
      <c r="Q389" s="6">
        <v>25905.543247703972</v>
      </c>
    </row>
    <row r="390" spans="1:17" x14ac:dyDescent="0.3">
      <c r="A390" s="3" t="s">
        <v>41</v>
      </c>
      <c r="B390" s="3" t="str">
        <f>INDEX('R2. Name matching table'!$B$5:$B$13,MATCH($A390,'R2. Name matching table'!$A$5:$A$13,0))</f>
        <v>2DS_delay</v>
      </c>
      <c r="C390" s="3" t="s">
        <v>81</v>
      </c>
      <c r="D390" s="3" t="str">
        <f>INDEX('R2. Name matching table'!$E$5:$E$7,MATCH($C390,'R2. Name matching table'!$D$5:$D$7,0))</f>
        <v>Oil</v>
      </c>
      <c r="E390" s="3" t="s">
        <v>24</v>
      </c>
      <c r="F390" s="6">
        <v>14.373790279604</v>
      </c>
      <c r="G390" s="6">
        <v>347.17003749999998</v>
      </c>
      <c r="H390" s="6">
        <v>253.70118124999999</v>
      </c>
      <c r="I390" s="6">
        <v>104.15101125</v>
      </c>
      <c r="J390" s="6">
        <v>386.63703321641702</v>
      </c>
      <c r="K390" s="6">
        <v>227.80108609222299</v>
      </c>
      <c r="L390" s="6"/>
      <c r="M390" s="6"/>
      <c r="N390" s="6"/>
      <c r="O390" s="6"/>
      <c r="P390" s="6"/>
      <c r="Q390" s="6"/>
    </row>
    <row r="391" spans="1:17" x14ac:dyDescent="0.3">
      <c r="A391" s="3" t="s">
        <v>41</v>
      </c>
      <c r="B391" s="3" t="str">
        <f>INDEX('R2. Name matching table'!$B$5:$B$13,MATCH($A391,'R2. Name matching table'!$A$5:$A$13,0))</f>
        <v>2DS_delay</v>
      </c>
      <c r="C391" s="3" t="s">
        <v>81</v>
      </c>
      <c r="D391" s="3" t="str">
        <f>INDEX('R2. Name matching table'!$E$5:$E$7,MATCH($C391,'R2. Name matching table'!$D$5:$D$7,0))</f>
        <v>Oil</v>
      </c>
      <c r="E391" s="3" t="s">
        <v>25</v>
      </c>
      <c r="F391" s="6">
        <v>21817.018442619701</v>
      </c>
      <c r="G391" s="6">
        <v>23622.3198182374</v>
      </c>
      <c r="H391" s="6">
        <v>17845.328481427601</v>
      </c>
      <c r="I391" s="6">
        <v>10904.57065416027</v>
      </c>
      <c r="J391" s="6">
        <v>21037.57909988207</v>
      </c>
      <c r="K391" s="6">
        <v>18698.293585223702</v>
      </c>
      <c r="L391" s="6">
        <v>7847.2297869543909</v>
      </c>
      <c r="M391" s="6">
        <v>10950.677184779599</v>
      </c>
      <c r="N391" s="6">
        <v>6327.2707542346106</v>
      </c>
      <c r="O391" s="6">
        <v>10677.763840164778</v>
      </c>
      <c r="P391" s="6">
        <v>21097.755783067616</v>
      </c>
      <c r="Q391" s="6">
        <v>13643.815299312242</v>
      </c>
    </row>
    <row r="392" spans="1:17" x14ac:dyDescent="0.3">
      <c r="A392" s="3" t="s">
        <v>41</v>
      </c>
      <c r="B392" s="3" t="str">
        <f>INDEX('R2. Name matching table'!$B$5:$B$13,MATCH($A392,'R2. Name matching table'!$A$5:$A$13,0))</f>
        <v>2DS_delay</v>
      </c>
      <c r="C392" s="3" t="s">
        <v>81</v>
      </c>
      <c r="D392" s="3" t="str">
        <f>INDEX('R2. Name matching table'!$E$5:$E$7,MATCH($C392,'R2. Name matching table'!$D$5:$D$7,0))</f>
        <v>Oil</v>
      </c>
      <c r="E392" s="3" t="s">
        <v>26</v>
      </c>
      <c r="F392" s="6">
        <v>1375.9391274</v>
      </c>
      <c r="G392" s="6">
        <v>1239.6361176</v>
      </c>
      <c r="H392" s="6">
        <v>895.29275159999997</v>
      </c>
      <c r="I392" s="6">
        <v>344.343366</v>
      </c>
      <c r="J392" s="6">
        <v>1150.5972242165369</v>
      </c>
      <c r="K392" s="6">
        <v>1150.5972242165371</v>
      </c>
      <c r="L392" s="6"/>
      <c r="M392" s="6">
        <v>6.7581880802436003E-2</v>
      </c>
      <c r="N392" s="6">
        <v>523.42735310073101</v>
      </c>
      <c r="O392" s="6">
        <v>926.34824700061495</v>
      </c>
      <c r="P392" s="6">
        <v>924</v>
      </c>
      <c r="Q392" s="6">
        <v>790</v>
      </c>
    </row>
    <row r="393" spans="1:17" x14ac:dyDescent="0.3">
      <c r="A393" s="3" t="s">
        <v>41</v>
      </c>
      <c r="B393" s="3" t="str">
        <f>INDEX('R2. Name matching table'!$B$5:$B$13,MATCH($A393,'R2. Name matching table'!$A$5:$A$13,0))</f>
        <v>2DS_delay</v>
      </c>
      <c r="C393" s="3" t="s">
        <v>81</v>
      </c>
      <c r="D393" s="3" t="str">
        <f>INDEX('R2. Name matching table'!$E$5:$E$7,MATCH($C393,'R2. Name matching table'!$D$5:$D$7,0))</f>
        <v>Oil</v>
      </c>
      <c r="E393" s="3" t="s">
        <v>27</v>
      </c>
      <c r="F393" s="6">
        <v>13.39776</v>
      </c>
      <c r="G393" s="6">
        <v>12.057983999999999</v>
      </c>
      <c r="H393" s="6"/>
      <c r="I393" s="6"/>
      <c r="J393" s="6"/>
      <c r="K393" s="6"/>
      <c r="L393" s="6"/>
      <c r="M393" s="6"/>
      <c r="N393" s="6">
        <v>12.677720834879999</v>
      </c>
      <c r="O393" s="6">
        <v>12.910773799140001</v>
      </c>
      <c r="P393" s="6">
        <v>30.533052964260001</v>
      </c>
      <c r="Q393" s="6">
        <v>31.500000000000004</v>
      </c>
    </row>
    <row r="394" spans="1:17" x14ac:dyDescent="0.3">
      <c r="A394" s="3" t="s">
        <v>41</v>
      </c>
      <c r="B394" s="3" t="str">
        <f>INDEX('R2. Name matching table'!$B$5:$B$13,MATCH($A394,'R2. Name matching table'!$A$5:$A$13,0))</f>
        <v>2DS_delay</v>
      </c>
      <c r="C394" s="3" t="s">
        <v>81</v>
      </c>
      <c r="D394" s="3" t="str">
        <f>INDEX('R2. Name matching table'!$E$5:$E$7,MATCH($C394,'R2. Name matching table'!$D$5:$D$7,0))</f>
        <v>Oil</v>
      </c>
      <c r="E394" s="3" t="s">
        <v>28</v>
      </c>
      <c r="F394" s="6">
        <v>54799</v>
      </c>
      <c r="G394" s="6">
        <v>59272.2</v>
      </c>
      <c r="H394" s="6">
        <v>69906.954510271142</v>
      </c>
      <c r="I394" s="6">
        <v>87778.576581791989</v>
      </c>
      <c r="J394" s="6">
        <v>89325.523786178732</v>
      </c>
      <c r="K394" s="6">
        <v>90150.575648005906</v>
      </c>
      <c r="L394" s="6">
        <v>90634.710936290154</v>
      </c>
      <c r="M394" s="6">
        <v>81185.233904245571</v>
      </c>
      <c r="N394" s="6">
        <v>61045.882328635329</v>
      </c>
      <c r="O394" s="6">
        <v>49795.222960872241</v>
      </c>
      <c r="P394" s="6">
        <v>39578.200830082787</v>
      </c>
      <c r="Q394" s="6">
        <v>27382.922050947804</v>
      </c>
    </row>
    <row r="395" spans="1:17" x14ac:dyDescent="0.3">
      <c r="A395" s="3" t="s">
        <v>41</v>
      </c>
      <c r="B395" s="3" t="str">
        <f>INDEX('R2. Name matching table'!$B$5:$B$13,MATCH($A395,'R2. Name matching table'!$A$5:$A$13,0))</f>
        <v>2DS_delay</v>
      </c>
      <c r="C395" s="3" t="s">
        <v>81</v>
      </c>
      <c r="D395" s="3" t="str">
        <f>INDEX('R2. Name matching table'!$E$5:$E$7,MATCH($C395,'R2. Name matching table'!$D$5:$D$7,0))</f>
        <v>Oil</v>
      </c>
      <c r="E395" s="3" t="s">
        <v>29</v>
      </c>
      <c r="F395" s="6">
        <v>7756</v>
      </c>
      <c r="G395" s="6">
        <v>7989.2000000000007</v>
      </c>
      <c r="H395" s="6">
        <v>8497.4</v>
      </c>
      <c r="I395" s="6">
        <v>5481.9714124771926</v>
      </c>
      <c r="J395" s="6">
        <v>4710.2388397002032</v>
      </c>
      <c r="K395" s="6">
        <v>3513.6261993600001</v>
      </c>
      <c r="L395" s="6">
        <v>1.05408785980217E-2</v>
      </c>
      <c r="M395" s="6">
        <v>2820.6379804491999</v>
      </c>
      <c r="N395" s="6">
        <v>2820.6274395706077</v>
      </c>
      <c r="O395" s="6">
        <v>1953.5367620476259</v>
      </c>
      <c r="P395" s="6">
        <v>1953.5410855885161</v>
      </c>
      <c r="Q395" s="6">
        <v>4.32354088798093E-3</v>
      </c>
    </row>
    <row r="396" spans="1:17" x14ac:dyDescent="0.3">
      <c r="A396" s="3" t="s">
        <v>41</v>
      </c>
      <c r="B396" s="3" t="str">
        <f>INDEX('R2. Name matching table'!$B$5:$B$13,MATCH($A396,'R2. Name matching table'!$A$5:$A$13,0))</f>
        <v>2DS_delay</v>
      </c>
      <c r="C396" s="3" t="s">
        <v>81</v>
      </c>
      <c r="D396" s="3" t="str">
        <f>INDEX('R2. Name matching table'!$E$5:$E$7,MATCH($C396,'R2. Name matching table'!$D$5:$D$7,0))</f>
        <v>Oil</v>
      </c>
      <c r="E396" s="3" t="s">
        <v>30</v>
      </c>
      <c r="F396" s="6">
        <v>6066.7654501654515</v>
      </c>
      <c r="G396" s="6">
        <v>5986.8994166433868</v>
      </c>
      <c r="H396" s="6">
        <v>5452.9580292552973</v>
      </c>
      <c r="I396" s="6">
        <v>4584.6826980552987</v>
      </c>
      <c r="J396" s="6">
        <v>3499.3385340552986</v>
      </c>
      <c r="K396" s="6">
        <v>430.05545477847738</v>
      </c>
      <c r="L396" s="6">
        <v>1267.5879345806045</v>
      </c>
      <c r="M396" s="6">
        <v>243.44593708358076</v>
      </c>
      <c r="N396" s="6">
        <v>2322.5319391246107</v>
      </c>
      <c r="O396" s="6">
        <v>2322.5319391246085</v>
      </c>
      <c r="P396" s="6">
        <v>2322.5319391246098</v>
      </c>
      <c r="Q396" s="6">
        <v>1902.2336047598262</v>
      </c>
    </row>
    <row r="397" spans="1:17" x14ac:dyDescent="0.3">
      <c r="A397" s="3" t="s">
        <v>41</v>
      </c>
      <c r="B397" s="3" t="str">
        <f>INDEX('R2. Name matching table'!$B$5:$B$13,MATCH($A397,'R2. Name matching table'!$A$5:$A$13,0))</f>
        <v>2DS_delay</v>
      </c>
      <c r="C397" s="3" t="s">
        <v>81</v>
      </c>
      <c r="D397" s="3" t="str">
        <f>INDEX('R2. Name matching table'!$E$5:$E$7,MATCH($C397,'R2. Name matching table'!$D$5:$D$7,0))</f>
        <v>Oil</v>
      </c>
      <c r="E397" s="3" t="s">
        <v>32</v>
      </c>
      <c r="F397" s="6"/>
      <c r="G397" s="6"/>
      <c r="H397" s="6"/>
      <c r="I397" s="6"/>
      <c r="J397" s="6"/>
      <c r="K397" s="6"/>
      <c r="L397" s="6"/>
      <c r="M397" s="6"/>
      <c r="N397" s="6">
        <v>11880.000000000029</v>
      </c>
      <c r="O397" s="6">
        <v>12720</v>
      </c>
      <c r="P397" s="6">
        <v>12959.99999999996</v>
      </c>
      <c r="Q397" s="6">
        <v>15551.395327775761</v>
      </c>
    </row>
    <row r="398" spans="1:17" x14ac:dyDescent="0.3">
      <c r="A398" s="3" t="s">
        <v>41</v>
      </c>
      <c r="B398" s="3" t="str">
        <f>INDEX('R2. Name matching table'!$B$5:$B$13,MATCH($A398,'R2. Name matching table'!$A$5:$A$13,0))</f>
        <v>2DS_delay</v>
      </c>
      <c r="C398" s="3" t="s">
        <v>81</v>
      </c>
      <c r="D398" s="3" t="str">
        <f>INDEX('R2. Name matching table'!$E$5:$E$7,MATCH($C398,'R2. Name matching table'!$D$5:$D$7,0))</f>
        <v>Oil</v>
      </c>
      <c r="E398" s="3" t="s">
        <v>33</v>
      </c>
      <c r="F398" s="6">
        <v>9134.56984293403</v>
      </c>
      <c r="G398" s="6">
        <v>2913.85272147769</v>
      </c>
      <c r="H398" s="6"/>
      <c r="I398" s="6"/>
      <c r="J398" s="6">
        <v>68.954921279999994</v>
      </c>
      <c r="K398" s="6">
        <v>0.33217030063740899</v>
      </c>
      <c r="L398" s="6">
        <v>1880</v>
      </c>
      <c r="M398" s="6">
        <v>9036.64</v>
      </c>
      <c r="N398" s="6">
        <v>8129.2800000000007</v>
      </c>
      <c r="O398" s="6">
        <v>7221.92</v>
      </c>
      <c r="P398" s="6">
        <v>8529.5810835675893</v>
      </c>
      <c r="Q398" s="6">
        <v>25648.297445338681</v>
      </c>
    </row>
  </sheetData>
  <conditionalFormatting sqref="A1:XFD1 C2:XFD7 A2:B5 A8:XFD1048576">
    <cfRule type="expression" dxfId="5" priority="1">
      <formula>_xlfn.ISFORMULA(A1)</formula>
    </cfRule>
  </conditionalFormatting>
  <hyperlinks>
    <hyperlink ref="C3" r:id="rId1" xr:uid="{0B52E236-D8E6-4F8E-B13E-4C89143EDD2C}"/>
  </hyperlinks>
  <pageMargins left="0.7" right="0.7" top="0.75" bottom="0.75" header="0.3" footer="0.3"/>
  <pageSetup paperSize="9"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E42-4ECC-44D7-9DF7-F693E3FE3196}">
  <sheetPr>
    <tabColor theme="7" tint="0.39997558519241921"/>
  </sheetPr>
  <dimension ref="A1:H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ColWidth="8.88671875" defaultRowHeight="14.4" x14ac:dyDescent="0.3"/>
  <cols>
    <col min="1" max="2" width="15.77734375" style="8" customWidth="1"/>
    <col min="3" max="3" width="8.88671875" style="8"/>
    <col min="4" max="5" width="15.77734375" style="8" customWidth="1"/>
    <col min="6" max="6" width="8.88671875" style="8"/>
    <col min="7" max="9" width="15.77734375" style="8" customWidth="1"/>
    <col min="10" max="16384" width="8.88671875" style="8"/>
  </cols>
  <sheetData>
    <row r="1" spans="1:8" s="7" customFormat="1" ht="49.5" customHeight="1" x14ac:dyDescent="0.7">
      <c r="A1" s="1" t="s">
        <v>43</v>
      </c>
      <c r="B1" s="9"/>
      <c r="C1" s="9"/>
    </row>
    <row r="4" spans="1:8" x14ac:dyDescent="0.3">
      <c r="A4" s="8" t="s">
        <v>44</v>
      </c>
      <c r="B4" s="8" t="s">
        <v>45</v>
      </c>
      <c r="D4" s="8" t="s">
        <v>46</v>
      </c>
      <c r="E4" s="8" t="s">
        <v>47</v>
      </c>
      <c r="G4" s="8" t="s">
        <v>48</v>
      </c>
      <c r="H4" s="8" t="s">
        <v>49</v>
      </c>
    </row>
    <row r="5" spans="1:8" x14ac:dyDescent="0.3">
      <c r="A5" s="8" t="s">
        <v>18</v>
      </c>
      <c r="B5" s="8" t="s">
        <v>53</v>
      </c>
      <c r="D5" s="8" t="s">
        <v>79</v>
      </c>
      <c r="E5" s="8" t="s">
        <v>50</v>
      </c>
      <c r="G5" s="8" t="s">
        <v>19</v>
      </c>
    </row>
    <row r="6" spans="1:8" x14ac:dyDescent="0.3">
      <c r="A6" s="8" t="s">
        <v>34</v>
      </c>
      <c r="B6" s="8" t="s">
        <v>54</v>
      </c>
      <c r="D6" s="8" t="s">
        <v>80</v>
      </c>
      <c r="E6" s="8" t="s">
        <v>51</v>
      </c>
      <c r="G6" s="8" t="s">
        <v>20</v>
      </c>
    </row>
    <row r="7" spans="1:8" x14ac:dyDescent="0.3">
      <c r="A7" s="8" t="s">
        <v>35</v>
      </c>
      <c r="B7" s="8" t="s">
        <v>55</v>
      </c>
      <c r="D7" s="8" t="s">
        <v>81</v>
      </c>
      <c r="E7" s="8" t="s">
        <v>52</v>
      </c>
      <c r="G7" s="8" t="s">
        <v>21</v>
      </c>
    </row>
    <row r="8" spans="1:8" x14ac:dyDescent="0.3">
      <c r="A8" s="8" t="s">
        <v>36</v>
      </c>
      <c r="B8" s="8" t="s">
        <v>56</v>
      </c>
      <c r="G8" s="8" t="s">
        <v>22</v>
      </c>
    </row>
    <row r="9" spans="1:8" x14ac:dyDescent="0.3">
      <c r="A9" s="8" t="s">
        <v>37</v>
      </c>
      <c r="B9" s="8" t="s">
        <v>57</v>
      </c>
      <c r="G9" s="8" t="s">
        <v>23</v>
      </c>
    </row>
    <row r="10" spans="1:8" x14ac:dyDescent="0.3">
      <c r="A10" s="8" t="s">
        <v>38</v>
      </c>
      <c r="B10" s="8" t="s">
        <v>58</v>
      </c>
      <c r="G10" s="8" t="s">
        <v>24</v>
      </c>
    </row>
    <row r="11" spans="1:8" x14ac:dyDescent="0.3">
      <c r="A11" s="8" t="s">
        <v>39</v>
      </c>
      <c r="B11" s="8" t="s">
        <v>59</v>
      </c>
      <c r="G11" s="8" t="s">
        <v>25</v>
      </c>
    </row>
    <row r="12" spans="1:8" x14ac:dyDescent="0.3">
      <c r="A12" s="8" t="s">
        <v>40</v>
      </c>
      <c r="B12" s="8" t="s">
        <v>60</v>
      </c>
      <c r="G12" s="8" t="s">
        <v>26</v>
      </c>
    </row>
    <row r="13" spans="1:8" x14ac:dyDescent="0.3">
      <c r="A13" s="8" t="s">
        <v>41</v>
      </c>
      <c r="B13" s="8" t="s">
        <v>61</v>
      </c>
      <c r="G13" s="8" t="s">
        <v>27</v>
      </c>
    </row>
    <row r="14" spans="1:8" x14ac:dyDescent="0.3">
      <c r="G14" s="8" t="s">
        <v>28</v>
      </c>
    </row>
    <row r="15" spans="1:8" x14ac:dyDescent="0.3">
      <c r="G15" s="8" t="s">
        <v>29</v>
      </c>
    </row>
    <row r="16" spans="1:8" x14ac:dyDescent="0.3">
      <c r="G16" s="8" t="s">
        <v>30</v>
      </c>
    </row>
    <row r="17" spans="7:7" x14ac:dyDescent="0.3">
      <c r="G17" s="8" t="s">
        <v>31</v>
      </c>
    </row>
    <row r="18" spans="7:7" x14ac:dyDescent="0.3">
      <c r="G18" s="8" t="s">
        <v>32</v>
      </c>
    </row>
    <row r="19" spans="7:7" x14ac:dyDescent="0.3">
      <c r="G19" s="8" t="s">
        <v>33</v>
      </c>
    </row>
  </sheetData>
  <conditionalFormatting sqref="A1:C1">
    <cfRule type="expression" dxfId="4" priority="1">
      <formula>_xlfn.ISFORMULA(A1)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7302-05F8-4FC1-8F00-299024A4AC5A}">
  <sheetPr>
    <tabColor theme="7" tint="0.39997558519241921"/>
    <pageSetUpPr autoPageBreaks="0"/>
  </sheetPr>
  <dimension ref="A1:AB214"/>
  <sheetViews>
    <sheetView workbookViewId="0">
      <selection activeCell="P29" sqref="P29"/>
    </sheetView>
  </sheetViews>
  <sheetFormatPr defaultColWidth="10.33203125" defaultRowHeight="14.4" x14ac:dyDescent="0.3"/>
  <cols>
    <col min="1" max="1" width="25.77734375" style="3" customWidth="1"/>
    <col min="2" max="5" width="13.6640625" style="3" bestFit="1" customWidth="1"/>
    <col min="6" max="15" width="11.21875" style="3" bestFit="1" customWidth="1"/>
    <col min="16" max="18" width="11.33203125" style="3" bestFit="1" customWidth="1"/>
    <col min="19" max="19" width="11.109375" style="3" bestFit="1" customWidth="1"/>
    <col min="20" max="20" width="11.21875" style="3" bestFit="1" customWidth="1"/>
    <col min="21" max="28" width="11.109375" style="3" bestFit="1" customWidth="1"/>
    <col min="29" max="16384" width="10.33203125" style="3"/>
  </cols>
  <sheetData>
    <row r="1" spans="1:28" s="1" customFormat="1" ht="49.5" customHeight="1" x14ac:dyDescent="0.3">
      <c r="A1" s="1" t="s">
        <v>85</v>
      </c>
    </row>
    <row r="2" spans="1:28" s="2" customFormat="1" x14ac:dyDescent="0.3">
      <c r="A2" s="2" t="s">
        <v>2</v>
      </c>
      <c r="B2" s="2" t="s">
        <v>86</v>
      </c>
    </row>
    <row r="3" spans="1:28" s="2" customFormat="1" x14ac:dyDescent="0.3">
      <c r="A3" s="2" t="s">
        <v>4</v>
      </c>
      <c r="B3" s="4" t="s">
        <v>87</v>
      </c>
    </row>
    <row r="4" spans="1:28" s="2" customFormat="1" x14ac:dyDescent="0.3">
      <c r="A4" s="2" t="s">
        <v>7</v>
      </c>
      <c r="B4" s="5">
        <v>43040</v>
      </c>
      <c r="C4" s="5"/>
    </row>
    <row r="5" spans="1:28" s="2" customFormat="1" x14ac:dyDescent="0.3">
      <c r="A5" s="2" t="s">
        <v>3</v>
      </c>
      <c r="B5" s="2" t="s">
        <v>88</v>
      </c>
      <c r="C5" s="18"/>
    </row>
    <row r="6" spans="1:28" s="2" customFormat="1" x14ac:dyDescent="0.3">
      <c r="A6" s="2" t="s">
        <v>89</v>
      </c>
      <c r="B6" s="2" t="s">
        <v>90</v>
      </c>
      <c r="C6" s="18"/>
    </row>
    <row r="8" spans="1:28" ht="21" x14ac:dyDescent="0.3">
      <c r="A8" s="231" t="s">
        <v>91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19"/>
      <c r="O8" s="231" t="s">
        <v>92</v>
      </c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0"/>
    </row>
    <row r="9" spans="1:28" x14ac:dyDescent="0.3">
      <c r="A9" s="21" t="s">
        <v>93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3"/>
      <c r="Z9" s="23"/>
      <c r="AA9" s="23"/>
      <c r="AB9" s="13"/>
    </row>
    <row r="10" spans="1:28" x14ac:dyDescent="0.3">
      <c r="A10" s="24"/>
      <c r="B10" s="232" t="s">
        <v>94</v>
      </c>
      <c r="C10" s="232"/>
      <c r="D10" s="232"/>
      <c r="E10" s="232"/>
      <c r="F10" s="232"/>
      <c r="G10" s="232"/>
      <c r="H10" s="232"/>
      <c r="I10" s="25"/>
      <c r="J10" s="232" t="s">
        <v>95</v>
      </c>
      <c r="K10" s="233"/>
      <c r="L10" s="25"/>
      <c r="M10" s="26" t="s">
        <v>96</v>
      </c>
      <c r="N10" s="23"/>
      <c r="O10" s="27"/>
      <c r="P10" s="234" t="s">
        <v>94</v>
      </c>
      <c r="Q10" s="234"/>
      <c r="R10" s="234"/>
      <c r="S10" s="234"/>
      <c r="T10" s="234"/>
      <c r="U10" s="234"/>
      <c r="V10" s="28"/>
      <c r="W10" s="234" t="s">
        <v>95</v>
      </c>
      <c r="X10" s="235"/>
      <c r="Y10" s="29"/>
      <c r="Z10" s="234" t="s">
        <v>96</v>
      </c>
      <c r="AA10" s="236"/>
      <c r="AB10" s="13"/>
    </row>
    <row r="11" spans="1:28" x14ac:dyDescent="0.3">
      <c r="A11" s="30"/>
      <c r="B11" s="31">
        <v>2000</v>
      </c>
      <c r="C11" s="31">
        <v>2015</v>
      </c>
      <c r="D11" s="32">
        <v>2016</v>
      </c>
      <c r="E11" s="31">
        <v>2025</v>
      </c>
      <c r="F11" s="31">
        <v>2030</v>
      </c>
      <c r="G11" s="31">
        <v>2035</v>
      </c>
      <c r="H11" s="31">
        <v>2040</v>
      </c>
      <c r="I11" s="31"/>
      <c r="J11" s="33">
        <v>2016</v>
      </c>
      <c r="K11" s="34">
        <v>2040</v>
      </c>
      <c r="L11" s="31"/>
      <c r="M11" s="35" t="s">
        <v>97</v>
      </c>
      <c r="N11" s="23"/>
      <c r="O11" s="27"/>
      <c r="P11" s="36">
        <v>2025</v>
      </c>
      <c r="Q11" s="36">
        <v>2030</v>
      </c>
      <c r="R11" s="36">
        <v>2040</v>
      </c>
      <c r="S11" s="36">
        <v>2025</v>
      </c>
      <c r="T11" s="36">
        <v>2030</v>
      </c>
      <c r="U11" s="36">
        <v>2040</v>
      </c>
      <c r="V11" s="36"/>
      <c r="W11" s="240">
        <v>2040</v>
      </c>
      <c r="X11" s="240"/>
      <c r="Y11" s="37"/>
      <c r="Z11" s="241" t="s">
        <v>97</v>
      </c>
      <c r="AA11" s="242"/>
      <c r="AB11" s="13"/>
    </row>
    <row r="12" spans="1:28" x14ac:dyDescent="0.3">
      <c r="A12" s="38"/>
      <c r="B12" s="243" t="s">
        <v>91</v>
      </c>
      <c r="C12" s="243"/>
      <c r="D12" s="243"/>
      <c r="E12" s="243"/>
      <c r="F12" s="243"/>
      <c r="G12" s="243"/>
      <c r="H12" s="243"/>
      <c r="I12" s="39"/>
      <c r="J12" s="40" t="s">
        <v>98</v>
      </c>
      <c r="K12" s="41" t="s">
        <v>98</v>
      </c>
      <c r="L12" s="42"/>
      <c r="M12" s="43" t="s">
        <v>98</v>
      </c>
      <c r="N12" s="23"/>
      <c r="O12" s="44"/>
      <c r="P12" s="244" t="s">
        <v>99</v>
      </c>
      <c r="Q12" s="244"/>
      <c r="R12" s="244"/>
      <c r="S12" s="244" t="s">
        <v>100</v>
      </c>
      <c r="T12" s="244"/>
      <c r="U12" s="244"/>
      <c r="V12" s="45"/>
      <c r="W12" s="46" t="s">
        <v>101</v>
      </c>
      <c r="X12" s="47" t="s">
        <v>102</v>
      </c>
      <c r="Y12" s="47"/>
      <c r="Z12" s="48" t="s">
        <v>103</v>
      </c>
      <c r="AA12" s="49" t="s">
        <v>102</v>
      </c>
      <c r="AB12" s="13"/>
    </row>
    <row r="13" spans="1:28" x14ac:dyDescent="0.3">
      <c r="A13" s="245" t="s">
        <v>104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7"/>
      <c r="N13" s="23"/>
      <c r="O13" s="50" t="s">
        <v>104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2"/>
      <c r="AB13" s="13"/>
    </row>
    <row r="14" spans="1:28" x14ac:dyDescent="0.3">
      <c r="A14" s="53" t="s">
        <v>105</v>
      </c>
      <c r="B14" s="54">
        <v>14.179</v>
      </c>
      <c r="C14" s="54">
        <v>19.98</v>
      </c>
      <c r="D14" s="55">
        <v>19.436</v>
      </c>
      <c r="E14" s="54">
        <v>24.943100000000001</v>
      </c>
      <c r="F14" s="54">
        <v>25.387499999999999</v>
      </c>
      <c r="G14" s="54">
        <v>24.996200000000002</v>
      </c>
      <c r="H14" s="54">
        <v>24.527899999999999</v>
      </c>
      <c r="I14" s="56"/>
      <c r="J14" s="57">
        <v>21.044265935596059</v>
      </c>
      <c r="K14" s="58">
        <v>24.079302592698035</v>
      </c>
      <c r="L14" s="59"/>
      <c r="M14" s="60">
        <v>0.97423266667358011</v>
      </c>
      <c r="N14" s="23"/>
      <c r="O14" s="53" t="s">
        <v>105</v>
      </c>
      <c r="P14" s="61">
        <v>25.947500000000002</v>
      </c>
      <c r="Q14" s="61">
        <v>26.808</v>
      </c>
      <c r="R14" s="61">
        <v>26.491700000000002</v>
      </c>
      <c r="S14" s="62">
        <v>23.1158</v>
      </c>
      <c r="T14" s="62">
        <v>21.822199999999999</v>
      </c>
      <c r="U14" s="62">
        <v>16.6953</v>
      </c>
      <c r="V14" s="62"/>
      <c r="W14" s="63">
        <v>22.966363242306027</v>
      </c>
      <c r="X14" s="64">
        <v>23.580898897035453</v>
      </c>
      <c r="Y14" s="64"/>
      <c r="Z14" s="65">
        <v>1.298797295220111</v>
      </c>
      <c r="AA14" s="66">
        <v>-0.63133106872171885</v>
      </c>
      <c r="AB14" s="13"/>
    </row>
    <row r="15" spans="1:28" x14ac:dyDescent="0.3">
      <c r="A15" s="53" t="s">
        <v>106</v>
      </c>
      <c r="B15" s="54">
        <v>6.8150000000000004</v>
      </c>
      <c r="C15" s="54">
        <v>7.8040000000000003</v>
      </c>
      <c r="D15" s="55">
        <v>7.4710000000000001</v>
      </c>
      <c r="E15" s="54">
        <v>7.8869199999999999</v>
      </c>
      <c r="F15" s="54">
        <v>8.3403899999999993</v>
      </c>
      <c r="G15" s="54">
        <v>9.0187200000000001</v>
      </c>
      <c r="H15" s="54">
        <v>9.9819899999999997</v>
      </c>
      <c r="I15" s="56"/>
      <c r="J15" s="57">
        <v>8.089201008686878</v>
      </c>
      <c r="K15" s="58">
        <v>9.7994266809341948</v>
      </c>
      <c r="L15" s="59"/>
      <c r="M15" s="60">
        <v>1.2146240748581949</v>
      </c>
      <c r="N15" s="23"/>
      <c r="O15" s="53" t="s">
        <v>106</v>
      </c>
      <c r="P15" s="61">
        <v>8.3391300000000008</v>
      </c>
      <c r="Q15" s="61">
        <v>9.1520399999999995</v>
      </c>
      <c r="R15" s="61">
        <v>11.873699999999999</v>
      </c>
      <c r="S15" s="62">
        <v>7.1218500000000002</v>
      </c>
      <c r="T15" s="62">
        <v>6.6294199999999996</v>
      </c>
      <c r="U15" s="62">
        <v>6.0677199999999996</v>
      </c>
      <c r="V15" s="62"/>
      <c r="W15" s="63">
        <v>10.293628088426528</v>
      </c>
      <c r="X15" s="64">
        <v>8.5702138838786937</v>
      </c>
      <c r="Y15" s="64"/>
      <c r="Z15" s="65">
        <v>1.9491569894413363</v>
      </c>
      <c r="AA15" s="66">
        <v>-0.86311171114058505</v>
      </c>
      <c r="AB15" s="13"/>
    </row>
    <row r="16" spans="1:28" x14ac:dyDescent="0.3">
      <c r="A16" s="53" t="s">
        <v>107</v>
      </c>
      <c r="B16" s="54">
        <v>7.1</v>
      </c>
      <c r="C16" s="54">
        <v>3.7040000000000002</v>
      </c>
      <c r="D16" s="55">
        <v>3.738</v>
      </c>
      <c r="E16" s="54">
        <v>3.5766100000000001</v>
      </c>
      <c r="F16" s="54">
        <v>3.3014800000000002</v>
      </c>
      <c r="G16" s="54">
        <v>2.9132799999999999</v>
      </c>
      <c r="H16" s="54">
        <v>2.5514100000000002</v>
      </c>
      <c r="I16" s="56"/>
      <c r="J16" s="57">
        <v>4.0473073712316356</v>
      </c>
      <c r="K16" s="58">
        <v>2.5047465713752786</v>
      </c>
      <c r="L16" s="59"/>
      <c r="M16" s="60">
        <v>-1.5786752098876589</v>
      </c>
      <c r="N16" s="23"/>
      <c r="O16" s="53" t="s">
        <v>107</v>
      </c>
      <c r="P16" s="61">
        <v>3.6926399999999999</v>
      </c>
      <c r="Q16" s="61">
        <v>3.49261</v>
      </c>
      <c r="R16" s="61">
        <v>2.76112</v>
      </c>
      <c r="S16" s="62">
        <v>3.3632</v>
      </c>
      <c r="T16" s="62">
        <v>2.9091399999999998</v>
      </c>
      <c r="U16" s="62">
        <v>1.78464</v>
      </c>
      <c r="V16" s="62"/>
      <c r="W16" s="63">
        <v>2.3936887732986563</v>
      </c>
      <c r="X16" s="64">
        <v>2.5206744058271102</v>
      </c>
      <c r="Y16" s="64"/>
      <c r="Z16" s="65">
        <v>-1.2542113572064695</v>
      </c>
      <c r="AA16" s="66">
        <v>-3.0335926181897621</v>
      </c>
      <c r="AB16" s="13"/>
    </row>
    <row r="17" spans="1:28" x14ac:dyDescent="0.3">
      <c r="A17" s="53" t="s">
        <v>108</v>
      </c>
      <c r="B17" s="54">
        <v>7.7442900000000003</v>
      </c>
      <c r="C17" s="54">
        <v>8.4077000000000002</v>
      </c>
      <c r="D17" s="55">
        <v>7.8604500000000002</v>
      </c>
      <c r="E17" s="54">
        <v>7.62033</v>
      </c>
      <c r="F17" s="54">
        <v>7.8804299999999996</v>
      </c>
      <c r="G17" s="54">
        <v>8.0832899999999999</v>
      </c>
      <c r="H17" s="54">
        <v>8.5492899999999992</v>
      </c>
      <c r="I17" s="56"/>
      <c r="J17" s="57">
        <v>8.5108767325301518</v>
      </c>
      <c r="K17" s="58">
        <v>8.3929297193289027</v>
      </c>
      <c r="L17" s="59"/>
      <c r="M17" s="60">
        <v>0.35063153695062965</v>
      </c>
      <c r="N17" s="67"/>
      <c r="O17" s="53" t="s">
        <v>108</v>
      </c>
      <c r="P17" s="61">
        <v>8.1077200000000005</v>
      </c>
      <c r="Q17" s="61">
        <v>8.8379700000000003</v>
      </c>
      <c r="R17" s="61">
        <v>10.3268</v>
      </c>
      <c r="S17" s="62">
        <v>6.72879</v>
      </c>
      <c r="T17" s="62">
        <v>6.6613499999999997</v>
      </c>
      <c r="U17" s="62">
        <v>5.94306</v>
      </c>
      <c r="V17" s="62"/>
      <c r="W17" s="63">
        <v>8.9525791070654535</v>
      </c>
      <c r="X17" s="64">
        <v>8.3941406862419683</v>
      </c>
      <c r="Y17" s="64"/>
      <c r="Z17" s="65">
        <v>1.1435668035622237</v>
      </c>
      <c r="AA17" s="66">
        <v>-1.158321302181986</v>
      </c>
      <c r="AB17" s="13"/>
    </row>
    <row r="18" spans="1:28" x14ac:dyDescent="0.3">
      <c r="A18" s="53" t="s">
        <v>109</v>
      </c>
      <c r="B18" s="54">
        <v>23.513000000000002</v>
      </c>
      <c r="C18" s="54">
        <v>29.831900000000001</v>
      </c>
      <c r="D18" s="55">
        <v>31.664200000000001</v>
      </c>
      <c r="E18" s="54">
        <v>32.716700000000003</v>
      </c>
      <c r="F18" s="54">
        <v>34.4465</v>
      </c>
      <c r="G18" s="54">
        <v>36.137700000000002</v>
      </c>
      <c r="H18" s="54">
        <v>37.656599999999997</v>
      </c>
      <c r="I18" s="56"/>
      <c r="J18" s="57">
        <v>34.284309808494584</v>
      </c>
      <c r="K18" s="58">
        <v>36.967888242050591</v>
      </c>
      <c r="L18" s="59"/>
      <c r="M18" s="60">
        <v>0.72478701042355542</v>
      </c>
      <c r="N18" s="23"/>
      <c r="O18" s="53" t="s">
        <v>109</v>
      </c>
      <c r="P18" s="61">
        <v>33.513599999999997</v>
      </c>
      <c r="Q18" s="61">
        <v>36.3294</v>
      </c>
      <c r="R18" s="61">
        <v>42.116799999999998</v>
      </c>
      <c r="S18" s="62">
        <v>30.399699999999999</v>
      </c>
      <c r="T18" s="62">
        <v>29.277999999999999</v>
      </c>
      <c r="U18" s="62">
        <v>26.487200000000001</v>
      </c>
      <c r="V18" s="62"/>
      <c r="W18" s="63">
        <v>36.512180320762894</v>
      </c>
      <c r="X18" s="64">
        <v>37.411246594284478</v>
      </c>
      <c r="Y18" s="64"/>
      <c r="Z18" s="65">
        <v>1.1956750786793702</v>
      </c>
      <c r="AA18" s="66">
        <v>-0.74109486417605064</v>
      </c>
      <c r="AB18" s="13"/>
    </row>
    <row r="19" spans="1:28" x14ac:dyDescent="0.3">
      <c r="A19" s="53" t="s">
        <v>110</v>
      </c>
      <c r="B19" s="54">
        <v>7.8739999999999997</v>
      </c>
      <c r="C19" s="54">
        <v>13.952</v>
      </c>
      <c r="D19" s="55">
        <v>14.138</v>
      </c>
      <c r="E19" s="54">
        <v>13.731999999999999</v>
      </c>
      <c r="F19" s="54">
        <v>13.107100000000001</v>
      </c>
      <c r="G19" s="54">
        <v>12.515000000000001</v>
      </c>
      <c r="H19" s="54">
        <v>11.9117</v>
      </c>
      <c r="I19" s="56"/>
      <c r="J19" s="57">
        <v>15.307873626129712</v>
      </c>
      <c r="K19" s="58">
        <v>11.69384369201771</v>
      </c>
      <c r="L19" s="59"/>
      <c r="M19" s="60">
        <v>-0.71139542323030991</v>
      </c>
      <c r="N19" s="23"/>
      <c r="O19" s="53" t="s">
        <v>110</v>
      </c>
      <c r="P19" s="61">
        <v>14.2296</v>
      </c>
      <c r="Q19" s="61">
        <v>13.996</v>
      </c>
      <c r="R19" s="61">
        <v>13.8264</v>
      </c>
      <c r="S19" s="62">
        <v>12.801500000000001</v>
      </c>
      <c r="T19" s="62">
        <v>11.5946</v>
      </c>
      <c r="U19" s="62">
        <v>9.5327800000000007</v>
      </c>
      <c r="V19" s="62"/>
      <c r="W19" s="63">
        <v>11.986475942782835</v>
      </c>
      <c r="X19" s="64">
        <v>13.464359513616508</v>
      </c>
      <c r="Y19" s="64"/>
      <c r="Z19" s="65">
        <v>-9.2816896965008944E-2</v>
      </c>
      <c r="AA19" s="66">
        <v>-1.6287968747154769</v>
      </c>
      <c r="AB19" s="13"/>
    </row>
    <row r="20" spans="1:28" x14ac:dyDescent="0.3">
      <c r="A20" s="68" t="s">
        <v>111</v>
      </c>
      <c r="B20" s="69">
        <v>7.9263500000000002</v>
      </c>
      <c r="C20" s="69">
        <v>8.3957499999999996</v>
      </c>
      <c r="D20" s="55">
        <v>8.0501000000000005</v>
      </c>
      <c r="E20" s="69">
        <v>7.2816799999999997</v>
      </c>
      <c r="F20" s="69">
        <v>6.9763000000000002</v>
      </c>
      <c r="G20" s="69">
        <v>6.8428399999999998</v>
      </c>
      <c r="H20" s="69">
        <v>6.6843000000000004</v>
      </c>
      <c r="I20" s="70"/>
      <c r="J20" s="71">
        <v>8.7162196546687518</v>
      </c>
      <c r="K20" s="72">
        <v>6.5620490266338125</v>
      </c>
      <c r="L20" s="73"/>
      <c r="M20" s="74">
        <v>-0.77168634658826285</v>
      </c>
      <c r="N20" s="23"/>
      <c r="O20" s="75" t="s">
        <v>111</v>
      </c>
      <c r="P20" s="76">
        <v>7.61212</v>
      </c>
      <c r="Q20" s="76">
        <v>7.6069899999999997</v>
      </c>
      <c r="R20" s="76">
        <v>7.9538799999999998</v>
      </c>
      <c r="S20" s="77">
        <v>6.5705400000000003</v>
      </c>
      <c r="T20" s="77">
        <v>5.6141399999999999</v>
      </c>
      <c r="U20" s="77">
        <v>4.28939</v>
      </c>
      <c r="V20" s="77"/>
      <c r="W20" s="78">
        <v>6.8954312960554835</v>
      </c>
      <c r="X20" s="79">
        <v>6.0584518948419559</v>
      </c>
      <c r="Y20" s="79"/>
      <c r="Z20" s="80">
        <v>-5.0090174808936627E-2</v>
      </c>
      <c r="AA20" s="81">
        <v>-2.5889792721987437</v>
      </c>
      <c r="AB20" s="13"/>
    </row>
    <row r="21" spans="1:28" x14ac:dyDescent="0.3">
      <c r="A21" s="82" t="s">
        <v>112</v>
      </c>
      <c r="B21" s="83">
        <v>21.861000000000001</v>
      </c>
      <c r="C21" s="83">
        <v>23.919</v>
      </c>
      <c r="D21" s="84">
        <v>23.385999999999999</v>
      </c>
      <c r="E21" s="83">
        <v>28.958300000000001</v>
      </c>
      <c r="F21" s="83">
        <v>29.1555</v>
      </c>
      <c r="G21" s="83">
        <v>28.5199</v>
      </c>
      <c r="H21" s="83">
        <v>27.7471</v>
      </c>
      <c r="I21" s="85"/>
      <c r="J21" s="86">
        <v>25.32111561894677</v>
      </c>
      <c r="K21" s="87">
        <v>27.239625771870063</v>
      </c>
      <c r="L21" s="88"/>
      <c r="M21" s="89">
        <v>0.71501820798840487</v>
      </c>
      <c r="N21" s="23"/>
      <c r="O21" s="90" t="s">
        <v>112</v>
      </c>
      <c r="P21" s="91">
        <v>30.1004</v>
      </c>
      <c r="Q21" s="91">
        <v>30.793900000000001</v>
      </c>
      <c r="R21" s="91">
        <v>30.025400000000001</v>
      </c>
      <c r="S21" s="92">
        <v>26.909800000000001</v>
      </c>
      <c r="T21" s="92">
        <v>25.177600000000002</v>
      </c>
      <c r="U21" s="92">
        <v>19.0015</v>
      </c>
      <c r="V21" s="92"/>
      <c r="W21" s="93">
        <v>26.029822280017338</v>
      </c>
      <c r="X21" s="94">
        <v>26.838238929041058</v>
      </c>
      <c r="Y21" s="94"/>
      <c r="Z21" s="95">
        <v>1.0467157124368853</v>
      </c>
      <c r="AA21" s="96">
        <v>-0.86135072291689818</v>
      </c>
      <c r="AB21" s="13"/>
    </row>
    <row r="22" spans="1:28" x14ac:dyDescent="0.3">
      <c r="A22" s="97" t="s">
        <v>113</v>
      </c>
      <c r="B22" s="98">
        <v>53.290599999999998</v>
      </c>
      <c r="C22" s="98">
        <v>68.156300000000002</v>
      </c>
      <c r="D22" s="99">
        <v>68.971699999999998</v>
      </c>
      <c r="E22" s="98">
        <v>68.799099999999996</v>
      </c>
      <c r="F22" s="98">
        <v>70.284099999999995</v>
      </c>
      <c r="G22" s="98">
        <v>71.987099999999998</v>
      </c>
      <c r="H22" s="98">
        <v>74.116100000000003</v>
      </c>
      <c r="I22" s="100"/>
      <c r="J22" s="101">
        <v>74.678884381053237</v>
      </c>
      <c r="K22" s="102">
        <v>72.76057057027576</v>
      </c>
      <c r="L22" s="103"/>
      <c r="M22" s="104">
        <v>0.30018510216225369</v>
      </c>
      <c r="N22" s="23"/>
      <c r="O22" s="105" t="s">
        <v>113</v>
      </c>
      <c r="P22" s="106">
        <v>71.341899999999995</v>
      </c>
      <c r="Q22" s="106">
        <v>75.429100000000005</v>
      </c>
      <c r="R22" s="106">
        <v>85.3249</v>
      </c>
      <c r="S22" s="107">
        <v>63.191600000000001</v>
      </c>
      <c r="T22" s="107">
        <v>59.331400000000002</v>
      </c>
      <c r="U22" s="107">
        <v>51.798499999999997</v>
      </c>
      <c r="V22" s="107"/>
      <c r="W22" s="108">
        <v>73.970437798006074</v>
      </c>
      <c r="X22" s="109">
        <v>73.16161982822058</v>
      </c>
      <c r="Y22" s="109"/>
      <c r="Z22" s="110">
        <v>0.89048328482490557</v>
      </c>
      <c r="AA22" s="111">
        <v>-1.1859740752746539</v>
      </c>
      <c r="AB22" s="13"/>
    </row>
    <row r="23" spans="1:28" x14ac:dyDescent="0.3">
      <c r="A23" s="112" t="s">
        <v>114</v>
      </c>
      <c r="B23" s="113">
        <v>75.151600000000002</v>
      </c>
      <c r="C23" s="113">
        <v>92.075299999999999</v>
      </c>
      <c r="D23" s="113">
        <v>92.357699999999994</v>
      </c>
      <c r="E23" s="113">
        <v>97.757400000000004</v>
      </c>
      <c r="F23" s="113">
        <v>99.439700000000002</v>
      </c>
      <c r="G23" s="113">
        <v>100.50700000000001</v>
      </c>
      <c r="H23" s="113">
        <v>101.863</v>
      </c>
      <c r="I23" s="114"/>
      <c r="J23" s="115">
        <v>100</v>
      </c>
      <c r="K23" s="116">
        <v>100</v>
      </c>
      <c r="L23" s="117"/>
      <c r="M23" s="118">
        <v>0.40899951101276422</v>
      </c>
      <c r="N23" s="23"/>
      <c r="O23" s="119" t="s">
        <v>114</v>
      </c>
      <c r="P23" s="120">
        <v>101.44199999999999</v>
      </c>
      <c r="Q23" s="120">
        <v>106.223</v>
      </c>
      <c r="R23" s="120">
        <v>115.35</v>
      </c>
      <c r="S23" s="120">
        <v>90.101399999999998</v>
      </c>
      <c r="T23" s="120">
        <v>84.508899999999997</v>
      </c>
      <c r="U23" s="120">
        <v>70.8001</v>
      </c>
      <c r="V23" s="120"/>
      <c r="W23" s="121">
        <v>100</v>
      </c>
      <c r="X23" s="121">
        <v>100</v>
      </c>
      <c r="Y23" s="121"/>
      <c r="Z23" s="122">
        <v>0.93056097341968069</v>
      </c>
      <c r="AA23" s="123">
        <v>-1.1014255172939524</v>
      </c>
      <c r="AB23" s="13"/>
    </row>
    <row r="24" spans="1:28" x14ac:dyDescent="0.3">
      <c r="A24" s="124" t="s">
        <v>115</v>
      </c>
      <c r="B24" s="125">
        <v>64.7911</v>
      </c>
      <c r="C24" s="125">
        <v>67.549099999999996</v>
      </c>
      <c r="D24" s="126">
        <v>67.569100000000006</v>
      </c>
      <c r="E24" s="125">
        <v>64.5839</v>
      </c>
      <c r="F24" s="125">
        <v>64.255300000000005</v>
      </c>
      <c r="G24" s="125">
        <v>63.634700000000002</v>
      </c>
      <c r="H24" s="125">
        <v>64.1494</v>
      </c>
      <c r="I24" s="127"/>
      <c r="J24" s="128">
        <v>71.407465492625079</v>
      </c>
      <c r="K24" s="129">
        <v>61.128572648295588</v>
      </c>
      <c r="L24" s="130"/>
      <c r="M24" s="131">
        <v>-0.21616619037676532</v>
      </c>
      <c r="N24" s="23"/>
      <c r="O24" s="124" t="s">
        <v>115</v>
      </c>
      <c r="P24" s="132">
        <v>66.801000000000002</v>
      </c>
      <c r="Q24" s="132">
        <v>68.703599999999994</v>
      </c>
      <c r="R24" s="132">
        <v>73.19</v>
      </c>
      <c r="S24" s="133">
        <v>58.996400000000001</v>
      </c>
      <c r="T24" s="133">
        <v>53.527500000000003</v>
      </c>
      <c r="U24" s="133">
        <v>43.885100000000001</v>
      </c>
      <c r="V24" s="133"/>
      <c r="W24" s="134">
        <v>61.588754241852875</v>
      </c>
      <c r="X24" s="135">
        <v>60.166059866224217</v>
      </c>
      <c r="Y24" s="135"/>
      <c r="Z24" s="136">
        <v>0.33350498472535239</v>
      </c>
      <c r="AA24" s="137">
        <v>-1.7821612835131284</v>
      </c>
      <c r="AB24" s="13"/>
    </row>
    <row r="25" spans="1:28" x14ac:dyDescent="0.3">
      <c r="A25" s="124" t="s">
        <v>116</v>
      </c>
      <c r="B25" s="125">
        <v>0</v>
      </c>
      <c r="C25" s="125">
        <v>4.71312</v>
      </c>
      <c r="D25" s="126">
        <v>4.5490899999999996</v>
      </c>
      <c r="E25" s="125">
        <v>8.9564400000000006</v>
      </c>
      <c r="F25" s="125">
        <v>9.3464399999999994</v>
      </c>
      <c r="G25" s="125">
        <v>9.5798299999999994</v>
      </c>
      <c r="H25" s="125">
        <v>9.2301000000000002</v>
      </c>
      <c r="I25" s="127"/>
      <c r="J25" s="128">
        <v>4.8075079762472157</v>
      </c>
      <c r="K25" s="129">
        <v>8.7954499714889476</v>
      </c>
      <c r="L25" s="130"/>
      <c r="M25" s="131">
        <v>2.9919809722298352</v>
      </c>
      <c r="N25" s="23"/>
      <c r="O25" s="124" t="s">
        <v>116</v>
      </c>
      <c r="P25" s="132">
        <v>9.3831199999999999</v>
      </c>
      <c r="Q25" s="132">
        <v>10.1212</v>
      </c>
      <c r="R25" s="132">
        <v>9.8489799999999992</v>
      </c>
      <c r="S25" s="133">
        <v>8.1234500000000001</v>
      </c>
      <c r="T25" s="133">
        <v>8.0182199999999995</v>
      </c>
      <c r="U25" s="133">
        <v>6.3848799999999999</v>
      </c>
      <c r="V25" s="133"/>
      <c r="W25" s="134">
        <v>8.2878317905851073</v>
      </c>
      <c r="X25" s="135">
        <v>8.7536105037622729</v>
      </c>
      <c r="Y25" s="135"/>
      <c r="Z25" s="136">
        <v>3.2708568127004956</v>
      </c>
      <c r="AA25" s="137">
        <v>1.4225460847448357</v>
      </c>
      <c r="AB25" s="13"/>
    </row>
    <row r="26" spans="1:28" x14ac:dyDescent="0.3">
      <c r="A26" s="124" t="s">
        <v>117</v>
      </c>
      <c r="B26" s="125">
        <v>9.0499500000000008</v>
      </c>
      <c r="C26" s="125">
        <v>15.8452</v>
      </c>
      <c r="D26" s="126">
        <v>16.248899999999999</v>
      </c>
      <c r="E26" s="125">
        <v>18.495899999999999</v>
      </c>
      <c r="F26" s="125">
        <v>19.797799999999999</v>
      </c>
      <c r="G26" s="125">
        <v>20.553799999999999</v>
      </c>
      <c r="H26" s="125">
        <v>20.7821</v>
      </c>
      <c r="I26" s="127"/>
      <c r="J26" s="128">
        <v>17.171943477760031</v>
      </c>
      <c r="K26" s="129">
        <v>19.803460509905683</v>
      </c>
      <c r="L26" s="130"/>
      <c r="M26" s="131">
        <v>1.0305524262310239</v>
      </c>
      <c r="N26" s="23"/>
      <c r="O26" s="124" t="s">
        <v>117</v>
      </c>
      <c r="P26" s="132">
        <v>19.2698</v>
      </c>
      <c r="Q26" s="132">
        <v>20.772400000000001</v>
      </c>
      <c r="R26" s="132">
        <v>22.672699999999999</v>
      </c>
      <c r="S26" s="133">
        <v>17.714500000000001</v>
      </c>
      <c r="T26" s="133">
        <v>17.872399999999999</v>
      </c>
      <c r="U26" s="133">
        <v>15.8788</v>
      </c>
      <c r="V26" s="133"/>
      <c r="W26" s="134">
        <v>19.07888165458748</v>
      </c>
      <c r="X26" s="135">
        <v>21.769685642821852</v>
      </c>
      <c r="Y26" s="135"/>
      <c r="Z26" s="136">
        <v>1.3977464916991034</v>
      </c>
      <c r="AA26" s="137">
        <v>-9.5955299946570705E-2</v>
      </c>
      <c r="AB26" s="13"/>
    </row>
    <row r="27" spans="1:28" x14ac:dyDescent="0.3">
      <c r="A27" s="138" t="s">
        <v>118</v>
      </c>
      <c r="B27" s="139">
        <v>0.81399999999999995</v>
      </c>
      <c r="C27" s="139">
        <v>3.2122899999999999</v>
      </c>
      <c r="D27" s="140">
        <v>3.29725</v>
      </c>
      <c r="E27" s="139">
        <v>4.4485200000000003</v>
      </c>
      <c r="F27" s="139">
        <v>4.5886500000000003</v>
      </c>
      <c r="G27" s="139">
        <v>5</v>
      </c>
      <c r="H27" s="139">
        <v>5.7138600000000004</v>
      </c>
      <c r="I27" s="141"/>
      <c r="J27" s="142">
        <v>3.4845553011000301</v>
      </c>
      <c r="K27" s="143">
        <v>5.4447914729084026</v>
      </c>
      <c r="L27" s="144"/>
      <c r="M27" s="145">
        <v>2.3173000827356738</v>
      </c>
      <c r="N27" s="23"/>
      <c r="O27" s="146" t="s">
        <v>118</v>
      </c>
      <c r="P27" s="147">
        <v>4.6368900000000002</v>
      </c>
      <c r="Q27" s="147">
        <v>4.9792399999999999</v>
      </c>
      <c r="R27" s="147">
        <v>6.9426300000000003</v>
      </c>
      <c r="S27" s="148">
        <v>4.0537900000000002</v>
      </c>
      <c r="T27" s="148">
        <v>3.8197100000000002</v>
      </c>
      <c r="U27" s="148">
        <v>3.3767399999999999</v>
      </c>
      <c r="V27" s="148"/>
      <c r="W27" s="149">
        <v>5.84216331277654</v>
      </c>
      <c r="X27" s="150">
        <v>4.6294788206629116</v>
      </c>
      <c r="Y27" s="150"/>
      <c r="Z27" s="151">
        <v>3.1510942246254059</v>
      </c>
      <c r="AA27" s="152">
        <v>9.9307440980767048E-2</v>
      </c>
      <c r="AB27" s="13"/>
    </row>
    <row r="28" spans="1:28" x14ac:dyDescent="0.3">
      <c r="A28" s="68" t="s">
        <v>119</v>
      </c>
      <c r="B28" s="69">
        <v>1.84</v>
      </c>
      <c r="C28" s="69">
        <v>2.2400000000000002</v>
      </c>
      <c r="D28" s="153">
        <v>2.2669999999999999</v>
      </c>
      <c r="E28" s="69">
        <v>2.5445000000000002</v>
      </c>
      <c r="F28" s="69">
        <v>2.7235999999999998</v>
      </c>
      <c r="G28" s="69">
        <v>2.91107</v>
      </c>
      <c r="H28" s="69">
        <v>3.0787599999999999</v>
      </c>
      <c r="I28" s="70"/>
      <c r="J28" s="71">
        <v>2.3957803829232747</v>
      </c>
      <c r="K28" s="72">
        <v>2.9337796507319869</v>
      </c>
      <c r="L28" s="73"/>
      <c r="M28" s="74">
        <v>1.2834562778258007</v>
      </c>
      <c r="N28" s="23"/>
      <c r="O28" s="75" t="s">
        <v>119</v>
      </c>
      <c r="P28" s="76">
        <v>2.6404899999999998</v>
      </c>
      <c r="Q28" s="76">
        <v>2.90951</v>
      </c>
      <c r="R28" s="76">
        <v>3.4866299999999999</v>
      </c>
      <c r="S28" s="77">
        <v>2.3452199999999999</v>
      </c>
      <c r="T28" s="77">
        <v>2.3146900000000001</v>
      </c>
      <c r="U28" s="77">
        <v>2.1398600000000001</v>
      </c>
      <c r="V28" s="77"/>
      <c r="W28" s="78">
        <v>2.9339690969021923</v>
      </c>
      <c r="X28" s="79">
        <v>2.9337279592695142</v>
      </c>
      <c r="Y28" s="79"/>
      <c r="Z28" s="80">
        <v>1.8098421903432138</v>
      </c>
      <c r="AA28" s="81">
        <v>-0.2401984157959558</v>
      </c>
      <c r="AB28" s="13"/>
    </row>
    <row r="29" spans="1:28" x14ac:dyDescent="0.3">
      <c r="A29" s="154" t="s">
        <v>120</v>
      </c>
      <c r="B29" s="155">
        <v>76.991600000000005</v>
      </c>
      <c r="C29" s="155">
        <v>94.315299999999993</v>
      </c>
      <c r="D29" s="155">
        <v>94.624700000000004</v>
      </c>
      <c r="E29" s="155">
        <v>100.3019</v>
      </c>
      <c r="F29" s="155">
        <v>102.16330000000001</v>
      </c>
      <c r="G29" s="155">
        <v>103.41807</v>
      </c>
      <c r="H29" s="155">
        <v>104.94176</v>
      </c>
      <c r="I29" s="156"/>
      <c r="J29" s="157">
        <v>100</v>
      </c>
      <c r="K29" s="158">
        <v>100</v>
      </c>
      <c r="L29" s="159"/>
      <c r="M29" s="160">
        <v>0.43212677109716324</v>
      </c>
      <c r="N29" s="23"/>
      <c r="O29" s="161" t="s">
        <v>120</v>
      </c>
      <c r="P29" s="162">
        <v>104.08249000000001</v>
      </c>
      <c r="Q29" s="162">
        <v>109.13251</v>
      </c>
      <c r="R29" s="162">
        <v>118.83663</v>
      </c>
      <c r="S29" s="162">
        <v>92.446619999999996</v>
      </c>
      <c r="T29" s="162">
        <v>86.823589999999996</v>
      </c>
      <c r="U29" s="162">
        <v>72.939959999999999</v>
      </c>
      <c r="V29" s="162"/>
      <c r="W29" s="163">
        <v>100</v>
      </c>
      <c r="X29" s="163">
        <v>100</v>
      </c>
      <c r="Y29" s="163"/>
      <c r="Z29" s="164">
        <v>0.95381657478665893</v>
      </c>
      <c r="AA29" s="165">
        <v>-1.078648349211131</v>
      </c>
      <c r="AB29" s="13"/>
    </row>
    <row r="30" spans="1:28" x14ac:dyDescent="0.3">
      <c r="A30" s="237" t="s">
        <v>121</v>
      </c>
      <c r="B30" s="238"/>
      <c r="C30" s="238"/>
      <c r="D30" s="238"/>
      <c r="E30" s="238"/>
      <c r="F30" s="238"/>
      <c r="G30" s="238"/>
      <c r="H30" s="238"/>
      <c r="I30" s="238"/>
      <c r="J30" s="238"/>
      <c r="K30" s="238"/>
      <c r="L30" s="238"/>
      <c r="M30" s="239"/>
      <c r="N30" s="23"/>
      <c r="O30" s="50" t="s">
        <v>121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2"/>
      <c r="AB30" s="13"/>
    </row>
    <row r="31" spans="1:28" x14ac:dyDescent="0.3">
      <c r="A31" s="53" t="s">
        <v>105</v>
      </c>
      <c r="B31" s="56">
        <v>762.72799999999995</v>
      </c>
      <c r="C31" s="56">
        <v>973.05200000000002</v>
      </c>
      <c r="D31" s="166">
        <v>959.60699999999997</v>
      </c>
      <c r="E31" s="56">
        <v>1165.98</v>
      </c>
      <c r="F31" s="56">
        <v>1212.31</v>
      </c>
      <c r="G31" s="56">
        <v>1281.58</v>
      </c>
      <c r="H31" s="56">
        <v>1338.27</v>
      </c>
      <c r="I31" s="56"/>
      <c r="J31" s="167">
        <v>26.504453743215805</v>
      </c>
      <c r="K31" s="168">
        <v>25.232809609913097</v>
      </c>
      <c r="L31" s="59"/>
      <c r="M31" s="60">
        <v>1.3955193358845763</v>
      </c>
      <c r="N31" s="23"/>
      <c r="O31" s="169" t="str">
        <f t="shared" ref="O31:O37" si="0">O14</f>
        <v>North America</v>
      </c>
      <c r="P31" s="170">
        <v>1204.79</v>
      </c>
      <c r="Q31" s="170">
        <v>1255.81</v>
      </c>
      <c r="R31" s="170">
        <v>1396.46</v>
      </c>
      <c r="S31" s="171">
        <v>1159.4100000000001</v>
      </c>
      <c r="T31" s="171">
        <v>1153.6300000000001</v>
      </c>
      <c r="U31" s="171">
        <v>972.20899999999995</v>
      </c>
      <c r="V31" s="171"/>
      <c r="W31" s="63">
        <v>24.481602771330195</v>
      </c>
      <c r="X31" s="64">
        <v>23.057415326090304</v>
      </c>
      <c r="Y31" s="64"/>
      <c r="Z31" s="65">
        <v>1.5754984595307331</v>
      </c>
      <c r="AA31" s="66">
        <v>5.4377180189169039E-2</v>
      </c>
      <c r="AB31" s="13"/>
    </row>
    <row r="32" spans="1:28" x14ac:dyDescent="0.3">
      <c r="A32" s="53" t="s">
        <v>106</v>
      </c>
      <c r="B32" s="56">
        <v>101.977</v>
      </c>
      <c r="C32" s="56">
        <v>172.399</v>
      </c>
      <c r="D32" s="166">
        <v>175.43100000000001</v>
      </c>
      <c r="E32" s="56">
        <v>177.73400000000001</v>
      </c>
      <c r="F32" s="56">
        <v>206.566</v>
      </c>
      <c r="G32" s="56">
        <v>241.92500000000001</v>
      </c>
      <c r="H32" s="56">
        <v>279.303</v>
      </c>
      <c r="I32" s="56"/>
      <c r="J32" s="167">
        <v>4.8454240377843147</v>
      </c>
      <c r="K32" s="168">
        <v>5.2662014559674493</v>
      </c>
      <c r="L32" s="59"/>
      <c r="M32" s="60">
        <v>1.9566097434181584</v>
      </c>
      <c r="N32" s="23"/>
      <c r="O32" s="169" t="str">
        <f t="shared" si="0"/>
        <v>Central &amp; South America</v>
      </c>
      <c r="P32" s="170">
        <v>179.655</v>
      </c>
      <c r="Q32" s="170">
        <v>217.46799999999999</v>
      </c>
      <c r="R32" s="170">
        <v>310.48399999999998</v>
      </c>
      <c r="S32" s="171">
        <v>175.11500000000001</v>
      </c>
      <c r="T32" s="171">
        <v>185.83099999999999</v>
      </c>
      <c r="U32" s="171">
        <v>185.58099999999999</v>
      </c>
      <c r="V32" s="171"/>
      <c r="W32" s="63">
        <v>5.4431533698449535</v>
      </c>
      <c r="X32" s="64">
        <v>4.401335714472058</v>
      </c>
      <c r="Y32" s="64"/>
      <c r="Z32" s="65">
        <v>2.4072106143310901</v>
      </c>
      <c r="AA32" s="66">
        <v>0.23463166869965857</v>
      </c>
      <c r="AB32" s="13"/>
    </row>
    <row r="33" spans="1:28" x14ac:dyDescent="0.3">
      <c r="A33" s="53" t="s">
        <v>107</v>
      </c>
      <c r="B33" s="56">
        <v>337.322</v>
      </c>
      <c r="C33" s="56">
        <v>288.56299999999999</v>
      </c>
      <c r="D33" s="166">
        <v>285.01499999999999</v>
      </c>
      <c r="E33" s="56">
        <v>243.571</v>
      </c>
      <c r="F33" s="56">
        <v>237.81399999999999</v>
      </c>
      <c r="G33" s="56">
        <v>235.893</v>
      </c>
      <c r="H33" s="56">
        <v>235.82</v>
      </c>
      <c r="I33" s="56"/>
      <c r="J33" s="167">
        <v>7.8721464970791732</v>
      </c>
      <c r="K33" s="168">
        <v>4.4463383040864004</v>
      </c>
      <c r="L33" s="59"/>
      <c r="M33" s="60">
        <v>-0.78636273137433488</v>
      </c>
      <c r="N33" s="23"/>
      <c r="O33" s="169" t="str">
        <f t="shared" si="0"/>
        <v>Europe</v>
      </c>
      <c r="P33" s="170">
        <v>243.214</v>
      </c>
      <c r="Q33" s="170">
        <v>239.548</v>
      </c>
      <c r="R33" s="170">
        <v>237.53700000000001</v>
      </c>
      <c r="S33" s="171">
        <v>240.52099999999999</v>
      </c>
      <c r="T33" s="171">
        <v>235.45500000000001</v>
      </c>
      <c r="U33" s="171">
        <v>227.54599999999999</v>
      </c>
      <c r="V33" s="171"/>
      <c r="W33" s="63">
        <v>4.1643058000182327</v>
      </c>
      <c r="X33" s="64">
        <v>5.3965995251952457</v>
      </c>
      <c r="Y33" s="64"/>
      <c r="Z33" s="65">
        <v>-0.75636840164506891</v>
      </c>
      <c r="AA33" s="66">
        <v>-0.93390094740876117</v>
      </c>
      <c r="AB33" s="13"/>
    </row>
    <row r="34" spans="1:28" x14ac:dyDescent="0.3">
      <c r="A34" s="53" t="s">
        <v>108</v>
      </c>
      <c r="B34" s="56">
        <v>124.19</v>
      </c>
      <c r="C34" s="56">
        <v>198.489</v>
      </c>
      <c r="D34" s="166">
        <v>205.28399999999999</v>
      </c>
      <c r="E34" s="56">
        <v>273.29700000000003</v>
      </c>
      <c r="F34" s="56">
        <v>330.39</v>
      </c>
      <c r="G34" s="56">
        <v>392.464</v>
      </c>
      <c r="H34" s="56">
        <v>459.536</v>
      </c>
      <c r="I34" s="56"/>
      <c r="J34" s="167">
        <v>5.6699672701661346</v>
      </c>
      <c r="K34" s="168">
        <v>8.6644581414072093</v>
      </c>
      <c r="L34" s="59"/>
      <c r="M34" s="60">
        <v>3.4145988375341441</v>
      </c>
      <c r="N34" s="23"/>
      <c r="O34" s="169" t="str">
        <f t="shared" si="0"/>
        <v>Africa</v>
      </c>
      <c r="P34" s="170">
        <v>278.02199999999999</v>
      </c>
      <c r="Q34" s="170">
        <v>349.27600000000001</v>
      </c>
      <c r="R34" s="170">
        <v>501.68900000000002</v>
      </c>
      <c r="S34" s="171">
        <v>263.51799999999997</v>
      </c>
      <c r="T34" s="171">
        <v>296.88</v>
      </c>
      <c r="U34" s="171">
        <v>333.56099999999998</v>
      </c>
      <c r="V34" s="171"/>
      <c r="W34" s="63">
        <v>8.7952041682152551</v>
      </c>
      <c r="X34" s="64">
        <v>7.9109065165885202</v>
      </c>
      <c r="Y34" s="64"/>
      <c r="Z34" s="65">
        <v>3.7934572843157932</v>
      </c>
      <c r="AA34" s="66">
        <v>2.0432244982164782</v>
      </c>
      <c r="AB34" s="13"/>
    </row>
    <row r="35" spans="1:28" x14ac:dyDescent="0.3">
      <c r="A35" s="53" t="s">
        <v>109</v>
      </c>
      <c r="B35" s="56">
        <v>198.21700000000001</v>
      </c>
      <c r="C35" s="56">
        <v>576.35799999999995</v>
      </c>
      <c r="D35" s="166">
        <v>584.71</v>
      </c>
      <c r="E35" s="56">
        <v>703.00699999999995</v>
      </c>
      <c r="F35" s="56">
        <v>831.51300000000003</v>
      </c>
      <c r="G35" s="56">
        <v>931.37699999999995</v>
      </c>
      <c r="H35" s="56">
        <v>1002.56</v>
      </c>
      <c r="I35" s="56"/>
      <c r="J35" s="167">
        <v>16.149756252503071</v>
      </c>
      <c r="K35" s="168">
        <v>18.903065601496316</v>
      </c>
      <c r="L35" s="59"/>
      <c r="M35" s="60">
        <v>2.2720772868294992</v>
      </c>
      <c r="N35" s="23"/>
      <c r="O35" s="169" t="str">
        <f t="shared" si="0"/>
        <v>Middle East</v>
      </c>
      <c r="P35" s="170">
        <v>718.41600000000005</v>
      </c>
      <c r="Q35" s="170">
        <v>859.02300000000002</v>
      </c>
      <c r="R35" s="170">
        <v>1087.1500000000001</v>
      </c>
      <c r="S35" s="171">
        <v>688.73199999999997</v>
      </c>
      <c r="T35" s="171">
        <v>745.46799999999996</v>
      </c>
      <c r="U35" s="171">
        <v>730.16300000000001</v>
      </c>
      <c r="V35" s="171"/>
      <c r="W35" s="63">
        <v>19.059031016177784</v>
      </c>
      <c r="X35" s="64">
        <v>17.316926243990828</v>
      </c>
      <c r="Y35" s="64"/>
      <c r="Z35" s="65">
        <v>2.6178409220311005</v>
      </c>
      <c r="AA35" s="66">
        <v>0.92992972230279136</v>
      </c>
      <c r="AB35" s="13"/>
    </row>
    <row r="36" spans="1:28" x14ac:dyDescent="0.3">
      <c r="A36" s="53" t="s">
        <v>110</v>
      </c>
      <c r="B36" s="56">
        <v>691.23900000000003</v>
      </c>
      <c r="C36" s="56">
        <v>840.80499999999995</v>
      </c>
      <c r="D36" s="166">
        <v>842.37900000000002</v>
      </c>
      <c r="E36" s="56">
        <v>935.46799999999996</v>
      </c>
      <c r="F36" s="56">
        <v>977.76599999999996</v>
      </c>
      <c r="G36" s="56">
        <v>1034.79</v>
      </c>
      <c r="H36" s="56">
        <v>1094.51</v>
      </c>
      <c r="I36" s="56"/>
      <c r="J36" s="167">
        <v>23.266603140406843</v>
      </c>
      <c r="K36" s="168">
        <v>20.636764215103071</v>
      </c>
      <c r="L36" s="59"/>
      <c r="M36" s="60">
        <v>1.0969395001936055</v>
      </c>
      <c r="N36" s="23"/>
      <c r="O36" s="169" t="str">
        <f t="shared" si="0"/>
        <v>Eurasia</v>
      </c>
      <c r="P36" s="170">
        <v>960.74699999999996</v>
      </c>
      <c r="Q36" s="170">
        <v>1019.89</v>
      </c>
      <c r="R36" s="170">
        <v>1209.57</v>
      </c>
      <c r="S36" s="171">
        <v>919.96400000000006</v>
      </c>
      <c r="T36" s="171">
        <v>898.596</v>
      </c>
      <c r="U36" s="171">
        <v>892.09500000000003</v>
      </c>
      <c r="V36" s="171"/>
      <c r="W36" s="63">
        <v>21.205199049108366</v>
      </c>
      <c r="X36" s="64">
        <v>21.157389949412661</v>
      </c>
      <c r="Y36" s="64"/>
      <c r="Z36" s="65">
        <v>1.5188785222132628</v>
      </c>
      <c r="AA36" s="66">
        <v>0.23921314842425545</v>
      </c>
      <c r="AB36" s="13"/>
    </row>
    <row r="37" spans="1:28" x14ac:dyDescent="0.3">
      <c r="A37" s="68" t="s">
        <v>111</v>
      </c>
      <c r="B37" s="70">
        <v>290.16800000000001</v>
      </c>
      <c r="C37" s="70">
        <v>541.91600000000005</v>
      </c>
      <c r="D37" s="172">
        <v>568.12699999999995</v>
      </c>
      <c r="E37" s="70">
        <v>674.50300000000004</v>
      </c>
      <c r="F37" s="70">
        <v>748.702</v>
      </c>
      <c r="G37" s="70">
        <v>831.61800000000005</v>
      </c>
      <c r="H37" s="70">
        <v>893.69399999999996</v>
      </c>
      <c r="I37" s="70"/>
      <c r="J37" s="173">
        <v>15.691731919183546</v>
      </c>
      <c r="K37" s="174">
        <v>16.850419236418418</v>
      </c>
      <c r="L37" s="73"/>
      <c r="M37" s="74">
        <v>1.9055042247200227</v>
      </c>
      <c r="N37" s="23"/>
      <c r="O37" s="175" t="str">
        <f t="shared" si="0"/>
        <v>Asia Pacific</v>
      </c>
      <c r="P37" s="176">
        <v>685.18799999999999</v>
      </c>
      <c r="Q37" s="176">
        <v>778.78200000000004</v>
      </c>
      <c r="R37" s="176">
        <v>961.23400000000004</v>
      </c>
      <c r="S37" s="177">
        <v>679.26900000000001</v>
      </c>
      <c r="T37" s="177">
        <v>752.72</v>
      </c>
      <c r="U37" s="177">
        <v>875.31799999999998</v>
      </c>
      <c r="V37" s="177"/>
      <c r="W37" s="78">
        <v>16.851573950057151</v>
      </c>
      <c r="X37" s="79">
        <v>20.759497873813874</v>
      </c>
      <c r="Y37" s="79"/>
      <c r="Z37" s="80">
        <v>2.2153187462075286</v>
      </c>
      <c r="AA37" s="81">
        <v>1.817325410232673</v>
      </c>
      <c r="AB37" s="13"/>
    </row>
    <row r="38" spans="1:28" x14ac:dyDescent="0.3">
      <c r="A38" s="178" t="s">
        <v>112</v>
      </c>
      <c r="B38" s="179">
        <v>1109.3900000000001</v>
      </c>
      <c r="C38" s="179">
        <v>1304.49</v>
      </c>
      <c r="D38" s="180">
        <v>1310.3399999999999</v>
      </c>
      <c r="E38" s="179">
        <v>1539.11</v>
      </c>
      <c r="F38" s="179">
        <v>1589.5</v>
      </c>
      <c r="G38" s="179">
        <v>1678.33</v>
      </c>
      <c r="H38" s="179">
        <v>1737.75</v>
      </c>
      <c r="I38" s="179"/>
      <c r="J38" s="181">
        <v>36.191738824211789</v>
      </c>
      <c r="K38" s="182">
        <v>32.764924043448993</v>
      </c>
      <c r="L38" s="183"/>
      <c r="M38" s="184">
        <v>1.1832141115695416</v>
      </c>
      <c r="N38" s="23"/>
      <c r="O38" s="185" t="s">
        <v>112</v>
      </c>
      <c r="P38" s="186">
        <v>1582.87</v>
      </c>
      <c r="Q38" s="186">
        <v>1642.91</v>
      </c>
      <c r="R38" s="186">
        <v>1819.09</v>
      </c>
      <c r="S38" s="187">
        <v>1534.95</v>
      </c>
      <c r="T38" s="187">
        <v>1534.25</v>
      </c>
      <c r="U38" s="187">
        <v>1348.22</v>
      </c>
      <c r="V38" s="187"/>
      <c r="W38" s="93">
        <v>31.890808748764048</v>
      </c>
      <c r="X38" s="94">
        <v>31.975088166167431</v>
      </c>
      <c r="Y38" s="94"/>
      <c r="Z38" s="95">
        <v>1.3762583071917689</v>
      </c>
      <c r="AA38" s="96">
        <v>0.11881452192166186</v>
      </c>
      <c r="AB38" s="13"/>
    </row>
    <row r="39" spans="1:28" x14ac:dyDescent="0.3">
      <c r="A39" s="97" t="s">
        <v>113</v>
      </c>
      <c r="B39" s="100">
        <v>1396.45</v>
      </c>
      <c r="C39" s="100">
        <v>2287.09</v>
      </c>
      <c r="D39" s="188">
        <v>2310.21</v>
      </c>
      <c r="E39" s="100">
        <v>2634.45</v>
      </c>
      <c r="F39" s="100">
        <v>2955.56</v>
      </c>
      <c r="G39" s="100">
        <v>3271.31</v>
      </c>
      <c r="H39" s="100">
        <v>3565.94</v>
      </c>
      <c r="I39" s="100"/>
      <c r="J39" s="189">
        <v>63.808261175788203</v>
      </c>
      <c r="K39" s="190">
        <v>67.235075956551015</v>
      </c>
      <c r="L39" s="103"/>
      <c r="M39" s="104">
        <v>1.8251614059844767</v>
      </c>
      <c r="N39" s="23"/>
      <c r="O39" s="191" t="s">
        <v>113</v>
      </c>
      <c r="P39" s="192">
        <v>2687.16</v>
      </c>
      <c r="Q39" s="192">
        <v>3076.89</v>
      </c>
      <c r="R39" s="192">
        <v>3885.03</v>
      </c>
      <c r="S39" s="193">
        <v>2591.5700000000002</v>
      </c>
      <c r="T39" s="193">
        <v>2734.33</v>
      </c>
      <c r="U39" s="193">
        <v>2868.25</v>
      </c>
      <c r="V39" s="193"/>
      <c r="W39" s="108">
        <v>68.109191251235956</v>
      </c>
      <c r="X39" s="109">
        <v>68.024911833832562</v>
      </c>
      <c r="Y39" s="109"/>
      <c r="Z39" s="110">
        <v>2.1894248636961322</v>
      </c>
      <c r="AA39" s="111">
        <v>0.90559113022361526</v>
      </c>
      <c r="AB39" s="13"/>
    </row>
    <row r="40" spans="1:28" x14ac:dyDescent="0.3">
      <c r="A40" s="112" t="s">
        <v>122</v>
      </c>
      <c r="B40" s="114">
        <v>2505.84</v>
      </c>
      <c r="C40" s="114">
        <v>3591.58</v>
      </c>
      <c r="D40" s="114">
        <v>3620.55</v>
      </c>
      <c r="E40" s="114">
        <v>4173.5600000000004</v>
      </c>
      <c r="F40" s="114">
        <v>4545.0600000000004</v>
      </c>
      <c r="G40" s="114">
        <v>4949.6400000000003</v>
      </c>
      <c r="H40" s="114">
        <v>5303.69</v>
      </c>
      <c r="I40" s="114"/>
      <c r="J40" s="194">
        <v>100</v>
      </c>
      <c r="K40" s="195">
        <v>100</v>
      </c>
      <c r="L40" s="117"/>
      <c r="M40" s="118">
        <v>1.6034564779690452</v>
      </c>
      <c r="N40" s="23"/>
      <c r="O40" s="119" t="s">
        <v>122</v>
      </c>
      <c r="P40" s="196">
        <v>4270.04</v>
      </c>
      <c r="Q40" s="196">
        <v>4719.79</v>
      </c>
      <c r="R40" s="196">
        <v>5704.12</v>
      </c>
      <c r="S40" s="196">
        <v>4126.53</v>
      </c>
      <c r="T40" s="196">
        <v>4268.58</v>
      </c>
      <c r="U40" s="196">
        <v>4216.47</v>
      </c>
      <c r="V40" s="196"/>
      <c r="W40" s="121">
        <v>100</v>
      </c>
      <c r="X40" s="121">
        <v>100</v>
      </c>
      <c r="Y40" s="121"/>
      <c r="Z40" s="122">
        <v>1.9120617293689968</v>
      </c>
      <c r="AA40" s="123">
        <v>0.63690440300065987</v>
      </c>
      <c r="AB40" s="13"/>
    </row>
    <row r="41" spans="1:28" x14ac:dyDescent="0.3">
      <c r="A41" s="124" t="s">
        <v>123</v>
      </c>
      <c r="B41" s="127">
        <v>22.278300000000002</v>
      </c>
      <c r="C41" s="127">
        <v>435.24900000000002</v>
      </c>
      <c r="D41" s="197">
        <v>461.52800000000002</v>
      </c>
      <c r="E41" s="127">
        <v>819.76099999999997</v>
      </c>
      <c r="F41" s="127">
        <v>950.08699999999999</v>
      </c>
      <c r="G41" s="127">
        <v>1067.5899999999999</v>
      </c>
      <c r="H41" s="127">
        <v>1188.27</v>
      </c>
      <c r="I41" s="127"/>
      <c r="J41" s="198">
        <v>12.747455497092982</v>
      </c>
      <c r="K41" s="199">
        <v>22.404590011859668</v>
      </c>
      <c r="L41" s="130"/>
      <c r="M41" s="131">
        <v>4.0191286906867463</v>
      </c>
      <c r="N41" s="23"/>
      <c r="O41" s="200" t="s">
        <v>123</v>
      </c>
      <c r="P41" s="201">
        <v>840.79700000000003</v>
      </c>
      <c r="Q41" s="201">
        <v>992.75800000000004</v>
      </c>
      <c r="R41" s="201">
        <v>1311.36</v>
      </c>
      <c r="S41" s="202">
        <v>734.93899999999996</v>
      </c>
      <c r="T41" s="202">
        <v>828.18799999999999</v>
      </c>
      <c r="U41" s="202">
        <v>901.24599999999998</v>
      </c>
      <c r="V41" s="202"/>
      <c r="W41" s="134">
        <v>22.989698673940939</v>
      </c>
      <c r="X41" s="135">
        <v>21.374419834600982</v>
      </c>
      <c r="Y41" s="135"/>
      <c r="Z41" s="136">
        <v>4.4472063194687106</v>
      </c>
      <c r="AA41" s="137">
        <v>2.8277234050429145</v>
      </c>
      <c r="AB41" s="13"/>
    </row>
    <row r="42" spans="1:28" x14ac:dyDescent="0.3">
      <c r="A42" s="237" t="s">
        <v>124</v>
      </c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9"/>
      <c r="N42" s="23"/>
      <c r="O42" s="50" t="s">
        <v>124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2"/>
      <c r="AB42" s="13"/>
    </row>
    <row r="43" spans="1:28" x14ac:dyDescent="0.3">
      <c r="A43" s="53" t="s">
        <v>105</v>
      </c>
      <c r="B43" s="56">
        <v>824.20299999999997</v>
      </c>
      <c r="C43" s="56">
        <v>671.25300000000004</v>
      </c>
      <c r="D43" s="166">
        <v>565.82000000000005</v>
      </c>
      <c r="E43" s="56">
        <v>536.70799999999997</v>
      </c>
      <c r="F43" s="56">
        <v>513.53399999999999</v>
      </c>
      <c r="G43" s="56">
        <v>499.08800000000002</v>
      </c>
      <c r="H43" s="56">
        <v>488.834</v>
      </c>
      <c r="I43" s="56"/>
      <c r="J43" s="57">
        <v>10.73489095686654</v>
      </c>
      <c r="K43" s="58">
        <v>8.7093337324239766</v>
      </c>
      <c r="L43" s="59"/>
      <c r="M43" s="60">
        <v>-0.6075346778593449</v>
      </c>
      <c r="N43" s="23"/>
      <c r="O43" s="203" t="str">
        <f>O31</f>
        <v>North America</v>
      </c>
      <c r="P43" s="170">
        <v>584.70699999999999</v>
      </c>
      <c r="Q43" s="170">
        <v>575.67899999999997</v>
      </c>
      <c r="R43" s="170">
        <v>559.76800000000003</v>
      </c>
      <c r="S43" s="171">
        <v>262.315</v>
      </c>
      <c r="T43" s="171">
        <v>129.59100000000001</v>
      </c>
      <c r="U43" s="171">
        <v>102.036</v>
      </c>
      <c r="V43" s="171"/>
      <c r="W43" s="63">
        <v>7.7661745588441358</v>
      </c>
      <c r="X43" s="64">
        <v>4.0190641247833625</v>
      </c>
      <c r="Y43" s="64"/>
      <c r="Z43" s="65">
        <v>-4.479660602055846E-2</v>
      </c>
      <c r="AA43" s="66">
        <v>-6.8885412967697235</v>
      </c>
      <c r="AB43" s="13"/>
    </row>
    <row r="44" spans="1:28" x14ac:dyDescent="0.3">
      <c r="A44" s="53" t="s">
        <v>106</v>
      </c>
      <c r="B44" s="56">
        <v>48.078969999999998</v>
      </c>
      <c r="C44" s="56">
        <v>87.923929999999999</v>
      </c>
      <c r="D44" s="166">
        <v>91.060720000000003</v>
      </c>
      <c r="E44" s="56">
        <v>90.89922</v>
      </c>
      <c r="F44" s="56">
        <v>91.124619999999993</v>
      </c>
      <c r="G44" s="56">
        <v>91.155720000000002</v>
      </c>
      <c r="H44" s="56">
        <v>94.634020000000007</v>
      </c>
      <c r="I44" s="56"/>
      <c r="J44" s="57">
        <v>1.7276287505810255</v>
      </c>
      <c r="K44" s="58">
        <v>1.6860514256800578</v>
      </c>
      <c r="L44" s="59"/>
      <c r="M44" s="60">
        <v>0.16050573157715409</v>
      </c>
      <c r="N44" s="23"/>
      <c r="O44" s="203" t="str">
        <f t="shared" ref="O44:O49" si="1">O32</f>
        <v>Central &amp; South America</v>
      </c>
      <c r="P44" s="170">
        <v>107.51266</v>
      </c>
      <c r="Q44" s="170">
        <v>113.34644</v>
      </c>
      <c r="R44" s="170">
        <v>121.64353</v>
      </c>
      <c r="S44" s="171">
        <v>76.854820000000004</v>
      </c>
      <c r="T44" s="171">
        <v>68.605819999999994</v>
      </c>
      <c r="U44" s="171">
        <v>27.486699999999999</v>
      </c>
      <c r="V44" s="171"/>
      <c r="W44" s="63">
        <v>1.6876721926476566</v>
      </c>
      <c r="X44" s="64">
        <v>1.0826650386009136</v>
      </c>
      <c r="Y44" s="64"/>
      <c r="Z44" s="65">
        <v>1.213842766121509</v>
      </c>
      <c r="AA44" s="66">
        <v>-4.8684338102200968</v>
      </c>
      <c r="AB44" s="13"/>
    </row>
    <row r="45" spans="1:28" x14ac:dyDescent="0.3">
      <c r="A45" s="53" t="s">
        <v>107</v>
      </c>
      <c r="B45" s="56">
        <v>396.16640000000001</v>
      </c>
      <c r="C45" s="56">
        <v>272.40820000000002</v>
      </c>
      <c r="D45" s="166">
        <v>242.0607</v>
      </c>
      <c r="E45" s="56">
        <v>187.02979999999999</v>
      </c>
      <c r="F45" s="56">
        <v>151.38069999999999</v>
      </c>
      <c r="G45" s="56">
        <v>116.8985</v>
      </c>
      <c r="H45" s="56">
        <v>106.20950000000001</v>
      </c>
      <c r="I45" s="56"/>
      <c r="J45" s="57">
        <v>4.5924414468254637</v>
      </c>
      <c r="K45" s="58">
        <v>1.8922865043222943</v>
      </c>
      <c r="L45" s="59"/>
      <c r="M45" s="60">
        <v>-3.3741572030861589</v>
      </c>
      <c r="N45" s="23"/>
      <c r="O45" s="203" t="str">
        <f t="shared" si="1"/>
        <v>Europe</v>
      </c>
      <c r="P45" s="170">
        <v>209.0274</v>
      </c>
      <c r="Q45" s="170">
        <v>179.5796</v>
      </c>
      <c r="R45" s="170">
        <v>151.23679999999999</v>
      </c>
      <c r="S45" s="171">
        <v>135.71449999999999</v>
      </c>
      <c r="T45" s="171">
        <v>85.501499999999993</v>
      </c>
      <c r="U45" s="171">
        <v>42.979529999999997</v>
      </c>
      <c r="V45" s="171"/>
      <c r="W45" s="63">
        <v>2.0982467531566624</v>
      </c>
      <c r="X45" s="64">
        <v>1.6929072790294626</v>
      </c>
      <c r="Y45" s="64"/>
      <c r="Z45" s="65">
        <v>-1.9406786807826815</v>
      </c>
      <c r="AA45" s="66">
        <v>-6.9487116196930154</v>
      </c>
      <c r="AB45" s="13"/>
    </row>
    <row r="46" spans="1:28" x14ac:dyDescent="0.3">
      <c r="A46" s="53" t="s">
        <v>108</v>
      </c>
      <c r="B46" s="56">
        <v>186.98500000000001</v>
      </c>
      <c r="C46" s="56">
        <v>221.49700000000001</v>
      </c>
      <c r="D46" s="166">
        <v>216.07499999999999</v>
      </c>
      <c r="E46" s="56">
        <v>233.63499999999999</v>
      </c>
      <c r="F46" s="56">
        <v>238.13800000000001</v>
      </c>
      <c r="G46" s="56">
        <v>246.36099999999999</v>
      </c>
      <c r="H46" s="56">
        <v>275.79899999999998</v>
      </c>
      <c r="I46" s="56"/>
      <c r="J46" s="57">
        <v>4.0994336776800697</v>
      </c>
      <c r="K46" s="58">
        <v>4.9137857310841717</v>
      </c>
      <c r="L46" s="59"/>
      <c r="M46" s="60">
        <v>1.022049146891213</v>
      </c>
      <c r="N46" s="23"/>
      <c r="O46" s="203" t="str">
        <f t="shared" si="1"/>
        <v>Africa</v>
      </c>
      <c r="P46" s="170">
        <v>251.64400000000001</v>
      </c>
      <c r="Q46" s="170">
        <v>274.84500000000003</v>
      </c>
      <c r="R46" s="170">
        <v>347.55599999999998</v>
      </c>
      <c r="S46" s="171">
        <v>191.27</v>
      </c>
      <c r="T46" s="171">
        <v>166.56200000000001</v>
      </c>
      <c r="U46" s="171">
        <v>127.03400000000001</v>
      </c>
      <c r="V46" s="171"/>
      <c r="W46" s="63">
        <v>4.8219629649669731</v>
      </c>
      <c r="X46" s="64">
        <v>5.0037025366314793</v>
      </c>
      <c r="Y46" s="64"/>
      <c r="Z46" s="65">
        <v>2.0001580081248749</v>
      </c>
      <c r="AA46" s="66">
        <v>-2.1888998351560995</v>
      </c>
      <c r="AB46" s="13"/>
    </row>
    <row r="47" spans="1:28" x14ac:dyDescent="0.3">
      <c r="A47" s="53" t="s">
        <v>109</v>
      </c>
      <c r="B47" s="56">
        <v>1.08684</v>
      </c>
      <c r="C47" s="56">
        <v>1.0383899999999999</v>
      </c>
      <c r="D47" s="166">
        <v>1.1626300000000001</v>
      </c>
      <c r="E47" s="56">
        <v>0.72572000000000003</v>
      </c>
      <c r="F47" s="56">
        <v>0.68208000000000002</v>
      </c>
      <c r="G47" s="56">
        <v>0.30889</v>
      </c>
      <c r="H47" s="56">
        <v>0.35328999999999999</v>
      </c>
      <c r="I47" s="56"/>
      <c r="J47" s="57">
        <v>2.2057732623770358E-2</v>
      </c>
      <c r="K47" s="58">
        <v>6.2944077423584821E-3</v>
      </c>
      <c r="L47" s="59"/>
      <c r="M47" s="60">
        <v>-4.8419773109947162</v>
      </c>
      <c r="N47" s="23"/>
      <c r="O47" s="203" t="str">
        <f t="shared" si="1"/>
        <v>Middle East</v>
      </c>
      <c r="P47" s="170">
        <v>1.2406999999999999</v>
      </c>
      <c r="Q47" s="170">
        <v>1.2913399999999999</v>
      </c>
      <c r="R47" s="170">
        <v>1.4122300000000001</v>
      </c>
      <c r="S47" s="171">
        <v>0.72572000000000003</v>
      </c>
      <c r="T47" s="171">
        <v>0.68208000000000002</v>
      </c>
      <c r="U47" s="171">
        <v>0.35328999999999999</v>
      </c>
      <c r="V47" s="171"/>
      <c r="W47" s="63">
        <v>1.9593161269019405E-2</v>
      </c>
      <c r="X47" s="64">
        <v>1.3915629431227351E-2</v>
      </c>
      <c r="Y47" s="64"/>
      <c r="Z47" s="65">
        <v>0.81364783079396208</v>
      </c>
      <c r="AA47" s="66">
        <v>-4.8419773109947162</v>
      </c>
      <c r="AB47" s="13"/>
    </row>
    <row r="48" spans="1:28" x14ac:dyDescent="0.3">
      <c r="A48" s="53" t="s">
        <v>110</v>
      </c>
      <c r="B48" s="56">
        <v>233.91579999999999</v>
      </c>
      <c r="C48" s="56">
        <v>357.26870000000002</v>
      </c>
      <c r="D48" s="166">
        <v>362.13909999999998</v>
      </c>
      <c r="E48" s="56">
        <v>367.18779999999998</v>
      </c>
      <c r="F48" s="56">
        <v>371.4973</v>
      </c>
      <c r="G48" s="56">
        <v>370.87549999999999</v>
      </c>
      <c r="H48" s="56">
        <v>377.61700000000002</v>
      </c>
      <c r="I48" s="56"/>
      <c r="J48" s="57">
        <v>6.8706015158845339</v>
      </c>
      <c r="K48" s="58">
        <v>6.7278308710865957</v>
      </c>
      <c r="L48" s="59"/>
      <c r="M48" s="60">
        <v>0.17453572944843287</v>
      </c>
      <c r="N48" s="23"/>
      <c r="O48" s="203" t="str">
        <f t="shared" si="1"/>
        <v>Eurasia</v>
      </c>
      <c r="P48" s="170">
        <v>412.40199999999999</v>
      </c>
      <c r="Q48" s="170">
        <v>435.70359999999999</v>
      </c>
      <c r="R48" s="170">
        <v>471.28129999999999</v>
      </c>
      <c r="S48" s="171">
        <v>281.77780000000001</v>
      </c>
      <c r="T48" s="171">
        <v>242.88839999999999</v>
      </c>
      <c r="U48" s="171">
        <v>225.16900000000001</v>
      </c>
      <c r="V48" s="171"/>
      <c r="W48" s="63">
        <v>6.5385174610177623</v>
      </c>
      <c r="X48" s="64">
        <v>8.8691113912084454</v>
      </c>
      <c r="Y48" s="64"/>
      <c r="Z48" s="65">
        <v>1.1036573694869656</v>
      </c>
      <c r="AA48" s="66">
        <v>-1.9604334376140953</v>
      </c>
      <c r="AB48" s="13"/>
    </row>
    <row r="49" spans="1:28" x14ac:dyDescent="0.3">
      <c r="A49" s="68" t="s">
        <v>111</v>
      </c>
      <c r="B49" s="70">
        <v>1563.654</v>
      </c>
      <c r="C49" s="70">
        <v>3919.3710000000001</v>
      </c>
      <c r="D49" s="172">
        <v>3792.53</v>
      </c>
      <c r="E49" s="70">
        <v>4072.06</v>
      </c>
      <c r="F49" s="70">
        <v>4199.3770000000004</v>
      </c>
      <c r="G49" s="70">
        <v>4259.4409999999998</v>
      </c>
      <c r="H49" s="70">
        <v>4269.3130000000001</v>
      </c>
      <c r="I49" s="70"/>
      <c r="J49" s="71">
        <v>71.952910820835342</v>
      </c>
      <c r="K49" s="72">
        <v>76.064413942516694</v>
      </c>
      <c r="L49" s="73"/>
      <c r="M49" s="74">
        <v>0.49463422020834535</v>
      </c>
      <c r="N49" s="23"/>
      <c r="O49" s="204" t="str">
        <f t="shared" si="1"/>
        <v>Asia Pacific</v>
      </c>
      <c r="P49" s="176">
        <v>4383.8680000000004</v>
      </c>
      <c r="Q49" s="176">
        <v>4794.9520000000002</v>
      </c>
      <c r="R49" s="176">
        <v>5554.8639999999996</v>
      </c>
      <c r="S49" s="177">
        <v>3369.7719999999999</v>
      </c>
      <c r="T49" s="177">
        <v>2816.7</v>
      </c>
      <c r="U49" s="177">
        <v>2013.7429999999999</v>
      </c>
      <c r="V49" s="177"/>
      <c r="W49" s="78">
        <v>77.067719974416477</v>
      </c>
      <c r="X49" s="79">
        <v>79.318693871120203</v>
      </c>
      <c r="Y49" s="79"/>
      <c r="Z49" s="80">
        <v>1.6028796304851101</v>
      </c>
      <c r="AA49" s="81">
        <v>-2.6031766289338565</v>
      </c>
      <c r="AB49" s="13"/>
    </row>
    <row r="50" spans="1:28" x14ac:dyDescent="0.3">
      <c r="A50" s="178" t="s">
        <v>112</v>
      </c>
      <c r="B50" s="179">
        <v>1380.85</v>
      </c>
      <c r="C50" s="179">
        <v>1316.66</v>
      </c>
      <c r="D50" s="180">
        <v>1172.8900000000001</v>
      </c>
      <c r="E50" s="179">
        <v>1089.8900000000001</v>
      </c>
      <c r="F50" s="179">
        <v>1051.52</v>
      </c>
      <c r="G50" s="179">
        <v>1014.92</v>
      </c>
      <c r="H50" s="179">
        <v>1026.24</v>
      </c>
      <c r="I50" s="179"/>
      <c r="J50" s="205">
        <v>22.252388134741079</v>
      </c>
      <c r="K50" s="206">
        <v>18.284052765484361</v>
      </c>
      <c r="L50" s="183"/>
      <c r="M50" s="184">
        <v>-0.55499232517077779</v>
      </c>
      <c r="N50" s="23"/>
      <c r="O50" s="185" t="s">
        <v>112</v>
      </c>
      <c r="P50" s="186">
        <v>1214.3499999999999</v>
      </c>
      <c r="Q50" s="186">
        <v>1218.28</v>
      </c>
      <c r="R50" s="186">
        <v>1237.1099999999999</v>
      </c>
      <c r="S50" s="187">
        <v>675.875</v>
      </c>
      <c r="T50" s="187">
        <v>478.12599999999998</v>
      </c>
      <c r="U50" s="187">
        <v>383.85700000000003</v>
      </c>
      <c r="V50" s="187"/>
      <c r="W50" s="93">
        <v>17.163560990431158</v>
      </c>
      <c r="X50" s="94">
        <v>15.119623444146841</v>
      </c>
      <c r="Y50" s="94"/>
      <c r="Z50" s="95">
        <v>0.2223602948082215</v>
      </c>
      <c r="AA50" s="96">
        <v>-4.5473461374268993</v>
      </c>
      <c r="AB50" s="13"/>
    </row>
    <row r="51" spans="1:28" x14ac:dyDescent="0.3">
      <c r="A51" s="97" t="s">
        <v>113</v>
      </c>
      <c r="B51" s="100">
        <v>1873.24</v>
      </c>
      <c r="C51" s="100">
        <v>4214.1000000000004</v>
      </c>
      <c r="D51" s="188">
        <v>4097.96</v>
      </c>
      <c r="E51" s="100">
        <v>4398.3500000000004</v>
      </c>
      <c r="F51" s="100">
        <v>4514.21</v>
      </c>
      <c r="G51" s="100">
        <v>4569.21</v>
      </c>
      <c r="H51" s="100">
        <v>4586.5200000000004</v>
      </c>
      <c r="I51" s="100"/>
      <c r="J51" s="101">
        <v>77.747611865258918</v>
      </c>
      <c r="K51" s="102">
        <v>81.715947234515639</v>
      </c>
      <c r="L51" s="103"/>
      <c r="M51" s="104">
        <v>0.47040409954342</v>
      </c>
      <c r="N51" s="23"/>
      <c r="O51" s="191" t="s">
        <v>113</v>
      </c>
      <c r="P51" s="192">
        <v>4736.05</v>
      </c>
      <c r="Q51" s="192">
        <v>5157.12</v>
      </c>
      <c r="R51" s="192">
        <v>5970.66</v>
      </c>
      <c r="S51" s="193">
        <v>3642.56</v>
      </c>
      <c r="T51" s="193">
        <v>3032.4</v>
      </c>
      <c r="U51" s="193">
        <v>2154.94</v>
      </c>
      <c r="V51" s="193"/>
      <c r="W51" s="108">
        <v>82.836439009568835</v>
      </c>
      <c r="X51" s="109">
        <v>84.880258389790455</v>
      </c>
      <c r="Y51" s="109"/>
      <c r="Z51" s="110">
        <v>1.5805615692608743</v>
      </c>
      <c r="AA51" s="111">
        <v>-2.6424855388814672</v>
      </c>
      <c r="AB51" s="13"/>
    </row>
    <row r="52" spans="1:28" x14ac:dyDescent="0.3">
      <c r="A52" s="112" t="s">
        <v>90</v>
      </c>
      <c r="B52" s="114">
        <v>3254.09</v>
      </c>
      <c r="C52" s="114">
        <v>5530.76</v>
      </c>
      <c r="D52" s="114">
        <v>5270.85</v>
      </c>
      <c r="E52" s="114">
        <v>5488.25</v>
      </c>
      <c r="F52" s="114">
        <v>5565.74</v>
      </c>
      <c r="G52" s="114">
        <v>5584.13</v>
      </c>
      <c r="H52" s="114">
        <v>5612.76</v>
      </c>
      <c r="I52" s="114"/>
      <c r="J52" s="115">
        <v>100</v>
      </c>
      <c r="K52" s="116">
        <v>100</v>
      </c>
      <c r="L52" s="117"/>
      <c r="M52" s="118">
        <v>0.26222210771682519</v>
      </c>
      <c r="N52" s="23"/>
      <c r="O52" s="119" t="s">
        <v>90</v>
      </c>
      <c r="P52" s="196">
        <v>5950.4</v>
      </c>
      <c r="Q52" s="196">
        <v>6375.4</v>
      </c>
      <c r="R52" s="196">
        <v>7207.77</v>
      </c>
      <c r="S52" s="196">
        <v>4318.43</v>
      </c>
      <c r="T52" s="196">
        <v>3510.53</v>
      </c>
      <c r="U52" s="196">
        <v>2538.8000000000002</v>
      </c>
      <c r="V52" s="196"/>
      <c r="W52" s="121">
        <v>100</v>
      </c>
      <c r="X52" s="121">
        <v>100</v>
      </c>
      <c r="Y52" s="121"/>
      <c r="Z52" s="122">
        <v>1.3125728046647467</v>
      </c>
      <c r="AA52" s="123">
        <v>-2.9978948014605988</v>
      </c>
      <c r="AB52" s="13"/>
    </row>
    <row r="53" spans="1:28" x14ac:dyDescent="0.3">
      <c r="A53" s="124" t="s">
        <v>125</v>
      </c>
      <c r="B53" s="127">
        <v>2503.9</v>
      </c>
      <c r="C53" s="127">
        <v>4254.05</v>
      </c>
      <c r="D53" s="197">
        <v>4048.69</v>
      </c>
      <c r="E53" s="127">
        <v>4319.2700000000004</v>
      </c>
      <c r="F53" s="127">
        <v>4450.84</v>
      </c>
      <c r="G53" s="127">
        <v>4519.07</v>
      </c>
      <c r="H53" s="127">
        <v>4574.0600000000004</v>
      </c>
      <c r="I53" s="127"/>
      <c r="J53" s="128">
        <v>76.812848022614943</v>
      </c>
      <c r="K53" s="129">
        <v>81.493953064089681</v>
      </c>
      <c r="L53" s="130"/>
      <c r="M53" s="131">
        <v>0.50966037713984225</v>
      </c>
      <c r="N53" s="23"/>
      <c r="O53" s="200" t="s">
        <v>125</v>
      </c>
      <c r="P53" s="201">
        <v>4733.8900000000003</v>
      </c>
      <c r="Q53" s="201">
        <v>5187.08</v>
      </c>
      <c r="R53" s="201">
        <v>6040.23</v>
      </c>
      <c r="S53" s="202">
        <v>3299.64</v>
      </c>
      <c r="T53" s="202">
        <v>2628.84</v>
      </c>
      <c r="U53" s="202">
        <v>1833.65</v>
      </c>
      <c r="V53" s="202"/>
      <c r="W53" s="134">
        <v>83.801647388859507</v>
      </c>
      <c r="X53" s="135">
        <v>72.225066960768871</v>
      </c>
      <c r="Y53" s="135"/>
      <c r="Z53" s="136">
        <v>1.6808394449579822</v>
      </c>
      <c r="AA53" s="137">
        <v>-3.246486130187809</v>
      </c>
      <c r="AB53" s="13"/>
    </row>
    <row r="54" spans="1:28" x14ac:dyDescent="0.3">
      <c r="A54" s="207" t="s">
        <v>126</v>
      </c>
      <c r="B54" s="208">
        <v>449.08300000000003</v>
      </c>
      <c r="C54" s="208">
        <v>993.697</v>
      </c>
      <c r="D54" s="209">
        <v>966.69399999999996</v>
      </c>
      <c r="E54" s="208">
        <v>900.43299999999999</v>
      </c>
      <c r="F54" s="208">
        <v>862.58399999999995</v>
      </c>
      <c r="G54" s="208">
        <v>826.38</v>
      </c>
      <c r="H54" s="208">
        <v>805.87699999999995</v>
      </c>
      <c r="I54" s="208"/>
      <c r="J54" s="210">
        <v>18.34038153239041</v>
      </c>
      <c r="K54" s="211">
        <v>14.357945110783286</v>
      </c>
      <c r="L54" s="212"/>
      <c r="M54" s="213">
        <v>-0.75526210901277757</v>
      </c>
      <c r="N54" s="23"/>
      <c r="O54" s="214" t="s">
        <v>126</v>
      </c>
      <c r="P54" s="215">
        <v>923.29399999999998</v>
      </c>
      <c r="Q54" s="215">
        <v>901.05499999999995</v>
      </c>
      <c r="R54" s="215">
        <v>874.971</v>
      </c>
      <c r="S54" s="216">
        <v>826.21500000000003</v>
      </c>
      <c r="T54" s="216">
        <v>739.13199999999995</v>
      </c>
      <c r="U54" s="216">
        <v>595.13</v>
      </c>
      <c r="V54" s="216"/>
      <c r="W54" s="217">
        <v>12.139274699386911</v>
      </c>
      <c r="X54" s="218">
        <v>23.44138963289743</v>
      </c>
      <c r="Y54" s="218"/>
      <c r="Z54" s="219">
        <v>-0.41451873874337464</v>
      </c>
      <c r="AA54" s="220">
        <v>-2.0009683906785369</v>
      </c>
      <c r="AB54" s="13"/>
    </row>
    <row r="55" spans="1:28" x14ac:dyDescent="0.3">
      <c r="A55" s="221" t="s">
        <v>127</v>
      </c>
      <c r="B55" s="222"/>
      <c r="C55" s="222"/>
      <c r="D55" s="222"/>
      <c r="E55" s="222"/>
      <c r="F55" s="222"/>
      <c r="G55" s="222"/>
      <c r="H55" s="222"/>
      <c r="I55" s="223"/>
      <c r="J55" s="223"/>
      <c r="K55" s="224"/>
      <c r="L55" s="224"/>
      <c r="M55" s="225" t="s">
        <v>128</v>
      </c>
      <c r="N55" s="222"/>
      <c r="O55" s="221" t="s">
        <v>127</v>
      </c>
      <c r="P55" s="222"/>
      <c r="Q55" s="222"/>
      <c r="R55" s="222"/>
      <c r="S55" s="222"/>
      <c r="T55" s="223"/>
      <c r="U55" s="224"/>
      <c r="V55" s="222"/>
      <c r="W55" s="225"/>
      <c r="X55" s="223"/>
      <c r="Y55" s="225"/>
      <c r="Z55" s="224"/>
      <c r="AA55" s="225" t="s">
        <v>128</v>
      </c>
      <c r="AB55" s="13"/>
    </row>
    <row r="56" spans="1:28" x14ac:dyDescent="0.3">
      <c r="C56" s="13"/>
      <c r="D56" s="13"/>
      <c r="E56" s="13"/>
      <c r="F56" s="22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C57" s="13"/>
      <c r="D57" s="13"/>
      <c r="E57" s="13"/>
      <c r="F57" s="22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C58" s="13"/>
      <c r="D58" s="13"/>
      <c r="E58" s="13"/>
      <c r="F58" s="22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C59" s="13"/>
      <c r="D59" s="13"/>
      <c r="E59" s="13"/>
      <c r="F59" s="22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C60" s="13"/>
      <c r="D60" s="13"/>
      <c r="E60" s="13"/>
      <c r="F60" s="22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C61" s="13"/>
      <c r="D61" s="13"/>
      <c r="E61" s="13"/>
      <c r="F61" s="22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C62" s="13"/>
      <c r="D62" s="13"/>
      <c r="E62" s="13"/>
      <c r="F62" s="22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C63" s="13"/>
      <c r="D63" s="13"/>
      <c r="E63" s="13"/>
      <c r="F63" s="22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C64" s="13"/>
      <c r="D64" s="13"/>
      <c r="E64" s="13"/>
      <c r="F64" s="22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3:28" x14ac:dyDescent="0.3">
      <c r="C65" s="13"/>
      <c r="D65" s="13"/>
      <c r="E65" s="13"/>
      <c r="F65" s="22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3:28" x14ac:dyDescent="0.3">
      <c r="C66" s="13"/>
      <c r="D66" s="13"/>
      <c r="E66" s="13"/>
      <c r="F66" s="22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3:28" x14ac:dyDescent="0.3">
      <c r="C67" s="13"/>
      <c r="D67" s="13"/>
      <c r="E67" s="13"/>
      <c r="F67" s="22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3:28" x14ac:dyDescent="0.3">
      <c r="C68" s="13"/>
      <c r="D68" s="13"/>
      <c r="E68" s="13"/>
      <c r="F68" s="22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3:28" x14ac:dyDescent="0.3">
      <c r="C69" s="13"/>
      <c r="D69" s="13"/>
      <c r="E69" s="13"/>
      <c r="F69" s="22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3:28" x14ac:dyDescent="0.3">
      <c r="C70" s="13"/>
      <c r="D70" s="13"/>
      <c r="E70" s="13"/>
      <c r="F70" s="22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3:28" x14ac:dyDescent="0.3">
      <c r="C71" s="13"/>
      <c r="D71" s="13"/>
      <c r="E71" s="13"/>
      <c r="F71" s="22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x14ac:dyDescent="0.3">
      <c r="C72" s="13"/>
      <c r="D72" s="13"/>
      <c r="E72" s="13"/>
      <c r="F72" s="22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x14ac:dyDescent="0.3">
      <c r="C73" s="13"/>
      <c r="D73" s="13"/>
      <c r="E73" s="13"/>
      <c r="F73" s="22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x14ac:dyDescent="0.3">
      <c r="C74" s="13"/>
      <c r="D74" s="13"/>
      <c r="E74" s="13"/>
      <c r="F74" s="22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x14ac:dyDescent="0.3">
      <c r="C75" s="13"/>
      <c r="D75" s="13"/>
      <c r="E75" s="13"/>
      <c r="F75" s="22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x14ac:dyDescent="0.3">
      <c r="C76" s="13"/>
      <c r="D76" s="13"/>
      <c r="E76" s="13"/>
      <c r="F76" s="22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x14ac:dyDescent="0.3">
      <c r="C77" s="13"/>
      <c r="D77" s="13"/>
      <c r="E77" s="13"/>
      <c r="F77" s="22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x14ac:dyDescent="0.3">
      <c r="C78" s="13"/>
      <c r="D78" s="13"/>
      <c r="E78" s="13"/>
      <c r="F78" s="22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x14ac:dyDescent="0.3">
      <c r="C79" s="13"/>
      <c r="D79" s="13"/>
      <c r="E79" s="13"/>
      <c r="F79" s="22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x14ac:dyDescent="0.3">
      <c r="C80" s="13"/>
      <c r="D80" s="13"/>
      <c r="E80" s="13"/>
      <c r="F80" s="22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x14ac:dyDescent="0.3">
      <c r="C81" s="13"/>
      <c r="D81" s="13"/>
      <c r="E81" s="13"/>
      <c r="F81" s="22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x14ac:dyDescent="0.3">
      <c r="C82" s="13"/>
      <c r="D82" s="13"/>
      <c r="E82" s="13"/>
      <c r="F82" s="22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x14ac:dyDescent="0.3">
      <c r="C83" s="13"/>
      <c r="D83" s="13"/>
      <c r="E83" s="13"/>
      <c r="F83" s="22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x14ac:dyDescent="0.3">
      <c r="C84" s="13"/>
      <c r="D84" s="13"/>
      <c r="E84" s="13"/>
      <c r="F84" s="22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x14ac:dyDescent="0.3">
      <c r="C85" s="13"/>
      <c r="D85" s="13"/>
      <c r="E85" s="13"/>
      <c r="F85" s="22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x14ac:dyDescent="0.3">
      <c r="C86" s="13"/>
      <c r="D86" s="13"/>
      <c r="E86" s="13"/>
      <c r="F86" s="22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x14ac:dyDescent="0.3">
      <c r="C87" s="13"/>
      <c r="D87" s="13"/>
      <c r="E87" s="13"/>
      <c r="F87" s="22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x14ac:dyDescent="0.3">
      <c r="C88" s="13"/>
      <c r="D88" s="13"/>
      <c r="E88" s="13"/>
      <c r="F88" s="22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x14ac:dyDescent="0.3">
      <c r="C89" s="13"/>
      <c r="D89" s="13"/>
      <c r="E89" s="13"/>
      <c r="F89" s="22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x14ac:dyDescent="0.3">
      <c r="C90" s="13"/>
      <c r="D90" s="13"/>
      <c r="E90" s="13"/>
      <c r="F90" s="22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x14ac:dyDescent="0.3">
      <c r="C91" s="13"/>
      <c r="D91" s="13"/>
      <c r="E91" s="13"/>
      <c r="F91" s="22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x14ac:dyDescent="0.3">
      <c r="C92" s="13"/>
      <c r="D92" s="13"/>
      <c r="E92" s="13"/>
      <c r="F92" s="22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x14ac:dyDescent="0.3">
      <c r="C93" s="13"/>
      <c r="D93" s="13"/>
      <c r="E93" s="13"/>
      <c r="F93" s="22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x14ac:dyDescent="0.3">
      <c r="C94" s="13"/>
      <c r="D94" s="13"/>
      <c r="E94" s="13"/>
      <c r="F94" s="22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x14ac:dyDescent="0.3">
      <c r="C95" s="13"/>
      <c r="D95" s="13"/>
      <c r="E95" s="13"/>
      <c r="F95" s="22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x14ac:dyDescent="0.3">
      <c r="C96" s="13"/>
      <c r="D96" s="13"/>
      <c r="E96" s="13"/>
      <c r="F96" s="22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x14ac:dyDescent="0.3">
      <c r="C97" s="13"/>
      <c r="D97" s="13"/>
      <c r="E97" s="13"/>
      <c r="F97" s="22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x14ac:dyDescent="0.3">
      <c r="C98" s="13"/>
      <c r="D98" s="13"/>
      <c r="E98" s="13"/>
      <c r="F98" s="22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x14ac:dyDescent="0.3">
      <c r="C99" s="13"/>
      <c r="D99" s="13"/>
      <c r="E99" s="13"/>
      <c r="F99" s="22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x14ac:dyDescent="0.3">
      <c r="C100" s="13"/>
      <c r="D100" s="13"/>
      <c r="E100" s="13"/>
      <c r="F100" s="22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x14ac:dyDescent="0.3">
      <c r="C101" s="13"/>
      <c r="D101" s="13"/>
      <c r="E101" s="13"/>
      <c r="F101" s="22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x14ac:dyDescent="0.3">
      <c r="C102" s="13"/>
      <c r="D102" s="13"/>
      <c r="E102" s="13"/>
      <c r="F102" s="22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x14ac:dyDescent="0.3">
      <c r="C103" s="13"/>
      <c r="D103" s="13"/>
      <c r="E103" s="13"/>
      <c r="F103" s="22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x14ac:dyDescent="0.3">
      <c r="C104" s="13"/>
      <c r="D104" s="13"/>
      <c r="E104" s="13"/>
      <c r="F104" s="22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x14ac:dyDescent="0.3">
      <c r="C105" s="13"/>
      <c r="D105" s="13"/>
      <c r="E105" s="13"/>
      <c r="F105" s="22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x14ac:dyDescent="0.3">
      <c r="C106" s="13"/>
      <c r="D106" s="13"/>
      <c r="E106" s="13"/>
      <c r="F106" s="22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x14ac:dyDescent="0.3">
      <c r="C107" s="13"/>
      <c r="D107" s="13"/>
      <c r="E107" s="13"/>
      <c r="F107" s="22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x14ac:dyDescent="0.3">
      <c r="C108" s="13"/>
      <c r="D108" s="13"/>
      <c r="E108" s="13"/>
      <c r="F108" s="22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x14ac:dyDescent="0.3">
      <c r="C109" s="13"/>
      <c r="D109" s="13"/>
      <c r="E109" s="13"/>
      <c r="F109" s="22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x14ac:dyDescent="0.3">
      <c r="C110" s="13"/>
      <c r="D110" s="13"/>
      <c r="E110" s="13"/>
      <c r="F110" s="22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x14ac:dyDescent="0.3">
      <c r="C111" s="13"/>
      <c r="D111" s="13"/>
      <c r="E111" s="13"/>
      <c r="F111" s="22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x14ac:dyDescent="0.3">
      <c r="C112" s="13"/>
      <c r="D112" s="13"/>
      <c r="E112" s="13"/>
      <c r="F112" s="22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x14ac:dyDescent="0.3">
      <c r="C113" s="13"/>
      <c r="D113" s="13"/>
      <c r="E113" s="13"/>
      <c r="F113" s="22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x14ac:dyDescent="0.3">
      <c r="C114" s="13"/>
      <c r="D114" s="13"/>
      <c r="E114" s="13"/>
      <c r="F114" s="22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x14ac:dyDescent="0.3">
      <c r="C115" s="13"/>
      <c r="D115" s="13"/>
      <c r="E115" s="13"/>
      <c r="F115" s="22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x14ac:dyDescent="0.3">
      <c r="C116" s="13"/>
      <c r="D116" s="13"/>
      <c r="E116" s="13"/>
      <c r="F116" s="22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x14ac:dyDescent="0.3">
      <c r="C117" s="13"/>
      <c r="D117" s="13"/>
      <c r="E117" s="13"/>
      <c r="F117" s="22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x14ac:dyDescent="0.3">
      <c r="C118" s="13"/>
      <c r="D118" s="13"/>
      <c r="E118" s="13"/>
      <c r="F118" s="22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x14ac:dyDescent="0.3">
      <c r="C119" s="13"/>
      <c r="D119" s="13"/>
      <c r="E119" s="13"/>
      <c r="F119" s="22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x14ac:dyDescent="0.3">
      <c r="C120" s="13"/>
      <c r="D120" s="13"/>
      <c r="E120" s="13"/>
      <c r="F120" s="22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x14ac:dyDescent="0.3">
      <c r="C121" s="13"/>
      <c r="D121" s="13"/>
      <c r="E121" s="13"/>
      <c r="F121" s="22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x14ac:dyDescent="0.3">
      <c r="C122" s="13"/>
      <c r="D122" s="13"/>
      <c r="E122" s="13"/>
      <c r="F122" s="22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x14ac:dyDescent="0.3">
      <c r="C123" s="13"/>
      <c r="D123" s="13"/>
      <c r="E123" s="13"/>
      <c r="F123" s="22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x14ac:dyDescent="0.3">
      <c r="C124" s="13"/>
      <c r="D124" s="13"/>
      <c r="E124" s="13"/>
      <c r="F124" s="22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x14ac:dyDescent="0.3">
      <c r="C125" s="13"/>
      <c r="D125" s="13"/>
      <c r="E125" s="13"/>
      <c r="F125" s="22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x14ac:dyDescent="0.3">
      <c r="C126" s="13"/>
      <c r="D126" s="13"/>
      <c r="E126" s="13"/>
      <c r="F126" s="22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x14ac:dyDescent="0.3">
      <c r="C127" s="13"/>
      <c r="D127" s="13"/>
      <c r="E127" s="13"/>
      <c r="F127" s="22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x14ac:dyDescent="0.3">
      <c r="C128" s="13"/>
      <c r="D128" s="13"/>
      <c r="E128" s="13"/>
      <c r="F128" s="22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3:28" x14ac:dyDescent="0.3">
      <c r="C129" s="13"/>
      <c r="D129" s="13"/>
      <c r="E129" s="13"/>
      <c r="F129" s="22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3:28" x14ac:dyDescent="0.3">
      <c r="C130" s="13"/>
      <c r="D130" s="13"/>
      <c r="E130" s="13"/>
      <c r="F130" s="22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3:28" x14ac:dyDescent="0.3">
      <c r="C131" s="13"/>
      <c r="D131" s="13"/>
      <c r="E131" s="13"/>
      <c r="F131" s="22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3:28" x14ac:dyDescent="0.3">
      <c r="C132" s="13"/>
      <c r="D132" s="13"/>
      <c r="E132" s="13"/>
      <c r="F132" s="22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3:28" x14ac:dyDescent="0.3">
      <c r="C133" s="13"/>
      <c r="D133" s="13"/>
      <c r="E133" s="13"/>
      <c r="F133" s="22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3:28" x14ac:dyDescent="0.3">
      <c r="C134" s="13"/>
      <c r="D134" s="13"/>
      <c r="E134" s="13"/>
      <c r="F134" s="22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3:28" x14ac:dyDescent="0.3">
      <c r="C135" s="13"/>
      <c r="D135" s="13"/>
      <c r="E135" s="13"/>
      <c r="F135" s="22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3:28" x14ac:dyDescent="0.3">
      <c r="C136" s="13"/>
      <c r="D136" s="13"/>
      <c r="E136" s="13"/>
      <c r="F136" s="22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3:28" x14ac:dyDescent="0.3">
      <c r="C137" s="13"/>
      <c r="D137" s="13"/>
      <c r="E137" s="13"/>
      <c r="F137" s="22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3:28" x14ac:dyDescent="0.3">
      <c r="C138" s="13"/>
      <c r="D138" s="13"/>
      <c r="E138" s="13"/>
      <c r="F138" s="22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3:28" x14ac:dyDescent="0.3">
      <c r="C139" s="13"/>
      <c r="D139" s="13"/>
      <c r="E139" s="13"/>
      <c r="F139" s="22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3:28" x14ac:dyDescent="0.3">
      <c r="C140" s="13"/>
      <c r="D140" s="13"/>
      <c r="E140" s="13"/>
      <c r="F140" s="22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3:28" x14ac:dyDescent="0.3">
      <c r="C141" s="13"/>
      <c r="D141" s="13"/>
      <c r="E141" s="13"/>
      <c r="F141" s="22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3:28" x14ac:dyDescent="0.3">
      <c r="C142" s="13"/>
      <c r="D142" s="13"/>
      <c r="E142" s="13"/>
      <c r="F142" s="22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3:28" x14ac:dyDescent="0.3">
      <c r="C143" s="13"/>
      <c r="D143" s="13"/>
      <c r="E143" s="13"/>
      <c r="F143" s="22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3:28" x14ac:dyDescent="0.3">
      <c r="C144" s="13"/>
      <c r="D144" s="13"/>
      <c r="E144" s="13"/>
      <c r="F144" s="22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3:28" x14ac:dyDescent="0.3">
      <c r="C145" s="13"/>
      <c r="D145" s="13"/>
      <c r="E145" s="13"/>
      <c r="F145" s="22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3:28" x14ac:dyDescent="0.3">
      <c r="C146" s="13"/>
      <c r="D146" s="13"/>
      <c r="E146" s="13"/>
      <c r="F146" s="22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3:28" x14ac:dyDescent="0.3">
      <c r="C147" s="13"/>
      <c r="D147" s="13"/>
      <c r="E147" s="13"/>
      <c r="F147" s="22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3:28" x14ac:dyDescent="0.3">
      <c r="C148" s="13"/>
      <c r="D148" s="13"/>
      <c r="E148" s="13"/>
      <c r="F148" s="22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3:28" x14ac:dyDescent="0.3">
      <c r="C149" s="13"/>
      <c r="D149" s="13"/>
      <c r="E149" s="13"/>
      <c r="F149" s="22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3:28" x14ac:dyDescent="0.3">
      <c r="C150" s="13"/>
      <c r="D150" s="13"/>
      <c r="E150" s="13"/>
      <c r="F150" s="22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3:28" x14ac:dyDescent="0.3">
      <c r="C151" s="13"/>
      <c r="D151" s="13"/>
      <c r="E151" s="13"/>
      <c r="F151" s="22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3:28" x14ac:dyDescent="0.3">
      <c r="C152" s="13"/>
      <c r="D152" s="13"/>
      <c r="E152" s="13"/>
      <c r="F152" s="22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3:28" x14ac:dyDescent="0.3">
      <c r="C153" s="13"/>
      <c r="D153" s="13"/>
      <c r="E153" s="13"/>
      <c r="F153" s="22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3:28" x14ac:dyDescent="0.3">
      <c r="C154" s="13"/>
      <c r="D154" s="13"/>
      <c r="E154" s="13"/>
      <c r="F154" s="22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3:28" x14ac:dyDescent="0.3">
      <c r="C155" s="13"/>
      <c r="D155" s="13"/>
      <c r="E155" s="13"/>
      <c r="F155" s="22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3:28" x14ac:dyDescent="0.3">
      <c r="C156" s="13"/>
      <c r="D156" s="13"/>
      <c r="E156" s="13"/>
      <c r="F156" s="22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3:28" x14ac:dyDescent="0.3">
      <c r="C157" s="13"/>
      <c r="D157" s="13"/>
      <c r="E157" s="13"/>
      <c r="F157" s="22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3:28" x14ac:dyDescent="0.3">
      <c r="C158" s="13"/>
      <c r="D158" s="13"/>
      <c r="E158" s="13"/>
      <c r="F158" s="22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3:28" x14ac:dyDescent="0.3">
      <c r="C159" s="13"/>
      <c r="D159" s="13"/>
      <c r="E159" s="13"/>
      <c r="F159" s="22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3:28" x14ac:dyDescent="0.3">
      <c r="C160" s="13"/>
      <c r="D160" s="13"/>
      <c r="E160" s="13"/>
      <c r="F160" s="22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3:28" x14ac:dyDescent="0.3">
      <c r="C161" s="13"/>
      <c r="D161" s="13"/>
      <c r="E161" s="13"/>
      <c r="F161" s="22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3:28" x14ac:dyDescent="0.3">
      <c r="C162" s="13"/>
      <c r="D162" s="13"/>
      <c r="E162" s="13"/>
      <c r="F162" s="22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3:28" x14ac:dyDescent="0.3">
      <c r="C163" s="13"/>
      <c r="D163" s="13"/>
      <c r="E163" s="13"/>
      <c r="F163" s="22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3:28" x14ac:dyDescent="0.3">
      <c r="C164" s="13"/>
      <c r="D164" s="13"/>
      <c r="E164" s="13"/>
      <c r="F164" s="22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3:28" x14ac:dyDescent="0.3">
      <c r="C165" s="13"/>
      <c r="D165" s="13"/>
      <c r="E165" s="13"/>
      <c r="F165" s="22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3:28" x14ac:dyDescent="0.3">
      <c r="C166" s="13"/>
      <c r="D166" s="13"/>
      <c r="E166" s="13"/>
      <c r="F166" s="22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3:28" x14ac:dyDescent="0.3">
      <c r="C167" s="13"/>
      <c r="D167" s="13"/>
      <c r="E167" s="13"/>
      <c r="F167" s="22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3:28" x14ac:dyDescent="0.3">
      <c r="C168" s="13"/>
      <c r="D168" s="13"/>
      <c r="E168" s="13"/>
      <c r="F168" s="22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3:28" x14ac:dyDescent="0.3">
      <c r="C169" s="13"/>
      <c r="D169" s="13"/>
      <c r="E169" s="13"/>
      <c r="F169" s="22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3:28" x14ac:dyDescent="0.3">
      <c r="C170" s="13"/>
      <c r="D170" s="13"/>
      <c r="E170" s="13"/>
      <c r="F170" s="22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3:28" x14ac:dyDescent="0.3">
      <c r="C171" s="13"/>
      <c r="D171" s="13"/>
      <c r="E171" s="13"/>
      <c r="F171" s="22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3:28" x14ac:dyDescent="0.3">
      <c r="C172" s="13"/>
      <c r="D172" s="13"/>
      <c r="E172" s="13"/>
      <c r="F172" s="22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3:28" x14ac:dyDescent="0.3">
      <c r="C173" s="13"/>
      <c r="D173" s="13"/>
      <c r="E173" s="13"/>
      <c r="F173" s="22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3:28" x14ac:dyDescent="0.3">
      <c r="C174" s="13"/>
      <c r="D174" s="13"/>
      <c r="E174" s="13"/>
      <c r="F174" s="22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3:28" x14ac:dyDescent="0.3">
      <c r="C175" s="13"/>
      <c r="D175" s="13"/>
      <c r="E175" s="13"/>
      <c r="F175" s="22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3:28" x14ac:dyDescent="0.3">
      <c r="C176" s="13"/>
      <c r="D176" s="13"/>
      <c r="E176" s="13"/>
      <c r="F176" s="22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3:28" x14ac:dyDescent="0.3">
      <c r="C177" s="13"/>
      <c r="D177" s="13"/>
      <c r="E177" s="13"/>
      <c r="F177" s="22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3:28" x14ac:dyDescent="0.3">
      <c r="C178" s="13"/>
      <c r="D178" s="13"/>
      <c r="E178" s="13"/>
      <c r="F178" s="22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3:28" x14ac:dyDescent="0.3">
      <c r="C179" s="13"/>
      <c r="D179" s="13"/>
      <c r="E179" s="13"/>
      <c r="F179" s="22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3:28" x14ac:dyDescent="0.3">
      <c r="C180" s="13"/>
      <c r="D180" s="13"/>
      <c r="E180" s="13"/>
      <c r="F180" s="22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3:28" x14ac:dyDescent="0.3">
      <c r="C181" s="13"/>
      <c r="D181" s="13"/>
      <c r="E181" s="13"/>
      <c r="F181" s="22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3:28" x14ac:dyDescent="0.3">
      <c r="C182" s="13"/>
      <c r="D182" s="13"/>
      <c r="E182" s="13"/>
      <c r="F182" s="22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3:28" x14ac:dyDescent="0.3">
      <c r="C183" s="13"/>
      <c r="D183" s="13"/>
      <c r="E183" s="13"/>
      <c r="F183" s="22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3:28" x14ac:dyDescent="0.3">
      <c r="C184" s="13"/>
      <c r="D184" s="13"/>
      <c r="E184" s="13"/>
      <c r="F184" s="22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3:28" x14ac:dyDescent="0.3">
      <c r="C185" s="13"/>
      <c r="D185" s="13"/>
      <c r="E185" s="13"/>
      <c r="F185" s="22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3:28" x14ac:dyDescent="0.3">
      <c r="C186" s="13"/>
      <c r="D186" s="13"/>
      <c r="E186" s="13"/>
      <c r="F186" s="22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3:28" x14ac:dyDescent="0.3">
      <c r="C187" s="13"/>
      <c r="D187" s="13"/>
      <c r="E187" s="13"/>
      <c r="F187" s="22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3:28" x14ac:dyDescent="0.3">
      <c r="C188" s="13"/>
      <c r="D188" s="13"/>
      <c r="E188" s="13"/>
      <c r="F188" s="22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3:28" x14ac:dyDescent="0.3">
      <c r="C189" s="13"/>
      <c r="D189" s="13"/>
      <c r="E189" s="13"/>
      <c r="F189" s="22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3:28" x14ac:dyDescent="0.3">
      <c r="C190" s="13"/>
      <c r="D190" s="13"/>
      <c r="E190" s="13"/>
      <c r="F190" s="22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3:28" x14ac:dyDescent="0.3">
      <c r="C191" s="13"/>
      <c r="D191" s="13"/>
      <c r="E191" s="13"/>
      <c r="F191" s="22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3:28" x14ac:dyDescent="0.3">
      <c r="C192" s="13"/>
      <c r="D192" s="13"/>
      <c r="E192" s="13"/>
      <c r="F192" s="22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3:28" x14ac:dyDescent="0.3">
      <c r="C193" s="13"/>
      <c r="D193" s="13"/>
      <c r="E193" s="13"/>
      <c r="F193" s="22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3:28" x14ac:dyDescent="0.3">
      <c r="C194" s="13"/>
      <c r="D194" s="13"/>
      <c r="E194" s="13"/>
      <c r="F194" s="22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3:28" x14ac:dyDescent="0.3">
      <c r="C195" s="13"/>
      <c r="D195" s="13"/>
      <c r="E195" s="13"/>
      <c r="F195" s="22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3:28" x14ac:dyDescent="0.3">
      <c r="C196" s="13"/>
      <c r="D196" s="13"/>
      <c r="E196" s="13"/>
      <c r="F196" s="22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3:28" x14ac:dyDescent="0.3">
      <c r="C197" s="13"/>
      <c r="D197" s="13"/>
      <c r="E197" s="13"/>
      <c r="F197" s="22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3:28" x14ac:dyDescent="0.3">
      <c r="C198" s="13"/>
      <c r="D198" s="13"/>
      <c r="E198" s="13"/>
      <c r="F198" s="22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3:28" x14ac:dyDescent="0.3">
      <c r="C199" s="13"/>
      <c r="D199" s="13"/>
      <c r="E199" s="13"/>
      <c r="F199" s="22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3:28" x14ac:dyDescent="0.3">
      <c r="C200" s="13"/>
      <c r="D200" s="13"/>
      <c r="E200" s="13"/>
      <c r="F200" s="22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3:28" x14ac:dyDescent="0.3">
      <c r="C201" s="13"/>
      <c r="D201" s="13"/>
      <c r="E201" s="13"/>
      <c r="F201" s="22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3:28" x14ac:dyDescent="0.3">
      <c r="C202" s="13"/>
      <c r="D202" s="13"/>
      <c r="E202" s="13"/>
      <c r="F202" s="22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3:28" x14ac:dyDescent="0.3">
      <c r="C203" s="13"/>
      <c r="D203" s="13"/>
      <c r="E203" s="13"/>
      <c r="F203" s="22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3:28" x14ac:dyDescent="0.3">
      <c r="C204" s="13"/>
      <c r="D204" s="13"/>
      <c r="E204" s="13"/>
      <c r="F204" s="22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3:28" x14ac:dyDescent="0.3">
      <c r="C205" s="13"/>
      <c r="D205" s="13"/>
      <c r="E205" s="13"/>
      <c r="F205" s="22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3:28" x14ac:dyDescent="0.3">
      <c r="C206" s="13"/>
      <c r="D206" s="13"/>
      <c r="E206" s="13"/>
      <c r="F206" s="22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3:28" x14ac:dyDescent="0.3">
      <c r="C207" s="13"/>
      <c r="D207" s="13"/>
      <c r="E207" s="13"/>
      <c r="F207" s="22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3:28" x14ac:dyDescent="0.3">
      <c r="C208" s="13"/>
      <c r="D208" s="13"/>
      <c r="E208" s="13"/>
      <c r="F208" s="22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3:28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3:28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3:28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3:28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3:28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3:28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</sheetData>
  <mergeCells count="15">
    <mergeCell ref="A30:M30"/>
    <mergeCell ref="A42:M42"/>
    <mergeCell ref="W11:X11"/>
    <mergeCell ref="Z11:AA11"/>
    <mergeCell ref="B12:H12"/>
    <mergeCell ref="P12:R12"/>
    <mergeCell ref="S12:U12"/>
    <mergeCell ref="A13:M13"/>
    <mergeCell ref="A8:M8"/>
    <mergeCell ref="O8:AA8"/>
    <mergeCell ref="B10:H10"/>
    <mergeCell ref="J10:K10"/>
    <mergeCell ref="P10:U10"/>
    <mergeCell ref="W10:X10"/>
    <mergeCell ref="Z10:AA10"/>
  </mergeCells>
  <conditionalFormatting sqref="A5:A6 A1:XFD4 B7:XFD7 C5:XFD6 A8:XFD1048576">
    <cfRule type="expression" dxfId="3" priority="2">
      <formula>_xlfn.ISFORMULA(A1)</formula>
    </cfRule>
  </conditionalFormatting>
  <conditionalFormatting sqref="B5:B6">
    <cfRule type="expression" dxfId="2" priority="1">
      <formula>_xlfn.ISFORMULA(B5)</formula>
    </cfRule>
  </conditionalFormatting>
  <hyperlinks>
    <hyperlink ref="B3" r:id="rId1" xr:uid="{76A99BB9-A508-4841-A5F3-8B190A9FA4E3}"/>
    <hyperlink ref="A9" location="Contents!A1" display="Back to contents page" xr:uid="{D3BB47DC-100C-4149-A378-CFFF09B292F5}"/>
  </hyperlinks>
  <pageMargins left="0.7" right="0.7" top="0.75" bottom="0.75" header="0.3" footer="0.3"/>
  <pageSetup paperSize="9" orientation="portrait" horizontalDpi="4294967294" verticalDpi="4294967294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667C-D128-41F2-BB5D-7EE5FCCD0ADE}">
  <ds:schemaRefs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33DA56-E216-485B-AAD2-572C404A4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W1. TIAM cleaned</vt:lpstr>
      <vt:lpstr>R1. TIAM production</vt:lpstr>
      <vt:lpstr>R2. Name matching table</vt:lpstr>
      <vt:lpstr>R3. IEA WEO Fossil supply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2018-07-19T14:58:29Z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