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omments16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Data_cleaning_v2\1_Scenarios\"/>
    </mc:Choice>
  </mc:AlternateContent>
  <xr:revisionPtr revIDLastSave="28" documentId="114_{1BE97618-5DA9-40F4-9CEF-4581CD1CE558}" xr6:coauthVersionLast="40" xr6:coauthVersionMax="40" xr10:uidLastSave="{FEB99802-692D-46B9-A0DA-4EEEB3773484}"/>
  <bookViews>
    <workbookView xWindow="0" yWindow="0" windowWidth="13800" windowHeight="2340" firstSheet="7" activeTab="9" xr2:uid="{47A5494D-A966-4958-947D-3D9B3462E317}"/>
  </bookViews>
  <sheets>
    <sheet name="W1. Vehicle oil new cap" sheetId="31" r:id="rId1"/>
    <sheet name="W2. Total CO2 Net" sheetId="33" r:id="rId2"/>
    <sheet name="W3. Road Transport Fossil" sheetId="35" r:id="rId3"/>
    <sheet name="W4. Road Transport Electricity" sheetId="36" r:id="rId4"/>
    <sheet name="W5. Road Transport Biofuels" sheetId="37" r:id="rId5"/>
    <sheet name="W6. Prim Energy Cons" sheetId="38" r:id="rId6"/>
    <sheet name="W7. Primary Energy Prod" sheetId="39" r:id="rId7"/>
    <sheet name="W8. Power New Cap" sheetId="41" r:id="rId8"/>
    <sheet name="W9. Power Total Gen" sheetId="40" r:id="rId9"/>
    <sheet name="W10. Power Total Cap" sheetId="42" r:id="rId10"/>
    <sheet name="W11. Iron Steel Demand" sheetId="44" r:id="rId11"/>
    <sheet name="W12. Heat Pump New Cap" sheetId="43" r:id="rId12"/>
    <sheet name="W13. EV New Cap" sheetId="45" r:id="rId13"/>
    <sheet name="W14. CO2 Captured" sheetId="46" r:id="rId14"/>
    <sheet name="W15. Carbon Prices" sheetId="34" r:id="rId15"/>
    <sheet name="R1. Scenario specifications" sheetId="30" r:id="rId16"/>
  </sheets>
  <definedNames>
    <definedName name="_xlnm._FilterDatabase" localSheetId="15" hidden="1">'R1. Scenario specifications'!$A$10:$J$49</definedName>
  </definedName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34" l="1"/>
  <c r="J25" i="46" l="1"/>
  <c r="K25" i="46"/>
  <c r="L25" i="46"/>
  <c r="M25" i="46"/>
  <c r="J26" i="46"/>
  <c r="K26" i="46"/>
  <c r="L26" i="46"/>
  <c r="M26" i="46"/>
  <c r="J27" i="46"/>
  <c r="K27" i="46"/>
  <c r="L27" i="46"/>
  <c r="M27" i="46"/>
  <c r="J28" i="46"/>
  <c r="K28" i="46"/>
  <c r="L28" i="46"/>
  <c r="M28" i="46"/>
  <c r="J29" i="46"/>
  <c r="K29" i="46"/>
  <c r="L29" i="46"/>
  <c r="M29" i="46"/>
  <c r="J30" i="46"/>
  <c r="K30" i="46"/>
  <c r="L30" i="46"/>
  <c r="M30" i="46"/>
  <c r="J31" i="46"/>
  <c r="K31" i="46"/>
  <c r="L31" i="46"/>
  <c r="M31" i="46"/>
  <c r="J32" i="46"/>
  <c r="K32" i="46"/>
  <c r="L32" i="46"/>
  <c r="M32" i="46"/>
  <c r="J33" i="46"/>
  <c r="K33" i="46"/>
  <c r="L33" i="46"/>
  <c r="M33" i="46"/>
  <c r="J34" i="46"/>
  <c r="K34" i="46"/>
  <c r="L34" i="46"/>
  <c r="M34" i="46"/>
  <c r="A76" i="46"/>
  <c r="A553" i="42"/>
  <c r="A554" i="42"/>
  <c r="A555" i="42"/>
  <c r="A556" i="42"/>
  <c r="D11" i="42"/>
  <c r="A518" i="41"/>
  <c r="A519" i="41"/>
  <c r="A520" i="41"/>
  <c r="A521" i="41"/>
  <c r="B13" i="40"/>
  <c r="A558" i="40"/>
  <c r="A559" i="40"/>
  <c r="A560" i="40"/>
  <c r="A561" i="40"/>
  <c r="A68" i="40"/>
  <c r="P38" i="40"/>
  <c r="Q38" i="40"/>
  <c r="R38" i="40"/>
  <c r="S38" i="40"/>
  <c r="T38" i="40"/>
  <c r="U38" i="40"/>
  <c r="V38" i="40"/>
  <c r="W38" i="40"/>
  <c r="X38" i="40"/>
  <c r="Y38" i="40"/>
  <c r="Z38" i="40"/>
  <c r="Z45" i="40" s="1" a="1"/>
  <c r="Z45" i="40" s="1"/>
  <c r="O38" i="40"/>
  <c r="D38" i="40"/>
  <c r="E38" i="40"/>
  <c r="F38" i="40"/>
  <c r="G38" i="40"/>
  <c r="H38" i="40"/>
  <c r="I38" i="40"/>
  <c r="J38" i="40"/>
  <c r="K38" i="40"/>
  <c r="L38" i="40"/>
  <c r="M38" i="40"/>
  <c r="N38" i="40"/>
  <c r="C38" i="40"/>
  <c r="B38" i="40"/>
  <c r="D11" i="40"/>
  <c r="D11" i="41"/>
  <c r="B13" i="41"/>
  <c r="P38" i="41"/>
  <c r="Q38" i="41"/>
  <c r="R38" i="41"/>
  <c r="S38" i="41"/>
  <c r="T38" i="41"/>
  <c r="U38" i="41"/>
  <c r="V38" i="41"/>
  <c r="W38" i="41"/>
  <c r="X38" i="41"/>
  <c r="X42" i="41" s="1" a="1"/>
  <c r="X42" i="41" s="1"/>
  <c r="Y38" i="41"/>
  <c r="Y42" i="41" s="1" a="1"/>
  <c r="Y42" i="41" s="1"/>
  <c r="Z38" i="41"/>
  <c r="Z39" i="41" s="1" a="1"/>
  <c r="Z39" i="41" s="1"/>
  <c r="O38" i="41"/>
  <c r="D38" i="41"/>
  <c r="E38" i="41"/>
  <c r="F38" i="41"/>
  <c r="G38" i="41"/>
  <c r="H38" i="41"/>
  <c r="I38" i="41"/>
  <c r="J38" i="41"/>
  <c r="K38" i="41"/>
  <c r="L38" i="41"/>
  <c r="L39" i="41" s="1" a="1"/>
  <c r="L39" i="41" s="1"/>
  <c r="M38" i="41"/>
  <c r="M39" i="41" s="1" a="1"/>
  <c r="M39" i="41" s="1"/>
  <c r="N38" i="41"/>
  <c r="N39" i="41" s="1" a="1"/>
  <c r="N39" i="41" s="1"/>
  <c r="C38" i="41"/>
  <c r="Y39" i="41" l="1" a="1"/>
  <c r="Y39" i="41" s="1"/>
  <c r="N40" i="41" a="1"/>
  <c r="N40" i="41" s="1"/>
  <c r="Y47" i="41" a="1"/>
  <c r="Y47" i="41" s="1"/>
  <c r="L47" i="41" a="1"/>
  <c r="L47" i="41" s="1"/>
  <c r="N44" i="41" a="1"/>
  <c r="N44" i="41" s="1"/>
  <c r="Y43" i="41" a="1"/>
  <c r="Y43" i="41" s="1"/>
  <c r="L43" i="41" a="1"/>
  <c r="L43" i="41" s="1"/>
  <c r="X47" i="41" a="1"/>
  <c r="X47" i="41" s="1"/>
  <c r="Z44" i="41" a="1"/>
  <c r="Z44" i="41" s="1"/>
  <c r="M44" i="41" a="1"/>
  <c r="M44" i="41" s="1"/>
  <c r="X43" i="41" a="1"/>
  <c r="X43" i="41" s="1"/>
  <c r="Z40" i="41" a="1"/>
  <c r="Z40" i="41" s="1"/>
  <c r="M40" i="41" a="1"/>
  <c r="M40" i="41" s="1"/>
  <c r="X39" i="41" a="1"/>
  <c r="X39" i="41" s="1"/>
  <c r="Z50" i="41" a="1"/>
  <c r="Z50" i="41" s="1"/>
  <c r="N50" i="41" a="1"/>
  <c r="N50" i="41" s="1"/>
  <c r="Z49" i="41" a="1"/>
  <c r="Z49" i="41" s="1"/>
  <c r="N49" i="41" a="1"/>
  <c r="N49" i="41" s="1"/>
  <c r="Z48" i="41" a="1"/>
  <c r="Z48" i="41" s="1"/>
  <c r="N48" i="41" a="1"/>
  <c r="N48" i="41" s="1"/>
  <c r="N45" i="41" a="1"/>
  <c r="N45" i="41" s="1"/>
  <c r="Y44" i="41" a="1"/>
  <c r="Y44" i="41" s="1"/>
  <c r="L44" i="41" a="1"/>
  <c r="L44" i="41" s="1"/>
  <c r="N41" i="41" a="1"/>
  <c r="N41" i="41" s="1"/>
  <c r="Y40" i="41" a="1"/>
  <c r="Y40" i="41" s="1"/>
  <c r="L40" i="41" a="1"/>
  <c r="L40" i="41" s="1"/>
  <c r="Z45" i="41" a="1"/>
  <c r="Z45" i="41" s="1"/>
  <c r="M45" i="41" a="1"/>
  <c r="M45" i="41" s="1"/>
  <c r="X44" i="41" a="1"/>
  <c r="X44" i="41" s="1"/>
  <c r="Z41" i="41" a="1"/>
  <c r="Z41" i="41" s="1"/>
  <c r="M41" i="41" a="1"/>
  <c r="M41" i="41" s="1"/>
  <c r="X40" i="41" a="1"/>
  <c r="X40" i="41" s="1"/>
  <c r="Y50" i="41" a="1"/>
  <c r="Y50" i="41" s="1"/>
  <c r="M50" i="41" a="1"/>
  <c r="M50" i="41" s="1"/>
  <c r="Y49" i="41" a="1"/>
  <c r="Y49" i="41" s="1"/>
  <c r="M49" i="41" a="1"/>
  <c r="M49" i="41" s="1"/>
  <c r="Y48" i="41" a="1"/>
  <c r="Y48" i="41" s="1"/>
  <c r="M48" i="41" a="1"/>
  <c r="M48" i="41" s="1"/>
  <c r="N46" i="41" a="1"/>
  <c r="N46" i="41" s="1"/>
  <c r="Y45" i="41" a="1"/>
  <c r="Y45" i="41" s="1"/>
  <c r="L45" i="41" a="1"/>
  <c r="L45" i="41" s="1"/>
  <c r="N42" i="41" a="1"/>
  <c r="N42" i="41" s="1"/>
  <c r="Y41" i="41" a="1"/>
  <c r="Y41" i="41" s="1"/>
  <c r="L41" i="41" a="1"/>
  <c r="L41" i="41" s="1"/>
  <c r="Z46" i="41" a="1"/>
  <c r="Z46" i="41" s="1"/>
  <c r="M46" i="41" a="1"/>
  <c r="M46" i="41" s="1"/>
  <c r="X45" i="41" a="1"/>
  <c r="X45" i="41" s="1"/>
  <c r="Z42" i="41" a="1"/>
  <c r="Z42" i="41" s="1"/>
  <c r="M42" i="41" a="1"/>
  <c r="M42" i="41" s="1"/>
  <c r="X41" i="41" a="1"/>
  <c r="X41" i="41" s="1"/>
  <c r="X50" i="41" a="1"/>
  <c r="X50" i="41" s="1"/>
  <c r="L50" i="41" a="1"/>
  <c r="L50" i="41" s="1"/>
  <c r="X49" i="41" a="1"/>
  <c r="X49" i="41" s="1"/>
  <c r="L49" i="41" a="1"/>
  <c r="L49" i="41" s="1"/>
  <c r="X48" i="41" a="1"/>
  <c r="X48" i="41" s="1"/>
  <c r="L48" i="41" a="1"/>
  <c r="L48" i="41" s="1"/>
  <c r="N47" i="41" a="1"/>
  <c r="N47" i="41" s="1"/>
  <c r="Y46" i="41" a="1"/>
  <c r="Y46" i="41" s="1"/>
  <c r="L46" i="41" a="1"/>
  <c r="L46" i="41" s="1"/>
  <c r="N43" i="41" a="1"/>
  <c r="N43" i="41" s="1"/>
  <c r="L42" i="41" a="1"/>
  <c r="L42" i="41" s="1"/>
  <c r="Z47" i="41" a="1"/>
  <c r="Z47" i="41" s="1"/>
  <c r="M47" i="41" a="1"/>
  <c r="M47" i="41" s="1"/>
  <c r="X46" i="41" a="1"/>
  <c r="X46" i="41" s="1"/>
  <c r="Z43" i="41" a="1"/>
  <c r="Z43" i="41" s="1"/>
  <c r="M43" i="41" a="1"/>
  <c r="M43" i="41" s="1"/>
  <c r="N40" i="40" a="1"/>
  <c r="N40" i="40" s="1"/>
  <c r="N42" i="40" a="1"/>
  <c r="N42" i="40" s="1"/>
  <c r="N44" i="40" a="1"/>
  <c r="N44" i="40" s="1"/>
  <c r="N46" i="40" a="1"/>
  <c r="N46" i="40" s="1"/>
  <c r="N47" i="40" a="1"/>
  <c r="N47" i="40" s="1"/>
  <c r="N48" i="40" a="1"/>
  <c r="N48" i="40" s="1"/>
  <c r="N51" i="40" a="1"/>
  <c r="N51" i="40" s="1"/>
  <c r="N39" i="40" a="1"/>
  <c r="N39" i="40" s="1"/>
  <c r="N41" i="40" a="1"/>
  <c r="N41" i="40" s="1"/>
  <c r="N43" i="40" a="1"/>
  <c r="N43" i="40" s="1"/>
  <c r="N50" i="40" a="1"/>
  <c r="N50" i="40" s="1"/>
  <c r="N45" i="40" a="1"/>
  <c r="N45" i="40" s="1"/>
  <c r="K26" i="40" a="1"/>
  <c r="K26" i="40" s="1"/>
  <c r="M46" i="40" a="1"/>
  <c r="M46" i="40" s="1"/>
  <c r="L39" i="40" a="1"/>
  <c r="L39" i="40" s="1"/>
  <c r="L40" i="40" a="1"/>
  <c r="L40" i="40" s="1"/>
  <c r="L41" i="40" a="1"/>
  <c r="L41" i="40" s="1"/>
  <c r="L42" i="40" a="1"/>
  <c r="L42" i="40" s="1"/>
  <c r="L43" i="40" a="1"/>
  <c r="L43" i="40" s="1"/>
  <c r="L44" i="40" a="1"/>
  <c r="L44" i="40" s="1"/>
  <c r="L46" i="40" a="1"/>
  <c r="L46" i="40" s="1"/>
  <c r="L47" i="40" a="1"/>
  <c r="L47" i="40" s="1"/>
  <c r="L48" i="40" a="1"/>
  <c r="L48" i="40" s="1"/>
  <c r="L51" i="40" a="1"/>
  <c r="L51" i="40" s="1"/>
  <c r="L50" i="40" a="1"/>
  <c r="L50" i="40" s="1"/>
  <c r="L45" i="40" a="1"/>
  <c r="L45" i="40" s="1"/>
  <c r="L49" i="40" a="1"/>
  <c r="L49" i="40" s="1"/>
  <c r="M33" i="40" a="1"/>
  <c r="M33" i="40" s="1"/>
  <c r="N49" i="40" a="1"/>
  <c r="N49" i="40" s="1"/>
  <c r="L33" i="40" a="1"/>
  <c r="L33" i="40" s="1"/>
  <c r="K30" i="40" a="1"/>
  <c r="K30" i="40" s="1"/>
  <c r="L27" i="40" a="1"/>
  <c r="L27" i="40" s="1"/>
  <c r="M25" i="40" a="1"/>
  <c r="M25" i="40" s="1"/>
  <c r="L26" i="40" a="1"/>
  <c r="L26" i="40" s="1"/>
  <c r="M27" i="40" a="1"/>
  <c r="M27" i="40" s="1"/>
  <c r="K29" i="40" a="1"/>
  <c r="K29" i="40" s="1"/>
  <c r="M31" i="40" a="1"/>
  <c r="M31" i="40" s="1"/>
  <c r="L30" i="40" a="1"/>
  <c r="L30" i="40" s="1"/>
  <c r="M26" i="40" a="1"/>
  <c r="M26" i="40" s="1"/>
  <c r="L29" i="40" a="1"/>
  <c r="L29" i="40" s="1"/>
  <c r="K28" i="40" a="1"/>
  <c r="K28" i="40" s="1"/>
  <c r="M30" i="40" a="1"/>
  <c r="M30" i="40" s="1"/>
  <c r="K32" i="40" a="1"/>
  <c r="K32" i="40" s="1"/>
  <c r="L28" i="40" a="1"/>
  <c r="L28" i="40" s="1"/>
  <c r="M29" i="40" a="1"/>
  <c r="M29" i="40" s="1"/>
  <c r="K31" i="40" a="1"/>
  <c r="K31" i="40" s="1"/>
  <c r="K27" i="40" a="1"/>
  <c r="K27" i="40" s="1"/>
  <c r="M49" i="40" a="1"/>
  <c r="M49" i="40" s="1"/>
  <c r="M34" i="40" a="1"/>
  <c r="M34" i="40" s="1"/>
  <c r="K33" i="40" a="1"/>
  <c r="K33" i="40" s="1"/>
  <c r="M32" i="40" a="1"/>
  <c r="M32" i="40" s="1"/>
  <c r="Y48" i="40" a="1"/>
  <c r="Y48" i="40" s="1"/>
  <c r="L34" i="40" a="1"/>
  <c r="L34" i="40" s="1"/>
  <c r="L31" i="40" a="1"/>
  <c r="L31" i="40" s="1"/>
  <c r="M28" i="40" a="1"/>
  <c r="M28" i="40" s="1"/>
  <c r="L25" i="40" a="1"/>
  <c r="L25" i="40" s="1"/>
  <c r="Z48" i="40" a="1"/>
  <c r="Z48" i="40" s="1"/>
  <c r="Z39" i="40" a="1"/>
  <c r="Z39" i="40" s="1"/>
  <c r="Z41" i="40" a="1"/>
  <c r="Z41" i="40" s="1"/>
  <c r="Z43" i="40" a="1"/>
  <c r="Z43" i="40" s="1"/>
  <c r="Z51" i="40" a="1"/>
  <c r="Z51" i="40" s="1"/>
  <c r="Z50" i="40" a="1"/>
  <c r="Z50" i="40" s="1"/>
  <c r="Z40" i="40" a="1"/>
  <c r="Z40" i="40" s="1"/>
  <c r="Z42" i="40" a="1"/>
  <c r="Z42" i="40" s="1"/>
  <c r="Z44" i="40" a="1"/>
  <c r="Z44" i="40" s="1"/>
  <c r="Z46" i="40" a="1"/>
  <c r="Z46" i="40" s="1"/>
  <c r="Z47" i="40" a="1"/>
  <c r="Z47" i="40" s="1"/>
  <c r="Z49" i="40" a="1"/>
  <c r="Z49" i="40" s="1"/>
  <c r="Y46" i="40" a="1"/>
  <c r="Y46" i="40" s="1"/>
  <c r="X39" i="40" a="1"/>
  <c r="X39" i="40" s="1"/>
  <c r="X40" i="40" a="1"/>
  <c r="X40" i="40" s="1"/>
  <c r="X41" i="40" a="1"/>
  <c r="X41" i="40" s="1"/>
  <c r="X42" i="40" a="1"/>
  <c r="X42" i="40" s="1"/>
  <c r="X43" i="40" a="1"/>
  <c r="X43" i="40" s="1"/>
  <c r="X44" i="40" a="1"/>
  <c r="X44" i="40" s="1"/>
  <c r="X51" i="40" a="1"/>
  <c r="X51" i="40" s="1"/>
  <c r="X50" i="40" a="1"/>
  <c r="X50" i="40" s="1"/>
  <c r="X46" i="40" a="1"/>
  <c r="X46" i="40" s="1"/>
  <c r="X47" i="40" a="1"/>
  <c r="X47" i="40" s="1"/>
  <c r="X49" i="40" a="1"/>
  <c r="X49" i="40" s="1"/>
  <c r="X45" i="40" a="1"/>
  <c r="X45" i="40" s="1"/>
  <c r="X48" i="40" a="1"/>
  <c r="X48" i="40" s="1"/>
  <c r="K34" i="40" a="1"/>
  <c r="K34" i="40" s="1"/>
  <c r="L32" i="40" a="1"/>
  <c r="L32" i="40" s="1"/>
  <c r="K25" i="40" a="1"/>
  <c r="K25" i="40" s="1"/>
  <c r="Y49" i="40" a="1"/>
  <c r="Y49" i="40" s="1"/>
  <c r="Y47" i="40" a="1"/>
  <c r="Y47" i="40" s="1"/>
  <c r="Y39" i="40" a="1"/>
  <c r="Y39" i="40" s="1"/>
  <c r="Y40" i="40" a="1"/>
  <c r="Y40" i="40" s="1"/>
  <c r="Y41" i="40" a="1"/>
  <c r="Y41" i="40" s="1"/>
  <c r="Y42" i="40" a="1"/>
  <c r="Y42" i="40" s="1"/>
  <c r="Y43" i="40" a="1"/>
  <c r="Y43" i="40" s="1"/>
  <c r="Y44" i="40" a="1"/>
  <c r="Y44" i="40" s="1"/>
  <c r="Y45" i="40" a="1"/>
  <c r="Y45" i="40" s="1"/>
  <c r="M50" i="40" a="1"/>
  <c r="M50" i="40" s="1"/>
  <c r="Y50" i="40" a="1"/>
  <c r="Y50" i="40" s="1"/>
  <c r="M51" i="40" a="1"/>
  <c r="M51" i="40" s="1"/>
  <c r="Y51" i="40" a="1"/>
  <c r="Y51" i="40" s="1"/>
  <c r="M48" i="40" a="1"/>
  <c r="M48" i="40" s="1"/>
  <c r="M47" i="40" a="1"/>
  <c r="M47" i="40" s="1"/>
  <c r="M39" i="40" a="1"/>
  <c r="M39" i="40" s="1"/>
  <c r="M40" i="40" a="1"/>
  <c r="M40" i="40" s="1"/>
  <c r="M41" i="40" a="1"/>
  <c r="M41" i="40" s="1"/>
  <c r="M42" i="40" a="1"/>
  <c r="M42" i="40" s="1"/>
  <c r="M43" i="40" a="1"/>
  <c r="M43" i="40" s="1"/>
  <c r="M44" i="40" a="1"/>
  <c r="M44" i="40" s="1"/>
  <c r="M45" i="40" a="1"/>
  <c r="M45" i="40" s="1"/>
  <c r="B38" i="41"/>
  <c r="B13" i="39"/>
  <c r="D11" i="39"/>
  <c r="B13" i="38"/>
  <c r="D11" i="38"/>
  <c r="D11" i="35"/>
  <c r="D11" i="46" l="1"/>
  <c r="A547" i="42"/>
  <c r="A548" i="42"/>
  <c r="A549" i="42"/>
  <c r="A550" i="42"/>
  <c r="A551" i="42"/>
  <c r="A552" i="42"/>
  <c r="A552" i="40"/>
  <c r="A553" i="40"/>
  <c r="A554" i="40"/>
  <c r="A555" i="40"/>
  <c r="A556" i="40"/>
  <c r="A557" i="40"/>
  <c r="A512" i="41"/>
  <c r="A513" i="41"/>
  <c r="A514" i="41"/>
  <c r="A515" i="41"/>
  <c r="A516" i="41"/>
  <c r="A517" i="41"/>
  <c r="D11" i="37"/>
  <c r="Z38" i="39" l="1"/>
  <c r="Z41" i="39" s="1" a="1"/>
  <c r="Z41" i="39" s="1"/>
  <c r="Y38" i="39"/>
  <c r="Y39" i="39" s="1" a="1"/>
  <c r="Y39" i="39" s="1"/>
  <c r="X38" i="39"/>
  <c r="X39" i="39" s="1" a="1"/>
  <c r="X39" i="39" s="1"/>
  <c r="W38" i="39"/>
  <c r="V38" i="39"/>
  <c r="U38" i="39"/>
  <c r="T38" i="39"/>
  <c r="S38" i="39"/>
  <c r="R38" i="39"/>
  <c r="Q38" i="39"/>
  <c r="P38" i="39"/>
  <c r="O38" i="39"/>
  <c r="N38" i="39"/>
  <c r="N40" i="39" s="1" a="1"/>
  <c r="N40" i="39" s="1"/>
  <c r="M38" i="39"/>
  <c r="M39" i="39" s="1" a="1"/>
  <c r="M39" i="39" s="1"/>
  <c r="L38" i="39"/>
  <c r="L40" i="39" s="1" a="1"/>
  <c r="L40" i="39" s="1"/>
  <c r="K38" i="39"/>
  <c r="J38" i="39"/>
  <c r="I38" i="39"/>
  <c r="H38" i="39"/>
  <c r="G38" i="39"/>
  <c r="F38" i="39"/>
  <c r="E38" i="39"/>
  <c r="D38" i="39"/>
  <c r="C38" i="39"/>
  <c r="B38" i="39"/>
  <c r="A168" i="39"/>
  <c r="A169" i="39"/>
  <c r="A170" i="39"/>
  <c r="A171" i="39"/>
  <c r="A172" i="39"/>
  <c r="A173" i="39"/>
  <c r="A174" i="39"/>
  <c r="A175" i="39"/>
  <c r="A176" i="39"/>
  <c r="A177" i="39"/>
  <c r="A178" i="39"/>
  <c r="A179" i="39"/>
  <c r="A180" i="39"/>
  <c r="A181" i="39"/>
  <c r="A182" i="39"/>
  <c r="A183" i="39"/>
  <c r="A184" i="39"/>
  <c r="A185" i="39"/>
  <c r="A186" i="39"/>
  <c r="A187" i="39"/>
  <c r="A188" i="39"/>
  <c r="A189" i="39"/>
  <c r="A190" i="39"/>
  <c r="A191" i="39"/>
  <c r="A192" i="39"/>
  <c r="A193" i="39"/>
  <c r="A194" i="39"/>
  <c r="A195" i="39"/>
  <c r="A196" i="39"/>
  <c r="A197" i="39"/>
  <c r="A198" i="39"/>
  <c r="A199" i="39"/>
  <c r="A200" i="39"/>
  <c r="A201" i="39"/>
  <c r="A202" i="39"/>
  <c r="A203" i="39"/>
  <c r="A204" i="39"/>
  <c r="A205" i="39"/>
  <c r="A206" i="39"/>
  <c r="A207" i="39"/>
  <c r="A208" i="39"/>
  <c r="A209" i="39"/>
  <c r="A210" i="39"/>
  <c r="A211" i="39"/>
  <c r="A212" i="39"/>
  <c r="A213" i="39"/>
  <c r="A214" i="39"/>
  <c r="A215" i="39"/>
  <c r="A216" i="39"/>
  <c r="A217" i="39"/>
  <c r="A218" i="39"/>
  <c r="A219" i="39"/>
  <c r="A220" i="39"/>
  <c r="A221" i="39"/>
  <c r="A222" i="39"/>
  <c r="A223" i="39"/>
  <c r="A224" i="39"/>
  <c r="A225" i="39"/>
  <c r="A226" i="39"/>
  <c r="A227" i="39"/>
  <c r="A228" i="39"/>
  <c r="A229" i="39"/>
  <c r="A230" i="39"/>
  <c r="A231" i="39"/>
  <c r="A232" i="39"/>
  <c r="A233" i="39"/>
  <c r="A234" i="39"/>
  <c r="A235" i="39"/>
  <c r="A236" i="39"/>
  <c r="A237" i="39"/>
  <c r="A238" i="39"/>
  <c r="A239" i="39"/>
  <c r="A240" i="39"/>
  <c r="A241" i="39"/>
  <c r="A242" i="39"/>
  <c r="A243" i="39"/>
  <c r="A244" i="39"/>
  <c r="A245" i="39"/>
  <c r="A246" i="39"/>
  <c r="A247" i="39"/>
  <c r="A248" i="39"/>
  <c r="A249" i="39"/>
  <c r="A250" i="39"/>
  <c r="A251" i="39"/>
  <c r="A252" i="39"/>
  <c r="A253" i="39"/>
  <c r="A254" i="39"/>
  <c r="A255" i="39"/>
  <c r="A256" i="39"/>
  <c r="A257" i="39"/>
  <c r="A258" i="39"/>
  <c r="A259" i="39"/>
  <c r="A260" i="39"/>
  <c r="A261" i="39"/>
  <c r="A262" i="39"/>
  <c r="A263" i="39"/>
  <c r="A264" i="39"/>
  <c r="A265" i="39"/>
  <c r="A266" i="39"/>
  <c r="A267" i="39"/>
  <c r="A268" i="39"/>
  <c r="A269" i="39"/>
  <c r="A270" i="39"/>
  <c r="A271" i="39"/>
  <c r="A272" i="39"/>
  <c r="A273" i="39"/>
  <c r="A274" i="39"/>
  <c r="A275" i="39"/>
  <c r="A276" i="39"/>
  <c r="A277" i="39"/>
  <c r="A278" i="39"/>
  <c r="A279" i="39"/>
  <c r="A280" i="39"/>
  <c r="A281" i="39"/>
  <c r="A282" i="39"/>
  <c r="A283" i="39"/>
  <c r="A284" i="39"/>
  <c r="A285" i="39"/>
  <c r="A286" i="39"/>
  <c r="A287" i="39"/>
  <c r="A288" i="39"/>
  <c r="A289" i="39"/>
  <c r="A290" i="39"/>
  <c r="A291" i="39"/>
  <c r="A292" i="39"/>
  <c r="A293" i="39"/>
  <c r="A294" i="39"/>
  <c r="A295" i="39"/>
  <c r="A296" i="39"/>
  <c r="A297" i="39"/>
  <c r="A298" i="39"/>
  <c r="A299" i="39"/>
  <c r="A300" i="39"/>
  <c r="A301" i="39"/>
  <c r="A302" i="39"/>
  <c r="A303" i="39"/>
  <c r="A304" i="39"/>
  <c r="A305" i="39"/>
  <c r="A306" i="39"/>
  <c r="A307" i="39"/>
  <c r="A308" i="39"/>
  <c r="A309" i="39"/>
  <c r="A310" i="39"/>
  <c r="A311" i="39"/>
  <c r="A312" i="39"/>
  <c r="A313" i="39"/>
  <c r="A314" i="39"/>
  <c r="A315" i="39"/>
  <c r="A316" i="39"/>
  <c r="A317" i="39"/>
  <c r="A318" i="39"/>
  <c r="A319" i="39"/>
  <c r="A320" i="39"/>
  <c r="A321" i="39"/>
  <c r="A322" i="39"/>
  <c r="A323" i="39"/>
  <c r="A324" i="39"/>
  <c r="A325" i="39"/>
  <c r="A326" i="39"/>
  <c r="A327" i="39"/>
  <c r="A328" i="39"/>
  <c r="A329" i="39"/>
  <c r="A330" i="39"/>
  <c r="A331" i="39"/>
  <c r="A332" i="39"/>
  <c r="A333" i="39"/>
  <c r="A334" i="39"/>
  <c r="A335" i="39"/>
  <c r="A336" i="39"/>
  <c r="A337" i="39"/>
  <c r="A338" i="39"/>
  <c r="A339" i="39"/>
  <c r="A340" i="39"/>
  <c r="A341" i="39"/>
  <c r="A342" i="39"/>
  <c r="A343" i="39"/>
  <c r="A344" i="39"/>
  <c r="A345" i="39"/>
  <c r="A346" i="39"/>
  <c r="A347" i="39"/>
  <c r="A348" i="39"/>
  <c r="A349" i="39"/>
  <c r="A350" i="39"/>
  <c r="A351" i="39"/>
  <c r="A352" i="39"/>
  <c r="A353" i="39"/>
  <c r="A354" i="39"/>
  <c r="A355" i="39"/>
  <c r="A356" i="39"/>
  <c r="A357" i="39"/>
  <c r="A358" i="39"/>
  <c r="A359" i="39"/>
  <c r="A360" i="39"/>
  <c r="A361" i="39"/>
  <c r="A362" i="39"/>
  <c r="A363" i="39"/>
  <c r="A364" i="39"/>
  <c r="A365" i="39"/>
  <c r="A366" i="39"/>
  <c r="A367" i="39"/>
  <c r="A368" i="39"/>
  <c r="A369" i="39"/>
  <c r="A370" i="39"/>
  <c r="A371" i="39"/>
  <c r="A372" i="39"/>
  <c r="A373" i="39"/>
  <c r="A374" i="39"/>
  <c r="A375" i="39"/>
  <c r="A376" i="39"/>
  <c r="A377" i="39"/>
  <c r="A378" i="39"/>
  <c r="A379" i="39"/>
  <c r="A380" i="39"/>
  <c r="A381" i="39"/>
  <c r="A382" i="39"/>
  <c r="A383" i="39"/>
  <c r="A384" i="39"/>
  <c r="A385" i="39"/>
  <c r="A386" i="39"/>
  <c r="A387" i="39"/>
  <c r="A388" i="39"/>
  <c r="A389" i="39"/>
  <c r="A390" i="39"/>
  <c r="A391" i="39"/>
  <c r="A392" i="39"/>
  <c r="A393" i="39"/>
  <c r="A394" i="39"/>
  <c r="A395" i="39"/>
  <c r="A396" i="39"/>
  <c r="A397" i="39"/>
  <c r="A398" i="39"/>
  <c r="A399" i="39"/>
  <c r="A400" i="39"/>
  <c r="A401" i="39"/>
  <c r="A402" i="39"/>
  <c r="A403" i="39"/>
  <c r="A404" i="39"/>
  <c r="A405" i="39"/>
  <c r="A406" i="39"/>
  <c r="A407" i="39"/>
  <c r="A408" i="39"/>
  <c r="A409" i="39"/>
  <c r="A410" i="39"/>
  <c r="A411" i="39"/>
  <c r="A412" i="39"/>
  <c r="A413" i="39"/>
  <c r="A414" i="39"/>
  <c r="A415" i="39"/>
  <c r="A416" i="39"/>
  <c r="A417" i="39"/>
  <c r="A418" i="39"/>
  <c r="A419" i="39"/>
  <c r="A420" i="39"/>
  <c r="A421" i="39"/>
  <c r="A422" i="39"/>
  <c r="A423" i="39"/>
  <c r="A424" i="39"/>
  <c r="A425" i="39"/>
  <c r="A426" i="39"/>
  <c r="A427" i="39"/>
  <c r="A428" i="39"/>
  <c r="A429" i="39"/>
  <c r="A430" i="39"/>
  <c r="A431" i="39"/>
  <c r="A432" i="39"/>
  <c r="A433" i="39"/>
  <c r="A434" i="39"/>
  <c r="A435" i="39"/>
  <c r="A436" i="39"/>
  <c r="A437" i="39"/>
  <c r="A438" i="39"/>
  <c r="A439" i="39"/>
  <c r="A440" i="39"/>
  <c r="A441" i="39"/>
  <c r="A442" i="39"/>
  <c r="A443" i="39"/>
  <c r="A444" i="39"/>
  <c r="A445" i="39"/>
  <c r="A446" i="39"/>
  <c r="A447" i="39"/>
  <c r="A448" i="39"/>
  <c r="A449" i="39"/>
  <c r="A450" i="39"/>
  <c r="A451" i="39"/>
  <c r="A452" i="39"/>
  <c r="A453" i="39"/>
  <c r="A454" i="39"/>
  <c r="A455" i="39"/>
  <c r="A456" i="39"/>
  <c r="A457" i="39"/>
  <c r="A458" i="39"/>
  <c r="A459" i="39"/>
  <c r="A460" i="39"/>
  <c r="A461" i="39"/>
  <c r="A462" i="39"/>
  <c r="A463" i="39"/>
  <c r="A464" i="39"/>
  <c r="A465" i="39"/>
  <c r="A466" i="39"/>
  <c r="A467" i="39"/>
  <c r="A468" i="39"/>
  <c r="A469" i="39"/>
  <c r="A470" i="39"/>
  <c r="A471" i="39"/>
  <c r="A472" i="39"/>
  <c r="A473" i="39"/>
  <c r="A474" i="39"/>
  <c r="A475" i="39"/>
  <c r="A476" i="39"/>
  <c r="A477" i="39"/>
  <c r="A478" i="39"/>
  <c r="A479" i="39"/>
  <c r="N45" i="39" l="1" a="1"/>
  <c r="N45" i="39" s="1"/>
  <c r="M45" i="39" a="1"/>
  <c r="M45" i="39" s="1"/>
  <c r="Y45" i="39" a="1"/>
  <c r="Y45" i="39" s="1"/>
  <c r="L43" i="39" a="1"/>
  <c r="L43" i="39" s="1"/>
  <c r="Y40" i="39" a="1"/>
  <c r="Y40" i="39" s="1"/>
  <c r="X40" i="39" a="1"/>
  <c r="X40" i="39" s="1"/>
  <c r="Y47" i="39" a="1"/>
  <c r="Y47" i="39" s="1"/>
  <c r="Y44" i="39" a="1"/>
  <c r="Y44" i="39" s="1"/>
  <c r="N42" i="39" a="1"/>
  <c r="N42" i="39" s="1"/>
  <c r="M40" i="39" a="1"/>
  <c r="M40" i="39" s="1"/>
  <c r="X43" i="39" a="1"/>
  <c r="X43" i="39" s="1"/>
  <c r="X47" i="39" a="1"/>
  <c r="X47" i="39" s="1"/>
  <c r="X44" i="39" a="1"/>
  <c r="X44" i="39" s="1"/>
  <c r="Y41" i="39" a="1"/>
  <c r="Y41" i="39" s="1"/>
  <c r="M44" i="39" a="1"/>
  <c r="M44" i="39" s="1"/>
  <c r="N41" i="39" a="1"/>
  <c r="N41" i="39" s="1"/>
  <c r="N46" i="39" a="1"/>
  <c r="N46" i="39" s="1"/>
  <c r="M41" i="39" a="1"/>
  <c r="M41" i="39" s="1"/>
  <c r="L47" i="39" a="1"/>
  <c r="L47" i="39" s="1"/>
  <c r="Z42" i="39" a="1"/>
  <c r="Z42" i="39" s="1"/>
  <c r="Z40" i="39" a="1"/>
  <c r="Z40" i="39" s="1"/>
  <c r="Z44" i="39" a="1"/>
  <c r="Z44" i="39" s="1"/>
  <c r="Z39" i="39" a="1"/>
  <c r="Z39" i="39" s="1"/>
  <c r="Z43" i="39" a="1"/>
  <c r="Z43" i="39" s="1"/>
  <c r="Z47" i="39" a="1"/>
  <c r="Z47" i="39" s="1"/>
  <c r="Z46" i="39" a="1"/>
  <c r="Z46" i="39" s="1"/>
  <c r="Z45" i="39" a="1"/>
  <c r="Z45" i="39" s="1"/>
  <c r="L39" i="39" a="1"/>
  <c r="L39" i="39" s="1"/>
  <c r="L42" i="39" a="1"/>
  <c r="L42" i="39" s="1"/>
  <c r="L46" i="39" a="1"/>
  <c r="L46" i="39" s="1"/>
  <c r="L41" i="39" a="1"/>
  <c r="L41" i="39" s="1"/>
  <c r="L45" i="39" a="1"/>
  <c r="L45" i="39" s="1"/>
  <c r="L44" i="39" a="1"/>
  <c r="L44" i="39" s="1"/>
  <c r="N47" i="39" a="1"/>
  <c r="N47" i="39" s="1"/>
  <c r="Y46" i="39" a="1"/>
  <c r="Y46" i="39" s="1"/>
  <c r="M46" i="39" a="1"/>
  <c r="M46" i="39" s="1"/>
  <c r="X45" i="39" a="1"/>
  <c r="X45" i="39" s="1"/>
  <c r="N43" i="39" a="1"/>
  <c r="N43" i="39" s="1"/>
  <c r="Y42" i="39" a="1"/>
  <c r="Y42" i="39" s="1"/>
  <c r="M42" i="39" a="1"/>
  <c r="M42" i="39" s="1"/>
  <c r="X41" i="39" a="1"/>
  <c r="X41" i="39" s="1"/>
  <c r="N39" i="39" a="1"/>
  <c r="N39" i="39" s="1"/>
  <c r="M47" i="39" a="1"/>
  <c r="M47" i="39" s="1"/>
  <c r="X46" i="39" a="1"/>
  <c r="X46" i="39" s="1"/>
  <c r="N44" i="39" a="1"/>
  <c r="N44" i="39" s="1"/>
  <c r="Y43" i="39" a="1"/>
  <c r="Y43" i="39" s="1"/>
  <c r="M43" i="39" a="1"/>
  <c r="M43" i="39" s="1"/>
  <c r="X42" i="39" a="1"/>
  <c r="X42" i="39" s="1"/>
  <c r="M19" i="46"/>
  <c r="L19" i="46"/>
  <c r="K19" i="46"/>
  <c r="J19" i="46"/>
  <c r="I19" i="46"/>
  <c r="H19" i="46"/>
  <c r="G19" i="46"/>
  <c r="F19" i="46"/>
  <c r="E19" i="46"/>
  <c r="D19" i="46"/>
  <c r="C19" i="46"/>
  <c r="B19" i="46"/>
  <c r="M19" i="45"/>
  <c r="L19" i="45"/>
  <c r="K19" i="45"/>
  <c r="J19" i="45"/>
  <c r="I19" i="45"/>
  <c r="H19" i="45"/>
  <c r="G19" i="45"/>
  <c r="F19" i="45"/>
  <c r="E19" i="45"/>
  <c r="D19" i="45"/>
  <c r="C19" i="45"/>
  <c r="B19" i="45"/>
  <c r="M19" i="43"/>
  <c r="L19" i="43"/>
  <c r="K19" i="43"/>
  <c r="J19" i="43"/>
  <c r="I19" i="43"/>
  <c r="H19" i="43"/>
  <c r="G19" i="43"/>
  <c r="F19" i="43"/>
  <c r="E19" i="43"/>
  <c r="D19" i="43"/>
  <c r="C19" i="43"/>
  <c r="B19" i="43"/>
  <c r="M19" i="44"/>
  <c r="L19" i="44"/>
  <c r="K19" i="44"/>
  <c r="J19" i="44"/>
  <c r="I19" i="44"/>
  <c r="H19" i="44"/>
  <c r="G19" i="44"/>
  <c r="F19" i="44"/>
  <c r="E19" i="44"/>
  <c r="D19" i="44"/>
  <c r="C19" i="44"/>
  <c r="B19" i="44"/>
  <c r="M19" i="42"/>
  <c r="L19" i="42"/>
  <c r="K19" i="42"/>
  <c r="J19" i="42"/>
  <c r="I19" i="42"/>
  <c r="H19" i="42"/>
  <c r="G19" i="42"/>
  <c r="F19" i="42"/>
  <c r="E19" i="42"/>
  <c r="D19" i="42"/>
  <c r="C19" i="42"/>
  <c r="B19" i="42"/>
  <c r="M19" i="40"/>
  <c r="L19" i="40"/>
  <c r="K19" i="40"/>
  <c r="J19" i="40"/>
  <c r="I19" i="40"/>
  <c r="H19" i="40"/>
  <c r="G19" i="40"/>
  <c r="F19" i="40"/>
  <c r="E19" i="40"/>
  <c r="D19" i="40"/>
  <c r="C19" i="40"/>
  <c r="B19" i="40"/>
  <c r="M19" i="41"/>
  <c r="L19" i="41"/>
  <c r="K19" i="41"/>
  <c r="J19" i="41"/>
  <c r="I19" i="41"/>
  <c r="H19" i="41"/>
  <c r="G19" i="41"/>
  <c r="F19" i="41"/>
  <c r="E19" i="41"/>
  <c r="D19" i="41"/>
  <c r="C19" i="41"/>
  <c r="B19" i="41"/>
  <c r="M19" i="39"/>
  <c r="L19" i="39"/>
  <c r="K19" i="39"/>
  <c r="J19" i="39"/>
  <c r="I19" i="39"/>
  <c r="H19" i="39"/>
  <c r="G19" i="39"/>
  <c r="F19" i="39"/>
  <c r="E19" i="39"/>
  <c r="D19" i="39"/>
  <c r="C19" i="39"/>
  <c r="B19" i="39"/>
  <c r="M19" i="38"/>
  <c r="L19" i="38"/>
  <c r="K19" i="38"/>
  <c r="J19" i="38"/>
  <c r="I19" i="38"/>
  <c r="H19" i="38"/>
  <c r="G19" i="38"/>
  <c r="F19" i="38"/>
  <c r="E19" i="38"/>
  <c r="D19" i="38"/>
  <c r="C19" i="38"/>
  <c r="B19" i="38"/>
  <c r="M19" i="37"/>
  <c r="L19" i="37"/>
  <c r="K19" i="37"/>
  <c r="J19" i="37"/>
  <c r="I19" i="37"/>
  <c r="H19" i="37"/>
  <c r="G19" i="37"/>
  <c r="F19" i="37"/>
  <c r="E19" i="37"/>
  <c r="D19" i="37"/>
  <c r="C19" i="37"/>
  <c r="B19" i="37"/>
  <c r="M19" i="36"/>
  <c r="L19" i="36"/>
  <c r="K19" i="36"/>
  <c r="J19" i="36"/>
  <c r="I19" i="36"/>
  <c r="H19" i="36"/>
  <c r="G19" i="36"/>
  <c r="F19" i="36"/>
  <c r="E19" i="36"/>
  <c r="D19" i="36"/>
  <c r="C19" i="36"/>
  <c r="B19" i="36"/>
  <c r="M19" i="35"/>
  <c r="L19" i="35"/>
  <c r="K19" i="35"/>
  <c r="J19" i="35"/>
  <c r="I19" i="35"/>
  <c r="H19" i="35"/>
  <c r="G19" i="35"/>
  <c r="F19" i="35"/>
  <c r="E19" i="35"/>
  <c r="D19" i="35"/>
  <c r="C19" i="35"/>
  <c r="B19" i="35"/>
  <c r="M19" i="33"/>
  <c r="L19" i="33"/>
  <c r="K19" i="33"/>
  <c r="J19" i="33"/>
  <c r="I19" i="33"/>
  <c r="H19" i="33"/>
  <c r="G19" i="33"/>
  <c r="F19" i="33"/>
  <c r="E19" i="33"/>
  <c r="D19" i="33"/>
  <c r="C19" i="33"/>
  <c r="B19" i="33"/>
  <c r="M19" i="31"/>
  <c r="L19" i="31"/>
  <c r="K19" i="31"/>
  <c r="J19" i="31"/>
  <c r="I19" i="31"/>
  <c r="H19" i="31"/>
  <c r="G19" i="31"/>
  <c r="F19" i="31"/>
  <c r="E19" i="31"/>
  <c r="D19" i="31"/>
  <c r="C19" i="31"/>
  <c r="B19" i="31"/>
  <c r="C19" i="34"/>
  <c r="D19" i="34"/>
  <c r="E19" i="34"/>
  <c r="F19" i="34"/>
  <c r="G19" i="34"/>
  <c r="H19" i="34"/>
  <c r="I19" i="34"/>
  <c r="J19" i="34"/>
  <c r="K19" i="34"/>
  <c r="L19" i="34"/>
  <c r="M19" i="34"/>
  <c r="B19" i="34"/>
  <c r="B13" i="42" l="1"/>
  <c r="P38" i="42"/>
  <c r="Q38" i="42"/>
  <c r="R38" i="42"/>
  <c r="S38" i="42"/>
  <c r="T38" i="42"/>
  <c r="U38" i="42"/>
  <c r="V38" i="42"/>
  <c r="W38" i="42"/>
  <c r="X38" i="42"/>
  <c r="Y38" i="42"/>
  <c r="Z38" i="42"/>
  <c r="O38" i="42"/>
  <c r="N38" i="42"/>
  <c r="D38" i="42"/>
  <c r="E38" i="42"/>
  <c r="F38" i="42"/>
  <c r="G38" i="42"/>
  <c r="H38" i="42"/>
  <c r="I38" i="42"/>
  <c r="J38" i="42"/>
  <c r="K38" i="42"/>
  <c r="L38" i="42"/>
  <c r="M38" i="42"/>
  <c r="C38" i="42"/>
  <c r="B38" i="42"/>
  <c r="Z43" i="42" l="1" a="1"/>
  <c r="Z43" i="42" s="1"/>
  <c r="Z39" i="42" a="1"/>
  <c r="Z39" i="42" s="1"/>
  <c r="Z40" i="42" a="1"/>
  <c r="Z40" i="42" s="1"/>
  <c r="Z41" i="42" a="1"/>
  <c r="Z41" i="42" s="1"/>
  <c r="Z42" i="42" a="1"/>
  <c r="Z42" i="42" s="1"/>
  <c r="Z46" i="42" a="1"/>
  <c r="Z46" i="42" s="1"/>
  <c r="Z45" i="42" a="1"/>
  <c r="Z45" i="42" s="1"/>
  <c r="Z44" i="42" a="1"/>
  <c r="Z44" i="42" s="1"/>
  <c r="M39" i="42" a="1"/>
  <c r="M39" i="42" s="1"/>
  <c r="M40" i="42" a="1"/>
  <c r="M40" i="42" s="1"/>
  <c r="M41" i="42" a="1"/>
  <c r="M41" i="42" s="1"/>
  <c r="M42" i="42" a="1"/>
  <c r="M42" i="42" s="1"/>
  <c r="M43" i="42" a="1"/>
  <c r="M43" i="42" s="1"/>
  <c r="M46" i="42" a="1"/>
  <c r="M46" i="42" s="1"/>
  <c r="M45" i="42" a="1"/>
  <c r="M45" i="42" s="1"/>
  <c r="M44" i="42" a="1"/>
  <c r="M44" i="42" s="1"/>
  <c r="L39" i="42" a="1"/>
  <c r="L39" i="42" s="1"/>
  <c r="L40" i="42" a="1"/>
  <c r="L40" i="42" s="1"/>
  <c r="L41" i="42" a="1"/>
  <c r="L41" i="42" s="1"/>
  <c r="L42" i="42" a="1"/>
  <c r="L42" i="42" s="1"/>
  <c r="L43" i="42" a="1"/>
  <c r="L43" i="42" s="1"/>
  <c r="L45" i="42" a="1"/>
  <c r="L45" i="42" s="1"/>
  <c r="L46" i="42" a="1"/>
  <c r="L46" i="42" s="1"/>
  <c r="L44" i="42" a="1"/>
  <c r="L44" i="42" s="1"/>
  <c r="Y39" i="42" a="1"/>
  <c r="Y39" i="42" s="1"/>
  <c r="Y40" i="42" a="1"/>
  <c r="Y40" i="42" s="1"/>
  <c r="Y41" i="42" a="1"/>
  <c r="Y41" i="42" s="1"/>
  <c r="Y42" i="42" a="1"/>
  <c r="Y42" i="42" s="1"/>
  <c r="Y45" i="42" a="1"/>
  <c r="Y45" i="42" s="1"/>
  <c r="Y43" i="42" a="1"/>
  <c r="Y43" i="42" s="1"/>
  <c r="Y46" i="42" a="1"/>
  <c r="Y46" i="42" s="1"/>
  <c r="Y44" i="42" a="1"/>
  <c r="Y44" i="42" s="1"/>
  <c r="N39" i="42" a="1"/>
  <c r="N39" i="42" s="1"/>
  <c r="N40" i="42" a="1"/>
  <c r="N40" i="42" s="1"/>
  <c r="N41" i="42" a="1"/>
  <c r="N41" i="42" s="1"/>
  <c r="N42" i="42" a="1"/>
  <c r="N42" i="42" s="1"/>
  <c r="N43" i="42" a="1"/>
  <c r="N43" i="42" s="1"/>
  <c r="N46" i="42" a="1"/>
  <c r="N46" i="42" s="1"/>
  <c r="N45" i="42" a="1"/>
  <c r="N45" i="42" s="1"/>
  <c r="N44" i="42" a="1"/>
  <c r="N44" i="42" s="1"/>
  <c r="X39" i="42" a="1"/>
  <c r="X39" i="42" s="1"/>
  <c r="X40" i="42" a="1"/>
  <c r="X40" i="42" s="1"/>
  <c r="X41" i="42" a="1"/>
  <c r="X41" i="42" s="1"/>
  <c r="X42" i="42" a="1"/>
  <c r="X42" i="42" s="1"/>
  <c r="X43" i="42" a="1"/>
  <c r="X43" i="42" s="1"/>
  <c r="X45" i="42" a="1"/>
  <c r="X45" i="42" s="1"/>
  <c r="X44" i="42" a="1"/>
  <c r="X44" i="42" s="1"/>
  <c r="X46" i="42" a="1"/>
  <c r="X46" i="42" s="1"/>
  <c r="D11" i="34"/>
  <c r="I24" i="46"/>
  <c r="H24" i="46"/>
  <c r="G24" i="46"/>
  <c r="F24" i="46"/>
  <c r="E24" i="46"/>
  <c r="D24" i="46"/>
  <c r="C24" i="46"/>
  <c r="B24" i="46"/>
  <c r="A75" i="46"/>
  <c r="A74" i="46"/>
  <c r="A73" i="46"/>
  <c r="A72" i="46"/>
  <c r="A71" i="46"/>
  <c r="A70" i="46"/>
  <c r="A69" i="46"/>
  <c r="A68" i="46"/>
  <c r="A67" i="46"/>
  <c r="A66" i="46"/>
  <c r="A65" i="46"/>
  <c r="A64" i="46"/>
  <c r="A63" i="46"/>
  <c r="A62" i="46"/>
  <c r="A61" i="46"/>
  <c r="A60" i="46"/>
  <c r="A59" i="46"/>
  <c r="A58" i="46"/>
  <c r="A57" i="46"/>
  <c r="A56" i="46"/>
  <c r="A55" i="46"/>
  <c r="A54" i="46"/>
  <c r="A53" i="46"/>
  <c r="A52" i="46"/>
  <c r="A51" i="46"/>
  <c r="A50" i="46"/>
  <c r="A49" i="46"/>
  <c r="A48" i="46"/>
  <c r="A47" i="46"/>
  <c r="A46" i="46"/>
  <c r="A45" i="46"/>
  <c r="A44" i="46"/>
  <c r="A43" i="46"/>
  <c r="A42" i="46"/>
  <c r="A41" i="46"/>
  <c r="A40" i="46"/>
  <c r="A39" i="46"/>
  <c r="A38" i="46"/>
  <c r="M24" i="46"/>
  <c r="L24" i="46"/>
  <c r="K24" i="46"/>
  <c r="C18" i="46"/>
  <c r="D18" i="46" s="1"/>
  <c r="E18" i="46" s="1"/>
  <c r="F18" i="46" s="1"/>
  <c r="G18" i="46" s="1"/>
  <c r="H18" i="46" s="1"/>
  <c r="I18" i="46" s="1"/>
  <c r="J18" i="46" s="1"/>
  <c r="K18" i="46" s="1"/>
  <c r="L18" i="46" s="1"/>
  <c r="M18" i="46" s="1"/>
  <c r="D11" i="45"/>
  <c r="A76" i="45"/>
  <c r="A75" i="45"/>
  <c r="A74" i="45"/>
  <c r="A73" i="45"/>
  <c r="A72" i="45"/>
  <c r="A71" i="45"/>
  <c r="A70" i="45"/>
  <c r="A69" i="45"/>
  <c r="A68" i="45"/>
  <c r="A67" i="45"/>
  <c r="A66" i="45"/>
  <c r="A65" i="45"/>
  <c r="A64" i="45"/>
  <c r="A63" i="45"/>
  <c r="A62" i="45"/>
  <c r="A61" i="45"/>
  <c r="A60" i="45"/>
  <c r="A59" i="45"/>
  <c r="A58" i="45"/>
  <c r="A57" i="45"/>
  <c r="A56" i="45"/>
  <c r="A55" i="45"/>
  <c r="A54" i="45"/>
  <c r="A53" i="45"/>
  <c r="A52" i="45"/>
  <c r="A51" i="45"/>
  <c r="A50" i="45"/>
  <c r="A49" i="45"/>
  <c r="A48" i="45"/>
  <c r="A47" i="45"/>
  <c r="A46" i="45"/>
  <c r="A45" i="45"/>
  <c r="A44" i="45"/>
  <c r="A43" i="45"/>
  <c r="A42" i="45"/>
  <c r="A41" i="45"/>
  <c r="A40" i="45"/>
  <c r="A39" i="45"/>
  <c r="A38" i="45"/>
  <c r="M24" i="45"/>
  <c r="M29" i="45" s="1"/>
  <c r="L24" i="45"/>
  <c r="K24" i="45"/>
  <c r="J24" i="45"/>
  <c r="I24" i="45"/>
  <c r="H24" i="45"/>
  <c r="G24" i="45"/>
  <c r="F24" i="45"/>
  <c r="E24" i="45"/>
  <c r="D24" i="45"/>
  <c r="C24" i="45"/>
  <c r="B24" i="45"/>
  <c r="E18" i="45"/>
  <c r="F18" i="45" s="1"/>
  <c r="G18" i="45" s="1"/>
  <c r="H18" i="45" s="1"/>
  <c r="I18" i="45" s="1"/>
  <c r="J18" i="45" s="1"/>
  <c r="K18" i="45" s="1"/>
  <c r="L18" i="45" s="1"/>
  <c r="M18" i="45" s="1"/>
  <c r="D18" i="45"/>
  <c r="C18" i="45"/>
  <c r="K25" i="43"/>
  <c r="L25" i="43"/>
  <c r="M25" i="43"/>
  <c r="K26" i="43"/>
  <c r="L26" i="43"/>
  <c r="M26" i="43"/>
  <c r="K27" i="43"/>
  <c r="L27" i="43"/>
  <c r="M27" i="43"/>
  <c r="K28" i="43"/>
  <c r="L28" i="43"/>
  <c r="M28" i="43"/>
  <c r="K29" i="43"/>
  <c r="L29" i="43"/>
  <c r="M29" i="43"/>
  <c r="K30" i="43"/>
  <c r="L30" i="43"/>
  <c r="M30" i="43"/>
  <c r="K31" i="43"/>
  <c r="L31" i="43"/>
  <c r="M31" i="43"/>
  <c r="K32" i="43"/>
  <c r="L32" i="43"/>
  <c r="M32" i="43"/>
  <c r="K33" i="43"/>
  <c r="L33" i="43"/>
  <c r="M33" i="43"/>
  <c r="K34" i="43"/>
  <c r="L34" i="43"/>
  <c r="M34" i="43"/>
  <c r="D11" i="43"/>
  <c r="K25" i="44"/>
  <c r="L25" i="44"/>
  <c r="M25" i="44"/>
  <c r="K26" i="44"/>
  <c r="L26" i="44"/>
  <c r="M26" i="44"/>
  <c r="K27" i="44"/>
  <c r="L27" i="44"/>
  <c r="M27" i="44"/>
  <c r="K28" i="44"/>
  <c r="L28" i="44"/>
  <c r="M28" i="44"/>
  <c r="K29" i="44"/>
  <c r="L29" i="44"/>
  <c r="M29" i="44"/>
  <c r="K30" i="44"/>
  <c r="L30" i="44"/>
  <c r="M30" i="44"/>
  <c r="K31" i="44"/>
  <c r="L31" i="44"/>
  <c r="M31" i="44"/>
  <c r="K32" i="44"/>
  <c r="L32" i="44"/>
  <c r="M32" i="44"/>
  <c r="K33" i="44"/>
  <c r="L33" i="44"/>
  <c r="M33" i="44"/>
  <c r="K34" i="44"/>
  <c r="L34" i="44"/>
  <c r="M34" i="44"/>
  <c r="A76" i="44"/>
  <c r="A75" i="44"/>
  <c r="A74" i="44"/>
  <c r="A73" i="44"/>
  <c r="A72" i="44"/>
  <c r="A71" i="44"/>
  <c r="A70" i="44"/>
  <c r="A69" i="44"/>
  <c r="A68" i="44"/>
  <c r="A67" i="44"/>
  <c r="A66" i="44"/>
  <c r="A65" i="44"/>
  <c r="A64" i="44"/>
  <c r="A63" i="44"/>
  <c r="A62" i="44"/>
  <c r="A61" i="44"/>
  <c r="A60" i="44"/>
  <c r="A59" i="44"/>
  <c r="A58" i="44"/>
  <c r="A57" i="44"/>
  <c r="A56" i="44"/>
  <c r="A55" i="44"/>
  <c r="A54" i="44"/>
  <c r="A53" i="44"/>
  <c r="A52" i="44"/>
  <c r="A51" i="44"/>
  <c r="A50" i="44"/>
  <c r="A49" i="44"/>
  <c r="A48" i="44"/>
  <c r="A47" i="44"/>
  <c r="A46" i="44"/>
  <c r="A45" i="44"/>
  <c r="A44" i="44"/>
  <c r="A43" i="44"/>
  <c r="A42" i="44"/>
  <c r="A41" i="44"/>
  <c r="A40" i="44"/>
  <c r="A39" i="44"/>
  <c r="A38" i="44"/>
  <c r="M24" i="44"/>
  <c r="L24" i="44"/>
  <c r="K24" i="44"/>
  <c r="J24" i="44"/>
  <c r="I24" i="44"/>
  <c r="H24" i="44"/>
  <c r="G24" i="44"/>
  <c r="F24" i="44"/>
  <c r="E24" i="44"/>
  <c r="D24" i="44"/>
  <c r="C24" i="44"/>
  <c r="B24" i="44"/>
  <c r="C18" i="44"/>
  <c r="D18" i="44" s="1"/>
  <c r="E18" i="44" s="1"/>
  <c r="F18" i="44" s="1"/>
  <c r="G18" i="44" s="1"/>
  <c r="H18" i="44" s="1"/>
  <c r="I18" i="44" s="1"/>
  <c r="J18" i="44" s="1"/>
  <c r="K18" i="44" s="1"/>
  <c r="L18" i="44" s="1"/>
  <c r="M18" i="44" s="1"/>
  <c r="D11" i="44"/>
  <c r="A76" i="43"/>
  <c r="A75" i="43"/>
  <c r="A74" i="43"/>
  <c r="A73" i="43"/>
  <c r="A72" i="43"/>
  <c r="A71" i="43"/>
  <c r="A70" i="43"/>
  <c r="A69" i="43"/>
  <c r="A68" i="43"/>
  <c r="A67" i="43"/>
  <c r="A66" i="43"/>
  <c r="A65" i="43"/>
  <c r="A64" i="43"/>
  <c r="A63" i="43"/>
  <c r="A62" i="43"/>
  <c r="A61" i="43"/>
  <c r="A60" i="43"/>
  <c r="A59" i="43"/>
  <c r="A58" i="43"/>
  <c r="A57" i="43"/>
  <c r="A56" i="43"/>
  <c r="A55" i="43"/>
  <c r="A54" i="43"/>
  <c r="A53" i="43"/>
  <c r="A52" i="43"/>
  <c r="A51" i="43"/>
  <c r="A50" i="43"/>
  <c r="A49" i="43"/>
  <c r="A48" i="43"/>
  <c r="A47" i="43"/>
  <c r="A46" i="43"/>
  <c r="A45" i="43"/>
  <c r="A44" i="43"/>
  <c r="A43" i="43"/>
  <c r="A42" i="43"/>
  <c r="A41" i="43"/>
  <c r="A40" i="43"/>
  <c r="A39" i="43"/>
  <c r="A38" i="43"/>
  <c r="M24" i="43"/>
  <c r="L24" i="43"/>
  <c r="K24" i="43"/>
  <c r="J24" i="43"/>
  <c r="I24" i="43"/>
  <c r="H24" i="43"/>
  <c r="G24" i="43"/>
  <c r="F24" i="43"/>
  <c r="E24" i="43"/>
  <c r="D24" i="43"/>
  <c r="C24" i="43"/>
  <c r="B24" i="43"/>
  <c r="D18" i="43"/>
  <c r="E18" i="43" s="1"/>
  <c r="F18" i="43" s="1"/>
  <c r="G18" i="43" s="1"/>
  <c r="H18" i="43" s="1"/>
  <c r="I18" i="43" s="1"/>
  <c r="J18" i="43" s="1"/>
  <c r="K18" i="43" s="1"/>
  <c r="L18" i="43" s="1"/>
  <c r="M18" i="43" s="1"/>
  <c r="C18" i="43"/>
  <c r="A89" i="42"/>
  <c r="A90" i="42"/>
  <c r="A91" i="42"/>
  <c r="A92" i="42"/>
  <c r="A93" i="42"/>
  <c r="A94" i="42"/>
  <c r="A95" i="42"/>
  <c r="A96" i="42"/>
  <c r="A97" i="42"/>
  <c r="A98" i="42"/>
  <c r="A99" i="42"/>
  <c r="A100" i="42"/>
  <c r="A101" i="42"/>
  <c r="A102" i="42"/>
  <c r="A103" i="42"/>
  <c r="A104" i="42"/>
  <c r="A105" i="42"/>
  <c r="A106" i="42"/>
  <c r="A107" i="42"/>
  <c r="A108" i="42"/>
  <c r="A109" i="42"/>
  <c r="A110" i="42"/>
  <c r="A111" i="42"/>
  <c r="A112" i="42"/>
  <c r="A113" i="42"/>
  <c r="A114" i="42"/>
  <c r="A115" i="42"/>
  <c r="A116" i="42"/>
  <c r="A117" i="42"/>
  <c r="A118" i="42"/>
  <c r="A119" i="42"/>
  <c r="A120" i="42"/>
  <c r="A121" i="42"/>
  <c r="A122" i="42"/>
  <c r="A123" i="42"/>
  <c r="A124" i="42"/>
  <c r="A125" i="42"/>
  <c r="A126" i="42"/>
  <c r="A127" i="42"/>
  <c r="A128" i="42"/>
  <c r="A129" i="42"/>
  <c r="A130" i="42"/>
  <c r="A131" i="42"/>
  <c r="A132" i="42"/>
  <c r="A133" i="42"/>
  <c r="A134" i="42"/>
  <c r="A135" i="42"/>
  <c r="A136" i="42"/>
  <c r="A137" i="42"/>
  <c r="A138" i="42"/>
  <c r="A139" i="42"/>
  <c r="A140" i="42"/>
  <c r="A141" i="42"/>
  <c r="A142" i="42"/>
  <c r="A143" i="42"/>
  <c r="A144" i="42"/>
  <c r="A145" i="42"/>
  <c r="A146" i="42"/>
  <c r="A147" i="42"/>
  <c r="A148" i="42"/>
  <c r="A149" i="42"/>
  <c r="A150" i="42"/>
  <c r="A151" i="42"/>
  <c r="A152" i="42"/>
  <c r="A153" i="42"/>
  <c r="A154" i="42"/>
  <c r="A155" i="42"/>
  <c r="A156" i="42"/>
  <c r="A157" i="42"/>
  <c r="A158" i="42"/>
  <c r="A159" i="42"/>
  <c r="A160" i="42"/>
  <c r="A161" i="42"/>
  <c r="A162" i="42"/>
  <c r="A163" i="42"/>
  <c r="A164" i="42"/>
  <c r="A165" i="42"/>
  <c r="A166" i="42"/>
  <c r="A167" i="42"/>
  <c r="A168" i="42"/>
  <c r="A169" i="42"/>
  <c r="A170" i="42"/>
  <c r="A171" i="42"/>
  <c r="A172" i="42"/>
  <c r="A173" i="42"/>
  <c r="A174" i="42"/>
  <c r="A175" i="42"/>
  <c r="A176" i="42"/>
  <c r="A177" i="42"/>
  <c r="A178" i="42"/>
  <c r="A179" i="42"/>
  <c r="A180" i="42"/>
  <c r="A181" i="42"/>
  <c r="A182" i="42"/>
  <c r="A183" i="42"/>
  <c r="A184" i="42"/>
  <c r="A185" i="42"/>
  <c r="A186" i="42"/>
  <c r="A187" i="42"/>
  <c r="A188" i="42"/>
  <c r="A189" i="42"/>
  <c r="A190" i="42"/>
  <c r="A191" i="42"/>
  <c r="A192" i="42"/>
  <c r="A193" i="42"/>
  <c r="A194" i="42"/>
  <c r="A195" i="42"/>
  <c r="A196" i="42"/>
  <c r="A197" i="42"/>
  <c r="A198" i="42"/>
  <c r="A199" i="42"/>
  <c r="A200" i="42"/>
  <c r="A201" i="42"/>
  <c r="A202" i="42"/>
  <c r="A203" i="42"/>
  <c r="A204" i="42"/>
  <c r="A205" i="42"/>
  <c r="A206" i="42"/>
  <c r="A207" i="42"/>
  <c r="A208" i="42"/>
  <c r="A209" i="42"/>
  <c r="A210" i="42"/>
  <c r="A211" i="42"/>
  <c r="A212" i="42"/>
  <c r="A213" i="42"/>
  <c r="A214" i="42"/>
  <c r="A215" i="42"/>
  <c r="A216" i="42"/>
  <c r="A217" i="42"/>
  <c r="A218" i="42"/>
  <c r="A219" i="42"/>
  <c r="A220" i="42"/>
  <c r="A221" i="42"/>
  <c r="A222" i="42"/>
  <c r="A223" i="42"/>
  <c r="A224" i="42"/>
  <c r="A225" i="42"/>
  <c r="A226" i="42"/>
  <c r="A227" i="42"/>
  <c r="A228" i="42"/>
  <c r="A229" i="42"/>
  <c r="A230" i="42"/>
  <c r="A231" i="42"/>
  <c r="A232" i="42"/>
  <c r="A233" i="42"/>
  <c r="A234" i="42"/>
  <c r="A235" i="42"/>
  <c r="A236" i="42"/>
  <c r="A237" i="42"/>
  <c r="A238" i="42"/>
  <c r="A239" i="42"/>
  <c r="A240" i="42"/>
  <c r="A241" i="42"/>
  <c r="A242" i="42"/>
  <c r="A243" i="42"/>
  <c r="A244" i="42"/>
  <c r="A245" i="42"/>
  <c r="A246" i="42"/>
  <c r="A247" i="42"/>
  <c r="A248" i="42"/>
  <c r="A249" i="42"/>
  <c r="A250" i="42"/>
  <c r="A251" i="42"/>
  <c r="A252" i="42"/>
  <c r="A253" i="42"/>
  <c r="A254" i="42"/>
  <c r="A255" i="42"/>
  <c r="A256" i="42"/>
  <c r="A257" i="42"/>
  <c r="A258" i="42"/>
  <c r="A259" i="42"/>
  <c r="A260" i="42"/>
  <c r="A261" i="42"/>
  <c r="A262" i="42"/>
  <c r="A263" i="42"/>
  <c r="A264" i="42"/>
  <c r="A265" i="42"/>
  <c r="A266" i="42"/>
  <c r="A267" i="42"/>
  <c r="A268" i="42"/>
  <c r="A269" i="42"/>
  <c r="A270" i="42"/>
  <c r="A271" i="42"/>
  <c r="A272" i="42"/>
  <c r="A273" i="42"/>
  <c r="A274" i="42"/>
  <c r="A275" i="42"/>
  <c r="A276" i="42"/>
  <c r="A277" i="42"/>
  <c r="A278" i="42"/>
  <c r="A279" i="42"/>
  <c r="A280" i="42"/>
  <c r="A281" i="42"/>
  <c r="A282" i="42"/>
  <c r="A283" i="42"/>
  <c r="A284" i="42"/>
  <c r="A285" i="42"/>
  <c r="A286" i="42"/>
  <c r="A287" i="42"/>
  <c r="A288" i="42"/>
  <c r="A289" i="42"/>
  <c r="A290" i="42"/>
  <c r="A291" i="42"/>
  <c r="A292" i="42"/>
  <c r="A293" i="42"/>
  <c r="A294" i="42"/>
  <c r="A295" i="42"/>
  <c r="A296" i="42"/>
  <c r="A297" i="42"/>
  <c r="A298" i="42"/>
  <c r="A299" i="42"/>
  <c r="A300" i="42"/>
  <c r="A301" i="42"/>
  <c r="A302" i="42"/>
  <c r="A303" i="42"/>
  <c r="A304" i="42"/>
  <c r="A305" i="42"/>
  <c r="A306" i="42"/>
  <c r="A307" i="42"/>
  <c r="A308" i="42"/>
  <c r="A309" i="42"/>
  <c r="A310" i="42"/>
  <c r="A311" i="42"/>
  <c r="A312" i="42"/>
  <c r="A313" i="42"/>
  <c r="A314" i="42"/>
  <c r="A315" i="42"/>
  <c r="A316" i="42"/>
  <c r="A317" i="42"/>
  <c r="A318" i="42"/>
  <c r="A319" i="42"/>
  <c r="A320" i="42"/>
  <c r="A321" i="42"/>
  <c r="A322" i="42"/>
  <c r="A323" i="42"/>
  <c r="A324" i="42"/>
  <c r="A325" i="42"/>
  <c r="A326" i="42"/>
  <c r="A327" i="42"/>
  <c r="A328" i="42"/>
  <c r="A329" i="42"/>
  <c r="A330" i="42"/>
  <c r="A331" i="42"/>
  <c r="A332" i="42"/>
  <c r="A333" i="42"/>
  <c r="A334" i="42"/>
  <c r="A335" i="42"/>
  <c r="A336" i="42"/>
  <c r="A337" i="42"/>
  <c r="A338" i="42"/>
  <c r="A339" i="42"/>
  <c r="A340" i="42"/>
  <c r="A341" i="42"/>
  <c r="A342" i="42"/>
  <c r="A343" i="42"/>
  <c r="A344" i="42"/>
  <c r="A345" i="42"/>
  <c r="A346" i="42"/>
  <c r="A347" i="42"/>
  <c r="A348" i="42"/>
  <c r="A349" i="42"/>
  <c r="A350" i="42"/>
  <c r="A351" i="42"/>
  <c r="A352" i="42"/>
  <c r="A353" i="42"/>
  <c r="A354" i="42"/>
  <c r="A355" i="42"/>
  <c r="A356" i="42"/>
  <c r="A357" i="42"/>
  <c r="A358" i="42"/>
  <c r="A359" i="42"/>
  <c r="A360" i="42"/>
  <c r="A361" i="42"/>
  <c r="A362" i="42"/>
  <c r="A363" i="42"/>
  <c r="A364" i="42"/>
  <c r="A365" i="42"/>
  <c r="A366" i="42"/>
  <c r="A367" i="42"/>
  <c r="A368" i="42"/>
  <c r="A369" i="42"/>
  <c r="A370" i="42"/>
  <c r="A371" i="42"/>
  <c r="A372" i="42"/>
  <c r="A373" i="42"/>
  <c r="A374" i="42"/>
  <c r="A375" i="42"/>
  <c r="A376" i="42"/>
  <c r="A377" i="42"/>
  <c r="A378" i="42"/>
  <c r="A379" i="42"/>
  <c r="A380" i="42"/>
  <c r="A381" i="42"/>
  <c r="A382" i="42"/>
  <c r="A383" i="42"/>
  <c r="A384" i="42"/>
  <c r="A385" i="42"/>
  <c r="A386" i="42"/>
  <c r="A387" i="42"/>
  <c r="A388" i="42"/>
  <c r="A389" i="42"/>
  <c r="A390" i="42"/>
  <c r="A391" i="42"/>
  <c r="A392" i="42"/>
  <c r="A393" i="42"/>
  <c r="A394" i="42"/>
  <c r="A395" i="42"/>
  <c r="A396" i="42"/>
  <c r="A397" i="42"/>
  <c r="A398" i="42"/>
  <c r="A399" i="42"/>
  <c r="A400" i="42"/>
  <c r="A401" i="42"/>
  <c r="A402" i="42"/>
  <c r="A403" i="42"/>
  <c r="A404" i="42"/>
  <c r="A405" i="42"/>
  <c r="A406" i="42"/>
  <c r="A407" i="42"/>
  <c r="A408" i="42"/>
  <c r="A409" i="42"/>
  <c r="A410" i="42"/>
  <c r="A411" i="42"/>
  <c r="A412" i="42"/>
  <c r="A413" i="42"/>
  <c r="A414" i="42"/>
  <c r="A415" i="42"/>
  <c r="A416" i="42"/>
  <c r="A417" i="42"/>
  <c r="A418" i="42"/>
  <c r="A419" i="42"/>
  <c r="A420" i="42"/>
  <c r="A421" i="42"/>
  <c r="A422" i="42"/>
  <c r="A423" i="42"/>
  <c r="A424" i="42"/>
  <c r="A425" i="42"/>
  <c r="A426" i="42"/>
  <c r="A427" i="42"/>
  <c r="A428" i="42"/>
  <c r="A429" i="42"/>
  <c r="A430" i="42"/>
  <c r="A431" i="42"/>
  <c r="A432" i="42"/>
  <c r="A433" i="42"/>
  <c r="A434" i="42"/>
  <c r="A435" i="42"/>
  <c r="A436" i="42"/>
  <c r="A437" i="42"/>
  <c r="A438" i="42"/>
  <c r="A439" i="42"/>
  <c r="A440" i="42"/>
  <c r="A441" i="42"/>
  <c r="A442" i="42"/>
  <c r="A443" i="42"/>
  <c r="A444" i="42"/>
  <c r="A445" i="42"/>
  <c r="A446" i="42"/>
  <c r="A447" i="42"/>
  <c r="A448" i="42"/>
  <c r="A449" i="42"/>
  <c r="A450" i="42"/>
  <c r="A451" i="42"/>
  <c r="A452" i="42"/>
  <c r="A453" i="42"/>
  <c r="A454" i="42"/>
  <c r="A455" i="42"/>
  <c r="A456" i="42"/>
  <c r="A457" i="42"/>
  <c r="A458" i="42"/>
  <c r="A459" i="42"/>
  <c r="A460" i="42"/>
  <c r="A461" i="42"/>
  <c r="A462" i="42"/>
  <c r="A463" i="42"/>
  <c r="A464" i="42"/>
  <c r="A465" i="42"/>
  <c r="A466" i="42"/>
  <c r="A467" i="42"/>
  <c r="A468" i="42"/>
  <c r="A469" i="42"/>
  <c r="A470" i="42"/>
  <c r="A471" i="42"/>
  <c r="A472" i="42"/>
  <c r="A473" i="42"/>
  <c r="A474" i="42"/>
  <c r="A475" i="42"/>
  <c r="A476" i="42"/>
  <c r="A477" i="42"/>
  <c r="A478" i="42"/>
  <c r="A479" i="42"/>
  <c r="A480" i="42"/>
  <c r="A481" i="42"/>
  <c r="A482" i="42"/>
  <c r="A483" i="42"/>
  <c r="A484" i="42"/>
  <c r="A485" i="42"/>
  <c r="A486" i="42"/>
  <c r="A487" i="42"/>
  <c r="A488" i="42"/>
  <c r="A489" i="42"/>
  <c r="A490" i="42"/>
  <c r="A491" i="42"/>
  <c r="A492" i="42"/>
  <c r="A493" i="42"/>
  <c r="A494" i="42"/>
  <c r="A495" i="42"/>
  <c r="A496" i="42"/>
  <c r="A497" i="42"/>
  <c r="A498" i="42"/>
  <c r="A499" i="42"/>
  <c r="A500" i="42"/>
  <c r="A501" i="42"/>
  <c r="A502" i="42"/>
  <c r="A503" i="42"/>
  <c r="A504" i="42"/>
  <c r="A505" i="42"/>
  <c r="A506" i="42"/>
  <c r="A507" i="42"/>
  <c r="A508" i="42"/>
  <c r="A509" i="42"/>
  <c r="A510" i="42"/>
  <c r="A511" i="42"/>
  <c r="A512" i="42"/>
  <c r="A513" i="42"/>
  <c r="A514" i="42"/>
  <c r="A515" i="42"/>
  <c r="A516" i="42"/>
  <c r="A517" i="42"/>
  <c r="A518" i="42"/>
  <c r="A519" i="42"/>
  <c r="A520" i="42"/>
  <c r="A521" i="42"/>
  <c r="A522" i="42"/>
  <c r="A523" i="42"/>
  <c r="A524" i="42"/>
  <c r="A525" i="42"/>
  <c r="A526" i="42"/>
  <c r="A527" i="42"/>
  <c r="A528" i="42"/>
  <c r="A529" i="42"/>
  <c r="A530" i="42"/>
  <c r="A531" i="42"/>
  <c r="A532" i="42"/>
  <c r="A533" i="42"/>
  <c r="A534" i="42"/>
  <c r="A535" i="42"/>
  <c r="A536" i="42"/>
  <c r="A537" i="42"/>
  <c r="A538" i="42"/>
  <c r="A539" i="42"/>
  <c r="A540" i="42"/>
  <c r="A541" i="42"/>
  <c r="A542" i="42"/>
  <c r="A543" i="42"/>
  <c r="A544" i="42"/>
  <c r="A545" i="42"/>
  <c r="A546" i="42"/>
  <c r="A88" i="42"/>
  <c r="A87" i="42"/>
  <c r="A86" i="42"/>
  <c r="A85" i="42"/>
  <c r="A84" i="42"/>
  <c r="A83" i="42"/>
  <c r="A82" i="42"/>
  <c r="A81" i="42"/>
  <c r="A80" i="42"/>
  <c r="A79" i="42"/>
  <c r="A78" i="42"/>
  <c r="A77" i="42"/>
  <c r="A76" i="42"/>
  <c r="A75" i="42"/>
  <c r="A74" i="42"/>
  <c r="A73" i="42"/>
  <c r="A72" i="42"/>
  <c r="A71" i="42"/>
  <c r="A70" i="42"/>
  <c r="A69" i="42"/>
  <c r="A68" i="42"/>
  <c r="A67" i="42"/>
  <c r="A66" i="42"/>
  <c r="A65" i="42"/>
  <c r="A64" i="42"/>
  <c r="A63" i="42"/>
  <c r="A62" i="42"/>
  <c r="A61" i="42"/>
  <c r="A60" i="42"/>
  <c r="A59" i="42"/>
  <c r="A58" i="42"/>
  <c r="A57" i="42"/>
  <c r="A56" i="42"/>
  <c r="A55" i="42"/>
  <c r="A54" i="42"/>
  <c r="A53" i="42"/>
  <c r="A52" i="42"/>
  <c r="A51" i="42"/>
  <c r="A50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C18" i="42"/>
  <c r="D18" i="42" s="1"/>
  <c r="E18" i="42" s="1"/>
  <c r="F18" i="42" s="1"/>
  <c r="G18" i="42" s="1"/>
  <c r="H18" i="42" s="1"/>
  <c r="I18" i="42" s="1"/>
  <c r="J18" i="42" s="1"/>
  <c r="K18" i="42" s="1"/>
  <c r="L18" i="42" s="1"/>
  <c r="M18" i="42" s="1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A253" i="40"/>
  <c r="A254" i="40"/>
  <c r="A255" i="40"/>
  <c r="A256" i="40"/>
  <c r="A257" i="40"/>
  <c r="A258" i="40"/>
  <c r="A259" i="40"/>
  <c r="A260" i="40"/>
  <c r="A261" i="40"/>
  <c r="A262" i="40"/>
  <c r="A263" i="40"/>
  <c r="A264" i="40"/>
  <c r="A265" i="40"/>
  <c r="A266" i="40"/>
  <c r="A267" i="40"/>
  <c r="A268" i="40"/>
  <c r="A269" i="40"/>
  <c r="A270" i="40"/>
  <c r="A271" i="40"/>
  <c r="A272" i="40"/>
  <c r="A273" i="40"/>
  <c r="A274" i="40"/>
  <c r="A275" i="40"/>
  <c r="A276" i="40"/>
  <c r="A277" i="40"/>
  <c r="A278" i="40"/>
  <c r="A279" i="40"/>
  <c r="A280" i="40"/>
  <c r="A281" i="40"/>
  <c r="A282" i="40"/>
  <c r="A283" i="40"/>
  <c r="A284" i="40"/>
  <c r="A285" i="40"/>
  <c r="A286" i="40"/>
  <c r="A287" i="40"/>
  <c r="A288" i="40"/>
  <c r="A289" i="40"/>
  <c r="A290" i="40"/>
  <c r="A291" i="40"/>
  <c r="A292" i="40"/>
  <c r="A293" i="40"/>
  <c r="A294" i="40"/>
  <c r="A295" i="40"/>
  <c r="A296" i="40"/>
  <c r="A297" i="40"/>
  <c r="A298" i="40"/>
  <c r="A299" i="40"/>
  <c r="A300" i="40"/>
  <c r="A301" i="40"/>
  <c r="A302" i="40"/>
  <c r="A303" i="40"/>
  <c r="A304" i="40"/>
  <c r="A305" i="40"/>
  <c r="A306" i="40"/>
  <c r="A307" i="40"/>
  <c r="A308" i="40"/>
  <c r="A309" i="40"/>
  <c r="A310" i="40"/>
  <c r="A311" i="40"/>
  <c r="A312" i="40"/>
  <c r="A313" i="40"/>
  <c r="A314" i="40"/>
  <c r="A315" i="40"/>
  <c r="A316" i="40"/>
  <c r="A317" i="40"/>
  <c r="A318" i="40"/>
  <c r="A319" i="40"/>
  <c r="A320" i="40"/>
  <c r="A321" i="40"/>
  <c r="A322" i="40"/>
  <c r="A323" i="40"/>
  <c r="A324" i="40"/>
  <c r="A325" i="40"/>
  <c r="A326" i="40"/>
  <c r="A327" i="40"/>
  <c r="A328" i="40"/>
  <c r="A329" i="40"/>
  <c r="A330" i="40"/>
  <c r="A331" i="40"/>
  <c r="A332" i="40"/>
  <c r="A333" i="40"/>
  <c r="A334" i="40"/>
  <c r="A335" i="40"/>
  <c r="A336" i="40"/>
  <c r="A337" i="40"/>
  <c r="A338" i="40"/>
  <c r="A339" i="40"/>
  <c r="A340" i="40"/>
  <c r="A341" i="40"/>
  <c r="A342" i="40"/>
  <c r="A343" i="40"/>
  <c r="A344" i="40"/>
  <c r="A345" i="40"/>
  <c r="A346" i="40"/>
  <c r="A347" i="40"/>
  <c r="A348" i="40"/>
  <c r="A349" i="40"/>
  <c r="A350" i="40"/>
  <c r="A351" i="40"/>
  <c r="A352" i="40"/>
  <c r="A353" i="40"/>
  <c r="A354" i="40"/>
  <c r="A355" i="40"/>
  <c r="A356" i="40"/>
  <c r="A357" i="40"/>
  <c r="A358" i="40"/>
  <c r="A359" i="40"/>
  <c r="A360" i="40"/>
  <c r="A361" i="40"/>
  <c r="A362" i="40"/>
  <c r="A363" i="40"/>
  <c r="A364" i="40"/>
  <c r="A365" i="40"/>
  <c r="A366" i="40"/>
  <c r="A367" i="40"/>
  <c r="A368" i="40"/>
  <c r="A369" i="40"/>
  <c r="A370" i="40"/>
  <c r="A371" i="40"/>
  <c r="A372" i="40"/>
  <c r="A373" i="40"/>
  <c r="A374" i="40"/>
  <c r="A375" i="40"/>
  <c r="A376" i="40"/>
  <c r="A377" i="40"/>
  <c r="A378" i="40"/>
  <c r="A379" i="40"/>
  <c r="A380" i="40"/>
  <c r="A381" i="40"/>
  <c r="A382" i="40"/>
  <c r="A383" i="40"/>
  <c r="A384" i="40"/>
  <c r="A385" i="40"/>
  <c r="A386" i="40"/>
  <c r="A387" i="40"/>
  <c r="A388" i="40"/>
  <c r="A389" i="40"/>
  <c r="A390" i="40"/>
  <c r="A391" i="40"/>
  <c r="A392" i="40"/>
  <c r="A393" i="40"/>
  <c r="A394" i="40"/>
  <c r="A395" i="40"/>
  <c r="A396" i="40"/>
  <c r="A397" i="40"/>
  <c r="A398" i="40"/>
  <c r="A399" i="40"/>
  <c r="A400" i="40"/>
  <c r="A401" i="40"/>
  <c r="A402" i="40"/>
  <c r="A403" i="40"/>
  <c r="A404" i="40"/>
  <c r="A405" i="40"/>
  <c r="A406" i="40"/>
  <c r="A407" i="40"/>
  <c r="A408" i="40"/>
  <c r="A409" i="40"/>
  <c r="A410" i="40"/>
  <c r="A411" i="40"/>
  <c r="A412" i="40"/>
  <c r="A413" i="40"/>
  <c r="A414" i="40"/>
  <c r="A415" i="40"/>
  <c r="A416" i="40"/>
  <c r="A417" i="40"/>
  <c r="A418" i="40"/>
  <c r="A419" i="40"/>
  <c r="A420" i="40"/>
  <c r="A421" i="40"/>
  <c r="A422" i="40"/>
  <c r="A423" i="40"/>
  <c r="A424" i="40"/>
  <c r="A425" i="40"/>
  <c r="A426" i="40"/>
  <c r="A427" i="40"/>
  <c r="A428" i="40"/>
  <c r="A429" i="40"/>
  <c r="A430" i="40"/>
  <c r="A431" i="40"/>
  <c r="A432" i="40"/>
  <c r="A433" i="40"/>
  <c r="A434" i="40"/>
  <c r="A435" i="40"/>
  <c r="A436" i="40"/>
  <c r="A437" i="40"/>
  <c r="A438" i="40"/>
  <c r="A439" i="40"/>
  <c r="A440" i="40"/>
  <c r="A441" i="40"/>
  <c r="A442" i="40"/>
  <c r="A443" i="40"/>
  <c r="A444" i="40"/>
  <c r="A445" i="40"/>
  <c r="A446" i="40"/>
  <c r="A447" i="40"/>
  <c r="A448" i="40"/>
  <c r="A449" i="40"/>
  <c r="A450" i="40"/>
  <c r="A451" i="40"/>
  <c r="A452" i="40"/>
  <c r="A453" i="40"/>
  <c r="A454" i="40"/>
  <c r="A455" i="40"/>
  <c r="A456" i="40"/>
  <c r="A457" i="40"/>
  <c r="A458" i="40"/>
  <c r="A459" i="40"/>
  <c r="A460" i="40"/>
  <c r="A461" i="40"/>
  <c r="A462" i="40"/>
  <c r="A463" i="40"/>
  <c r="A464" i="40"/>
  <c r="A465" i="40"/>
  <c r="A466" i="40"/>
  <c r="A467" i="40"/>
  <c r="A468" i="40"/>
  <c r="A469" i="40"/>
  <c r="A470" i="40"/>
  <c r="A471" i="40"/>
  <c r="A472" i="40"/>
  <c r="A473" i="40"/>
  <c r="A474" i="40"/>
  <c r="A475" i="40"/>
  <c r="A476" i="40"/>
  <c r="A477" i="40"/>
  <c r="A478" i="40"/>
  <c r="A479" i="40"/>
  <c r="A480" i="40"/>
  <c r="A481" i="40"/>
  <c r="A482" i="40"/>
  <c r="A483" i="40"/>
  <c r="A484" i="40"/>
  <c r="A485" i="40"/>
  <c r="A486" i="40"/>
  <c r="A487" i="40"/>
  <c r="A488" i="40"/>
  <c r="A489" i="40"/>
  <c r="A490" i="40"/>
  <c r="A491" i="40"/>
  <c r="A492" i="40"/>
  <c r="A493" i="40"/>
  <c r="A494" i="40"/>
  <c r="A495" i="40"/>
  <c r="A496" i="40"/>
  <c r="A497" i="40"/>
  <c r="A498" i="40"/>
  <c r="A499" i="40"/>
  <c r="A500" i="40"/>
  <c r="A501" i="40"/>
  <c r="A502" i="40"/>
  <c r="A503" i="40"/>
  <c r="A504" i="40"/>
  <c r="A505" i="40"/>
  <c r="A506" i="40"/>
  <c r="A507" i="40"/>
  <c r="A508" i="40"/>
  <c r="A509" i="40"/>
  <c r="A510" i="40"/>
  <c r="A511" i="40"/>
  <c r="A512" i="40"/>
  <c r="A513" i="40"/>
  <c r="A514" i="40"/>
  <c r="A515" i="40"/>
  <c r="A516" i="40"/>
  <c r="A517" i="40"/>
  <c r="A518" i="40"/>
  <c r="A519" i="40"/>
  <c r="A520" i="40"/>
  <c r="A521" i="40"/>
  <c r="A522" i="40"/>
  <c r="A523" i="40"/>
  <c r="A524" i="40"/>
  <c r="A525" i="40"/>
  <c r="A526" i="40"/>
  <c r="A527" i="40"/>
  <c r="A528" i="40"/>
  <c r="A529" i="40"/>
  <c r="A530" i="40"/>
  <c r="A531" i="40"/>
  <c r="A532" i="40"/>
  <c r="A533" i="40"/>
  <c r="A534" i="40"/>
  <c r="A535" i="40"/>
  <c r="A536" i="40"/>
  <c r="A537" i="40"/>
  <c r="A538" i="40"/>
  <c r="A539" i="40"/>
  <c r="A540" i="40"/>
  <c r="A541" i="40"/>
  <c r="A542" i="40"/>
  <c r="A543" i="40"/>
  <c r="A544" i="40"/>
  <c r="A545" i="40"/>
  <c r="A546" i="40"/>
  <c r="A547" i="40"/>
  <c r="A548" i="40"/>
  <c r="A549" i="40"/>
  <c r="A550" i="40"/>
  <c r="A551" i="40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206" i="41"/>
  <c r="A207" i="41"/>
  <c r="A208" i="41"/>
  <c r="A209" i="41"/>
  <c r="A210" i="41"/>
  <c r="A211" i="41"/>
  <c r="A212" i="41"/>
  <c r="A213" i="41"/>
  <c r="A214" i="41"/>
  <c r="A215" i="41"/>
  <c r="A216" i="41"/>
  <c r="A217" i="41"/>
  <c r="A218" i="41"/>
  <c r="A219" i="41"/>
  <c r="A220" i="41"/>
  <c r="A221" i="41"/>
  <c r="A222" i="41"/>
  <c r="A223" i="41"/>
  <c r="A224" i="41"/>
  <c r="A225" i="41"/>
  <c r="A226" i="41"/>
  <c r="A227" i="41"/>
  <c r="A228" i="41"/>
  <c r="A229" i="41"/>
  <c r="A230" i="41"/>
  <c r="A231" i="41"/>
  <c r="A232" i="41"/>
  <c r="A233" i="41"/>
  <c r="A234" i="41"/>
  <c r="A235" i="41"/>
  <c r="A236" i="41"/>
  <c r="A237" i="41"/>
  <c r="A238" i="41"/>
  <c r="A239" i="41"/>
  <c r="A240" i="41"/>
  <c r="A241" i="41"/>
  <c r="A242" i="41"/>
  <c r="A243" i="41"/>
  <c r="A244" i="41"/>
  <c r="A245" i="41"/>
  <c r="A246" i="41"/>
  <c r="A247" i="41"/>
  <c r="A248" i="41"/>
  <c r="A249" i="41"/>
  <c r="A250" i="41"/>
  <c r="A251" i="41"/>
  <c r="A252" i="41"/>
  <c r="A253" i="41"/>
  <c r="A254" i="41"/>
  <c r="A255" i="41"/>
  <c r="A256" i="41"/>
  <c r="A257" i="41"/>
  <c r="A258" i="41"/>
  <c r="A259" i="41"/>
  <c r="A260" i="41"/>
  <c r="A261" i="41"/>
  <c r="A262" i="41"/>
  <c r="A263" i="41"/>
  <c r="A264" i="41"/>
  <c r="A265" i="41"/>
  <c r="A266" i="41"/>
  <c r="A267" i="41"/>
  <c r="A268" i="41"/>
  <c r="A269" i="41"/>
  <c r="A270" i="41"/>
  <c r="A271" i="41"/>
  <c r="A272" i="41"/>
  <c r="A273" i="41"/>
  <c r="A274" i="41"/>
  <c r="A275" i="41"/>
  <c r="A276" i="41"/>
  <c r="A277" i="41"/>
  <c r="A278" i="41"/>
  <c r="A279" i="41"/>
  <c r="A280" i="41"/>
  <c r="A281" i="41"/>
  <c r="A282" i="41"/>
  <c r="A283" i="41"/>
  <c r="A284" i="41"/>
  <c r="A285" i="41"/>
  <c r="A286" i="41"/>
  <c r="A287" i="41"/>
  <c r="A288" i="41"/>
  <c r="A289" i="41"/>
  <c r="A290" i="41"/>
  <c r="A291" i="41"/>
  <c r="A292" i="41"/>
  <c r="A293" i="41"/>
  <c r="A294" i="41"/>
  <c r="A295" i="41"/>
  <c r="A296" i="41"/>
  <c r="A297" i="41"/>
  <c r="A298" i="41"/>
  <c r="A299" i="41"/>
  <c r="A300" i="41"/>
  <c r="A301" i="41"/>
  <c r="A302" i="41"/>
  <c r="A303" i="41"/>
  <c r="A304" i="41"/>
  <c r="A305" i="41"/>
  <c r="A306" i="41"/>
  <c r="A307" i="41"/>
  <c r="A308" i="41"/>
  <c r="A309" i="41"/>
  <c r="A310" i="41"/>
  <c r="A311" i="41"/>
  <c r="A312" i="41"/>
  <c r="A313" i="41"/>
  <c r="A314" i="41"/>
  <c r="A315" i="41"/>
  <c r="A316" i="41"/>
  <c r="A317" i="41"/>
  <c r="A318" i="41"/>
  <c r="A319" i="41"/>
  <c r="A320" i="41"/>
  <c r="A321" i="41"/>
  <c r="A322" i="41"/>
  <c r="A323" i="41"/>
  <c r="A324" i="41"/>
  <c r="A325" i="41"/>
  <c r="A326" i="41"/>
  <c r="A327" i="41"/>
  <c r="A328" i="41"/>
  <c r="A329" i="41"/>
  <c r="A330" i="41"/>
  <c r="A331" i="41"/>
  <c r="A332" i="41"/>
  <c r="A333" i="41"/>
  <c r="A334" i="41"/>
  <c r="A335" i="41"/>
  <c r="A336" i="41"/>
  <c r="A337" i="41"/>
  <c r="A338" i="41"/>
  <c r="A339" i="41"/>
  <c r="A340" i="41"/>
  <c r="A341" i="41"/>
  <c r="A342" i="41"/>
  <c r="A343" i="41"/>
  <c r="A344" i="41"/>
  <c r="A345" i="41"/>
  <c r="A346" i="41"/>
  <c r="A347" i="41"/>
  <c r="A348" i="41"/>
  <c r="A349" i="41"/>
  <c r="A350" i="41"/>
  <c r="A351" i="41"/>
  <c r="A352" i="41"/>
  <c r="A353" i="41"/>
  <c r="A354" i="41"/>
  <c r="A355" i="41"/>
  <c r="A356" i="41"/>
  <c r="A357" i="41"/>
  <c r="A358" i="41"/>
  <c r="A359" i="41"/>
  <c r="A360" i="41"/>
  <c r="A361" i="41"/>
  <c r="A362" i="41"/>
  <c r="A363" i="41"/>
  <c r="A364" i="41"/>
  <c r="A365" i="41"/>
  <c r="A366" i="41"/>
  <c r="A367" i="41"/>
  <c r="A368" i="41"/>
  <c r="A369" i="41"/>
  <c r="A370" i="41"/>
  <c r="A371" i="41"/>
  <c r="A372" i="41"/>
  <c r="A373" i="41"/>
  <c r="A374" i="41"/>
  <c r="A375" i="41"/>
  <c r="A376" i="41"/>
  <c r="A377" i="41"/>
  <c r="A378" i="41"/>
  <c r="A379" i="41"/>
  <c r="A380" i="41"/>
  <c r="A381" i="41"/>
  <c r="A382" i="41"/>
  <c r="A383" i="41"/>
  <c r="A384" i="41"/>
  <c r="A385" i="41"/>
  <c r="A386" i="41"/>
  <c r="A387" i="41"/>
  <c r="A388" i="41"/>
  <c r="A389" i="41"/>
  <c r="A390" i="41"/>
  <c r="A391" i="41"/>
  <c r="A392" i="41"/>
  <c r="A393" i="41"/>
  <c r="A394" i="41"/>
  <c r="A395" i="41"/>
  <c r="A396" i="41"/>
  <c r="A397" i="41"/>
  <c r="A398" i="41"/>
  <c r="A399" i="41"/>
  <c r="A400" i="41"/>
  <c r="A401" i="41"/>
  <c r="A402" i="41"/>
  <c r="A403" i="41"/>
  <c r="A404" i="41"/>
  <c r="A405" i="41"/>
  <c r="A406" i="41"/>
  <c r="A407" i="41"/>
  <c r="A408" i="41"/>
  <c r="A409" i="41"/>
  <c r="A410" i="41"/>
  <c r="A411" i="41"/>
  <c r="A412" i="41"/>
  <c r="A413" i="41"/>
  <c r="A414" i="41"/>
  <c r="A415" i="41"/>
  <c r="A416" i="41"/>
  <c r="A417" i="41"/>
  <c r="A418" i="41"/>
  <c r="A419" i="41"/>
  <c r="A420" i="41"/>
  <c r="A421" i="41"/>
  <c r="A422" i="41"/>
  <c r="A423" i="41"/>
  <c r="A424" i="41"/>
  <c r="A425" i="41"/>
  <c r="A426" i="41"/>
  <c r="A427" i="41"/>
  <c r="A428" i="41"/>
  <c r="A429" i="41"/>
  <c r="A430" i="41"/>
  <c r="A431" i="41"/>
  <c r="A432" i="41"/>
  <c r="A433" i="41"/>
  <c r="A434" i="41"/>
  <c r="A435" i="41"/>
  <c r="A436" i="41"/>
  <c r="A437" i="41"/>
  <c r="A438" i="41"/>
  <c r="A439" i="41"/>
  <c r="A440" i="41"/>
  <c r="A441" i="41"/>
  <c r="A442" i="41"/>
  <c r="A443" i="41"/>
  <c r="A444" i="41"/>
  <c r="A445" i="41"/>
  <c r="A446" i="41"/>
  <c r="A447" i="41"/>
  <c r="A448" i="41"/>
  <c r="A449" i="41"/>
  <c r="A450" i="41"/>
  <c r="A451" i="41"/>
  <c r="A452" i="41"/>
  <c r="A453" i="41"/>
  <c r="A454" i="41"/>
  <c r="A455" i="41"/>
  <c r="A456" i="41"/>
  <c r="A457" i="41"/>
  <c r="A458" i="41"/>
  <c r="A459" i="41"/>
  <c r="A460" i="41"/>
  <c r="A461" i="41"/>
  <c r="A462" i="41"/>
  <c r="A463" i="41"/>
  <c r="A464" i="41"/>
  <c r="A465" i="41"/>
  <c r="A466" i="41"/>
  <c r="A467" i="41"/>
  <c r="A468" i="41"/>
  <c r="A469" i="41"/>
  <c r="A470" i="41"/>
  <c r="A471" i="41"/>
  <c r="A472" i="41"/>
  <c r="A473" i="41"/>
  <c r="A474" i="41"/>
  <c r="A475" i="41"/>
  <c r="A476" i="41"/>
  <c r="A477" i="41"/>
  <c r="A478" i="41"/>
  <c r="A479" i="41"/>
  <c r="A480" i="41"/>
  <c r="A481" i="41"/>
  <c r="A482" i="41"/>
  <c r="A483" i="41"/>
  <c r="A484" i="41"/>
  <c r="A485" i="41"/>
  <c r="A486" i="41"/>
  <c r="A487" i="41"/>
  <c r="A488" i="41"/>
  <c r="A489" i="41"/>
  <c r="A490" i="41"/>
  <c r="A491" i="41"/>
  <c r="A492" i="41"/>
  <c r="A493" i="41"/>
  <c r="A494" i="41"/>
  <c r="A495" i="41"/>
  <c r="A496" i="41"/>
  <c r="A497" i="41"/>
  <c r="A498" i="41"/>
  <c r="A499" i="41"/>
  <c r="A500" i="41"/>
  <c r="A501" i="41"/>
  <c r="A502" i="41"/>
  <c r="A503" i="41"/>
  <c r="A504" i="41"/>
  <c r="A505" i="41"/>
  <c r="A506" i="41"/>
  <c r="A507" i="41"/>
  <c r="A508" i="41"/>
  <c r="A509" i="41"/>
  <c r="A510" i="41"/>
  <c r="A511" i="41"/>
  <c r="A92" i="41"/>
  <c r="A91" i="41"/>
  <c r="A90" i="41"/>
  <c r="A89" i="41"/>
  <c r="A88" i="41"/>
  <c r="A87" i="41"/>
  <c r="A86" i="41"/>
  <c r="A85" i="41"/>
  <c r="A84" i="41"/>
  <c r="A83" i="41"/>
  <c r="A82" i="41"/>
  <c r="A81" i="41"/>
  <c r="A80" i="41"/>
  <c r="A79" i="41"/>
  <c r="A78" i="41"/>
  <c r="A77" i="41"/>
  <c r="A76" i="41"/>
  <c r="A75" i="41"/>
  <c r="A74" i="41"/>
  <c r="A73" i="41"/>
  <c r="A72" i="41"/>
  <c r="A71" i="41"/>
  <c r="A70" i="41"/>
  <c r="A69" i="41"/>
  <c r="A68" i="41"/>
  <c r="A67" i="41"/>
  <c r="A66" i="41"/>
  <c r="A65" i="41"/>
  <c r="A64" i="41"/>
  <c r="A63" i="41"/>
  <c r="A62" i="41"/>
  <c r="A61" i="41"/>
  <c r="A60" i="41"/>
  <c r="A59" i="41"/>
  <c r="A58" i="41"/>
  <c r="A57" i="41"/>
  <c r="A56" i="41"/>
  <c r="A55" i="41"/>
  <c r="A54" i="41"/>
  <c r="M24" i="41"/>
  <c r="L24" i="41"/>
  <c r="K24" i="41"/>
  <c r="J24" i="41"/>
  <c r="I24" i="41"/>
  <c r="H24" i="41"/>
  <c r="G24" i="41"/>
  <c r="F24" i="41"/>
  <c r="E24" i="41"/>
  <c r="D24" i="41"/>
  <c r="C24" i="41"/>
  <c r="B24" i="41"/>
  <c r="C18" i="41"/>
  <c r="D18" i="41" s="1"/>
  <c r="E18" i="41" s="1"/>
  <c r="F18" i="41" s="1"/>
  <c r="G18" i="41" s="1"/>
  <c r="H18" i="41" s="1"/>
  <c r="I18" i="41" s="1"/>
  <c r="J18" i="41" s="1"/>
  <c r="K18" i="41" s="1"/>
  <c r="L18" i="41" s="1"/>
  <c r="M18" i="41" s="1"/>
  <c r="A93" i="40"/>
  <c r="A92" i="40"/>
  <c r="A91" i="40"/>
  <c r="A90" i="40"/>
  <c r="A89" i="40"/>
  <c r="A88" i="40"/>
  <c r="A87" i="40"/>
  <c r="A86" i="40"/>
  <c r="A85" i="40"/>
  <c r="A84" i="40"/>
  <c r="A83" i="40"/>
  <c r="A82" i="40"/>
  <c r="A81" i="40"/>
  <c r="A80" i="40"/>
  <c r="A79" i="40"/>
  <c r="A78" i="40"/>
  <c r="A77" i="40"/>
  <c r="A76" i="40"/>
  <c r="A75" i="40"/>
  <c r="A74" i="40"/>
  <c r="A73" i="40"/>
  <c r="A72" i="40"/>
  <c r="A71" i="40"/>
  <c r="A70" i="40"/>
  <c r="A69" i="40"/>
  <c r="A67" i="40"/>
  <c r="A66" i="40"/>
  <c r="A65" i="40"/>
  <c r="A64" i="40"/>
  <c r="A63" i="40"/>
  <c r="A62" i="40"/>
  <c r="A61" i="40"/>
  <c r="A60" i="40"/>
  <c r="A59" i="40"/>
  <c r="A58" i="40"/>
  <c r="A57" i="40"/>
  <c r="A56" i="40"/>
  <c r="A55" i="40"/>
  <c r="M24" i="40"/>
  <c r="L24" i="40"/>
  <c r="K24" i="40"/>
  <c r="J24" i="40"/>
  <c r="I24" i="40"/>
  <c r="H24" i="40"/>
  <c r="G24" i="40"/>
  <c r="F24" i="40"/>
  <c r="E24" i="40"/>
  <c r="D24" i="40"/>
  <c r="C24" i="40"/>
  <c r="B24" i="40"/>
  <c r="D18" i="40"/>
  <c r="E18" i="40" s="1"/>
  <c r="F18" i="40" s="1"/>
  <c r="G18" i="40" s="1"/>
  <c r="H18" i="40" s="1"/>
  <c r="I18" i="40" s="1"/>
  <c r="J18" i="40" s="1"/>
  <c r="K18" i="40" s="1"/>
  <c r="L18" i="40" s="1"/>
  <c r="M18" i="40" s="1"/>
  <c r="C18" i="40"/>
  <c r="A90" i="39"/>
  <c r="A91" i="39"/>
  <c r="A92" i="39"/>
  <c r="A93" i="39"/>
  <c r="A94" i="39"/>
  <c r="A95" i="39"/>
  <c r="A96" i="39"/>
  <c r="A97" i="39"/>
  <c r="A98" i="39"/>
  <c r="A99" i="39"/>
  <c r="A100" i="39"/>
  <c r="A101" i="39"/>
  <c r="A102" i="39"/>
  <c r="A103" i="39"/>
  <c r="A104" i="39"/>
  <c r="A105" i="39"/>
  <c r="A106" i="39"/>
  <c r="A107" i="39"/>
  <c r="A108" i="39"/>
  <c r="A109" i="39"/>
  <c r="A110" i="39"/>
  <c r="A111" i="39"/>
  <c r="A112" i="39"/>
  <c r="A113" i="39"/>
  <c r="A114" i="39"/>
  <c r="A115" i="39"/>
  <c r="A116" i="39"/>
  <c r="A117" i="39"/>
  <c r="A118" i="39"/>
  <c r="A119" i="39"/>
  <c r="A120" i="39"/>
  <c r="A121" i="39"/>
  <c r="A122" i="39"/>
  <c r="A123" i="39"/>
  <c r="A124" i="39"/>
  <c r="A125" i="39"/>
  <c r="A126" i="39"/>
  <c r="A127" i="39"/>
  <c r="A128" i="39"/>
  <c r="A129" i="39"/>
  <c r="A130" i="39"/>
  <c r="A131" i="39"/>
  <c r="A132" i="39"/>
  <c r="A133" i="39"/>
  <c r="A134" i="39"/>
  <c r="A135" i="39"/>
  <c r="A136" i="39"/>
  <c r="A137" i="39"/>
  <c r="A138" i="39"/>
  <c r="A139" i="39"/>
  <c r="A140" i="39"/>
  <c r="A141" i="39"/>
  <c r="A142" i="39"/>
  <c r="A143" i="39"/>
  <c r="A144" i="39"/>
  <c r="A145" i="39"/>
  <c r="A146" i="39"/>
  <c r="A147" i="39"/>
  <c r="A148" i="39"/>
  <c r="A149" i="39"/>
  <c r="A150" i="39"/>
  <c r="A151" i="39"/>
  <c r="A152" i="39"/>
  <c r="A153" i="39"/>
  <c r="A154" i="39"/>
  <c r="A155" i="39"/>
  <c r="A156" i="39"/>
  <c r="A157" i="39"/>
  <c r="A158" i="39"/>
  <c r="A159" i="39"/>
  <c r="A160" i="39"/>
  <c r="A161" i="39"/>
  <c r="A162" i="39"/>
  <c r="A163" i="39"/>
  <c r="A164" i="39"/>
  <c r="A165" i="39"/>
  <c r="A166" i="39"/>
  <c r="A167" i="39"/>
  <c r="A89" i="39"/>
  <c r="A88" i="39"/>
  <c r="A87" i="39"/>
  <c r="A86" i="39"/>
  <c r="A85" i="39"/>
  <c r="A84" i="39"/>
  <c r="A83" i="39"/>
  <c r="A82" i="39"/>
  <c r="A81" i="39"/>
  <c r="A80" i="39"/>
  <c r="A79" i="39"/>
  <c r="A78" i="39"/>
  <c r="A77" i="39"/>
  <c r="A76" i="39"/>
  <c r="A75" i="39"/>
  <c r="A74" i="39"/>
  <c r="A73" i="39"/>
  <c r="A72" i="39"/>
  <c r="A71" i="39"/>
  <c r="A70" i="39"/>
  <c r="A69" i="39"/>
  <c r="A68" i="39"/>
  <c r="A67" i="39"/>
  <c r="A66" i="39"/>
  <c r="A65" i="39"/>
  <c r="A64" i="39"/>
  <c r="A63" i="39"/>
  <c r="A62" i="39"/>
  <c r="A61" i="39"/>
  <c r="A60" i="39"/>
  <c r="A59" i="39"/>
  <c r="A58" i="39"/>
  <c r="A57" i="39"/>
  <c r="A56" i="39"/>
  <c r="A55" i="39"/>
  <c r="A54" i="39"/>
  <c r="A53" i="39"/>
  <c r="A52" i="39"/>
  <c r="A51" i="39"/>
  <c r="M24" i="39"/>
  <c r="L24" i="39"/>
  <c r="K24" i="39"/>
  <c r="J24" i="39"/>
  <c r="I24" i="39"/>
  <c r="H24" i="39"/>
  <c r="G24" i="39"/>
  <c r="F24" i="39"/>
  <c r="E24" i="39"/>
  <c r="D24" i="39"/>
  <c r="C24" i="39"/>
  <c r="B24" i="39"/>
  <c r="C18" i="39"/>
  <c r="D18" i="39" s="1"/>
  <c r="E18" i="39" s="1"/>
  <c r="F18" i="39" s="1"/>
  <c r="G18" i="39" s="1"/>
  <c r="H18" i="39" s="1"/>
  <c r="I18" i="39" s="1"/>
  <c r="J18" i="39" s="1"/>
  <c r="K18" i="39" s="1"/>
  <c r="L18" i="39" s="1"/>
  <c r="M18" i="39" s="1"/>
  <c r="A77" i="38"/>
  <c r="A78" i="38"/>
  <c r="A79" i="38"/>
  <c r="A80" i="38"/>
  <c r="A81" i="38"/>
  <c r="A82" i="38"/>
  <c r="A83" i="38"/>
  <c r="A84" i="38"/>
  <c r="A85" i="38"/>
  <c r="A86" i="38"/>
  <c r="A87" i="38"/>
  <c r="A88" i="38"/>
  <c r="A89" i="38"/>
  <c r="A90" i="38"/>
  <c r="A91" i="38"/>
  <c r="A92" i="38"/>
  <c r="A93" i="38"/>
  <c r="A94" i="38"/>
  <c r="A95" i="38"/>
  <c r="A96" i="38"/>
  <c r="A97" i="38"/>
  <c r="A98" i="38"/>
  <c r="A99" i="38"/>
  <c r="A100" i="38"/>
  <c r="A101" i="38"/>
  <c r="A102" i="38"/>
  <c r="A103" i="38"/>
  <c r="A104" i="38"/>
  <c r="A105" i="38"/>
  <c r="A106" i="38"/>
  <c r="A107" i="38"/>
  <c r="A108" i="38"/>
  <c r="A109" i="38"/>
  <c r="A110" i="38"/>
  <c r="A111" i="38"/>
  <c r="A112" i="38"/>
  <c r="A113" i="38"/>
  <c r="A114" i="38"/>
  <c r="A115" i="38"/>
  <c r="A116" i="38"/>
  <c r="A117" i="38"/>
  <c r="A118" i="38"/>
  <c r="A119" i="38"/>
  <c r="A120" i="38"/>
  <c r="A121" i="38"/>
  <c r="A122" i="38"/>
  <c r="A123" i="38"/>
  <c r="A124" i="38"/>
  <c r="A125" i="38"/>
  <c r="A126" i="38"/>
  <c r="A127" i="38"/>
  <c r="A128" i="38"/>
  <c r="A129" i="38"/>
  <c r="A130" i="38"/>
  <c r="A131" i="38"/>
  <c r="A132" i="38"/>
  <c r="A133" i="38"/>
  <c r="A134" i="38"/>
  <c r="A135" i="38"/>
  <c r="A136" i="38"/>
  <c r="A137" i="38"/>
  <c r="A138" i="38"/>
  <c r="A139" i="38"/>
  <c r="A140" i="38"/>
  <c r="A141" i="38"/>
  <c r="A142" i="38"/>
  <c r="A143" i="38"/>
  <c r="A144" i="38"/>
  <c r="A145" i="38"/>
  <c r="A146" i="38"/>
  <c r="A147" i="38"/>
  <c r="A148" i="38"/>
  <c r="A149" i="38"/>
  <c r="A150" i="38"/>
  <c r="A151" i="38"/>
  <c r="A152" i="38"/>
  <c r="A153" i="38"/>
  <c r="A154" i="38"/>
  <c r="A76" i="38"/>
  <c r="A75" i="38"/>
  <c r="A74" i="38"/>
  <c r="A73" i="38"/>
  <c r="A72" i="38"/>
  <c r="A71" i="38"/>
  <c r="A70" i="38"/>
  <c r="A69" i="38"/>
  <c r="A68" i="38"/>
  <c r="A67" i="38"/>
  <c r="A66" i="38"/>
  <c r="A65" i="38"/>
  <c r="A64" i="38"/>
  <c r="A63" i="38"/>
  <c r="A62" i="38"/>
  <c r="A61" i="38"/>
  <c r="A60" i="38"/>
  <c r="A59" i="38"/>
  <c r="A58" i="38"/>
  <c r="A57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M24" i="38"/>
  <c r="L24" i="38"/>
  <c r="K24" i="38"/>
  <c r="J24" i="38"/>
  <c r="I24" i="38"/>
  <c r="H24" i="38"/>
  <c r="G24" i="38"/>
  <c r="F24" i="38"/>
  <c r="E24" i="38"/>
  <c r="D24" i="38"/>
  <c r="C24" i="38"/>
  <c r="B24" i="38"/>
  <c r="C18" i="38"/>
  <c r="D18" i="38" s="1"/>
  <c r="E18" i="38" s="1"/>
  <c r="F18" i="38" s="1"/>
  <c r="G18" i="38" s="1"/>
  <c r="H18" i="38" s="1"/>
  <c r="I18" i="38" s="1"/>
  <c r="J18" i="38" s="1"/>
  <c r="K18" i="38" s="1"/>
  <c r="L18" i="38" s="1"/>
  <c r="M18" i="38" s="1"/>
  <c r="A76" i="37"/>
  <c r="A75" i="37"/>
  <c r="A74" i="37"/>
  <c r="A73" i="37"/>
  <c r="A72" i="37"/>
  <c r="A71" i="37"/>
  <c r="A70" i="37"/>
  <c r="A69" i="37"/>
  <c r="A68" i="37"/>
  <c r="A67" i="37"/>
  <c r="A66" i="37"/>
  <c r="A65" i="37"/>
  <c r="A64" i="37"/>
  <c r="A63" i="37"/>
  <c r="A62" i="37"/>
  <c r="A61" i="37"/>
  <c r="A60" i="37"/>
  <c r="A59" i="37"/>
  <c r="A58" i="37"/>
  <c r="A57" i="37"/>
  <c r="A56" i="37"/>
  <c r="A55" i="37"/>
  <c r="A54" i="37"/>
  <c r="A53" i="37"/>
  <c r="A52" i="37"/>
  <c r="A51" i="37"/>
  <c r="A50" i="37"/>
  <c r="A49" i="37"/>
  <c r="A48" i="37"/>
  <c r="A47" i="37"/>
  <c r="A46" i="37"/>
  <c r="A45" i="37"/>
  <c r="A44" i="37"/>
  <c r="A43" i="37"/>
  <c r="A42" i="37"/>
  <c r="A41" i="37"/>
  <c r="A40" i="37"/>
  <c r="A39" i="37"/>
  <c r="A38" i="37"/>
  <c r="L33" i="37"/>
  <c r="L31" i="37"/>
  <c r="L29" i="37"/>
  <c r="L27" i="37"/>
  <c r="L25" i="37"/>
  <c r="M24" i="37"/>
  <c r="M33" i="37" s="1"/>
  <c r="L24" i="37"/>
  <c r="L34" i="37" s="1"/>
  <c r="K24" i="37"/>
  <c r="K30" i="37" s="1"/>
  <c r="J24" i="37"/>
  <c r="I24" i="37"/>
  <c r="H24" i="37"/>
  <c r="G24" i="37"/>
  <c r="F24" i="37"/>
  <c r="E24" i="37"/>
  <c r="D24" i="37"/>
  <c r="C24" i="37"/>
  <c r="B24" i="37"/>
  <c r="D18" i="37"/>
  <c r="E18" i="37" s="1"/>
  <c r="F18" i="37" s="1"/>
  <c r="G18" i="37" s="1"/>
  <c r="H18" i="37" s="1"/>
  <c r="I18" i="37" s="1"/>
  <c r="J18" i="37" s="1"/>
  <c r="K18" i="37" s="1"/>
  <c r="L18" i="37" s="1"/>
  <c r="M18" i="37" s="1"/>
  <c r="C18" i="37"/>
  <c r="K25" i="36"/>
  <c r="L25" i="36"/>
  <c r="M25" i="36"/>
  <c r="K26" i="36"/>
  <c r="L26" i="36"/>
  <c r="M26" i="36"/>
  <c r="K27" i="36"/>
  <c r="L27" i="36"/>
  <c r="M27" i="36"/>
  <c r="K28" i="36"/>
  <c r="L28" i="36"/>
  <c r="M28" i="36"/>
  <c r="K29" i="36"/>
  <c r="L29" i="36"/>
  <c r="M29" i="36"/>
  <c r="K30" i="36"/>
  <c r="L30" i="36"/>
  <c r="M30" i="36"/>
  <c r="K31" i="36"/>
  <c r="L31" i="36"/>
  <c r="M31" i="36"/>
  <c r="K32" i="36"/>
  <c r="L32" i="36"/>
  <c r="M32" i="36"/>
  <c r="K33" i="36"/>
  <c r="L33" i="36"/>
  <c r="M33" i="36"/>
  <c r="K34" i="36"/>
  <c r="L34" i="36"/>
  <c r="M34" i="36"/>
  <c r="D11" i="36"/>
  <c r="A76" i="36"/>
  <c r="A75" i="36"/>
  <c r="A74" i="36"/>
  <c r="A73" i="36"/>
  <c r="A72" i="36"/>
  <c r="A71" i="36"/>
  <c r="A70" i="36"/>
  <c r="A69" i="36"/>
  <c r="A68" i="36"/>
  <c r="A67" i="36"/>
  <c r="A66" i="36"/>
  <c r="A65" i="36"/>
  <c r="A64" i="36"/>
  <c r="A63" i="36"/>
  <c r="A62" i="36"/>
  <c r="A61" i="36"/>
  <c r="A60" i="36"/>
  <c r="A59" i="36"/>
  <c r="A58" i="36"/>
  <c r="A57" i="36"/>
  <c r="A56" i="36"/>
  <c r="A55" i="36"/>
  <c r="A54" i="36"/>
  <c r="A53" i="36"/>
  <c r="A52" i="36"/>
  <c r="A51" i="36"/>
  <c r="A50" i="36"/>
  <c r="A49" i="36"/>
  <c r="A48" i="36"/>
  <c r="A47" i="36"/>
  <c r="A46" i="36"/>
  <c r="A45" i="36"/>
  <c r="A44" i="36"/>
  <c r="A43" i="36"/>
  <c r="A42" i="36"/>
  <c r="A41" i="36"/>
  <c r="A40" i="36"/>
  <c r="A39" i="36"/>
  <c r="A38" i="36"/>
  <c r="M24" i="36"/>
  <c r="L24" i="36"/>
  <c r="K24" i="36"/>
  <c r="J24" i="36"/>
  <c r="I24" i="36"/>
  <c r="H24" i="36"/>
  <c r="G24" i="36"/>
  <c r="F24" i="36"/>
  <c r="E24" i="36"/>
  <c r="D24" i="36"/>
  <c r="C24" i="36"/>
  <c r="B24" i="36"/>
  <c r="D18" i="36"/>
  <c r="E18" i="36" s="1"/>
  <c r="F18" i="36" s="1"/>
  <c r="G18" i="36" s="1"/>
  <c r="H18" i="36" s="1"/>
  <c r="I18" i="36" s="1"/>
  <c r="J18" i="36" s="1"/>
  <c r="K18" i="36" s="1"/>
  <c r="L18" i="36" s="1"/>
  <c r="M18" i="36" s="1"/>
  <c r="C18" i="36"/>
  <c r="K25" i="35" a="1"/>
  <c r="K25" i="35" s="1"/>
  <c r="L25" i="35" a="1"/>
  <c r="L25" i="35" s="1"/>
  <c r="M25" i="35" a="1"/>
  <c r="M25" i="35" s="1"/>
  <c r="K26" i="35" a="1"/>
  <c r="K26" i="35" s="1"/>
  <c r="L26" i="35" a="1"/>
  <c r="L26" i="35" s="1"/>
  <c r="M26" i="35" a="1"/>
  <c r="M26" i="35" s="1"/>
  <c r="K27" i="35" a="1"/>
  <c r="K27" i="35" s="1"/>
  <c r="L27" i="35" a="1"/>
  <c r="L27" i="35" s="1"/>
  <c r="M27" i="35" a="1"/>
  <c r="M27" i="35" s="1"/>
  <c r="K28" i="35" a="1"/>
  <c r="K28" i="35" s="1"/>
  <c r="L28" i="35" a="1"/>
  <c r="L28" i="35" s="1"/>
  <c r="M28" i="35" a="1"/>
  <c r="M28" i="35" s="1"/>
  <c r="K29" i="35" a="1"/>
  <c r="K29" i="35" s="1"/>
  <c r="L29" i="35" a="1"/>
  <c r="L29" i="35" s="1"/>
  <c r="M29" i="35" a="1"/>
  <c r="M29" i="35" s="1"/>
  <c r="K30" i="35" a="1"/>
  <c r="K30" i="35" s="1"/>
  <c r="L30" i="35" a="1"/>
  <c r="L30" i="35" s="1"/>
  <c r="M30" i="35" a="1"/>
  <c r="M30" i="35" s="1"/>
  <c r="K31" i="35" a="1"/>
  <c r="K31" i="35" s="1"/>
  <c r="L31" i="35" a="1"/>
  <c r="L31" i="35" s="1"/>
  <c r="M31" i="35" a="1"/>
  <c r="M31" i="35" s="1"/>
  <c r="K32" i="35" a="1"/>
  <c r="K32" i="35" s="1"/>
  <c r="L32" i="35" a="1"/>
  <c r="L32" i="35" s="1"/>
  <c r="M32" i="35" a="1"/>
  <c r="M32" i="35" s="1"/>
  <c r="K33" i="35" a="1"/>
  <c r="K33" i="35" s="1"/>
  <c r="L33" i="35" a="1"/>
  <c r="L33" i="35" s="1"/>
  <c r="M33" i="35" a="1"/>
  <c r="M33" i="35" s="1"/>
  <c r="K34" i="35" a="1"/>
  <c r="K34" i="35" s="1"/>
  <c r="L34" i="35" a="1"/>
  <c r="L34" i="35" s="1"/>
  <c r="M34" i="35" a="1"/>
  <c r="M34" i="35" s="1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K25" i="42" l="1" a="1"/>
  <c r="K25" i="42" s="1"/>
  <c r="K29" i="42" a="1"/>
  <c r="K29" i="42" s="1"/>
  <c r="K33" i="42" a="1"/>
  <c r="K33" i="42" s="1"/>
  <c r="K28" i="42" a="1"/>
  <c r="K28" i="42" s="1"/>
  <c r="K32" i="42" a="1"/>
  <c r="K32" i="42" s="1"/>
  <c r="K27" i="42" a="1"/>
  <c r="K27" i="42" s="1"/>
  <c r="K31" i="42" a="1"/>
  <c r="K31" i="42" s="1"/>
  <c r="K26" i="42" a="1"/>
  <c r="K26" i="42" s="1"/>
  <c r="K30" i="42" a="1"/>
  <c r="K30" i="42" s="1"/>
  <c r="K34" i="42" a="1"/>
  <c r="K34" i="42" s="1"/>
  <c r="L26" i="42" a="1"/>
  <c r="L26" i="42" s="1"/>
  <c r="L30" i="42" a="1"/>
  <c r="L30" i="42" s="1"/>
  <c r="L34" i="42" a="1"/>
  <c r="L34" i="42" s="1"/>
  <c r="L25" i="42" a="1"/>
  <c r="L25" i="42" s="1"/>
  <c r="L29" i="42" a="1"/>
  <c r="L29" i="42" s="1"/>
  <c r="L33" i="42" a="1"/>
  <c r="L33" i="42" s="1"/>
  <c r="L28" i="42" a="1"/>
  <c r="L28" i="42" s="1"/>
  <c r="L32" i="42" a="1"/>
  <c r="L32" i="42" s="1"/>
  <c r="L27" i="42" a="1"/>
  <c r="L27" i="42" s="1"/>
  <c r="L31" i="42" a="1"/>
  <c r="L31" i="42" s="1"/>
  <c r="M27" i="42" a="1"/>
  <c r="M27" i="42" s="1"/>
  <c r="M31" i="42" a="1"/>
  <c r="M31" i="42" s="1"/>
  <c r="M26" i="42" a="1"/>
  <c r="M26" i="42" s="1"/>
  <c r="M30" i="42" a="1"/>
  <c r="M30" i="42" s="1"/>
  <c r="M34" i="42" a="1"/>
  <c r="M34" i="42" s="1"/>
  <c r="M25" i="42" a="1"/>
  <c r="M25" i="42" s="1"/>
  <c r="M29" i="42" a="1"/>
  <c r="M29" i="42" s="1"/>
  <c r="M33" i="42" a="1"/>
  <c r="M33" i="42" s="1"/>
  <c r="M28" i="42" a="1"/>
  <c r="M28" i="42" s="1"/>
  <c r="M32" i="42" a="1"/>
  <c r="M32" i="42" s="1"/>
  <c r="M27" i="41" a="1"/>
  <c r="M27" i="41" s="1"/>
  <c r="M31" i="41" a="1"/>
  <c r="M31" i="41" s="1"/>
  <c r="M26" i="41" a="1"/>
  <c r="M26" i="41" s="1"/>
  <c r="M30" i="41" a="1"/>
  <c r="M30" i="41" s="1"/>
  <c r="M34" i="41" a="1"/>
  <c r="M34" i="41" s="1"/>
  <c r="M25" i="41" a="1"/>
  <c r="M25" i="41" s="1"/>
  <c r="M29" i="41" a="1"/>
  <c r="M29" i="41" s="1"/>
  <c r="M33" i="41" a="1"/>
  <c r="M33" i="41" s="1"/>
  <c r="M32" i="41" a="1"/>
  <c r="M32" i="41" s="1"/>
  <c r="M28" i="41" a="1"/>
  <c r="M28" i="41" s="1"/>
  <c r="K25" i="41" a="1"/>
  <c r="K25" i="41" s="1"/>
  <c r="K29" i="41" a="1"/>
  <c r="K29" i="41" s="1"/>
  <c r="K33" i="41" a="1"/>
  <c r="K33" i="41" s="1"/>
  <c r="K28" i="41" a="1"/>
  <c r="K28" i="41" s="1"/>
  <c r="K32" i="41" a="1"/>
  <c r="K32" i="41" s="1"/>
  <c r="K27" i="41" a="1"/>
  <c r="K27" i="41" s="1"/>
  <c r="K31" i="41" a="1"/>
  <c r="K31" i="41" s="1"/>
  <c r="K26" i="41" a="1"/>
  <c r="K26" i="41" s="1"/>
  <c r="K34" i="41" a="1"/>
  <c r="K34" i="41" s="1"/>
  <c r="K30" i="41" a="1"/>
  <c r="K30" i="41" s="1"/>
  <c r="L26" i="41" a="1"/>
  <c r="L26" i="41" s="1"/>
  <c r="L30" i="41" a="1"/>
  <c r="L30" i="41" s="1"/>
  <c r="L34" i="41" a="1"/>
  <c r="L34" i="41" s="1"/>
  <c r="L25" i="41" a="1"/>
  <c r="L25" i="41" s="1"/>
  <c r="L29" i="41" a="1"/>
  <c r="L29" i="41" s="1"/>
  <c r="L33" i="41" a="1"/>
  <c r="L33" i="41" s="1"/>
  <c r="L28" i="41" a="1"/>
  <c r="L28" i="41" s="1"/>
  <c r="L32" i="41" a="1"/>
  <c r="L32" i="41" s="1"/>
  <c r="L31" i="41" a="1"/>
  <c r="L31" i="41" s="1"/>
  <c r="L27" i="41" a="1"/>
  <c r="L27" i="41" s="1"/>
  <c r="M27" i="39" a="1"/>
  <c r="M27" i="39" s="1"/>
  <c r="M31" i="39" a="1"/>
  <c r="M31" i="39" s="1"/>
  <c r="M32" i="39" a="1"/>
  <c r="M32" i="39" s="1"/>
  <c r="M26" i="39" a="1"/>
  <c r="M26" i="39" s="1"/>
  <c r="M30" i="39" a="1"/>
  <c r="M30" i="39" s="1"/>
  <c r="M34" i="39" a="1"/>
  <c r="M34" i="39" s="1"/>
  <c r="M28" i="39" a="1"/>
  <c r="M28" i="39" s="1"/>
  <c r="M25" i="39" a="1"/>
  <c r="M25" i="39" s="1"/>
  <c r="M29" i="39" a="1"/>
  <c r="M29" i="39" s="1"/>
  <c r="M33" i="39" a="1"/>
  <c r="M33" i="39" s="1"/>
  <c r="K33" i="39" a="1"/>
  <c r="K33" i="39" s="1"/>
  <c r="K25" i="39" a="1"/>
  <c r="K25" i="39" s="1"/>
  <c r="K29" i="39" a="1"/>
  <c r="K29" i="39" s="1"/>
  <c r="K34" i="39" a="1"/>
  <c r="K34" i="39" s="1"/>
  <c r="K28" i="39" a="1"/>
  <c r="K28" i="39" s="1"/>
  <c r="K32" i="39" a="1"/>
  <c r="K32" i="39" s="1"/>
  <c r="K26" i="39" a="1"/>
  <c r="K26" i="39" s="1"/>
  <c r="K27" i="39" a="1"/>
  <c r="K27" i="39" s="1"/>
  <c r="K31" i="39" a="1"/>
  <c r="K31" i="39" s="1"/>
  <c r="K30" i="39" a="1"/>
  <c r="K30" i="39" s="1"/>
  <c r="L26" i="39" a="1"/>
  <c r="L26" i="39" s="1"/>
  <c r="L30" i="39" a="1"/>
  <c r="L30" i="39" s="1"/>
  <c r="L34" i="39" a="1"/>
  <c r="L34" i="39" s="1"/>
  <c r="L25" i="39" a="1"/>
  <c r="L25" i="39" s="1"/>
  <c r="L29" i="39" a="1"/>
  <c r="L29" i="39" s="1"/>
  <c r="L33" i="39" a="1"/>
  <c r="L33" i="39" s="1"/>
  <c r="L27" i="39" a="1"/>
  <c r="L27" i="39" s="1"/>
  <c r="L31" i="39" a="1"/>
  <c r="L31" i="39" s="1"/>
  <c r="L28" i="39" a="1"/>
  <c r="L28" i="39" s="1"/>
  <c r="L32" i="39" a="1"/>
  <c r="L32" i="39" s="1"/>
  <c r="K25" i="45"/>
  <c r="K33" i="45"/>
  <c r="K28" i="45"/>
  <c r="K31" i="45"/>
  <c r="K26" i="45"/>
  <c r="K34" i="45"/>
  <c r="K30" i="45"/>
  <c r="K32" i="45"/>
  <c r="K29" i="45"/>
  <c r="M27" i="45"/>
  <c r="M30" i="45"/>
  <c r="M25" i="45"/>
  <c r="M33" i="45"/>
  <c r="M28" i="45"/>
  <c r="M26" i="45"/>
  <c r="M32" i="45"/>
  <c r="M34" i="45"/>
  <c r="M31" i="45"/>
  <c r="K27" i="45"/>
  <c r="L30" i="45"/>
  <c r="L25" i="45"/>
  <c r="L33" i="45"/>
  <c r="L28" i="45"/>
  <c r="L31" i="45"/>
  <c r="L27" i="45"/>
  <c r="L34" i="45"/>
  <c r="L32" i="45"/>
  <c r="L29" i="45"/>
  <c r="L26" i="45"/>
  <c r="K25" i="38" a="1"/>
  <c r="K25" i="38" s="1"/>
  <c r="K29" i="38" a="1"/>
  <c r="K29" i="38" s="1"/>
  <c r="K33" i="38" a="1"/>
  <c r="K33" i="38" s="1"/>
  <c r="K28" i="38" a="1"/>
  <c r="K28" i="38" s="1"/>
  <c r="K32" i="38" a="1"/>
  <c r="K32" i="38" s="1"/>
  <c r="K27" i="38" a="1"/>
  <c r="K27" i="38" s="1"/>
  <c r="K31" i="38" a="1"/>
  <c r="K31" i="38" s="1"/>
  <c r="K34" i="38" a="1"/>
  <c r="K34" i="38" s="1"/>
  <c r="K26" i="38" a="1"/>
  <c r="K26" i="38" s="1"/>
  <c r="K30" i="38" a="1"/>
  <c r="K30" i="38" s="1"/>
  <c r="L26" i="38" a="1"/>
  <c r="L26" i="38" s="1"/>
  <c r="L30" i="38" a="1"/>
  <c r="L30" i="38" s="1"/>
  <c r="L34" i="38" a="1"/>
  <c r="L34" i="38" s="1"/>
  <c r="L25" i="38" a="1"/>
  <c r="L25" i="38" s="1"/>
  <c r="L29" i="38" a="1"/>
  <c r="L29" i="38" s="1"/>
  <c r="L33" i="38" a="1"/>
  <c r="L33" i="38" s="1"/>
  <c r="L28" i="38" a="1"/>
  <c r="L28" i="38" s="1"/>
  <c r="L32" i="38" a="1"/>
  <c r="L32" i="38" s="1"/>
  <c r="L31" i="38" a="1"/>
  <c r="L31" i="38" s="1"/>
  <c r="L27" i="38" a="1"/>
  <c r="L27" i="38" s="1"/>
  <c r="M27" i="38" a="1"/>
  <c r="M27" i="38" s="1"/>
  <c r="M31" i="38" a="1"/>
  <c r="M31" i="38" s="1"/>
  <c r="M26" i="38" a="1"/>
  <c r="M26" i="38" s="1"/>
  <c r="M30" i="38" a="1"/>
  <c r="M30" i="38" s="1"/>
  <c r="M34" i="38" a="1"/>
  <c r="M34" i="38" s="1"/>
  <c r="M25" i="38" a="1"/>
  <c r="M25" i="38" s="1"/>
  <c r="M29" i="38" a="1"/>
  <c r="M29" i="38" s="1"/>
  <c r="M33" i="38" a="1"/>
  <c r="M33" i="38" s="1"/>
  <c r="M28" i="38" a="1"/>
  <c r="M28" i="38" s="1"/>
  <c r="M32" i="38" a="1"/>
  <c r="M32" i="38" s="1"/>
  <c r="K32" i="37"/>
  <c r="L26" i="37"/>
  <c r="L28" i="37"/>
  <c r="L30" i="37"/>
  <c r="L32" i="37"/>
  <c r="K26" i="37"/>
  <c r="K28" i="37"/>
  <c r="M28" i="37"/>
  <c r="M30" i="37"/>
  <c r="M34" i="37"/>
  <c r="M26" i="37"/>
  <c r="M32" i="37"/>
  <c r="K25" i="37"/>
  <c r="K27" i="37"/>
  <c r="K29" i="37"/>
  <c r="K31" i="37"/>
  <c r="K33" i="37"/>
  <c r="K34" i="37"/>
  <c r="M25" i="37"/>
  <c r="M27" i="37"/>
  <c r="M29" i="37"/>
  <c r="M31" i="37"/>
  <c r="A76" i="35"/>
  <c r="A75" i="35"/>
  <c r="A74" i="35"/>
  <c r="A73" i="35"/>
  <c r="A72" i="35"/>
  <c r="A71" i="35"/>
  <c r="A70" i="35"/>
  <c r="A69" i="35"/>
  <c r="A68" i="35"/>
  <c r="A67" i="35"/>
  <c r="A66" i="35"/>
  <c r="A65" i="35"/>
  <c r="A64" i="35"/>
  <c r="A63" i="35"/>
  <c r="A62" i="35"/>
  <c r="A61" i="35"/>
  <c r="A60" i="35"/>
  <c r="A59" i="35"/>
  <c r="A58" i="35"/>
  <c r="A57" i="35"/>
  <c r="A56" i="35"/>
  <c r="A55" i="35"/>
  <c r="A54" i="35"/>
  <c r="A53" i="35"/>
  <c r="A52" i="35"/>
  <c r="A51" i="35"/>
  <c r="A50" i="35"/>
  <c r="A49" i="35"/>
  <c r="A48" i="35"/>
  <c r="A47" i="35"/>
  <c r="A46" i="35"/>
  <c r="A45" i="35"/>
  <c r="A44" i="35"/>
  <c r="A43" i="35"/>
  <c r="A42" i="35"/>
  <c r="A41" i="35"/>
  <c r="A40" i="35"/>
  <c r="A39" i="35"/>
  <c r="A38" i="35"/>
  <c r="M24" i="35"/>
  <c r="L24" i="35"/>
  <c r="K24" i="35"/>
  <c r="J24" i="35"/>
  <c r="I24" i="35"/>
  <c r="H24" i="35"/>
  <c r="G24" i="35"/>
  <c r="F24" i="35"/>
  <c r="E24" i="35"/>
  <c r="D24" i="35"/>
  <c r="C24" i="35"/>
  <c r="B24" i="35"/>
  <c r="E18" i="35"/>
  <c r="F18" i="35" s="1"/>
  <c r="G18" i="35" s="1"/>
  <c r="H18" i="35" s="1"/>
  <c r="I18" i="35" s="1"/>
  <c r="J18" i="35" s="1"/>
  <c r="K18" i="35" s="1"/>
  <c r="L18" i="35" s="1"/>
  <c r="M18" i="35" s="1"/>
  <c r="D18" i="35"/>
  <c r="C18" i="35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M24" i="34"/>
  <c r="L24" i="34"/>
  <c r="K24" i="34"/>
  <c r="J24" i="34"/>
  <c r="I24" i="34"/>
  <c r="H24" i="34"/>
  <c r="G24" i="34"/>
  <c r="E24" i="34"/>
  <c r="D24" i="34"/>
  <c r="C24" i="34"/>
  <c r="B24" i="34"/>
  <c r="D18" i="34"/>
  <c r="E18" i="34" s="1"/>
  <c r="F18" i="34" s="1"/>
  <c r="G18" i="34" s="1"/>
  <c r="H18" i="34" s="1"/>
  <c r="I18" i="34" s="1"/>
  <c r="J18" i="34" s="1"/>
  <c r="K18" i="34" s="1"/>
  <c r="L18" i="34" s="1"/>
  <c r="M18" i="34" s="1"/>
  <c r="C18" i="34"/>
  <c r="K25" i="33" a="1"/>
  <c r="K25" i="33" s="1"/>
  <c r="L25" i="33" a="1"/>
  <c r="L25" i="33" s="1"/>
  <c r="M25" i="33" a="1"/>
  <c r="M25" i="33" s="1"/>
  <c r="K26" i="33" a="1"/>
  <c r="K26" i="33" s="1"/>
  <c r="L26" i="33" a="1"/>
  <c r="L26" i="33" s="1"/>
  <c r="M26" i="33" a="1"/>
  <c r="M26" i="33" s="1"/>
  <c r="K27" i="33" a="1"/>
  <c r="K27" i="33" s="1"/>
  <c r="L27" i="33" a="1"/>
  <c r="L27" i="33" s="1"/>
  <c r="M27" i="33" a="1"/>
  <c r="M27" i="33" s="1"/>
  <c r="K28" i="33" a="1"/>
  <c r="K28" i="33"/>
  <c r="L28" i="33" a="1"/>
  <c r="L28" i="33" s="1"/>
  <c r="M28" i="33" a="1"/>
  <c r="M28" i="33" s="1"/>
  <c r="K29" i="33" a="1"/>
  <c r="K29" i="33" s="1"/>
  <c r="L29" i="33" a="1"/>
  <c r="L29" i="33" s="1"/>
  <c r="M29" i="33" a="1"/>
  <c r="M29" i="33" s="1"/>
  <c r="K30" i="33" a="1"/>
  <c r="K30" i="33" s="1"/>
  <c r="L30" i="33" a="1"/>
  <c r="L30" i="33" s="1"/>
  <c r="M30" i="33" a="1"/>
  <c r="M30" i="33" s="1"/>
  <c r="K31" i="33" a="1"/>
  <c r="K31" i="33" s="1"/>
  <c r="L31" i="33" a="1"/>
  <c r="L31" i="33" s="1"/>
  <c r="M31" i="33" a="1"/>
  <c r="M31" i="33" s="1"/>
  <c r="K32" i="33" a="1"/>
  <c r="K32" i="33" s="1"/>
  <c r="L32" i="33" a="1"/>
  <c r="L32" i="33" s="1"/>
  <c r="M32" i="33" a="1"/>
  <c r="M32" i="33" s="1"/>
  <c r="K33" i="33" a="1"/>
  <c r="K33" i="33" s="1"/>
  <c r="L33" i="33" a="1"/>
  <c r="L33" i="33" s="1"/>
  <c r="M33" i="33" a="1"/>
  <c r="M33" i="33" s="1"/>
  <c r="K34" i="33" a="1"/>
  <c r="K34" i="33" s="1"/>
  <c r="L34" i="33" a="1"/>
  <c r="L34" i="33" s="1"/>
  <c r="M34" i="33" a="1"/>
  <c r="M34" i="33" s="1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A43" i="33"/>
  <c r="A42" i="33"/>
  <c r="A41" i="33"/>
  <c r="A40" i="33"/>
  <c r="A39" i="33"/>
  <c r="A38" i="33"/>
  <c r="M24" i="33"/>
  <c r="L24" i="33"/>
  <c r="K24" i="33"/>
  <c r="J24" i="33"/>
  <c r="I24" i="33"/>
  <c r="H24" i="33"/>
  <c r="G24" i="33"/>
  <c r="F24" i="33"/>
  <c r="E24" i="33"/>
  <c r="D24" i="33"/>
  <c r="C24" i="33"/>
  <c r="B24" i="33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D11" i="33"/>
  <c r="C24" i="31"/>
  <c r="D24" i="31"/>
  <c r="E24" i="31"/>
  <c r="F24" i="31"/>
  <c r="G24" i="31"/>
  <c r="H24" i="31"/>
  <c r="I24" i="31"/>
  <c r="J24" i="31"/>
  <c r="K24" i="31"/>
  <c r="L24" i="31"/>
  <c r="M24" i="31"/>
  <c r="B24" i="31"/>
  <c r="C18" i="31"/>
  <c r="D18" i="31" s="1"/>
  <c r="E18" i="31" s="1"/>
  <c r="F18" i="31" s="1"/>
  <c r="G18" i="31" s="1"/>
  <c r="H18" i="31" s="1"/>
  <c r="I18" i="31" s="1"/>
  <c r="J18" i="31" s="1"/>
  <c r="K18" i="31" s="1"/>
  <c r="L18" i="31" s="1"/>
  <c r="M18" i="31" s="1"/>
  <c r="A12" i="30"/>
  <c r="A57" i="31"/>
  <c r="A13" i="30"/>
  <c r="A14" i="30"/>
  <c r="A25" i="30"/>
  <c r="A36" i="30"/>
  <c r="A44" i="30"/>
  <c r="A45" i="30"/>
  <c r="A46" i="30"/>
  <c r="A47" i="30"/>
  <c r="A48" i="30"/>
  <c r="A49" i="30"/>
  <c r="A15" i="30"/>
  <c r="A16" i="30"/>
  <c r="A65" i="31" s="1"/>
  <c r="A17" i="30"/>
  <c r="A18" i="30"/>
  <c r="A19" i="30"/>
  <c r="A20" i="30"/>
  <c r="A21" i="30"/>
  <c r="A22" i="30"/>
  <c r="A23" i="30"/>
  <c r="A24" i="30"/>
  <c r="A26" i="30"/>
  <c r="A27" i="30"/>
  <c r="A28" i="30"/>
  <c r="A29" i="30"/>
  <c r="A30" i="30"/>
  <c r="A31" i="30"/>
  <c r="A32" i="30"/>
  <c r="A33" i="30"/>
  <c r="A34" i="30"/>
  <c r="A35" i="30"/>
  <c r="A37" i="30"/>
  <c r="A38" i="30"/>
  <c r="A39" i="30"/>
  <c r="A40" i="30"/>
  <c r="A41" i="30"/>
  <c r="A42" i="30"/>
  <c r="A43" i="30"/>
  <c r="A11" i="30"/>
  <c r="A43" i="31" s="1"/>
  <c r="D11" i="31"/>
  <c r="I27" i="39" l="1" a="1"/>
  <c r="I27" i="39" s="1"/>
  <c r="J30" i="39" a="1"/>
  <c r="J30" i="39" s="1"/>
  <c r="J26" i="39" a="1"/>
  <c r="J26" i="39" s="1"/>
  <c r="F30" i="39" a="1"/>
  <c r="F30" i="39" s="1"/>
  <c r="I33" i="39" a="1"/>
  <c r="I33" i="39" s="1"/>
  <c r="F33" i="39" a="1"/>
  <c r="F33" i="39" s="1"/>
  <c r="I31" i="39" a="1"/>
  <c r="I31" i="39" s="1"/>
  <c r="I28" i="39" a="1"/>
  <c r="I28" i="39" s="1"/>
  <c r="J25" i="39" a="1"/>
  <c r="J25" i="39" s="1"/>
  <c r="J28" i="39" a="1"/>
  <c r="J28" i="39" s="1"/>
  <c r="F34" i="39" a="1"/>
  <c r="F34" i="39" s="1"/>
  <c r="I30" i="39" a="1"/>
  <c r="I30" i="39" s="1"/>
  <c r="F29" i="39" a="1"/>
  <c r="F29" i="39" s="1"/>
  <c r="I34" i="39" a="1"/>
  <c r="I34" i="39" s="1"/>
  <c r="I26" i="39" a="1"/>
  <c r="I26" i="39" s="1"/>
  <c r="J27" i="39" a="1"/>
  <c r="J27" i="39" s="1"/>
  <c r="J29" i="39" a="1"/>
  <c r="J29" i="39" s="1"/>
  <c r="F31" i="39" a="1"/>
  <c r="F31" i="39" s="1"/>
  <c r="J32" i="39" a="1"/>
  <c r="J32" i="39" s="1"/>
  <c r="J33" i="39" a="1"/>
  <c r="J33" i="39" s="1"/>
  <c r="I32" i="39" a="1"/>
  <c r="I32" i="39" s="1"/>
  <c r="J31" i="39" a="1"/>
  <c r="J31" i="39" s="1"/>
  <c r="F28" i="39" a="1"/>
  <c r="F28" i="39" s="1"/>
  <c r="I29" i="39" a="1"/>
  <c r="I29" i="39" s="1"/>
  <c r="F27" i="39" a="1"/>
  <c r="F27" i="39" s="1"/>
  <c r="F25" i="39" a="1"/>
  <c r="F25" i="39" s="1"/>
  <c r="J34" i="39" a="1"/>
  <c r="J34" i="39" s="1"/>
  <c r="F32" i="39" a="1"/>
  <c r="F32" i="39" s="1"/>
  <c r="F26" i="39" a="1"/>
  <c r="F26" i="39" s="1"/>
  <c r="I25" i="39" a="1"/>
  <c r="I25" i="39" s="1"/>
  <c r="A74" i="31"/>
  <c r="A66" i="31"/>
  <c r="A58" i="31"/>
  <c r="A50" i="31"/>
  <c r="A42" i="31"/>
  <c r="A49" i="31"/>
  <c r="A41" i="31"/>
  <c r="A72" i="31"/>
  <c r="A64" i="31"/>
  <c r="A56" i="31"/>
  <c r="A48" i="31"/>
  <c r="A40" i="31"/>
  <c r="A73" i="31"/>
  <c r="A71" i="31"/>
  <c r="A63" i="31"/>
  <c r="A55" i="31"/>
  <c r="A47" i="31"/>
  <c r="A39" i="31"/>
  <c r="A70" i="31"/>
  <c r="A62" i="31"/>
  <c r="A54" i="31"/>
  <c r="A46" i="31"/>
  <c r="A38" i="31"/>
  <c r="A69" i="31"/>
  <c r="A61" i="31"/>
  <c r="A53" i="31"/>
  <c r="A45" i="31"/>
  <c r="A76" i="31"/>
  <c r="A68" i="31"/>
  <c r="A60" i="31"/>
  <c r="A52" i="31"/>
  <c r="A44" i="31"/>
  <c r="A75" i="31"/>
  <c r="A67" i="31"/>
  <c r="A59" i="31"/>
  <c r="A51" i="31"/>
  <c r="M30" i="31" l="1" a="1"/>
  <c r="M30" i="31" s="1"/>
  <c r="M27" i="31" a="1"/>
  <c r="M27" i="31" s="1"/>
  <c r="M29" i="31" a="1"/>
  <c r="M29" i="31" s="1"/>
  <c r="M34" i="31" a="1"/>
  <c r="M34" i="31" s="1"/>
  <c r="L25" i="31" a="1"/>
  <c r="L25" i="31" s="1"/>
  <c r="M26" i="31" a="1"/>
  <c r="M26" i="31" s="1"/>
  <c r="L29" i="31" a="1"/>
  <c r="L29" i="31" s="1"/>
  <c r="L30" i="31" a="1"/>
  <c r="L30" i="31" s="1"/>
  <c r="L32" i="31" a="1"/>
  <c r="L32" i="31" s="1"/>
  <c r="L26" i="31" a="1"/>
  <c r="L26" i="31" s="1"/>
  <c r="L31" i="31" a="1"/>
  <c r="L31" i="31" s="1"/>
  <c r="L28" i="31" a="1"/>
  <c r="L28" i="31" s="1"/>
  <c r="K30" i="31" a="1"/>
  <c r="K30" i="31" s="1"/>
  <c r="L33" i="31" a="1"/>
  <c r="L33" i="31" s="1"/>
  <c r="K34" i="31" a="1"/>
  <c r="K34" i="31" s="1"/>
  <c r="B31" i="35" l="1" a="1"/>
  <c r="B31" i="35" s="1"/>
  <c r="E33" i="35" a="1"/>
  <c r="E33" i="35" s="1"/>
  <c r="G32" i="31" a="1"/>
  <c r="G32" i="31" s="1"/>
  <c r="I27" i="33" a="1"/>
  <c r="I27" i="33" s="1"/>
  <c r="G26" i="36"/>
  <c r="M25" i="31" a="1"/>
  <c r="M25" i="31" s="1"/>
  <c r="B34" i="33" a="1"/>
  <c r="B34" i="33" s="1"/>
  <c r="G26" i="31" a="1"/>
  <c r="G26" i="31" s="1"/>
  <c r="I28" i="31" a="1"/>
  <c r="I28" i="31" s="1"/>
  <c r="B25" i="31" a="1"/>
  <c r="B25" i="31" s="1"/>
  <c r="B33" i="38" a="1"/>
  <c r="B33" i="38" s="1"/>
  <c r="B32" i="35" a="1"/>
  <c r="B32" i="35" s="1"/>
  <c r="I26" i="33" a="1"/>
  <c r="I26" i="33" s="1"/>
  <c r="B34" i="31" a="1"/>
  <c r="B34" i="31" s="1"/>
  <c r="C28" i="36"/>
  <c r="H29" i="38" a="1"/>
  <c r="H29" i="38" s="1"/>
  <c r="I31" i="31" a="1"/>
  <c r="I31" i="31" s="1"/>
  <c r="D31" i="35" a="1"/>
  <c r="D31" i="35" s="1"/>
  <c r="C29" i="37"/>
  <c r="H26" i="33" a="1"/>
  <c r="H26" i="33" s="1"/>
  <c r="D26" i="31" a="1"/>
  <c r="D26" i="31" s="1"/>
  <c r="H32" i="33" a="1"/>
  <c r="H32" i="33" s="1"/>
  <c r="F33" i="33" a="1"/>
  <c r="F33" i="33" s="1"/>
  <c r="B27" i="35" a="1"/>
  <c r="B27" i="35" s="1"/>
  <c r="B26" i="37"/>
  <c r="K28" i="31" a="1"/>
  <c r="K28" i="31" s="1"/>
  <c r="C27" i="37"/>
  <c r="I25" i="31" a="1"/>
  <c r="I25" i="31" s="1"/>
  <c r="J33" i="35" a="1"/>
  <c r="J33" i="35" s="1"/>
  <c r="G32" i="37"/>
  <c r="F34" i="31" a="1"/>
  <c r="F34" i="31" s="1"/>
  <c r="J34" i="33" a="1"/>
  <c r="J34" i="33" s="1"/>
  <c r="G27" i="35" a="1"/>
  <c r="G27" i="35" s="1"/>
  <c r="K31" i="31" a="1"/>
  <c r="K31" i="31" s="1"/>
  <c r="D30" i="35" a="1"/>
  <c r="D30" i="35" s="1"/>
  <c r="M32" i="31" a="1"/>
  <c r="M32" i="31" s="1"/>
  <c r="E27" i="38" a="1"/>
  <c r="E27" i="38" s="1"/>
  <c r="E28" i="36"/>
  <c r="H25" i="37"/>
  <c r="D31" i="36"/>
  <c r="C25" i="33" a="1"/>
  <c r="C25" i="33" s="1"/>
  <c r="B29" i="35" a="1"/>
  <c r="B29" i="35" s="1"/>
  <c r="J28" i="35" a="1"/>
  <c r="J28" i="35" s="1"/>
  <c r="J34" i="31" a="1"/>
  <c r="J34" i="31" s="1"/>
  <c r="H33" i="38" a="1"/>
  <c r="H33" i="38" s="1"/>
  <c r="D32" i="36"/>
  <c r="J32" i="31" a="1"/>
  <c r="J32" i="31" s="1"/>
  <c r="C34" i="35" a="1"/>
  <c r="C34" i="35" s="1"/>
  <c r="E30" i="37"/>
  <c r="C27" i="36"/>
  <c r="C28" i="37"/>
  <c r="F26" i="31" a="1"/>
  <c r="F26" i="31" s="1"/>
  <c r="I31" i="37"/>
  <c r="I25" i="37"/>
  <c r="E32" i="36"/>
  <c r="I34" i="36"/>
  <c r="G34" i="37"/>
  <c r="B32" i="36"/>
  <c r="I28" i="37"/>
  <c r="C34" i="37"/>
  <c r="D28" i="37"/>
  <c r="G31" i="37"/>
  <c r="B26" i="38" a="1"/>
  <c r="B26" i="38" s="1"/>
  <c r="F34" i="36"/>
  <c r="H34" i="35" a="1"/>
  <c r="H34" i="35" s="1"/>
  <c r="I34" i="31" a="1"/>
  <c r="I34" i="31" s="1"/>
  <c r="H29" i="35" a="1"/>
  <c r="H29" i="35" s="1"/>
  <c r="G25" i="31" a="1"/>
  <c r="G25" i="31" s="1"/>
  <c r="G32" i="38" a="1"/>
  <c r="G32" i="38" s="1"/>
  <c r="E27" i="33" a="1"/>
  <c r="E27" i="33" s="1"/>
  <c r="G31" i="31" a="1"/>
  <c r="G31" i="31" s="1"/>
  <c r="C32" i="38" a="1"/>
  <c r="C32" i="38" s="1"/>
  <c r="D30" i="33" a="1"/>
  <c r="D30" i="33" s="1"/>
  <c r="J28" i="31" a="1"/>
  <c r="J28" i="31" s="1"/>
  <c r="J26" i="31" a="1"/>
  <c r="J26" i="31" s="1"/>
  <c r="D30" i="36"/>
  <c r="J25" i="36"/>
  <c r="D29" i="35" a="1"/>
  <c r="D29" i="35" s="1"/>
  <c r="D27" i="31" a="1"/>
  <c r="D27" i="31" s="1"/>
  <c r="B31" i="31" a="1"/>
  <c r="B31" i="31" s="1"/>
  <c r="E27" i="37"/>
  <c r="C28" i="33" a="1"/>
  <c r="C28" i="33" s="1"/>
  <c r="C30" i="33" a="1"/>
  <c r="C30" i="33" s="1"/>
  <c r="D33" i="37"/>
  <c r="B34" i="36"/>
  <c r="C31" i="35" a="1"/>
  <c r="C31" i="35" s="1"/>
  <c r="B29" i="38" a="1"/>
  <c r="B29" i="38" s="1"/>
  <c r="H31" i="31" a="1"/>
  <c r="H31" i="31" s="1"/>
  <c r="E25" i="33" a="1"/>
  <c r="E25" i="33" s="1"/>
  <c r="C25" i="31" a="1"/>
  <c r="C25" i="31" s="1"/>
  <c r="H34" i="36"/>
  <c r="G32" i="35" a="1"/>
  <c r="G32" i="35" s="1"/>
  <c r="D28" i="38" a="1"/>
  <c r="D28" i="38" s="1"/>
  <c r="G25" i="36"/>
  <c r="H27" i="35" a="1"/>
  <c r="H27" i="35" s="1"/>
  <c r="G29" i="36"/>
  <c r="H27" i="38" a="1"/>
  <c r="H27" i="38" s="1"/>
  <c r="G28" i="33" a="1"/>
  <c r="G28" i="33" s="1"/>
  <c r="I30" i="35" a="1"/>
  <c r="I30" i="35" s="1"/>
  <c r="D33" i="33" a="1"/>
  <c r="D33" i="33" s="1"/>
  <c r="C33" i="37"/>
  <c r="E28" i="31" a="1"/>
  <c r="E28" i="31" s="1"/>
  <c r="B28" i="38" a="1"/>
  <c r="B28" i="38" s="1"/>
  <c r="H29" i="33" a="1"/>
  <c r="H29" i="33" s="1"/>
  <c r="B30" i="37"/>
  <c r="G33" i="35" a="1"/>
  <c r="G33" i="35" s="1"/>
  <c r="B34" i="37"/>
  <c r="F29" i="36"/>
  <c r="E33" i="31" a="1"/>
  <c r="E33" i="31" s="1"/>
  <c r="G30" i="37"/>
  <c r="G31" i="33" a="1"/>
  <c r="G31" i="33" s="1"/>
  <c r="G29" i="31" a="1"/>
  <c r="G29" i="31" s="1"/>
  <c r="B32" i="31" a="1"/>
  <c r="B32" i="31" s="1"/>
  <c r="D25" i="33" a="1"/>
  <c r="D25" i="33" s="1"/>
  <c r="I28" i="33" a="1"/>
  <c r="I28" i="33" s="1"/>
  <c r="E25" i="35" a="1"/>
  <c r="E25" i="35" s="1"/>
  <c r="D29" i="36"/>
  <c r="D29" i="33" a="1"/>
  <c r="D29" i="33" s="1"/>
  <c r="J34" i="35" a="1"/>
  <c r="J34" i="35" s="1"/>
  <c r="D26" i="35" a="1"/>
  <c r="D26" i="35" s="1"/>
  <c r="F25" i="31" a="1"/>
  <c r="F25" i="31" s="1"/>
  <c r="G26" i="33" a="1"/>
  <c r="G26" i="33" s="1"/>
  <c r="E27" i="35" a="1"/>
  <c r="E27" i="35" s="1"/>
  <c r="I25" i="33" a="1"/>
  <c r="I25" i="33" s="1"/>
  <c r="D28" i="36"/>
  <c r="I27" i="37"/>
  <c r="C33" i="35" a="1"/>
  <c r="C33" i="35" s="1"/>
  <c r="G31" i="36"/>
  <c r="F34" i="33" a="1"/>
  <c r="F34" i="33" s="1"/>
  <c r="C34" i="36"/>
  <c r="E30" i="35" a="1"/>
  <c r="E30" i="35" s="1"/>
  <c r="G32" i="36"/>
  <c r="D25" i="36"/>
  <c r="I25" i="35" a="1"/>
  <c r="I25" i="35" s="1"/>
  <c r="I29" i="36"/>
  <c r="F33" i="37"/>
  <c r="J27" i="31" a="1"/>
  <c r="J27" i="31" s="1"/>
  <c r="G29" i="33" a="1"/>
  <c r="G29" i="33" s="1"/>
  <c r="K32" i="31" a="1"/>
  <c r="K32" i="31" s="1"/>
  <c r="C32" i="31" a="1"/>
  <c r="C32" i="31" s="1"/>
  <c r="H32" i="38" a="1"/>
  <c r="H32" i="38" s="1"/>
  <c r="C30" i="31" a="1"/>
  <c r="C30" i="31" s="1"/>
  <c r="I31" i="35" a="1"/>
  <c r="I31" i="35" s="1"/>
  <c r="E30" i="31" a="1"/>
  <c r="E30" i="31" s="1"/>
  <c r="B31" i="36"/>
  <c r="C29" i="36"/>
  <c r="K26" i="31" a="1"/>
  <c r="K26" i="31" s="1"/>
  <c r="F27" i="33" a="1"/>
  <c r="F27" i="33" s="1"/>
  <c r="H26" i="36"/>
  <c r="G33" i="36"/>
  <c r="I26" i="36"/>
  <c r="F25" i="33" a="1"/>
  <c r="F25" i="33" s="1"/>
  <c r="J29" i="31" a="1"/>
  <c r="J29" i="31" s="1"/>
  <c r="F31" i="37"/>
  <c r="B33" i="35" a="1"/>
  <c r="B33" i="35" s="1"/>
  <c r="H31" i="36"/>
  <c r="B31" i="33" a="1"/>
  <c r="B31" i="33" s="1"/>
  <c r="F25" i="36"/>
  <c r="H33" i="37"/>
  <c r="J29" i="35" a="1"/>
  <c r="J29" i="35" s="1"/>
  <c r="F30" i="31" a="1"/>
  <c r="F30" i="31" s="1"/>
  <c r="D33" i="36"/>
  <c r="C28" i="35" a="1"/>
  <c r="C28" i="35" s="1"/>
  <c r="J33" i="36"/>
  <c r="I33" i="33" a="1"/>
  <c r="I33" i="33" s="1"/>
  <c r="F27" i="35" a="1"/>
  <c r="F27" i="35" s="1"/>
  <c r="B30" i="35" a="1"/>
  <c r="B30" i="35" s="1"/>
  <c r="H32" i="31" a="1"/>
  <c r="H32" i="31" s="1"/>
  <c r="B27" i="31" a="1"/>
  <c r="B27" i="31" s="1"/>
  <c r="B28" i="31" a="1"/>
  <c r="B28" i="31" s="1"/>
  <c r="E31" i="35" a="1"/>
  <c r="E31" i="35" s="1"/>
  <c r="B33" i="31" a="1"/>
  <c r="B33" i="31" s="1"/>
  <c r="E27" i="31" a="1"/>
  <c r="E27" i="31" s="1"/>
  <c r="E26" i="33" a="1"/>
  <c r="E26" i="33" s="1"/>
  <c r="G28" i="31" a="1"/>
  <c r="G28" i="31" s="1"/>
  <c r="D28" i="35" a="1"/>
  <c r="D28" i="35" s="1"/>
  <c r="G25" i="33" a="1"/>
  <c r="G25" i="33" s="1"/>
  <c r="J33" i="33" a="1"/>
  <c r="J33" i="33" s="1"/>
  <c r="E25" i="36"/>
  <c r="F32" i="31" a="1"/>
  <c r="F32" i="31" s="1"/>
  <c r="I33" i="31" a="1"/>
  <c r="I33" i="31" s="1"/>
  <c r="E31" i="33" a="1"/>
  <c r="E31" i="33" s="1"/>
  <c r="E34" i="38" a="1"/>
  <c r="E34" i="38" s="1"/>
  <c r="C25" i="35" a="1"/>
  <c r="C25" i="35" s="1"/>
  <c r="D27" i="36"/>
  <c r="E32" i="37"/>
  <c r="I32" i="33" a="1"/>
  <c r="I32" i="33" s="1"/>
  <c r="B29" i="31" a="1"/>
  <c r="B29" i="31" s="1"/>
  <c r="E32" i="31" a="1"/>
  <c r="E32" i="31" s="1"/>
  <c r="G34" i="31" a="1"/>
  <c r="G34" i="31" s="1"/>
  <c r="C31" i="31" a="1"/>
  <c r="C31" i="31" s="1"/>
  <c r="H29" i="36"/>
  <c r="D33" i="31" a="1"/>
  <c r="D33" i="31" s="1"/>
  <c r="E33" i="33" a="1"/>
  <c r="E33" i="33" s="1"/>
  <c r="D29" i="37"/>
  <c r="H27" i="37"/>
  <c r="J28" i="33" a="1"/>
  <c r="J28" i="33" s="1"/>
  <c r="B34" i="35" a="1"/>
  <c r="B34" i="35" s="1"/>
  <c r="H31" i="37"/>
  <c r="B32" i="33" a="1"/>
  <c r="B32" i="33" s="1"/>
  <c r="F31" i="35" a="1"/>
  <c r="F31" i="35" s="1"/>
  <c r="J30" i="33" a="1"/>
  <c r="J30" i="33" s="1"/>
  <c r="G33" i="31" a="1"/>
  <c r="G33" i="31" s="1"/>
  <c r="B29" i="33" a="1"/>
  <c r="B29" i="33" s="1"/>
  <c r="D26" i="38" a="1"/>
  <c r="D26" i="38" s="1"/>
  <c r="F28" i="33" a="1"/>
  <c r="F28" i="33" s="1"/>
  <c r="K25" i="31" a="1"/>
  <c r="K25" i="31" s="1"/>
  <c r="H30" i="35" a="1"/>
  <c r="H30" i="35" s="1"/>
  <c r="C33" i="31" a="1"/>
  <c r="C33" i="31" s="1"/>
  <c r="C29" i="33" a="1"/>
  <c r="C29" i="33" s="1"/>
  <c r="F29" i="37"/>
  <c r="H34" i="31" a="1"/>
  <c r="H34" i="31" s="1"/>
  <c r="J31" i="35" a="1"/>
  <c r="J31" i="35" s="1"/>
  <c r="G30" i="33" a="1"/>
  <c r="G30" i="33" s="1"/>
  <c r="I25" i="36"/>
  <c r="J30" i="37"/>
  <c r="H31" i="38" a="1"/>
  <c r="H31" i="38" s="1"/>
  <c r="F28" i="36"/>
  <c r="E32" i="33" a="1"/>
  <c r="E32" i="33" s="1"/>
  <c r="D25" i="35" a="1"/>
  <c r="D25" i="35" s="1"/>
  <c r="D32" i="31" a="1"/>
  <c r="D32" i="31" s="1"/>
  <c r="C27" i="33" a="1"/>
  <c r="C27" i="33" s="1"/>
  <c r="G26" i="37"/>
  <c r="B25" i="38" a="1"/>
  <c r="B25" i="38" s="1"/>
  <c r="D30" i="38" a="1"/>
  <c r="D30" i="38" s="1"/>
  <c r="F33" i="35" a="1"/>
  <c r="F33" i="35" s="1"/>
  <c r="J26" i="33" a="1"/>
  <c r="J26" i="33" s="1"/>
  <c r="F25" i="35" a="1"/>
  <c r="F25" i="35" s="1"/>
  <c r="H25" i="31" a="1"/>
  <c r="H25" i="31" s="1"/>
  <c r="G25" i="35" a="1"/>
  <c r="G25" i="35" s="1"/>
  <c r="C31" i="38" a="1"/>
  <c r="C31" i="38" s="1"/>
  <c r="G26" i="35" a="1"/>
  <c r="G26" i="35" s="1"/>
  <c r="F28" i="37"/>
  <c r="B30" i="36"/>
  <c r="D32" i="37"/>
  <c r="B30" i="31" a="1"/>
  <c r="B30" i="31" s="1"/>
  <c r="G30" i="38" a="1"/>
  <c r="G30" i="38" s="1"/>
  <c r="D32" i="35" a="1"/>
  <c r="D32" i="35" s="1"/>
  <c r="M28" i="31" a="1"/>
  <c r="M28" i="31" s="1"/>
  <c r="E29" i="35" a="1"/>
  <c r="E29" i="35" s="1"/>
  <c r="D25" i="38" a="1"/>
  <c r="D25" i="38" s="1"/>
  <c r="H26" i="38" a="1"/>
  <c r="H26" i="38" s="1"/>
  <c r="E26" i="36"/>
  <c r="E29" i="38" a="1"/>
  <c r="E29" i="38" s="1"/>
  <c r="C26" i="35" a="1"/>
  <c r="C26" i="35" s="1"/>
  <c r="C30" i="35" a="1"/>
  <c r="C30" i="35" s="1"/>
  <c r="B27" i="36"/>
  <c r="F30" i="37"/>
  <c r="H28" i="33" a="1"/>
  <c r="H28" i="33" s="1"/>
  <c r="I30" i="31" a="1"/>
  <c r="I30" i="31" s="1"/>
  <c r="G25" i="37"/>
  <c r="B28" i="35" a="1"/>
  <c r="B28" i="35" s="1"/>
  <c r="J30" i="35" a="1"/>
  <c r="J30" i="35" s="1"/>
  <c r="J31" i="31" a="1"/>
  <c r="J31" i="31" s="1"/>
  <c r="H34" i="37"/>
  <c r="D26" i="36"/>
  <c r="G34" i="38" a="1"/>
  <c r="G34" i="38" s="1"/>
  <c r="H33" i="35" a="1"/>
  <c r="H33" i="35" s="1"/>
  <c r="J26" i="37"/>
  <c r="B26" i="33" a="1"/>
  <c r="B26" i="33" s="1"/>
  <c r="K27" i="31" a="1"/>
  <c r="K27" i="31" s="1"/>
  <c r="B28" i="37"/>
  <c r="I32" i="35" a="1"/>
  <c r="I32" i="35" s="1"/>
  <c r="E28" i="37"/>
  <c r="I29" i="31" a="1"/>
  <c r="I29" i="31" s="1"/>
  <c r="B33" i="36"/>
  <c r="B33" i="33" a="1"/>
  <c r="B33" i="33" s="1"/>
  <c r="I31" i="33" a="1"/>
  <c r="I31" i="33" s="1"/>
  <c r="I26" i="35" a="1"/>
  <c r="I26" i="35" s="1"/>
  <c r="J27" i="33" a="1"/>
  <c r="J27" i="33" s="1"/>
  <c r="H28" i="36"/>
  <c r="F32" i="33" a="1"/>
  <c r="F32" i="33" s="1"/>
  <c r="H28" i="31" a="1"/>
  <c r="H28" i="31" s="1"/>
  <c r="E33" i="37"/>
  <c r="F32" i="37"/>
  <c r="I27" i="31" a="1"/>
  <c r="I27" i="31" s="1"/>
  <c r="H26" i="31" a="1"/>
  <c r="H26" i="31" s="1"/>
  <c r="H31" i="33" a="1"/>
  <c r="H31" i="33" s="1"/>
  <c r="F27" i="31" a="1"/>
  <c r="F27" i="31" s="1"/>
  <c r="C26" i="38" a="1"/>
  <c r="C26" i="38" s="1"/>
  <c r="C30" i="37"/>
  <c r="D28" i="33" a="1"/>
  <c r="D28" i="33" s="1"/>
  <c r="I31" i="36"/>
  <c r="C29" i="31" a="1"/>
  <c r="C29" i="31" s="1"/>
  <c r="J26" i="36"/>
  <c r="C30" i="38" a="1"/>
  <c r="C30" i="38" s="1"/>
  <c r="G30" i="31" a="1"/>
  <c r="G30" i="31" s="1"/>
  <c r="H27" i="33" a="1"/>
  <c r="H27" i="33" s="1"/>
  <c r="F28" i="35" a="1"/>
  <c r="F28" i="35" s="1"/>
  <c r="H33" i="33" a="1"/>
  <c r="H33" i="33" s="1"/>
  <c r="E25" i="31" a="1"/>
  <c r="E25" i="31" s="1"/>
  <c r="H29" i="31" a="1"/>
  <c r="H29" i="31" s="1"/>
  <c r="I34" i="35" a="1"/>
  <c r="I34" i="35" s="1"/>
  <c r="D26" i="33" a="1"/>
  <c r="D26" i="33" s="1"/>
  <c r="B26" i="36"/>
  <c r="G34" i="33" a="1"/>
  <c r="G34" i="33" s="1"/>
  <c r="H25" i="36"/>
  <c r="F29" i="35" a="1"/>
  <c r="F29" i="35" s="1"/>
  <c r="H30" i="33" a="1"/>
  <c r="H30" i="33" s="1"/>
  <c r="G33" i="33" a="1"/>
  <c r="G33" i="33" s="1"/>
  <c r="G31" i="35" a="1"/>
  <c r="G31" i="35" s="1"/>
  <c r="G27" i="36"/>
  <c r="F27" i="36"/>
  <c r="B27" i="38" a="1"/>
  <c r="B27" i="38" s="1"/>
  <c r="D29" i="38" a="1"/>
  <c r="D29" i="38" s="1"/>
  <c r="H30" i="37"/>
  <c r="J28" i="37"/>
  <c r="B28" i="33" a="1"/>
  <c r="B28" i="33" s="1"/>
  <c r="H32" i="35" a="1"/>
  <c r="H32" i="35" s="1"/>
  <c r="B33" i="37"/>
  <c r="I29" i="37"/>
  <c r="C25" i="37"/>
  <c r="B27" i="37"/>
  <c r="I32" i="36"/>
  <c r="E28" i="35" a="1"/>
  <c r="E28" i="35" s="1"/>
  <c r="H31" i="35" a="1"/>
  <c r="H31" i="35" s="1"/>
  <c r="D31" i="31" a="1"/>
  <c r="D31" i="31" s="1"/>
  <c r="H27" i="31" a="1"/>
  <c r="H27" i="31" s="1"/>
  <c r="J32" i="33" a="1"/>
  <c r="J32" i="33" s="1"/>
  <c r="D25" i="37"/>
  <c r="C34" i="38" a="1"/>
  <c r="C34" i="38" s="1"/>
  <c r="H30" i="31" a="1"/>
  <c r="H30" i="31" s="1"/>
  <c r="G28" i="35" a="1"/>
  <c r="G28" i="35" s="1"/>
  <c r="I27" i="35" a="1"/>
  <c r="I27" i="35" s="1"/>
  <c r="D29" i="31" a="1"/>
  <c r="D29" i="31" s="1"/>
  <c r="I30" i="33" a="1"/>
  <c r="I30" i="33" s="1"/>
  <c r="E34" i="33" a="1"/>
  <c r="E34" i="33" s="1"/>
  <c r="D34" i="33" a="1"/>
  <c r="D34" i="33" s="1"/>
  <c r="I28" i="36"/>
  <c r="D27" i="35" a="1"/>
  <c r="D27" i="35" s="1"/>
  <c r="H28" i="38" a="1"/>
  <c r="H28" i="38" s="1"/>
  <c r="C32" i="37"/>
  <c r="F29" i="33" a="1"/>
  <c r="F29" i="33" s="1"/>
  <c r="E25" i="38" a="1"/>
  <c r="E25" i="38" s="1"/>
  <c r="D32" i="38" a="1"/>
  <c r="D32" i="38" s="1"/>
  <c r="C33" i="36"/>
  <c r="C31" i="33" a="1"/>
  <c r="C31" i="33" s="1"/>
  <c r="C28" i="38" a="1"/>
  <c r="C28" i="38" s="1"/>
  <c r="G27" i="33" a="1"/>
  <c r="G27" i="33" s="1"/>
  <c r="I34" i="37"/>
  <c r="C34" i="31" a="1"/>
  <c r="C34" i="31" s="1"/>
  <c r="G27" i="31" a="1"/>
  <c r="G27" i="31" s="1"/>
  <c r="D34" i="35" a="1"/>
  <c r="D34" i="35" s="1"/>
  <c r="D30" i="31" a="1"/>
  <c r="D30" i="31" s="1"/>
  <c r="M31" i="31" a="1"/>
  <c r="M31" i="31" s="1"/>
  <c r="D34" i="36"/>
  <c r="G30" i="36"/>
  <c r="E27" i="36"/>
  <c r="J34" i="36"/>
  <c r="C29" i="38" a="1"/>
  <c r="C29" i="38" s="1"/>
  <c r="C26" i="33" a="1"/>
  <c r="C26" i="33" s="1"/>
  <c r="D27" i="33" a="1"/>
  <c r="D27" i="33" s="1"/>
  <c r="D31" i="33" a="1"/>
  <c r="D31" i="33" s="1"/>
  <c r="M33" i="31" a="1"/>
  <c r="M33" i="31" s="1"/>
  <c r="J29" i="37"/>
  <c r="J33" i="37"/>
  <c r="H29" i="37"/>
  <c r="B25" i="33" a="1"/>
  <c r="B25" i="33" s="1"/>
  <c r="F26" i="35" a="1"/>
  <c r="F26" i="35" s="1"/>
  <c r="E26" i="35" a="1"/>
  <c r="E26" i="35" s="1"/>
  <c r="I33" i="37"/>
  <c r="H26" i="35" a="1"/>
  <c r="H26" i="35" s="1"/>
  <c r="E26" i="31" a="1"/>
  <c r="E26" i="31" s="1"/>
  <c r="B25" i="37"/>
  <c r="H32" i="36"/>
  <c r="K29" i="31" a="1"/>
  <c r="K29" i="31" s="1"/>
  <c r="H34" i="33" a="1"/>
  <c r="H34" i="33" s="1"/>
  <c r="F28" i="31" a="1"/>
  <c r="F28" i="31" s="1"/>
  <c r="I30" i="37"/>
  <c r="B32" i="38" a="1"/>
  <c r="B32" i="38" s="1"/>
  <c r="C27" i="38" a="1"/>
  <c r="C27" i="38" s="1"/>
  <c r="C26" i="36"/>
  <c r="F31" i="31" a="1"/>
  <c r="F31" i="31" s="1"/>
  <c r="G25" i="38" a="1"/>
  <c r="G25" i="38" s="1"/>
  <c r="J27" i="37"/>
  <c r="B29" i="36"/>
  <c r="H26" i="37"/>
  <c r="D25" i="31" a="1"/>
  <c r="D25" i="31" s="1"/>
  <c r="G31" i="38" a="1"/>
  <c r="G31" i="38" s="1"/>
  <c r="C32" i="33" a="1"/>
  <c r="C32" i="33" s="1"/>
  <c r="C28" i="31" a="1"/>
  <c r="C28" i="31" s="1"/>
  <c r="I26" i="37"/>
  <c r="E31" i="37"/>
  <c r="C33" i="33" a="1"/>
  <c r="C33" i="33" s="1"/>
  <c r="J31" i="37"/>
  <c r="F31" i="33" a="1"/>
  <c r="F31" i="33" s="1"/>
  <c r="H30" i="36"/>
  <c r="B31" i="38" a="1"/>
  <c r="B31" i="38" s="1"/>
  <c r="B30" i="33" a="1"/>
  <c r="B30" i="33" s="1"/>
  <c r="D28" i="31" a="1"/>
  <c r="D28" i="31" s="1"/>
  <c r="E34" i="37"/>
  <c r="D34" i="37"/>
  <c r="I30" i="36"/>
  <c r="I34" i="33" a="1"/>
  <c r="I34" i="33" s="1"/>
  <c r="H25" i="35" a="1"/>
  <c r="H25" i="35" s="1"/>
  <c r="H33" i="31" a="1"/>
  <c r="H33" i="31" s="1"/>
  <c r="I26" i="31" a="1"/>
  <c r="I26" i="31" s="1"/>
  <c r="I33" i="35" a="1"/>
  <c r="I33" i="35" s="1"/>
  <c r="J30" i="31" a="1"/>
  <c r="J30" i="31" s="1"/>
  <c r="I27" i="36"/>
  <c r="E29" i="37"/>
  <c r="L27" i="31" a="1"/>
  <c r="L27" i="31" s="1"/>
  <c r="G28" i="37"/>
  <c r="D31" i="38" a="1"/>
  <c r="D31" i="38" s="1"/>
  <c r="B29" i="37"/>
  <c r="J32" i="35" a="1"/>
  <c r="J32" i="35" s="1"/>
  <c r="G27" i="37"/>
  <c r="F26" i="36"/>
  <c r="L34" i="31" a="1"/>
  <c r="L34" i="31" s="1"/>
  <c r="J32" i="36"/>
  <c r="C25" i="38" a="1"/>
  <c r="C25" i="38" s="1"/>
  <c r="C27" i="31" a="1"/>
  <c r="C27" i="31" s="1"/>
  <c r="C32" i="36"/>
  <c r="G30" i="35" a="1"/>
  <c r="G30" i="35" s="1"/>
  <c r="I28" i="35" a="1"/>
  <c r="I28" i="35" s="1"/>
  <c r="J34" i="37"/>
  <c r="E30" i="36"/>
  <c r="E29" i="36"/>
  <c r="C31" i="36"/>
  <c r="H34" i="38" a="1"/>
  <c r="H34" i="38" s="1"/>
  <c r="G33" i="37"/>
  <c r="E34" i="36"/>
  <c r="E30" i="38" a="1"/>
  <c r="E30" i="38" s="1"/>
  <c r="C31" i="37"/>
  <c r="B25" i="35" a="1"/>
  <c r="B25" i="35" s="1"/>
  <c r="J25" i="31" a="1"/>
  <c r="J25" i="31" s="1"/>
  <c r="K33" i="31" a="1"/>
  <c r="K33" i="31" s="1"/>
  <c r="I29" i="35" a="1"/>
  <c r="I29" i="35" s="1"/>
  <c r="C26" i="31" a="1"/>
  <c r="C26" i="31" s="1"/>
  <c r="F30" i="36"/>
  <c r="F25" i="37"/>
  <c r="B31" i="37"/>
  <c r="D27" i="38" a="1"/>
  <c r="D27" i="38" s="1"/>
  <c r="F31" i="36"/>
  <c r="C33" i="38" a="1"/>
  <c r="C33" i="38" s="1"/>
  <c r="F27" i="37"/>
  <c r="D32" i="33" a="1"/>
  <c r="D32" i="33" s="1"/>
  <c r="J26" i="35" a="1"/>
  <c r="J26" i="35" s="1"/>
  <c r="H25" i="33" a="1"/>
  <c r="H25" i="33" s="1"/>
  <c r="D34" i="38" a="1"/>
  <c r="D34" i="38" s="1"/>
  <c r="J25" i="33" a="1"/>
  <c r="J25" i="33" s="1"/>
  <c r="G34" i="36"/>
  <c r="J29" i="33" a="1"/>
  <c r="J29" i="33" s="1"/>
  <c r="H27" i="36"/>
  <c r="C32" i="35" a="1"/>
  <c r="C32" i="35" s="1"/>
  <c r="E29" i="31" a="1"/>
  <c r="E29" i="31" s="1"/>
  <c r="B30" i="38" a="1"/>
  <c r="B30" i="38" s="1"/>
  <c r="E34" i="35" a="1"/>
  <c r="E34" i="35" s="1"/>
  <c r="E30" i="33" a="1"/>
  <c r="E30" i="33" s="1"/>
  <c r="F29" i="31" a="1"/>
  <c r="F29" i="31" s="1"/>
  <c r="J33" i="31" a="1"/>
  <c r="J33" i="31" s="1"/>
  <c r="J25" i="37"/>
  <c r="I29" i="33" a="1"/>
  <c r="I29" i="33" s="1"/>
  <c r="B27" i="33" a="1"/>
  <c r="B27" i="33" s="1"/>
  <c r="E33" i="36"/>
  <c r="E33" i="38" a="1"/>
  <c r="E33" i="38" s="1"/>
  <c r="B32" i="37"/>
  <c r="J27" i="35" a="1"/>
  <c r="J27" i="35" s="1"/>
  <c r="F26" i="33" a="1"/>
  <c r="F26" i="33" s="1"/>
  <c r="F34" i="37"/>
  <c r="J28" i="36"/>
  <c r="E29" i="33" a="1"/>
  <c r="E29" i="33" s="1"/>
  <c r="D33" i="38" a="1"/>
  <c r="D33" i="38" s="1"/>
  <c r="F30" i="33" a="1"/>
  <c r="F30" i="33" s="1"/>
  <c r="B28" i="36"/>
  <c r="E28" i="38" a="1"/>
  <c r="E28" i="38" s="1"/>
  <c r="D27" i="37"/>
  <c r="E31" i="31" a="1"/>
  <c r="E31" i="31" s="1"/>
  <c r="J30" i="36"/>
  <c r="G29" i="37"/>
  <c r="F32" i="36"/>
  <c r="I32" i="37"/>
  <c r="B26" i="31" a="1"/>
  <c r="B26" i="31" s="1"/>
  <c r="C25" i="36"/>
  <c r="G26" i="38" a="1"/>
  <c r="G26" i="38" s="1"/>
  <c r="H25" i="38" a="1"/>
  <c r="H25" i="38" s="1"/>
  <c r="J32" i="37"/>
  <c r="G29" i="38" a="1"/>
  <c r="G29" i="38" s="1"/>
  <c r="D26" i="37"/>
  <c r="E32" i="35" a="1"/>
  <c r="E32" i="35" s="1"/>
  <c r="E32" i="38" a="1"/>
  <c r="E32" i="38" s="1"/>
  <c r="G32" i="33" a="1"/>
  <c r="G32" i="33" s="1"/>
  <c r="F34" i="35" a="1"/>
  <c r="F34" i="35" s="1"/>
  <c r="C27" i="35" a="1"/>
  <c r="C27" i="35" s="1"/>
  <c r="C34" i="33" a="1"/>
  <c r="C34" i="33" s="1"/>
  <c r="E25" i="37"/>
  <c r="G34" i="35" a="1"/>
  <c r="G34" i="35" s="1"/>
  <c r="F33" i="31" a="1"/>
  <c r="F33" i="31" s="1"/>
  <c r="J31" i="36"/>
  <c r="G28" i="38" a="1"/>
  <c r="G28" i="38" s="1"/>
  <c r="D30" i="37"/>
  <c r="G29" i="35" a="1"/>
  <c r="G29" i="35" s="1"/>
  <c r="G28" i="36"/>
  <c r="F30" i="35" a="1"/>
  <c r="F30" i="35" s="1"/>
  <c r="B26" i="35" a="1"/>
  <c r="B26" i="35" s="1"/>
  <c r="E26" i="37"/>
  <c r="D31" i="37"/>
  <c r="C30" i="36"/>
  <c r="F32" i="35" a="1"/>
  <c r="F32" i="35" s="1"/>
  <c r="B25" i="36"/>
  <c r="B34" i="38" a="1"/>
  <c r="B34" i="38" s="1"/>
  <c r="E28" i="33" a="1"/>
  <c r="E28" i="33" s="1"/>
  <c r="E31" i="36"/>
  <c r="G27" i="38" a="1"/>
  <c r="G27" i="38" s="1"/>
  <c r="F33" i="36"/>
  <c r="D34" i="31" a="1"/>
  <c r="D34" i="31" s="1"/>
  <c r="E26" i="38" a="1"/>
  <c r="E26" i="38" s="1"/>
  <c r="F26" i="37"/>
  <c r="E34" i="31" a="1"/>
  <c r="E34" i="31" s="1"/>
  <c r="J29" i="36"/>
  <c r="D33" i="35" a="1"/>
  <c r="D33" i="35" s="1"/>
  <c r="H32" i="37"/>
  <c r="H28" i="37"/>
  <c r="J25" i="35" a="1"/>
  <c r="J25" i="35" s="1"/>
  <c r="H33" i="36"/>
  <c r="E31" i="38" a="1"/>
  <c r="E31" i="38" s="1"/>
  <c r="H30" i="38" a="1"/>
  <c r="H30" i="38" s="1"/>
  <c r="H28" i="35" a="1"/>
  <c r="H28" i="35" s="1"/>
  <c r="J31" i="33" a="1"/>
  <c r="J31" i="33" s="1"/>
  <c r="I32" i="31" a="1"/>
  <c r="I32" i="31" s="1"/>
  <c r="C26" i="37"/>
  <c r="J27" i="36"/>
  <c r="C29" i="35" a="1"/>
  <c r="C29" i="35" s="1"/>
  <c r="I33" i="36"/>
  <c r="G33" i="38" a="1"/>
  <c r="G33" i="38" s="1"/>
  <c r="C33" i="39" l="1" a="1"/>
  <c r="C33" i="39" s="1"/>
  <c r="E29" i="39" a="1"/>
  <c r="E29" i="39" s="1"/>
  <c r="B33" i="39" a="1"/>
  <c r="B33" i="39" s="1"/>
  <c r="D28" i="39" a="1"/>
  <c r="D28" i="39" s="1"/>
  <c r="C25" i="39" a="1"/>
  <c r="C25" i="39" s="1"/>
  <c r="D26" i="39" a="1"/>
  <c r="D26" i="39" s="1"/>
  <c r="C32" i="39" a="1"/>
  <c r="C32" i="39" s="1"/>
  <c r="E34" i="39" a="1"/>
  <c r="E34" i="39" s="1"/>
  <c r="H31" i="39" a="1"/>
  <c r="H31" i="39" s="1"/>
  <c r="D33" i="39" a="1"/>
  <c r="D33" i="39" s="1"/>
  <c r="D31" i="39" a="1"/>
  <c r="D31" i="39" s="1"/>
  <c r="C34" i="39" a="1"/>
  <c r="C34" i="39" s="1"/>
  <c r="B31" i="39" a="1"/>
  <c r="B31" i="39" s="1"/>
  <c r="B30" i="39" a="1"/>
  <c r="B30" i="39" s="1"/>
  <c r="G32" i="42" a="1"/>
  <c r="G32" i="42" s="1"/>
  <c r="D29" i="39" a="1"/>
  <c r="D29" i="39" s="1"/>
  <c r="H26" i="39" a="1"/>
  <c r="H26" i="39" s="1"/>
  <c r="I29" i="42" a="1"/>
  <c r="I29" i="42" s="1"/>
  <c r="H33" i="42" a="1"/>
  <c r="H33" i="42" s="1"/>
  <c r="B34" i="39" a="1"/>
  <c r="B34" i="39" s="1"/>
  <c r="D27" i="39" a="1"/>
  <c r="D27" i="39" s="1"/>
  <c r="G26" i="39" a="1"/>
  <c r="G26" i="39" s="1"/>
  <c r="B26" i="39" a="1"/>
  <c r="B26" i="39" s="1"/>
  <c r="B25" i="39" a="1"/>
  <c r="B25" i="39" s="1"/>
  <c r="C28" i="39" a="1"/>
  <c r="C28" i="39" s="1"/>
  <c r="B29" i="39" a="1"/>
  <c r="B29" i="39" s="1"/>
  <c r="B32" i="39" a="1"/>
  <c r="B32" i="39" s="1"/>
  <c r="G27" i="39" a="1"/>
  <c r="G27" i="39" s="1"/>
  <c r="G28" i="39" a="1"/>
  <c r="G28" i="39" s="1"/>
  <c r="H33" i="39" a="1"/>
  <c r="H33" i="39" s="1"/>
  <c r="H27" i="39" a="1"/>
  <c r="H27" i="39" s="1"/>
  <c r="G30" i="39" a="1"/>
  <c r="G30" i="39" s="1"/>
  <c r="G25" i="39" a="1"/>
  <c r="G25" i="39" s="1"/>
  <c r="I31" i="42" a="1"/>
  <c r="I31" i="42" s="1"/>
  <c r="F26" i="42" a="1"/>
  <c r="F26" i="42" s="1"/>
  <c r="H34" i="39" a="1"/>
  <c r="H34" i="39" s="1"/>
  <c r="G33" i="39" a="1"/>
  <c r="G33" i="39" s="1"/>
  <c r="E32" i="39" a="1"/>
  <c r="E32" i="39" s="1"/>
  <c r="B28" i="39" a="1"/>
  <c r="B28" i="39" s="1"/>
  <c r="E30" i="39" a="1"/>
  <c r="E30" i="39" s="1"/>
  <c r="C31" i="39" a="1"/>
  <c r="C31" i="39" s="1"/>
  <c r="H32" i="39" a="1"/>
  <c r="H32" i="39" s="1"/>
  <c r="C30" i="39" a="1"/>
  <c r="C30" i="39" s="1"/>
  <c r="H29" i="39" a="1"/>
  <c r="H29" i="39" s="1"/>
  <c r="J30" i="42" a="1"/>
  <c r="J30" i="42" s="1"/>
  <c r="I28" i="42" a="1"/>
  <c r="I28" i="42" s="1"/>
  <c r="J31" i="42" a="1"/>
  <c r="J31" i="42" s="1"/>
  <c r="E25" i="39" a="1"/>
  <c r="E25" i="39" s="1"/>
  <c r="H25" i="39" a="1"/>
  <c r="H25" i="39" s="1"/>
  <c r="C26" i="39" a="1"/>
  <c r="C26" i="39" s="1"/>
  <c r="G32" i="39" a="1"/>
  <c r="G32" i="39" s="1"/>
  <c r="G31" i="39" a="1"/>
  <c r="G31" i="39" s="1"/>
  <c r="H28" i="39" a="1"/>
  <c r="H28" i="39" s="1"/>
  <c r="C29" i="39" a="1"/>
  <c r="C29" i="39" s="1"/>
  <c r="F34" i="42" a="1"/>
  <c r="F34" i="42" s="1"/>
  <c r="F29" i="42" a="1"/>
  <c r="F29" i="42" s="1"/>
  <c r="E27" i="39" a="1"/>
  <c r="E27" i="39" s="1"/>
  <c r="D30" i="39" a="1"/>
  <c r="D30" i="39" s="1"/>
  <c r="D25" i="39" a="1"/>
  <c r="D25" i="39" s="1"/>
  <c r="E28" i="39" a="1"/>
  <c r="E28" i="39" s="1"/>
  <c r="G34" i="39" a="1"/>
  <c r="G34" i="39" s="1"/>
  <c r="H30" i="42" a="1"/>
  <c r="H30" i="42" s="1"/>
  <c r="G29" i="39" a="1"/>
  <c r="G29" i="39" s="1"/>
  <c r="C27" i="39" a="1"/>
  <c r="C27" i="39" s="1"/>
  <c r="H30" i="39" a="1"/>
  <c r="H30" i="39" s="1"/>
  <c r="D32" i="39" a="1"/>
  <c r="D32" i="39" s="1"/>
  <c r="E26" i="39" a="1"/>
  <c r="E26" i="39" s="1"/>
  <c r="E31" i="39" a="1"/>
  <c r="E31" i="39" s="1"/>
  <c r="E33" i="39" a="1"/>
  <c r="E33" i="39" s="1"/>
  <c r="B27" i="39" a="1"/>
  <c r="B27" i="39" s="1"/>
  <c r="J29" i="42" a="1"/>
  <c r="J29" i="42" s="1"/>
  <c r="C25" i="42" a="1"/>
  <c r="C25" i="42" s="1"/>
  <c r="G25" i="42" a="1"/>
  <c r="G25" i="42" s="1"/>
  <c r="J33" i="42" a="1"/>
  <c r="J33" i="42" s="1"/>
  <c r="I26" i="42" a="1"/>
  <c r="I26" i="42" s="1"/>
  <c r="E30" i="42" a="1"/>
  <c r="E30" i="42" s="1"/>
  <c r="E28" i="42" a="1"/>
  <c r="E28" i="42" s="1"/>
  <c r="G42" i="41" a="1"/>
  <c r="G42" i="41" s="1"/>
  <c r="O39" i="41" a="1"/>
  <c r="O39" i="41" s="1"/>
  <c r="I39" i="41" a="1"/>
  <c r="I39" i="41" s="1"/>
  <c r="C40" i="40" a="1"/>
  <c r="C40" i="40" s="1"/>
  <c r="W42" i="41" a="1"/>
  <c r="W42" i="41" s="1"/>
  <c r="D26" i="42" a="1"/>
  <c r="D26" i="42" s="1"/>
  <c r="C28" i="42" a="1"/>
  <c r="C28" i="42" s="1"/>
  <c r="H26" i="42" a="1"/>
  <c r="H26" i="42" s="1"/>
  <c r="E29" i="42" a="1"/>
  <c r="E29" i="42" s="1"/>
  <c r="B28" i="42" a="1"/>
  <c r="B28" i="42" s="1"/>
  <c r="G33" i="42" a="1"/>
  <c r="G33" i="42" s="1"/>
  <c r="E25" i="42" a="1"/>
  <c r="E25" i="42" s="1"/>
  <c r="J42" i="41" a="1"/>
  <c r="J42" i="41" s="1"/>
  <c r="J32" i="42" a="1"/>
  <c r="J32" i="42" s="1"/>
  <c r="B30" i="42" a="1"/>
  <c r="B30" i="42" s="1"/>
  <c r="I25" i="42" a="1"/>
  <c r="I25" i="42" s="1"/>
  <c r="G30" i="42" a="1"/>
  <c r="G30" i="42" s="1"/>
  <c r="B26" i="42" a="1"/>
  <c r="B26" i="42" s="1"/>
  <c r="B31" i="42" a="1"/>
  <c r="B31" i="42" s="1"/>
  <c r="B32" i="42" a="1"/>
  <c r="B32" i="42" s="1"/>
  <c r="B25" i="42" a="1"/>
  <c r="B25" i="42" s="1"/>
  <c r="F33" i="42" a="1"/>
  <c r="F33" i="42" s="1"/>
  <c r="E33" i="42" a="1"/>
  <c r="E33" i="42" s="1"/>
  <c r="I32" i="42" a="1"/>
  <c r="I32" i="42" s="1"/>
  <c r="E34" i="42" a="1"/>
  <c r="E34" i="42" s="1"/>
  <c r="D51" i="40" a="1"/>
  <c r="D51" i="40" s="1"/>
  <c r="I43" i="41" a="1"/>
  <c r="I43" i="41" s="1"/>
  <c r="B46" i="41" a="1"/>
  <c r="B46" i="41" s="1"/>
  <c r="I31" i="41" a="1"/>
  <c r="I31" i="41" s="1"/>
  <c r="I44" i="41" a="1"/>
  <c r="I44" i="41" s="1"/>
  <c r="S48" i="41" a="1"/>
  <c r="S48" i="41" s="1"/>
  <c r="B43" i="40" a="1"/>
  <c r="B43" i="40" s="1"/>
  <c r="G29" i="42" a="1"/>
  <c r="G29" i="42" s="1"/>
  <c r="G28" i="42" a="1"/>
  <c r="G28" i="42" s="1"/>
  <c r="J25" i="42" a="1"/>
  <c r="J25" i="42" s="1"/>
  <c r="G26" i="42" a="1"/>
  <c r="G26" i="42" s="1"/>
  <c r="F25" i="42" a="1"/>
  <c r="F25" i="42" s="1"/>
  <c r="H32" i="42" a="1"/>
  <c r="H32" i="42" s="1"/>
  <c r="C34" i="42" a="1"/>
  <c r="C34" i="42" s="1"/>
  <c r="I45" i="41" a="1"/>
  <c r="I45" i="41" s="1"/>
  <c r="V47" i="41" a="1"/>
  <c r="V47" i="41" s="1"/>
  <c r="V50" i="41" a="1"/>
  <c r="V50" i="41" s="1"/>
  <c r="E32" i="42" a="1"/>
  <c r="E32" i="42" s="1"/>
  <c r="B33" i="42" a="1"/>
  <c r="B33" i="42" s="1"/>
  <c r="F31" i="42" a="1"/>
  <c r="F31" i="42" s="1"/>
  <c r="I34" i="42" a="1"/>
  <c r="I34" i="42" s="1"/>
  <c r="E26" i="42" a="1"/>
  <c r="E26" i="42" s="1"/>
  <c r="V39" i="41" a="1"/>
  <c r="V39" i="41" s="1"/>
  <c r="H31" i="42" a="1"/>
  <c r="H31" i="42" s="1"/>
  <c r="F30" i="42" a="1"/>
  <c r="F30" i="42" s="1"/>
  <c r="D29" i="42" a="1"/>
  <c r="D29" i="42" s="1"/>
  <c r="J26" i="42" a="1"/>
  <c r="J26" i="42" s="1"/>
  <c r="C27" i="42" a="1"/>
  <c r="C27" i="42" s="1"/>
  <c r="C31" i="42" a="1"/>
  <c r="C31" i="42" s="1"/>
  <c r="D30" i="42" a="1"/>
  <c r="D30" i="42" s="1"/>
  <c r="D27" i="42" a="1"/>
  <c r="D27" i="42" s="1"/>
  <c r="D25" i="42" a="1"/>
  <c r="D25" i="42" s="1"/>
  <c r="B34" i="42" a="1"/>
  <c r="B34" i="42" s="1"/>
  <c r="F32" i="42" a="1"/>
  <c r="F32" i="42" s="1"/>
  <c r="D32" i="42" a="1"/>
  <c r="D32" i="42" s="1"/>
  <c r="W48" i="41" a="1"/>
  <c r="W48" i="41" s="1"/>
  <c r="S45" i="41" a="1"/>
  <c r="S45" i="41" s="1"/>
  <c r="F45" i="41" a="1"/>
  <c r="F45" i="41" s="1"/>
  <c r="F28" i="42" a="1"/>
  <c r="F28" i="42" s="1"/>
  <c r="D31" i="42" a="1"/>
  <c r="D31" i="42" s="1"/>
  <c r="G27" i="42" a="1"/>
  <c r="G27" i="42" s="1"/>
  <c r="B29" i="42" a="1"/>
  <c r="B29" i="42" s="1"/>
  <c r="G31" i="42" a="1"/>
  <c r="G31" i="42" s="1"/>
  <c r="D34" i="42" a="1"/>
  <c r="D34" i="42" s="1"/>
  <c r="W47" i="41" a="1"/>
  <c r="W47" i="41" s="1"/>
  <c r="O40" i="40" a="1"/>
  <c r="O40" i="40" s="1"/>
  <c r="V46" i="41" a="1"/>
  <c r="V46" i="41" s="1"/>
  <c r="W40" i="41" a="1"/>
  <c r="W40" i="41" s="1"/>
  <c r="U48" i="41" a="1"/>
  <c r="U48" i="41" s="1"/>
  <c r="I27" i="42" a="1"/>
  <c r="I27" i="42" s="1"/>
  <c r="I30" i="42" a="1"/>
  <c r="I30" i="42" s="1"/>
  <c r="C32" i="42" a="1"/>
  <c r="C32" i="42" s="1"/>
  <c r="C30" i="42" a="1"/>
  <c r="C30" i="42" s="1"/>
  <c r="H25" i="42" a="1"/>
  <c r="H25" i="42" s="1"/>
  <c r="E31" i="42" a="1"/>
  <c r="E31" i="42" s="1"/>
  <c r="C26" i="42" a="1"/>
  <c r="C26" i="42" s="1"/>
  <c r="H27" i="42" a="1"/>
  <c r="H27" i="42" s="1"/>
  <c r="C29" i="42" a="1"/>
  <c r="C29" i="42" s="1"/>
  <c r="K41" i="41" a="1"/>
  <c r="K41" i="41" s="1"/>
  <c r="I47" i="41" a="1"/>
  <c r="I47" i="41" s="1"/>
  <c r="C30" i="40" a="1"/>
  <c r="C30" i="40" s="1"/>
  <c r="G30" i="41" a="1"/>
  <c r="G30" i="41" s="1"/>
  <c r="J46" i="41" a="1"/>
  <c r="J46" i="41" s="1"/>
  <c r="T41" i="41" a="1"/>
  <c r="T41" i="41" s="1"/>
  <c r="F25" i="41" a="1"/>
  <c r="F25" i="41" s="1"/>
  <c r="E48" i="41" a="1"/>
  <c r="E48" i="41" s="1"/>
  <c r="P41" i="41" a="1"/>
  <c r="P41" i="41" s="1"/>
  <c r="E45" i="41" a="1"/>
  <c r="E45" i="41" s="1"/>
  <c r="R50" i="41" a="1"/>
  <c r="R50" i="41" s="1"/>
  <c r="G45" i="41" a="1"/>
  <c r="G45" i="41" s="1"/>
  <c r="U40" i="41" a="1"/>
  <c r="U40" i="41" s="1"/>
  <c r="P44" i="40" a="1"/>
  <c r="P44" i="40" s="1"/>
  <c r="K43" i="41" a="1"/>
  <c r="K43" i="41" s="1"/>
  <c r="W41" i="41" a="1"/>
  <c r="W41" i="41" s="1"/>
  <c r="H50" i="41" a="1"/>
  <c r="H50" i="41" s="1"/>
  <c r="I28" i="41" a="1"/>
  <c r="I28" i="41" s="1"/>
  <c r="T43" i="41" a="1"/>
  <c r="T43" i="41" s="1"/>
  <c r="K45" i="41" a="1"/>
  <c r="K45" i="41" s="1"/>
  <c r="C48" i="41" a="1"/>
  <c r="C48" i="41" s="1"/>
  <c r="D41" i="41" a="1"/>
  <c r="D41" i="41" s="1"/>
  <c r="B46" i="40" a="1"/>
  <c r="B46" i="40" s="1"/>
  <c r="H44" i="41" a="1"/>
  <c r="H44" i="41" s="1"/>
  <c r="P42" i="41" a="1"/>
  <c r="P42" i="41" s="1"/>
  <c r="S50" i="41" a="1"/>
  <c r="S50" i="41" s="1"/>
  <c r="O40" i="41" a="1"/>
  <c r="O40" i="41" s="1"/>
  <c r="H46" i="41" a="1"/>
  <c r="H46" i="41" s="1"/>
  <c r="B28" i="41" a="1"/>
  <c r="B28" i="41" s="1"/>
  <c r="E34" i="41" a="1"/>
  <c r="E34" i="41" s="1"/>
  <c r="G46" i="41" a="1"/>
  <c r="G46" i="41" s="1"/>
  <c r="R41" i="41" a="1"/>
  <c r="R41" i="41" s="1"/>
  <c r="K50" i="41" a="1"/>
  <c r="K50" i="41" s="1"/>
  <c r="F43" i="41" a="1"/>
  <c r="F43" i="41" s="1"/>
  <c r="P46" i="41" a="1"/>
  <c r="P46" i="41" s="1"/>
  <c r="Q40" i="41" a="1"/>
  <c r="Q40" i="41" s="1"/>
  <c r="P40" i="41" a="1"/>
  <c r="P40" i="41" s="1"/>
  <c r="K39" i="41" a="1"/>
  <c r="K39" i="41" s="1"/>
  <c r="J33" i="41" a="1"/>
  <c r="J33" i="41" s="1"/>
  <c r="V44" i="41" a="1"/>
  <c r="V44" i="41" s="1"/>
  <c r="T44" i="41" a="1"/>
  <c r="T44" i="41" s="1"/>
  <c r="V41" i="41" a="1"/>
  <c r="V41" i="41" s="1"/>
  <c r="S40" i="41" a="1"/>
  <c r="S40" i="41" s="1"/>
  <c r="C45" i="41" a="1"/>
  <c r="C45" i="41" s="1"/>
  <c r="J43" i="41" a="1"/>
  <c r="J43" i="41" s="1"/>
  <c r="U41" i="41" a="1"/>
  <c r="U41" i="41" s="1"/>
  <c r="J26" i="41" a="1"/>
  <c r="J26" i="41" s="1"/>
  <c r="O50" i="41" a="1"/>
  <c r="O50" i="41" s="1"/>
  <c r="O39" i="40" a="1"/>
  <c r="O39" i="40" s="1"/>
  <c r="G43" i="41" a="1"/>
  <c r="G43" i="41" s="1"/>
  <c r="B39" i="41" a="1"/>
  <c r="B39" i="41" s="1"/>
  <c r="S46" i="41" a="1"/>
  <c r="S46" i="41" s="1"/>
  <c r="P46" i="40" a="1"/>
  <c r="P46" i="40" s="1"/>
  <c r="V43" i="41" a="1"/>
  <c r="V43" i="41" s="1"/>
  <c r="G34" i="41" a="1"/>
  <c r="G34" i="41" s="1"/>
  <c r="H45" i="40" a="1"/>
  <c r="H45" i="40" s="1"/>
  <c r="B40" i="41" a="1"/>
  <c r="B40" i="41" s="1"/>
  <c r="R42" i="41" a="1"/>
  <c r="R42" i="41" s="1"/>
  <c r="O42" i="41" a="1"/>
  <c r="O42" i="41" s="1"/>
  <c r="C50" i="41" a="1"/>
  <c r="C50" i="41" s="1"/>
  <c r="P44" i="41" a="1"/>
  <c r="P44" i="41" s="1"/>
  <c r="P42" i="40" a="1"/>
  <c r="P42" i="40" s="1"/>
  <c r="C40" i="41" a="1"/>
  <c r="C40" i="41" s="1"/>
  <c r="C42" i="41" a="1"/>
  <c r="C42" i="41" s="1"/>
  <c r="T47" i="41" a="1"/>
  <c r="T47" i="41" s="1"/>
  <c r="O51" i="40" a="1"/>
  <c r="O51" i="40" s="1"/>
  <c r="G47" i="41" a="1"/>
  <c r="G47" i="41" s="1"/>
  <c r="E28" i="41" a="1"/>
  <c r="E28" i="41" s="1"/>
  <c r="V41" i="40" a="1"/>
  <c r="V41" i="40" s="1"/>
  <c r="T42" i="41" a="1"/>
  <c r="T42" i="41" s="1"/>
  <c r="F32" i="41" a="1"/>
  <c r="F32" i="41" s="1"/>
  <c r="H34" i="41" a="1"/>
  <c r="H34" i="41" s="1"/>
  <c r="O41" i="41" a="1"/>
  <c r="O41" i="41" s="1"/>
  <c r="G41" i="41" a="1"/>
  <c r="G41" i="41" s="1"/>
  <c r="B44" i="40" a="1"/>
  <c r="B44" i="40" s="1"/>
  <c r="W45" i="41" a="1"/>
  <c r="W45" i="41" s="1"/>
  <c r="W44" i="41" a="1"/>
  <c r="W44" i="41" s="1"/>
  <c r="C39" i="41" a="1"/>
  <c r="C39" i="41" s="1"/>
  <c r="I33" i="41" a="1"/>
  <c r="I33" i="41" s="1"/>
  <c r="J47" i="41" a="1"/>
  <c r="J47" i="41" s="1"/>
  <c r="I46" i="41" a="1"/>
  <c r="I46" i="41" s="1"/>
  <c r="G50" i="41" a="1"/>
  <c r="G50" i="41" s="1"/>
  <c r="J25" i="40" a="1"/>
  <c r="J25" i="40" s="1"/>
  <c r="K47" i="41" a="1"/>
  <c r="K47" i="41" s="1"/>
  <c r="G40" i="41" a="1"/>
  <c r="G40" i="41" s="1"/>
  <c r="B42" i="40" a="1"/>
  <c r="B42" i="40" s="1"/>
  <c r="U46" i="41" a="1"/>
  <c r="U46" i="41" s="1"/>
  <c r="S44" i="41" a="1"/>
  <c r="S44" i="41" s="1"/>
  <c r="K41" i="40" a="1"/>
  <c r="K41" i="40" s="1"/>
  <c r="H32" i="41" a="1"/>
  <c r="H32" i="41" s="1"/>
  <c r="W51" i="40" a="1"/>
  <c r="W51" i="40" s="1"/>
  <c r="S46" i="40" a="1"/>
  <c r="S46" i="40" s="1"/>
  <c r="V47" i="40" a="1"/>
  <c r="V47" i="40" s="1"/>
  <c r="D46" i="40" a="1"/>
  <c r="D46" i="40" s="1"/>
  <c r="E42" i="40" a="1"/>
  <c r="E42" i="40" s="1"/>
  <c r="H48" i="41" a="1"/>
  <c r="H48" i="41" s="1"/>
  <c r="C45" i="40" a="1"/>
  <c r="C45" i="40" s="1"/>
  <c r="H33" i="41" a="1"/>
  <c r="H33" i="41" s="1"/>
  <c r="Q44" i="40" a="1"/>
  <c r="Q44" i="40" s="1"/>
  <c r="P51" i="40" a="1"/>
  <c r="P51" i="40" s="1"/>
  <c r="C46" i="41" a="1"/>
  <c r="C46" i="41" s="1"/>
  <c r="F34" i="40" a="1"/>
  <c r="F34" i="40" s="1"/>
  <c r="H42" i="41" a="1"/>
  <c r="H42" i="41" s="1"/>
  <c r="Q40" i="40" a="1"/>
  <c r="Q40" i="40" s="1"/>
  <c r="B34" i="40" a="1"/>
  <c r="B34" i="40" s="1"/>
  <c r="E46" i="40" a="1"/>
  <c r="E46" i="40" s="1"/>
  <c r="O41" i="40" a="1"/>
  <c r="O41" i="40" s="1"/>
  <c r="T43" i="40" a="1"/>
  <c r="T43" i="40" s="1"/>
  <c r="W50" i="41" a="1"/>
  <c r="W50" i="41" s="1"/>
  <c r="C44" i="40" a="1"/>
  <c r="C44" i="40" s="1"/>
  <c r="E41" i="41" a="1"/>
  <c r="E41" i="41" s="1"/>
  <c r="T48" i="41" a="1"/>
  <c r="T48" i="41" s="1"/>
  <c r="F50" i="41" a="1"/>
  <c r="F50" i="41" s="1"/>
  <c r="R47" i="41" a="1"/>
  <c r="R47" i="41" s="1"/>
  <c r="W39" i="41" a="1"/>
  <c r="W39" i="41" s="1"/>
  <c r="Q41" i="40" a="1"/>
  <c r="Q41" i="40" s="1"/>
  <c r="F33" i="41" a="1"/>
  <c r="F33" i="41" s="1"/>
  <c r="Q41" i="41" a="1"/>
  <c r="Q41" i="41" s="1"/>
  <c r="H45" i="41" a="1"/>
  <c r="H45" i="41" s="1"/>
  <c r="R46" i="41" a="1"/>
  <c r="R46" i="41" s="1"/>
  <c r="P43" i="40" a="1"/>
  <c r="P43" i="40" s="1"/>
  <c r="C30" i="41" a="1"/>
  <c r="C30" i="41" s="1"/>
  <c r="P47" i="41" a="1"/>
  <c r="P47" i="41" s="1"/>
  <c r="J40" i="40" a="1"/>
  <c r="J40" i="40" s="1"/>
  <c r="D33" i="40" a="1"/>
  <c r="D33" i="40" s="1"/>
  <c r="T39" i="41" a="1"/>
  <c r="T39" i="41" s="1"/>
  <c r="I50" i="41" a="1"/>
  <c r="I50" i="41" s="1"/>
  <c r="E50" i="41" a="1"/>
  <c r="E50" i="41" s="1"/>
  <c r="J47" i="40" a="1"/>
  <c r="J47" i="40" s="1"/>
  <c r="F46" i="41" a="1"/>
  <c r="F46" i="41" s="1"/>
  <c r="Q46" i="40" a="1"/>
  <c r="Q46" i="40" s="1"/>
  <c r="K40" i="41" a="1"/>
  <c r="K40" i="41" s="1"/>
  <c r="D47" i="41" a="1"/>
  <c r="D47" i="41" s="1"/>
  <c r="B45" i="41" a="1"/>
  <c r="B45" i="41" s="1"/>
  <c r="S48" i="40" a="1"/>
  <c r="S48" i="40" s="1"/>
  <c r="C34" i="40" a="1"/>
  <c r="C34" i="40" s="1"/>
  <c r="C31" i="41" a="1"/>
  <c r="C31" i="41" s="1"/>
  <c r="F40" i="41" a="1"/>
  <c r="F40" i="41" s="1"/>
  <c r="W43" i="40" a="1"/>
  <c r="W43" i="40" s="1"/>
  <c r="V48" i="41" a="1"/>
  <c r="V48" i="41" s="1"/>
  <c r="J32" i="41" a="1"/>
  <c r="J32" i="41" s="1"/>
  <c r="P50" i="41" a="1"/>
  <c r="P50" i="41" s="1"/>
  <c r="E45" i="40" a="1"/>
  <c r="E45" i="40" s="1"/>
  <c r="J31" i="41" a="1"/>
  <c r="J31" i="41" s="1"/>
  <c r="D46" i="41" a="1"/>
  <c r="D46" i="41" s="1"/>
  <c r="H41" i="41" a="1"/>
  <c r="H41" i="41" s="1"/>
  <c r="Q44" i="41" a="1"/>
  <c r="Q44" i="41" s="1"/>
  <c r="D34" i="41" a="1"/>
  <c r="D34" i="41" s="1"/>
  <c r="C43" i="41" a="1"/>
  <c r="C43" i="41" s="1"/>
  <c r="J44" i="41" a="1"/>
  <c r="J44" i="41" s="1"/>
  <c r="V45" i="41" a="1"/>
  <c r="V45" i="41" s="1"/>
  <c r="E43" i="40" a="1"/>
  <c r="E43" i="40" s="1"/>
  <c r="B49" i="40" a="1"/>
  <c r="B49" i="40" s="1"/>
  <c r="O47" i="41" a="1"/>
  <c r="O47" i="41" s="1"/>
  <c r="D47" i="40" a="1"/>
  <c r="D47" i="40" s="1"/>
  <c r="C28" i="41" a="1"/>
  <c r="C28" i="41" s="1"/>
  <c r="H40" i="41" a="1"/>
  <c r="H40" i="41" s="1"/>
  <c r="S42" i="41" a="1"/>
  <c r="S42" i="41" s="1"/>
  <c r="O44" i="40" a="1"/>
  <c r="O44" i="40" s="1"/>
  <c r="E40" i="40" a="1"/>
  <c r="E40" i="40" s="1"/>
  <c r="H30" i="41" a="1"/>
  <c r="H30" i="41" s="1"/>
  <c r="P43" i="41" a="1"/>
  <c r="P43" i="41" s="1"/>
  <c r="O44" i="41" a="1"/>
  <c r="O44" i="41" s="1"/>
  <c r="Q39" i="40" a="1"/>
  <c r="Q39" i="40" s="1"/>
  <c r="U50" i="41" a="1"/>
  <c r="U50" i="41" s="1"/>
  <c r="D50" i="41" a="1"/>
  <c r="D50" i="41" s="1"/>
  <c r="G28" i="41" a="1"/>
  <c r="G28" i="41" s="1"/>
  <c r="J40" i="41" a="1"/>
  <c r="J40" i="41" s="1"/>
  <c r="B48" i="40" a="1"/>
  <c r="B48" i="40" s="1"/>
  <c r="K46" i="40" a="1"/>
  <c r="K46" i="40" s="1"/>
  <c r="H47" i="41" a="1"/>
  <c r="H47" i="41" s="1"/>
  <c r="H51" i="40" a="1"/>
  <c r="H51" i="40" s="1"/>
  <c r="D28" i="40" a="1"/>
  <c r="D28" i="40" s="1"/>
  <c r="Q49" i="40" a="1"/>
  <c r="Q49" i="40" s="1"/>
  <c r="H28" i="41" a="1"/>
  <c r="H28" i="41" s="1"/>
  <c r="I51" i="40" a="1"/>
  <c r="I51" i="40" s="1"/>
  <c r="C44" i="41" a="1"/>
  <c r="C44" i="41" s="1"/>
  <c r="E40" i="41" a="1"/>
  <c r="E40" i="41" s="1"/>
  <c r="G48" i="41" a="1"/>
  <c r="G48" i="41" s="1"/>
  <c r="D31" i="40" a="1"/>
  <c r="D31" i="40" s="1"/>
  <c r="Q42" i="40" a="1"/>
  <c r="Q42" i="40" s="1"/>
  <c r="G39" i="41" a="1"/>
  <c r="G39" i="41" s="1"/>
  <c r="J30" i="41" a="1"/>
  <c r="J30" i="41" s="1"/>
  <c r="P39" i="41" a="1"/>
  <c r="P39" i="41" s="1"/>
  <c r="O46" i="40" a="1"/>
  <c r="O46" i="40" s="1"/>
  <c r="B39" i="40" a="1"/>
  <c r="B39" i="40" s="1"/>
  <c r="T45" i="41" a="1"/>
  <c r="T45" i="41" s="1"/>
  <c r="I40" i="41" a="1"/>
  <c r="I40" i="41" s="1"/>
  <c r="K44" i="41" a="1"/>
  <c r="K44" i="41" s="1"/>
  <c r="R39" i="41" a="1"/>
  <c r="R39" i="41" s="1"/>
  <c r="Q50" i="41" a="1"/>
  <c r="Q50" i="41" s="1"/>
  <c r="B48" i="41" a="1"/>
  <c r="B48" i="41" s="1"/>
  <c r="B44" i="41" a="1"/>
  <c r="B44" i="41" s="1"/>
  <c r="J41" i="41" a="1"/>
  <c r="J41" i="41" s="1"/>
  <c r="D48" i="41" a="1"/>
  <c r="D48" i="41" s="1"/>
  <c r="K46" i="41" a="1"/>
  <c r="K46" i="41" s="1"/>
  <c r="C41" i="41" a="1"/>
  <c r="C41" i="41" s="1"/>
  <c r="B32" i="41" a="1"/>
  <c r="B32" i="41" s="1"/>
  <c r="F39" i="41" a="1"/>
  <c r="F39" i="41" s="1"/>
  <c r="V42" i="41" a="1"/>
  <c r="V42" i="41" s="1"/>
  <c r="U45" i="41" a="1"/>
  <c r="U45" i="41" s="1"/>
  <c r="U44" i="41" a="1"/>
  <c r="U44" i="41" s="1"/>
  <c r="Q51" i="40" a="1"/>
  <c r="Q51" i="40" s="1"/>
  <c r="U47" i="40" a="1"/>
  <c r="U47" i="40" s="1"/>
  <c r="S43" i="41" a="1"/>
  <c r="S43" i="41" s="1"/>
  <c r="D43" i="41" a="1"/>
  <c r="D43" i="41" s="1"/>
  <c r="E49" i="40" a="1"/>
  <c r="E49" i="40" s="1"/>
  <c r="P39" i="40" a="1"/>
  <c r="P39" i="40" s="1"/>
  <c r="I42" i="41" a="1"/>
  <c r="I42" i="41" s="1"/>
  <c r="W46" i="41" a="1"/>
  <c r="W46" i="41" s="1"/>
  <c r="C51" i="40" a="1"/>
  <c r="C51" i="40" s="1"/>
  <c r="H39" i="41" a="1"/>
  <c r="H39" i="41" s="1"/>
  <c r="U39" i="41" a="1"/>
  <c r="U39" i="41" s="1"/>
  <c r="O47" i="40" a="1"/>
  <c r="O47" i="40" s="1"/>
  <c r="C39" i="40" a="1"/>
  <c r="C39" i="40" s="1"/>
  <c r="E39" i="40" a="1"/>
  <c r="E39" i="40" s="1"/>
  <c r="P48" i="41" a="1"/>
  <c r="P48" i="41" s="1"/>
  <c r="Q43" i="41" a="1"/>
  <c r="Q43" i="41" s="1"/>
  <c r="C48" i="40" a="1"/>
  <c r="C48" i="40" s="1"/>
  <c r="E44" i="40" a="1"/>
  <c r="E44" i="40" s="1"/>
  <c r="D45" i="41" a="1"/>
  <c r="D45" i="41" s="1"/>
  <c r="O45" i="41" a="1"/>
  <c r="O45" i="41" s="1"/>
  <c r="R40" i="41" a="1"/>
  <c r="R40" i="41" s="1"/>
  <c r="D33" i="41" a="1"/>
  <c r="D33" i="41" s="1"/>
  <c r="J33" i="40" a="1"/>
  <c r="J33" i="40" s="1"/>
  <c r="C43" i="40" a="1"/>
  <c r="C43" i="40" s="1"/>
  <c r="H48" i="40" a="1"/>
  <c r="H48" i="40" s="1"/>
  <c r="V44" i="40" a="1"/>
  <c r="V44" i="40" s="1"/>
  <c r="B30" i="41" a="1"/>
  <c r="B30" i="41" s="1"/>
  <c r="I48" i="41" a="1"/>
  <c r="I48" i="41" s="1"/>
  <c r="B32" i="40" a="1"/>
  <c r="B32" i="40" s="1"/>
  <c r="S51" i="40" a="1"/>
  <c r="S51" i="40" s="1"/>
  <c r="O45" i="40" a="1"/>
  <c r="O45" i="40" s="1"/>
  <c r="G31" i="41" a="1"/>
  <c r="G31" i="41" s="1"/>
  <c r="B41" i="40" a="1"/>
  <c r="B41" i="40" s="1"/>
  <c r="P45" i="40" a="1"/>
  <c r="P45" i="40" s="1"/>
  <c r="K47" i="40" a="1"/>
  <c r="K47" i="40" s="1"/>
  <c r="H41" i="40" a="1"/>
  <c r="H41" i="40" s="1"/>
  <c r="O43" i="40" a="1"/>
  <c r="O43" i="40" s="1"/>
  <c r="O42" i="40" a="1"/>
  <c r="O42" i="40" s="1"/>
  <c r="T49" i="40" a="1"/>
  <c r="T49" i="40" s="1"/>
  <c r="R43" i="40" a="1"/>
  <c r="R43" i="40" s="1"/>
  <c r="T40" i="41" a="1"/>
  <c r="T40" i="41" s="1"/>
  <c r="F41" i="41" a="1"/>
  <c r="F41" i="41" s="1"/>
  <c r="G33" i="41" a="1"/>
  <c r="G33" i="41" s="1"/>
  <c r="I45" i="40" a="1"/>
  <c r="I45" i="40" s="1"/>
  <c r="S39" i="41" a="1"/>
  <c r="S39" i="41" s="1"/>
  <c r="J50" i="41" a="1"/>
  <c r="J50" i="41" s="1"/>
  <c r="C25" i="40" a="1"/>
  <c r="C25" i="40" s="1"/>
  <c r="C49" i="40" a="1"/>
  <c r="C49" i="40" s="1"/>
  <c r="Q45" i="40" a="1"/>
  <c r="Q45" i="40" s="1"/>
  <c r="D45" i="40" a="1"/>
  <c r="D45" i="40" s="1"/>
  <c r="J39" i="40" a="1"/>
  <c r="J39" i="40" s="1"/>
  <c r="S41" i="40" a="1"/>
  <c r="S41" i="40" s="1"/>
  <c r="R43" i="41" a="1"/>
  <c r="R43" i="41" s="1"/>
  <c r="I41" i="41" a="1"/>
  <c r="I41" i="41" s="1"/>
  <c r="J48" i="40" a="1"/>
  <c r="J48" i="40" s="1"/>
  <c r="V46" i="40" a="1"/>
  <c r="V46" i="40" s="1"/>
  <c r="I31" i="40" a="1"/>
  <c r="I31" i="40" s="1"/>
  <c r="F34" i="41" a="1"/>
  <c r="F34" i="41" s="1"/>
  <c r="E47" i="40" a="1"/>
  <c r="E47" i="40" s="1"/>
  <c r="T51" i="40" a="1"/>
  <c r="T51" i="40" s="1"/>
  <c r="Q48" i="41" a="1"/>
  <c r="Q48" i="41" s="1"/>
  <c r="B47" i="40" a="1"/>
  <c r="B47" i="40" s="1"/>
  <c r="D42" i="41" a="1"/>
  <c r="D42" i="41" s="1"/>
  <c r="E51" i="40" a="1"/>
  <c r="E51" i="40" s="1"/>
  <c r="T42" i="40" a="1"/>
  <c r="T42" i="40" s="1"/>
  <c r="O49" i="40" a="1"/>
  <c r="O49" i="40" s="1"/>
  <c r="C47" i="41" a="1"/>
  <c r="C47" i="41" s="1"/>
  <c r="F48" i="41" a="1"/>
  <c r="F48" i="41" s="1"/>
  <c r="Q47" i="40" a="1"/>
  <c r="Q47" i="40" s="1"/>
  <c r="O48" i="41" a="1"/>
  <c r="O48" i="41" s="1"/>
  <c r="U47" i="41" a="1"/>
  <c r="U47" i="41" s="1"/>
  <c r="K48" i="41" a="1"/>
  <c r="K48" i="41" s="1"/>
  <c r="K42" i="41" a="1"/>
  <c r="K42" i="41" s="1"/>
  <c r="V51" i="40" a="1"/>
  <c r="V51" i="40" s="1"/>
  <c r="P45" i="41" a="1"/>
  <c r="P45" i="41" s="1"/>
  <c r="D39" i="41" a="1"/>
  <c r="D39" i="41" s="1"/>
  <c r="O48" i="40" a="1"/>
  <c r="O48" i="40" s="1"/>
  <c r="S47" i="40" a="1"/>
  <c r="S47" i="40" s="1"/>
  <c r="E42" i="41" a="1"/>
  <c r="E42" i="41" s="1"/>
  <c r="F47" i="41" a="1"/>
  <c r="F47" i="41" s="1"/>
  <c r="E44" i="41" a="1"/>
  <c r="E44" i="41" s="1"/>
  <c r="B42" i="41" a="1"/>
  <c r="B42" i="41" s="1"/>
  <c r="B33" i="41" a="1"/>
  <c r="B33" i="41" s="1"/>
  <c r="Q42" i="41" a="1"/>
  <c r="Q42" i="41" s="1"/>
  <c r="J45" i="41" a="1"/>
  <c r="J45" i="41" s="1"/>
  <c r="T46" i="41" a="1"/>
  <c r="T46" i="41" s="1"/>
  <c r="F44" i="41" a="1"/>
  <c r="F44" i="41" s="1"/>
  <c r="P48" i="40" a="1"/>
  <c r="P48" i="40" s="1"/>
  <c r="V45" i="40" a="1"/>
  <c r="V45" i="40" s="1"/>
  <c r="Q43" i="40" a="1"/>
  <c r="Q43" i="40" s="1"/>
  <c r="D42" i="40" a="1"/>
  <c r="D42" i="40" s="1"/>
  <c r="S40" i="40" a="1"/>
  <c r="S40" i="40" s="1"/>
  <c r="W41" i="40" a="1"/>
  <c r="W41" i="40" s="1"/>
  <c r="Q45" i="41" a="1"/>
  <c r="Q45" i="41" s="1"/>
  <c r="D39" i="40" a="1"/>
  <c r="D39" i="40" s="1"/>
  <c r="D49" i="40" a="1"/>
  <c r="D49" i="40" s="1"/>
  <c r="E39" i="41" a="1"/>
  <c r="E39" i="41" s="1"/>
  <c r="G51" i="40" a="1"/>
  <c r="G51" i="40" s="1"/>
  <c r="B41" i="41" a="1"/>
  <c r="B41" i="41" s="1"/>
  <c r="R46" i="40" a="1"/>
  <c r="R46" i="40" s="1"/>
  <c r="Q39" i="41" a="1"/>
  <c r="Q39" i="41" s="1"/>
  <c r="E47" i="41" a="1"/>
  <c r="E47" i="41" s="1"/>
  <c r="D41" i="40" a="1"/>
  <c r="D41" i="40" s="1"/>
  <c r="B43" i="41" a="1"/>
  <c r="B43" i="41" s="1"/>
  <c r="C42" i="40" a="1"/>
  <c r="C42" i="40" s="1"/>
  <c r="R44" i="40" a="1"/>
  <c r="R44" i="40" s="1"/>
  <c r="R48" i="41" a="1"/>
  <c r="R48" i="41" s="1"/>
  <c r="G47" i="40" a="1"/>
  <c r="G47" i="40" s="1"/>
  <c r="C25" i="41" a="1"/>
  <c r="C25" i="41" s="1"/>
  <c r="E43" i="41" a="1"/>
  <c r="E43" i="41" s="1"/>
  <c r="E30" i="41" a="1"/>
  <c r="E30" i="41" s="1"/>
  <c r="F42" i="41" a="1"/>
  <c r="F42" i="41" s="1"/>
  <c r="D44" i="41" a="1"/>
  <c r="D44" i="41" s="1"/>
  <c r="T41" i="40" a="1"/>
  <c r="T41" i="40" s="1"/>
  <c r="F42" i="40" a="1"/>
  <c r="F42" i="40" s="1"/>
  <c r="C41" i="40" a="1"/>
  <c r="C41" i="40" s="1"/>
  <c r="P47" i="40" a="1"/>
  <c r="P47" i="40" s="1"/>
  <c r="D44" i="40" a="1"/>
  <c r="D44" i="40" s="1"/>
  <c r="U45" i="40" a="1"/>
  <c r="U45" i="40" s="1"/>
  <c r="P40" i="40" a="1"/>
  <c r="P40" i="40" s="1"/>
  <c r="B30" i="40" a="1"/>
  <c r="B30" i="40" s="1"/>
  <c r="R47" i="40" a="1"/>
  <c r="R47" i="40" s="1"/>
  <c r="T39" i="40" a="1"/>
  <c r="T39" i="40" s="1"/>
  <c r="B45" i="40" a="1"/>
  <c r="B45" i="40" s="1"/>
  <c r="D40" i="41" a="1"/>
  <c r="D40" i="41" s="1"/>
  <c r="E48" i="40" a="1"/>
  <c r="E48" i="40" s="1"/>
  <c r="G49" i="40" a="1"/>
  <c r="G49" i="40" s="1"/>
  <c r="K51" i="40" a="1"/>
  <c r="K51" i="40" s="1"/>
  <c r="K44" i="40" a="1"/>
  <c r="K44" i="40" s="1"/>
  <c r="U42" i="40" a="1"/>
  <c r="U42" i="40" s="1"/>
  <c r="E26" i="40" a="1"/>
  <c r="E26" i="40" s="1"/>
  <c r="I49" i="40" a="1"/>
  <c r="I49" i="40" s="1"/>
  <c r="H43" i="40" a="1"/>
  <c r="H43" i="40" s="1"/>
  <c r="F47" i="40" a="1"/>
  <c r="F47" i="40" s="1"/>
  <c r="S49" i="40" a="1"/>
  <c r="S49" i="40" s="1"/>
  <c r="J34" i="38" a="1"/>
  <c r="J34" i="38" s="1"/>
  <c r="C33" i="40" a="1"/>
  <c r="C33" i="40" s="1"/>
  <c r="G43" i="40" a="1"/>
  <c r="G43" i="40" s="1"/>
  <c r="W43" i="41" a="1"/>
  <c r="W43" i="41" s="1"/>
  <c r="I34" i="41" a="1"/>
  <c r="I34" i="41" s="1"/>
  <c r="B40" i="40" a="1"/>
  <c r="B40" i="40" s="1"/>
  <c r="H39" i="40" a="1"/>
  <c r="H39" i="40" s="1"/>
  <c r="U42" i="41" a="1"/>
  <c r="U42" i="41" s="1"/>
  <c r="U46" i="40" a="1"/>
  <c r="U46" i="40" s="1"/>
  <c r="S39" i="40" a="1"/>
  <c r="S39" i="40" s="1"/>
  <c r="K39" i="40" a="1"/>
  <c r="K39" i="40" s="1"/>
  <c r="H34" i="40" a="1"/>
  <c r="H34" i="40" s="1"/>
  <c r="F41" i="40" a="1"/>
  <c r="F41" i="40" s="1"/>
  <c r="F45" i="40" a="1"/>
  <c r="F45" i="40" s="1"/>
  <c r="I30" i="46"/>
  <c r="R45" i="41" a="1"/>
  <c r="R45" i="41" s="1"/>
  <c r="V40" i="41" a="1"/>
  <c r="V40" i="41" s="1"/>
  <c r="J48" i="41" a="1"/>
  <c r="J48" i="41" s="1"/>
  <c r="H26" i="41" a="1"/>
  <c r="H26" i="41" s="1"/>
  <c r="J39" i="41" a="1"/>
  <c r="J39" i="41" s="1"/>
  <c r="U41" i="40" a="1"/>
  <c r="U41" i="40" s="1"/>
  <c r="V42" i="40" a="1"/>
  <c r="V42" i="40" s="1"/>
  <c r="C33" i="34"/>
  <c r="T46" i="40" a="1"/>
  <c r="T46" i="40" s="1"/>
  <c r="J45" i="40" a="1"/>
  <c r="J45" i="40" s="1"/>
  <c r="E31" i="40" a="1"/>
  <c r="E31" i="40" s="1"/>
  <c r="I33" i="46"/>
  <c r="V39" i="40" a="1"/>
  <c r="V39" i="40" s="1"/>
  <c r="B47" i="41" a="1"/>
  <c r="B47" i="41" s="1"/>
  <c r="W46" i="40" a="1"/>
  <c r="W46" i="40" s="1"/>
  <c r="V48" i="40" a="1"/>
  <c r="V48" i="40" s="1"/>
  <c r="S41" i="41" a="1"/>
  <c r="S41" i="41" s="1"/>
  <c r="S47" i="41" a="1"/>
  <c r="S47" i="41" s="1"/>
  <c r="H43" i="41" a="1"/>
  <c r="H43" i="41" s="1"/>
  <c r="E26" i="41" a="1"/>
  <c r="E26" i="41" s="1"/>
  <c r="D43" i="40" a="1"/>
  <c r="D43" i="40" s="1"/>
  <c r="D40" i="40" a="1"/>
  <c r="D40" i="40" s="1"/>
  <c r="H47" i="40" a="1"/>
  <c r="H47" i="40" s="1"/>
  <c r="T50" i="41" a="1"/>
  <c r="T50" i="41" s="1"/>
  <c r="O43" i="41" a="1"/>
  <c r="O43" i="41" s="1"/>
  <c r="G44" i="40" a="1"/>
  <c r="G44" i="40" s="1"/>
  <c r="B50" i="41" a="1"/>
  <c r="B50" i="41" s="1"/>
  <c r="J43" i="40" a="1"/>
  <c r="J43" i="40" s="1"/>
  <c r="W48" i="40" a="1"/>
  <c r="W48" i="40" s="1"/>
  <c r="K43" i="40" a="1"/>
  <c r="K43" i="40" s="1"/>
  <c r="R48" i="40" a="1"/>
  <c r="R48" i="40" s="1"/>
  <c r="H33" i="44"/>
  <c r="J49" i="40" a="1"/>
  <c r="J49" i="40" s="1"/>
  <c r="R44" i="41" a="1"/>
  <c r="R44" i="41" s="1"/>
  <c r="Q47" i="41" a="1"/>
  <c r="Q47" i="41" s="1"/>
  <c r="G44" i="41" a="1"/>
  <c r="G44" i="41" s="1"/>
  <c r="Q48" i="40" a="1"/>
  <c r="Q48" i="40" s="1"/>
  <c r="Q46" i="41" a="1"/>
  <c r="Q46" i="41" s="1"/>
  <c r="C47" i="40" a="1"/>
  <c r="C47" i="40" s="1"/>
  <c r="F48" i="40" a="1"/>
  <c r="F48" i="40" s="1"/>
  <c r="R51" i="40" a="1"/>
  <c r="R51" i="40" s="1"/>
  <c r="G48" i="40" a="1"/>
  <c r="G48" i="40" s="1"/>
  <c r="W44" i="40" a="1"/>
  <c r="W44" i="40" s="1"/>
  <c r="W45" i="40" a="1"/>
  <c r="W45" i="40" s="1"/>
  <c r="I43" i="40" a="1"/>
  <c r="I43" i="40" s="1"/>
  <c r="O46" i="41" a="1"/>
  <c r="O46" i="41" s="1"/>
  <c r="B51" i="40" a="1"/>
  <c r="B51" i="40" s="1"/>
  <c r="D48" i="40" a="1"/>
  <c r="D48" i="40" s="1"/>
  <c r="P49" i="40" a="1"/>
  <c r="P49" i="40" s="1"/>
  <c r="P41" i="40" a="1"/>
  <c r="P41" i="40" s="1"/>
  <c r="E41" i="40" a="1"/>
  <c r="E41" i="40" s="1"/>
  <c r="D34" i="40" a="1"/>
  <c r="D34" i="40" s="1"/>
  <c r="F46" i="40" a="1"/>
  <c r="F46" i="40" s="1"/>
  <c r="I48" i="40" a="1"/>
  <c r="I48" i="40" s="1"/>
  <c r="U43" i="41" a="1"/>
  <c r="U43" i="41" s="1"/>
  <c r="W40" i="40" a="1"/>
  <c r="W40" i="40" s="1"/>
  <c r="E46" i="41" a="1"/>
  <c r="E46" i="41" s="1"/>
  <c r="S43" i="40" a="1"/>
  <c r="S43" i="40" s="1"/>
  <c r="I33" i="40" a="1"/>
  <c r="I33" i="40" s="1"/>
  <c r="F51" i="40" a="1"/>
  <c r="F51" i="40" s="1"/>
  <c r="G30" i="40" a="1"/>
  <c r="G30" i="40" s="1"/>
  <c r="K48" i="40" a="1"/>
  <c r="K48" i="40" s="1"/>
  <c r="R40" i="40" a="1"/>
  <c r="R40" i="40" s="1"/>
  <c r="C46" i="40" a="1"/>
  <c r="C46" i="40" s="1"/>
  <c r="I46" i="40" a="1"/>
  <c r="I46" i="40" s="1"/>
  <c r="H29" i="46"/>
  <c r="H40" i="40" a="1"/>
  <c r="H40" i="40" s="1"/>
  <c r="H46" i="40" a="1"/>
  <c r="H46" i="40" s="1"/>
  <c r="G29" i="46"/>
  <c r="I34" i="38" a="1"/>
  <c r="I34" i="38" s="1"/>
  <c r="H31" i="44"/>
  <c r="J26" i="45"/>
  <c r="J27" i="43"/>
  <c r="W49" i="40" a="1"/>
  <c r="W49" i="40" s="1"/>
  <c r="I40" i="40" a="1"/>
  <c r="I40" i="40" s="1"/>
  <c r="G41" i="40" a="1"/>
  <c r="G41" i="40" s="1"/>
  <c r="I47" i="40" a="1"/>
  <c r="I47" i="40" s="1"/>
  <c r="C27" i="45"/>
  <c r="J42" i="40" a="1"/>
  <c r="J42" i="40" s="1"/>
  <c r="W42" i="40" a="1"/>
  <c r="W42" i="40" s="1"/>
  <c r="E28" i="46"/>
  <c r="F33" i="46"/>
  <c r="I26" i="46"/>
  <c r="F43" i="40" a="1"/>
  <c r="F43" i="40" s="1"/>
  <c r="F28" i="34"/>
  <c r="F40" i="40" a="1"/>
  <c r="F40" i="40" s="1"/>
  <c r="J28" i="40" a="1"/>
  <c r="J28" i="40" s="1"/>
  <c r="G31" i="40" a="1"/>
  <c r="G31" i="40" s="1"/>
  <c r="E28" i="40" a="1"/>
  <c r="E28" i="40" s="1"/>
  <c r="U48" i="40" a="1"/>
  <c r="U48" i="40" s="1"/>
  <c r="T44" i="40" a="1"/>
  <c r="T44" i="40" s="1"/>
  <c r="C25" i="46"/>
  <c r="E26" i="46"/>
  <c r="G31" i="46"/>
  <c r="E33" i="44"/>
  <c r="C30" i="45"/>
  <c r="C26" i="45"/>
  <c r="H29" i="45"/>
  <c r="F33" i="34"/>
  <c r="F44" i="40" a="1"/>
  <c r="F44" i="40" s="1"/>
  <c r="H42" i="40" a="1"/>
  <c r="H42" i="40" s="1"/>
  <c r="G39" i="40" a="1"/>
  <c r="G39" i="40" s="1"/>
  <c r="V40" i="40" a="1"/>
  <c r="V40" i="40" s="1"/>
  <c r="G40" i="40" a="1"/>
  <c r="G40" i="40" s="1"/>
  <c r="S45" i="40" a="1"/>
  <c r="S45" i="40" s="1"/>
  <c r="W47" i="40" a="1"/>
  <c r="W47" i="40" s="1"/>
  <c r="R49" i="40" a="1"/>
  <c r="R49" i="40" s="1"/>
  <c r="R42" i="40" a="1"/>
  <c r="R42" i="40" s="1"/>
  <c r="G46" i="40" a="1"/>
  <c r="G46" i="40" s="1"/>
  <c r="R39" i="40" a="1"/>
  <c r="R39" i="40" s="1"/>
  <c r="H49" i="40" a="1"/>
  <c r="H49" i="40" s="1"/>
  <c r="U39" i="40" a="1"/>
  <c r="U39" i="40" s="1"/>
  <c r="F30" i="34"/>
  <c r="D31" i="46"/>
  <c r="G27" i="46"/>
  <c r="G25" i="46"/>
  <c r="E32" i="44"/>
  <c r="F25" i="46"/>
  <c r="E31" i="46"/>
  <c r="G28" i="46"/>
  <c r="B31" i="44"/>
  <c r="B33" i="44"/>
  <c r="C27" i="46"/>
  <c r="H32" i="40" a="1"/>
  <c r="H32" i="40" s="1"/>
  <c r="K42" i="40" a="1"/>
  <c r="K42" i="40" s="1"/>
  <c r="R41" i="40" a="1"/>
  <c r="R41" i="40" s="1"/>
  <c r="T40" i="40" a="1"/>
  <c r="T40" i="40" s="1"/>
  <c r="G30" i="44"/>
  <c r="B27" i="46"/>
  <c r="D27" i="34"/>
  <c r="H26" i="46"/>
  <c r="J30" i="38" a="1"/>
  <c r="J30" i="38" s="1"/>
  <c r="I41" i="40" a="1"/>
  <c r="I41" i="40" s="1"/>
  <c r="F31" i="46"/>
  <c r="G42" i="40" a="1"/>
  <c r="G42" i="40" s="1"/>
  <c r="J46" i="40" a="1"/>
  <c r="J46" i="40" s="1"/>
  <c r="E34" i="40" a="1"/>
  <c r="E34" i="40" s="1"/>
  <c r="I42" i="40" a="1"/>
  <c r="I42" i="40" s="1"/>
  <c r="S42" i="40" a="1"/>
  <c r="S42" i="40" s="1"/>
  <c r="D29" i="46"/>
  <c r="I27" i="46"/>
  <c r="D32" i="46"/>
  <c r="J34" i="45"/>
  <c r="I26" i="43"/>
  <c r="D31" i="45"/>
  <c r="J31" i="40" a="1"/>
  <c r="J31" i="40" s="1"/>
  <c r="G33" i="40" a="1"/>
  <c r="G33" i="40" s="1"/>
  <c r="J41" i="40" a="1"/>
  <c r="J41" i="40" s="1"/>
  <c r="F27" i="46"/>
  <c r="U43" i="40" a="1"/>
  <c r="U43" i="40" s="1"/>
  <c r="S44" i="40" a="1"/>
  <c r="S44" i="40" s="1"/>
  <c r="I44" i="40" a="1"/>
  <c r="I44" i="40" s="1"/>
  <c r="R45" i="40" a="1"/>
  <c r="R45" i="40" s="1"/>
  <c r="U49" i="40" a="1"/>
  <c r="U49" i="40" s="1"/>
  <c r="V49" i="40" a="1"/>
  <c r="V49" i="40" s="1"/>
  <c r="I39" i="40" a="1"/>
  <c r="I39" i="40" s="1"/>
  <c r="F49" i="40" a="1"/>
  <c r="F49" i="40" s="1"/>
  <c r="H25" i="40" a="1"/>
  <c r="H25" i="40" s="1"/>
  <c r="C26" i="46"/>
  <c r="U40" i="40" a="1"/>
  <c r="U40" i="40" s="1"/>
  <c r="B31" i="45"/>
  <c r="B31" i="46"/>
  <c r="D27" i="46"/>
  <c r="H34" i="46"/>
  <c r="E30" i="46"/>
  <c r="E29" i="46"/>
  <c r="H25" i="46"/>
  <c r="H31" i="46"/>
  <c r="F39" i="40" a="1"/>
  <c r="F39" i="40" s="1"/>
  <c r="F33" i="45"/>
  <c r="F32" i="46"/>
  <c r="F29" i="46"/>
  <c r="H28" i="46"/>
  <c r="H34" i="34"/>
  <c r="F34" i="46"/>
  <c r="I27" i="38" a="1"/>
  <c r="I27" i="38" s="1"/>
  <c r="G30" i="34"/>
  <c r="J29" i="38" a="1"/>
  <c r="J29" i="38" s="1"/>
  <c r="I25" i="46"/>
  <c r="G33" i="44"/>
  <c r="D31" i="43"/>
  <c r="C26" i="44"/>
  <c r="B25" i="45"/>
  <c r="D26" i="44"/>
  <c r="C25" i="43"/>
  <c r="J34" i="44"/>
  <c r="B29" i="44"/>
  <c r="B27" i="44"/>
  <c r="J32" i="38" a="1"/>
  <c r="J32" i="38" s="1"/>
  <c r="F28" i="44"/>
  <c r="H44" i="40" a="1"/>
  <c r="H44" i="40" s="1"/>
  <c r="B30" i="46"/>
  <c r="C29" i="46"/>
  <c r="J51" i="40" a="1"/>
  <c r="J51" i="40" s="1"/>
  <c r="D33" i="46"/>
  <c r="G28" i="34"/>
  <c r="H25" i="44"/>
  <c r="F26" i="34"/>
  <c r="I28" i="46"/>
  <c r="G26" i="46"/>
  <c r="E27" i="46"/>
  <c r="G28" i="45"/>
  <c r="J25" i="43"/>
  <c r="F26" i="43"/>
  <c r="C34" i="43"/>
  <c r="B28" i="46"/>
  <c r="H32" i="46"/>
  <c r="G27" i="43"/>
  <c r="F26" i="46"/>
  <c r="J32" i="43"/>
  <c r="D26" i="46"/>
  <c r="H33" i="34"/>
  <c r="F31" i="44"/>
  <c r="F29" i="45"/>
  <c r="G33" i="46"/>
  <c r="J31" i="38" a="1"/>
  <c r="J31" i="38" s="1"/>
  <c r="H25" i="45"/>
  <c r="D31" i="44"/>
  <c r="F33" i="44"/>
  <c r="C33" i="43"/>
  <c r="J30" i="43"/>
  <c r="F30" i="44"/>
  <c r="D32" i="45"/>
  <c r="D30" i="46"/>
  <c r="E34" i="46"/>
  <c r="I25" i="38" a="1"/>
  <c r="I25" i="38" s="1"/>
  <c r="C31" i="45"/>
  <c r="K40" i="40" a="1"/>
  <c r="K40" i="40" s="1"/>
  <c r="I34" i="46"/>
  <c r="D33" i="34"/>
  <c r="J44" i="40" a="1"/>
  <c r="J44" i="40" s="1"/>
  <c r="E33" i="46"/>
  <c r="B29" i="46"/>
  <c r="J25" i="44"/>
  <c r="D30" i="43"/>
  <c r="B32" i="46"/>
  <c r="B25" i="46"/>
  <c r="I33" i="34"/>
  <c r="I30" i="34"/>
  <c r="E32" i="46"/>
  <c r="C33" i="44"/>
  <c r="F34" i="38" a="1"/>
  <c r="F34" i="38" s="1"/>
  <c r="G33" i="34"/>
  <c r="B30" i="44"/>
  <c r="D32" i="43"/>
  <c r="J26" i="44"/>
  <c r="U51" i="40" a="1"/>
  <c r="U51" i="40" s="1"/>
  <c r="E25" i="46"/>
  <c r="K49" i="40" a="1"/>
  <c r="K49" i="40" s="1"/>
  <c r="I29" i="46"/>
  <c r="U44" i="40" a="1"/>
  <c r="U44" i="40" s="1"/>
  <c r="V43" i="40" a="1"/>
  <c r="V43" i="40" s="1"/>
  <c r="D28" i="46"/>
  <c r="C34" i="46"/>
  <c r="B26" i="46"/>
  <c r="D34" i="46"/>
  <c r="D25" i="46"/>
  <c r="C32" i="46"/>
  <c r="E30" i="34"/>
  <c r="I31" i="38" a="1"/>
  <c r="I31" i="38" s="1"/>
  <c r="J28" i="38" a="1"/>
  <c r="J28" i="38" s="1"/>
  <c r="J27" i="38" a="1"/>
  <c r="J27" i="38" s="1"/>
  <c r="I27" i="44"/>
  <c r="T47" i="40" a="1"/>
  <c r="T47" i="40" s="1"/>
  <c r="C28" i="46"/>
  <c r="F31" i="40" a="1"/>
  <c r="F31" i="40" s="1"/>
  <c r="G30" i="46"/>
  <c r="E26" i="34"/>
  <c r="I33" i="44"/>
  <c r="J29" i="45"/>
  <c r="J33" i="45"/>
  <c r="F29" i="44"/>
  <c r="G26" i="44"/>
  <c r="G29" i="43"/>
  <c r="F30" i="43"/>
  <c r="T48" i="40" a="1"/>
  <c r="T48" i="40" s="1"/>
  <c r="T45" i="40" a="1"/>
  <c r="T45" i="40" s="1"/>
  <c r="J28" i="43"/>
  <c r="F29" i="34"/>
  <c r="C30" i="46"/>
  <c r="F25" i="38" a="1"/>
  <c r="F25" i="38" s="1"/>
  <c r="H27" i="46"/>
  <c r="G34" i="46"/>
  <c r="H33" i="46"/>
  <c r="E33" i="34"/>
  <c r="I31" i="46"/>
  <c r="H30" i="46"/>
  <c r="C33" i="46"/>
  <c r="B33" i="46"/>
  <c r="I32" i="46"/>
  <c r="G29" i="34"/>
  <c r="D29" i="34"/>
  <c r="F25" i="45"/>
  <c r="E31" i="45"/>
  <c r="H26" i="34"/>
  <c r="J29" i="44"/>
  <c r="H32" i="43"/>
  <c r="H31" i="45"/>
  <c r="C27" i="44"/>
  <c r="G25" i="44"/>
  <c r="K45" i="40" a="1"/>
  <c r="K45" i="40" s="1"/>
  <c r="I28" i="38" a="1"/>
  <c r="I28" i="38" s="1"/>
  <c r="G45" i="40" a="1"/>
  <c r="G45" i="40" s="1"/>
  <c r="G32" i="46"/>
  <c r="W39" i="40" a="1"/>
  <c r="W39" i="40" s="1"/>
  <c r="F30" i="46"/>
  <c r="B34" i="46"/>
  <c r="D29" i="45"/>
  <c r="H30" i="34"/>
  <c r="B30" i="43"/>
  <c r="D29" i="44"/>
  <c r="F28" i="46"/>
  <c r="J27" i="45"/>
  <c r="D25" i="43"/>
  <c r="J26" i="38" a="1"/>
  <c r="J26" i="38" s="1"/>
  <c r="I26" i="45"/>
  <c r="J31" i="44"/>
  <c r="I32" i="38" a="1"/>
  <c r="I32" i="38" s="1"/>
  <c r="H26" i="45"/>
  <c r="J32" i="44"/>
  <c r="F29" i="38" a="1"/>
  <c r="F29" i="38" s="1"/>
  <c r="H34" i="43"/>
  <c r="D25" i="44"/>
  <c r="C31" i="46"/>
  <c r="D34" i="45"/>
  <c r="F31" i="45"/>
  <c r="J25" i="45"/>
  <c r="B34" i="43"/>
  <c r="I25" i="43"/>
  <c r="H27" i="44"/>
  <c r="H34" i="45"/>
  <c r="I25" i="44"/>
  <c r="G34" i="44"/>
  <c r="I29" i="43"/>
  <c r="C29" i="43"/>
  <c r="F32" i="45"/>
  <c r="I33" i="43"/>
  <c r="F28" i="43"/>
  <c r="I30" i="43"/>
  <c r="C25" i="44"/>
  <c r="I32" i="45"/>
  <c r="B28" i="45"/>
  <c r="H28" i="45"/>
  <c r="F33" i="38" a="1"/>
  <c r="F33" i="38" s="1"/>
  <c r="F32" i="38" a="1"/>
  <c r="F32" i="38" s="1"/>
  <c r="B30" i="45"/>
  <c r="H27" i="45"/>
  <c r="B27" i="45"/>
  <c r="D32" i="34"/>
  <c r="E28" i="43"/>
  <c r="H32" i="44"/>
  <c r="B34" i="45"/>
  <c r="H30" i="43"/>
  <c r="C28" i="44"/>
  <c r="C28" i="45"/>
  <c r="D26" i="45"/>
  <c r="G27" i="44"/>
  <c r="G29" i="44"/>
  <c r="F26" i="44"/>
  <c r="B28" i="43"/>
  <c r="G31" i="43"/>
  <c r="G32" i="34"/>
  <c r="E25" i="45"/>
  <c r="B34" i="44"/>
  <c r="C30" i="34"/>
  <c r="G32" i="43"/>
  <c r="C26" i="43"/>
  <c r="J28" i="44"/>
  <c r="I31" i="45"/>
  <c r="E33" i="45"/>
  <c r="G32" i="45"/>
  <c r="D28" i="45"/>
  <c r="C31" i="44"/>
  <c r="F27" i="45"/>
  <c r="I33" i="38" a="1"/>
  <c r="I33" i="38" s="1"/>
  <c r="G30" i="43"/>
  <c r="I30" i="38" a="1"/>
  <c r="I30" i="38" s="1"/>
  <c r="C30" i="44"/>
  <c r="J32" i="45"/>
  <c r="G27" i="45"/>
  <c r="F28" i="38" a="1"/>
  <c r="F28" i="38" s="1"/>
  <c r="D26" i="43"/>
  <c r="E26" i="44"/>
  <c r="I33" i="45"/>
  <c r="J33" i="38" a="1"/>
  <c r="J33" i="38" s="1"/>
  <c r="H28" i="44"/>
  <c r="E29" i="43"/>
  <c r="F27" i="43"/>
  <c r="E29" i="45"/>
  <c r="I29" i="44"/>
  <c r="B28" i="44"/>
  <c r="F31" i="43"/>
  <c r="J30" i="45"/>
  <c r="B25" i="44"/>
  <c r="E30" i="44"/>
  <c r="C31" i="43"/>
  <c r="H29" i="43"/>
  <c r="G28" i="44"/>
  <c r="H26" i="43"/>
  <c r="F27" i="38" a="1"/>
  <c r="F27" i="38" s="1"/>
  <c r="B25" i="43"/>
  <c r="H34" i="44"/>
  <c r="I29" i="34"/>
  <c r="F29" i="43"/>
  <c r="I34" i="44"/>
  <c r="F26" i="38" a="1"/>
  <c r="F26" i="38" s="1"/>
  <c r="I26" i="38" a="1"/>
  <c r="I26" i="38" s="1"/>
  <c r="E27" i="45"/>
  <c r="I29" i="38" a="1"/>
  <c r="I29" i="38" s="1"/>
  <c r="J30" i="44"/>
  <c r="C28" i="43"/>
  <c r="F34" i="44"/>
  <c r="I32" i="43"/>
  <c r="D30" i="44"/>
  <c r="E34" i="44"/>
  <c r="H28" i="43"/>
  <c r="B26" i="44"/>
  <c r="D25" i="45"/>
  <c r="G29" i="45"/>
  <c r="B31" i="43"/>
  <c r="F34" i="45"/>
  <c r="F30" i="45"/>
  <c r="F31" i="38" a="1"/>
  <c r="F31" i="38" s="1"/>
  <c r="G25" i="45"/>
  <c r="F34" i="43"/>
  <c r="G26" i="43"/>
  <c r="D28" i="44"/>
  <c r="D28" i="43"/>
  <c r="C33" i="45"/>
  <c r="E30" i="45"/>
  <c r="I30" i="45"/>
  <c r="E28" i="45"/>
  <c r="C32" i="45"/>
  <c r="I32" i="44"/>
  <c r="G32" i="44"/>
  <c r="D30" i="34"/>
  <c r="I29" i="45"/>
  <c r="B33" i="45"/>
  <c r="I28" i="44"/>
  <c r="D27" i="44"/>
  <c r="J33" i="44"/>
  <c r="H32" i="45"/>
  <c r="E26" i="43"/>
  <c r="I28" i="45"/>
  <c r="H33" i="43"/>
  <c r="C34" i="45"/>
  <c r="D27" i="43"/>
  <c r="I34" i="45"/>
  <c r="J31" i="45"/>
  <c r="D33" i="45"/>
  <c r="D33" i="43"/>
  <c r="B29" i="45"/>
  <c r="C34" i="44"/>
  <c r="C29" i="44"/>
  <c r="G31" i="44"/>
  <c r="E31" i="43"/>
  <c r="B26" i="43"/>
  <c r="J26" i="43"/>
  <c r="G26" i="45"/>
  <c r="C27" i="43"/>
  <c r="B33" i="43"/>
  <c r="J29" i="43"/>
  <c r="E32" i="43"/>
  <c r="H30" i="44"/>
  <c r="G28" i="43"/>
  <c r="E33" i="43"/>
  <c r="D27" i="45"/>
  <c r="I28" i="43"/>
  <c r="D33" i="44"/>
  <c r="F28" i="45"/>
  <c r="E25" i="44"/>
  <c r="H33" i="45"/>
  <c r="J34" i="43"/>
  <c r="D29" i="43"/>
  <c r="H25" i="43"/>
  <c r="I30" i="44"/>
  <c r="E29" i="44"/>
  <c r="H26" i="44"/>
  <c r="C29" i="45"/>
  <c r="E32" i="45"/>
  <c r="B26" i="45"/>
  <c r="B32" i="45"/>
  <c r="G34" i="45"/>
  <c r="B29" i="43"/>
  <c r="J33" i="43"/>
  <c r="F33" i="43"/>
  <c r="D30" i="45"/>
  <c r="H27" i="43"/>
  <c r="I31" i="44"/>
  <c r="D34" i="44"/>
  <c r="I34" i="43"/>
  <c r="E26" i="45"/>
  <c r="E27" i="44"/>
  <c r="J28" i="45"/>
  <c r="G34" i="43"/>
  <c r="B27" i="43"/>
  <c r="E30" i="43"/>
  <c r="F32" i="43"/>
  <c r="I31" i="43"/>
  <c r="J27" i="44"/>
  <c r="E28" i="44"/>
  <c r="G31" i="45"/>
  <c r="I25" i="45"/>
  <c r="G25" i="43"/>
  <c r="H31" i="43"/>
  <c r="F27" i="44"/>
  <c r="E27" i="43"/>
  <c r="F25" i="44"/>
  <c r="E34" i="45"/>
  <c r="C32" i="43"/>
  <c r="J31" i="43"/>
  <c r="H30" i="45"/>
  <c r="C30" i="43"/>
  <c r="J25" i="38" a="1"/>
  <c r="J25" i="38" s="1"/>
  <c r="I27" i="43"/>
  <c r="F25" i="43"/>
  <c r="E34" i="43"/>
  <c r="F32" i="44"/>
  <c r="I27" i="45"/>
  <c r="B32" i="44"/>
  <c r="G33" i="43"/>
  <c r="H29" i="44"/>
  <c r="G30" i="45"/>
  <c r="C32" i="44"/>
  <c r="F30" i="38" a="1"/>
  <c r="F30" i="38" s="1"/>
  <c r="D34" i="43"/>
  <c r="I26" i="44"/>
  <c r="F26" i="45"/>
  <c r="E31" i="44"/>
  <c r="B32" i="43"/>
  <c r="D32" i="44"/>
  <c r="G33" i="45"/>
  <c r="E25" i="43"/>
  <c r="C25" i="45"/>
  <c r="E31" i="34" l="1"/>
  <c r="I27" i="34"/>
  <c r="G26" i="40" a="1"/>
  <c r="G26" i="40" s="1"/>
  <c r="I32" i="40" a="1"/>
  <c r="I32" i="40" s="1"/>
  <c r="E49" i="41" a="1"/>
  <c r="E49" i="41" s="1"/>
  <c r="D27" i="41" a="1"/>
  <c r="D27" i="41" s="1"/>
  <c r="C26" i="40" a="1"/>
  <c r="C26" i="40" s="1"/>
  <c r="D26" i="41" a="1"/>
  <c r="D26" i="41" s="1"/>
  <c r="V49" i="41" a="1"/>
  <c r="V49" i="41" s="1"/>
  <c r="I29" i="41" a="1"/>
  <c r="I29" i="41" s="1"/>
  <c r="G26" i="41" a="1"/>
  <c r="G26" i="41" s="1"/>
  <c r="I30" i="41" a="1"/>
  <c r="I30" i="41" s="1"/>
  <c r="H28" i="42" a="1"/>
  <c r="H28" i="42" s="1"/>
  <c r="J27" i="42" a="1"/>
  <c r="J27" i="42" s="1"/>
  <c r="J34" i="42" a="1"/>
  <c r="J34" i="42" s="1"/>
  <c r="E32" i="34"/>
  <c r="C26" i="41" a="1"/>
  <c r="C26" i="41" s="1"/>
  <c r="H50" i="40" a="1"/>
  <c r="H50" i="40" s="1"/>
  <c r="G27" i="40" a="1"/>
  <c r="G27" i="40" s="1"/>
  <c r="G50" i="40" a="1"/>
  <c r="G50" i="40" s="1"/>
  <c r="F27" i="40" a="1"/>
  <c r="F27" i="40" s="1"/>
  <c r="K50" i="40" a="1"/>
  <c r="K50" i="40" s="1"/>
  <c r="J27" i="40" a="1"/>
  <c r="J27" i="40" s="1"/>
  <c r="E32" i="41" a="1"/>
  <c r="E32" i="41" s="1"/>
  <c r="B26" i="41" a="1"/>
  <c r="B26" i="41" s="1"/>
  <c r="C34" i="41" a="1"/>
  <c r="C34" i="41" s="1"/>
  <c r="I49" i="41" a="1"/>
  <c r="I49" i="41" s="1"/>
  <c r="H27" i="41" a="1"/>
  <c r="H27" i="41" s="1"/>
  <c r="C32" i="41" a="1"/>
  <c r="C32" i="41" s="1"/>
  <c r="C42" i="42" a="1"/>
  <c r="C42" i="42" s="1"/>
  <c r="E27" i="42" a="1"/>
  <c r="E27" i="42" s="1"/>
  <c r="B31" i="41" a="1"/>
  <c r="B31" i="41" s="1"/>
  <c r="I25" i="41" a="1"/>
  <c r="I25" i="41" s="1"/>
  <c r="D26" i="34"/>
  <c r="J26" i="34"/>
  <c r="L26" i="34"/>
  <c r="M26" i="34"/>
  <c r="K26" i="34"/>
  <c r="B26" i="34"/>
  <c r="J49" i="41" a="1"/>
  <c r="J49" i="41" s="1"/>
  <c r="I27" i="41" a="1"/>
  <c r="I27" i="41" s="1"/>
  <c r="G34" i="34"/>
  <c r="C31" i="34"/>
  <c r="G32" i="40" a="1"/>
  <c r="G32" i="40" s="1"/>
  <c r="K29" i="34"/>
  <c r="L29" i="34"/>
  <c r="M29" i="34"/>
  <c r="B29" i="34"/>
  <c r="J29" i="34"/>
  <c r="C27" i="34"/>
  <c r="F27" i="34"/>
  <c r="H29" i="34"/>
  <c r="C29" i="34"/>
  <c r="L30" i="34"/>
  <c r="J30" i="34"/>
  <c r="B30" i="34"/>
  <c r="M30" i="34"/>
  <c r="K30" i="34"/>
  <c r="I50" i="40" a="1"/>
  <c r="I50" i="40" s="1"/>
  <c r="H27" i="40" a="1"/>
  <c r="H27" i="40" s="1"/>
  <c r="I34" i="34"/>
  <c r="H31" i="40" a="1"/>
  <c r="H31" i="40" s="1"/>
  <c r="F26" i="40" a="1"/>
  <c r="F26" i="40" s="1"/>
  <c r="J32" i="40" a="1"/>
  <c r="J32" i="40" s="1"/>
  <c r="I26" i="34"/>
  <c r="I30" i="40" a="1"/>
  <c r="I30" i="40" s="1"/>
  <c r="T50" i="40" a="1"/>
  <c r="T50" i="40" s="1"/>
  <c r="G29" i="40" a="1"/>
  <c r="G29" i="40" s="1"/>
  <c r="D32" i="40" a="1"/>
  <c r="D32" i="40" s="1"/>
  <c r="D26" i="40" a="1"/>
  <c r="D26" i="40" s="1"/>
  <c r="E50" i="40" a="1"/>
  <c r="E50" i="40" s="1"/>
  <c r="D27" i="40" a="1"/>
  <c r="D27" i="40" s="1"/>
  <c r="F25" i="40" a="1"/>
  <c r="F25" i="40" s="1"/>
  <c r="V50" i="40" a="1"/>
  <c r="V50" i="40" s="1"/>
  <c r="I29" i="40" a="1"/>
  <c r="I29" i="40" s="1"/>
  <c r="B34" i="41" a="1"/>
  <c r="B34" i="41" s="1"/>
  <c r="J34" i="40" a="1"/>
  <c r="J34" i="40" s="1"/>
  <c r="R49" i="41" a="1"/>
  <c r="R49" i="41" s="1"/>
  <c r="E29" i="41" a="1"/>
  <c r="E29" i="41" s="1"/>
  <c r="J34" i="41" a="1"/>
  <c r="J34" i="41" s="1"/>
  <c r="C33" i="42" a="1"/>
  <c r="C33" i="42" s="1"/>
  <c r="F31" i="41" a="1"/>
  <c r="F31" i="41" s="1"/>
  <c r="J25" i="41" a="1"/>
  <c r="J25" i="41" s="1"/>
  <c r="H29" i="42" a="1"/>
  <c r="H29" i="42" s="1"/>
  <c r="J28" i="42" a="1"/>
  <c r="J28" i="42" s="1"/>
  <c r="J40" i="39" a="1"/>
  <c r="J40" i="39" s="1"/>
  <c r="E46" i="39" a="1"/>
  <c r="E46" i="39" s="1"/>
  <c r="U41" i="39" a="1"/>
  <c r="U41" i="39" s="1"/>
  <c r="V41" i="39" a="1"/>
  <c r="V41" i="39" s="1"/>
  <c r="E42" i="39" a="1"/>
  <c r="E42" i="39" s="1"/>
  <c r="C42" i="39" a="1"/>
  <c r="C42" i="39" s="1"/>
  <c r="R39" i="39" a="1"/>
  <c r="R39" i="39" s="1"/>
  <c r="U42" i="39" a="1"/>
  <c r="U42" i="39" s="1"/>
  <c r="V39" i="39" a="1"/>
  <c r="V39" i="39" s="1"/>
  <c r="Q45" i="39" a="1"/>
  <c r="Q45" i="39" s="1"/>
  <c r="Q42" i="39" a="1"/>
  <c r="Q42" i="39" s="1"/>
  <c r="Q47" i="39" a="1"/>
  <c r="Q47" i="39" s="1"/>
  <c r="R44" i="39" a="1"/>
  <c r="R44" i="39" s="1"/>
  <c r="I43" i="39" a="1"/>
  <c r="I43" i="39" s="1"/>
  <c r="O40" i="39" a="1"/>
  <c r="O40" i="39" s="1"/>
  <c r="U45" i="39" a="1"/>
  <c r="U45" i="39" s="1"/>
  <c r="F39" i="39" a="1"/>
  <c r="F39" i="39" s="1"/>
  <c r="H47" i="39" a="1"/>
  <c r="H47" i="39" s="1"/>
  <c r="K41" i="39" a="1"/>
  <c r="K41" i="39" s="1"/>
  <c r="T44" i="39" a="1"/>
  <c r="T44" i="39" s="1"/>
  <c r="H43" i="39" a="1"/>
  <c r="H43" i="39" s="1"/>
  <c r="P43" i="39" a="1"/>
  <c r="P43" i="39" s="1"/>
  <c r="C40" i="39" a="1"/>
  <c r="C40" i="39" s="1"/>
  <c r="O45" i="39" a="1"/>
  <c r="O45" i="39" s="1"/>
  <c r="J39" i="39" a="1"/>
  <c r="J39" i="39" s="1"/>
  <c r="T47" i="39" a="1"/>
  <c r="T47" i="39" s="1"/>
  <c r="T40" i="39" a="1"/>
  <c r="T40" i="39" s="1"/>
  <c r="K42" i="39" a="1"/>
  <c r="K42" i="39" s="1"/>
  <c r="P46" i="39" a="1"/>
  <c r="P46" i="39" s="1"/>
  <c r="T46" i="39" a="1"/>
  <c r="T46" i="39" s="1"/>
  <c r="H40" i="39" a="1"/>
  <c r="H40" i="39" s="1"/>
  <c r="V47" i="39" a="1"/>
  <c r="V47" i="39" s="1"/>
  <c r="Q46" i="39" a="1"/>
  <c r="Q46" i="39" s="1"/>
  <c r="T45" i="39" a="1"/>
  <c r="T45" i="39" s="1"/>
  <c r="E39" i="39" a="1"/>
  <c r="E39" i="39" s="1"/>
  <c r="C45" i="39" a="1"/>
  <c r="C45" i="39" s="1"/>
  <c r="K47" i="39" a="1"/>
  <c r="K47" i="39" s="1"/>
  <c r="W44" i="39" a="1"/>
  <c r="W44" i="39" s="1"/>
  <c r="F46" i="39" a="1"/>
  <c r="F46" i="39" s="1"/>
  <c r="G39" i="39" a="1"/>
  <c r="G39" i="39" s="1"/>
  <c r="W43" i="39" a="1"/>
  <c r="W43" i="39" s="1"/>
  <c r="I40" i="39" a="1"/>
  <c r="I40" i="39" s="1"/>
  <c r="P44" i="39" a="1"/>
  <c r="P44" i="39" s="1"/>
  <c r="V40" i="39" a="1"/>
  <c r="V40" i="39" s="1"/>
  <c r="U47" i="39" a="1"/>
  <c r="U47" i="39" s="1"/>
  <c r="K43" i="39" a="1"/>
  <c r="K43" i="39" s="1"/>
  <c r="G46" i="39" a="1"/>
  <c r="G46" i="39" s="1"/>
  <c r="S43" i="39" a="1"/>
  <c r="S43" i="39" s="1"/>
  <c r="R47" i="39" a="1"/>
  <c r="R47" i="39" s="1"/>
  <c r="H41" i="39" a="1"/>
  <c r="H41" i="39" s="1"/>
  <c r="O39" i="39" a="1"/>
  <c r="O39" i="39" s="1"/>
  <c r="T39" i="39" a="1"/>
  <c r="T39" i="39" s="1"/>
  <c r="W46" i="39" a="1"/>
  <c r="W46" i="39" s="1"/>
  <c r="F40" i="39" a="1"/>
  <c r="F40" i="39" s="1"/>
  <c r="B39" i="39" a="1"/>
  <c r="B39" i="39" s="1"/>
  <c r="J41" i="39" a="1"/>
  <c r="J41" i="39" s="1"/>
  <c r="S45" i="39" a="1"/>
  <c r="S45" i="39" s="1"/>
  <c r="Q39" i="39" a="1"/>
  <c r="Q39" i="39" s="1"/>
  <c r="P45" i="39" a="1"/>
  <c r="P45" i="39" s="1"/>
  <c r="F45" i="39" a="1"/>
  <c r="F45" i="39" s="1"/>
  <c r="D40" i="39" a="1"/>
  <c r="D40" i="39" s="1"/>
  <c r="I42" i="39" a="1"/>
  <c r="I42" i="39" s="1"/>
  <c r="G41" i="39" a="1"/>
  <c r="G41" i="39" s="1"/>
  <c r="F42" i="39" a="1"/>
  <c r="F42" i="39" s="1"/>
  <c r="O42" i="39" a="1"/>
  <c r="O42" i="39" s="1"/>
  <c r="O43" i="39" a="1"/>
  <c r="O43" i="39" s="1"/>
  <c r="I44" i="39" a="1"/>
  <c r="I44" i="39" s="1"/>
  <c r="Q40" i="39" a="1"/>
  <c r="Q40" i="39" s="1"/>
  <c r="S46" i="39" a="1"/>
  <c r="S46" i="39" s="1"/>
  <c r="B40" i="39" a="1"/>
  <c r="B40" i="39" s="1"/>
  <c r="D42" i="39" a="1"/>
  <c r="D42" i="39" s="1"/>
  <c r="Q44" i="39" a="1"/>
  <c r="Q44" i="39" s="1"/>
  <c r="O46" i="39" a="1"/>
  <c r="O46" i="39" s="1"/>
  <c r="R43" i="39" a="1"/>
  <c r="R43" i="39" s="1"/>
  <c r="E47" i="39" a="1"/>
  <c r="E47" i="39" s="1"/>
  <c r="D46" i="39" a="1"/>
  <c r="D46" i="39" s="1"/>
  <c r="V42" i="39" a="1"/>
  <c r="V42" i="39" s="1"/>
  <c r="C47" i="39" a="1"/>
  <c r="C47" i="39" s="1"/>
  <c r="V43" i="39" a="1"/>
  <c r="V43" i="39" s="1"/>
  <c r="U40" i="39" a="1"/>
  <c r="U40" i="39" s="1"/>
  <c r="P41" i="39" a="1"/>
  <c r="P41" i="39" s="1"/>
  <c r="E44" i="39" a="1"/>
  <c r="E44" i="39" s="1"/>
  <c r="I45" i="39" a="1"/>
  <c r="I45" i="39" s="1"/>
  <c r="G47" i="39" a="1"/>
  <c r="G47" i="39" s="1"/>
  <c r="K39" i="39" a="1"/>
  <c r="K39" i="39" s="1"/>
  <c r="B41" i="39" a="1"/>
  <c r="B41" i="39" s="1"/>
  <c r="S40" i="39" a="1"/>
  <c r="S40" i="39" s="1"/>
  <c r="C43" i="39" a="1"/>
  <c r="C43" i="39" s="1"/>
  <c r="R41" i="39" a="1"/>
  <c r="R41" i="39" s="1"/>
  <c r="V44" i="39" a="1"/>
  <c r="V44" i="39" s="1"/>
  <c r="W47" i="39" a="1"/>
  <c r="W47" i="39" s="1"/>
  <c r="K46" i="39" a="1"/>
  <c r="K46" i="39" s="1"/>
  <c r="V46" i="39" a="1"/>
  <c r="V46" i="39" s="1"/>
  <c r="S44" i="39" a="1"/>
  <c r="S44" i="39" s="1"/>
  <c r="W45" i="39" a="1"/>
  <c r="W45" i="39" s="1"/>
  <c r="T41" i="39" a="1"/>
  <c r="T41" i="39" s="1"/>
  <c r="G45" i="39" a="1"/>
  <c r="G45" i="39" s="1"/>
  <c r="H46" i="39" a="1"/>
  <c r="H46" i="39" s="1"/>
  <c r="B46" i="39" a="1"/>
  <c r="B46" i="39" s="1"/>
  <c r="D41" i="39" a="1"/>
  <c r="D41" i="39" s="1"/>
  <c r="W42" i="39" a="1"/>
  <c r="W42" i="39" s="1"/>
  <c r="W40" i="39" a="1"/>
  <c r="W40" i="39" s="1"/>
  <c r="G42" i="39" a="1"/>
  <c r="G42" i="39" s="1"/>
  <c r="G43" i="39" a="1"/>
  <c r="G43" i="39" s="1"/>
  <c r="S41" i="39" a="1"/>
  <c r="S41" i="39" s="1"/>
  <c r="S39" i="39" a="1"/>
  <c r="S39" i="39" s="1"/>
  <c r="J46" i="39" a="1"/>
  <c r="J46" i="39" s="1"/>
  <c r="B42" i="39" a="1"/>
  <c r="B42" i="39" s="1"/>
  <c r="Q41" i="39" a="1"/>
  <c r="Q41" i="39" s="1"/>
  <c r="P39" i="39" a="1"/>
  <c r="P39" i="39" s="1"/>
  <c r="W41" i="39" a="1"/>
  <c r="W41" i="39" s="1"/>
  <c r="J42" i="39" a="1"/>
  <c r="J42" i="39" s="1"/>
  <c r="J47" i="39" a="1"/>
  <c r="J47" i="39" s="1"/>
  <c r="D43" i="39" a="1"/>
  <c r="D43" i="39" s="1"/>
  <c r="G40" i="39" a="1"/>
  <c r="G40" i="39" s="1"/>
  <c r="D47" i="39" a="1"/>
  <c r="D47" i="39" s="1"/>
  <c r="D39" i="39" a="1"/>
  <c r="D39" i="39" s="1"/>
  <c r="S47" i="39" a="1"/>
  <c r="S47" i="39" s="1"/>
  <c r="I46" i="39" a="1"/>
  <c r="I46" i="39" s="1"/>
  <c r="B47" i="39" a="1"/>
  <c r="B47" i="39" s="1"/>
  <c r="B45" i="39" a="1"/>
  <c r="B45" i="39" s="1"/>
  <c r="B43" i="39" a="1"/>
  <c r="B43" i="39" s="1"/>
  <c r="F41" i="39" a="1"/>
  <c r="F41" i="39" s="1"/>
  <c r="B44" i="39" a="1"/>
  <c r="B44" i="39" s="1"/>
  <c r="C39" i="39" a="1"/>
  <c r="C39" i="39" s="1"/>
  <c r="E45" i="39" a="1"/>
  <c r="E45" i="39" s="1"/>
  <c r="U43" i="39" a="1"/>
  <c r="U43" i="39" s="1"/>
  <c r="P40" i="39" a="1"/>
  <c r="P40" i="39" s="1"/>
  <c r="R46" i="39" a="1"/>
  <c r="R46" i="39" s="1"/>
  <c r="K45" i="39" a="1"/>
  <c r="K45" i="39" s="1"/>
  <c r="F47" i="39" a="1"/>
  <c r="F47" i="39" s="1"/>
  <c r="P47" i="39" a="1"/>
  <c r="P47" i="39" s="1"/>
  <c r="Q43" i="39" a="1"/>
  <c r="Q43" i="39" s="1"/>
  <c r="R40" i="39" a="1"/>
  <c r="R40" i="39" s="1"/>
  <c r="J44" i="39" a="1"/>
  <c r="J44" i="39" s="1"/>
  <c r="I47" i="39" a="1"/>
  <c r="I47" i="39" s="1"/>
  <c r="J43" i="39" a="1"/>
  <c r="J43" i="39" s="1"/>
  <c r="S42" i="39" a="1"/>
  <c r="S42" i="39" s="1"/>
  <c r="V45" i="39" a="1"/>
  <c r="V45" i="39" s="1"/>
  <c r="J45" i="39" a="1"/>
  <c r="J45" i="39" s="1"/>
  <c r="I39" i="39" a="1"/>
  <c r="I39" i="39" s="1"/>
  <c r="D45" i="39" a="1"/>
  <c r="D45" i="39" s="1"/>
  <c r="H44" i="39" a="1"/>
  <c r="H44" i="39" s="1"/>
  <c r="T43" i="39" a="1"/>
  <c r="T43" i="39" s="1"/>
  <c r="E41" i="39" a="1"/>
  <c r="E41" i="39" s="1"/>
  <c r="T42" i="39" a="1"/>
  <c r="T42" i="39" s="1"/>
  <c r="O41" i="39" a="1"/>
  <c r="O41" i="39" s="1"/>
  <c r="H45" i="39" a="1"/>
  <c r="H45" i="39" s="1"/>
  <c r="E40" i="39" a="1"/>
  <c r="E40" i="39" s="1"/>
  <c r="K40" i="39" a="1"/>
  <c r="K40" i="39" s="1"/>
  <c r="C46" i="39" a="1"/>
  <c r="C46" i="39" s="1"/>
  <c r="U39" i="39" a="1"/>
  <c r="U39" i="39" s="1"/>
  <c r="R45" i="39" a="1"/>
  <c r="R45" i="39" s="1"/>
  <c r="F43" i="39" a="1"/>
  <c r="F43" i="39" s="1"/>
  <c r="C41" i="39" a="1"/>
  <c r="C41" i="39" s="1"/>
  <c r="E43" i="39" a="1"/>
  <c r="E43" i="39" s="1"/>
  <c r="G44" i="39" a="1"/>
  <c r="G44" i="39" s="1"/>
  <c r="I41" i="39" a="1"/>
  <c r="I41" i="39" s="1"/>
  <c r="K44" i="39" a="1"/>
  <c r="K44" i="39" s="1"/>
  <c r="O44" i="39" a="1"/>
  <c r="O44" i="39" s="1"/>
  <c r="F44" i="39" a="1"/>
  <c r="F44" i="39" s="1"/>
  <c r="C44" i="39" a="1"/>
  <c r="C44" i="39" s="1"/>
  <c r="D44" i="39" a="1"/>
  <c r="D44" i="39" s="1"/>
  <c r="R42" i="39" a="1"/>
  <c r="R42" i="39" s="1"/>
  <c r="U44" i="39" a="1"/>
  <c r="U44" i="39" s="1"/>
  <c r="H42" i="39" a="1"/>
  <c r="H42" i="39" s="1"/>
  <c r="H39" i="39" a="1"/>
  <c r="H39" i="39" s="1"/>
  <c r="W39" i="39" a="1"/>
  <c r="W39" i="39" s="1"/>
  <c r="O47" i="39" a="1"/>
  <c r="O47" i="39" s="1"/>
  <c r="U46" i="39" a="1"/>
  <c r="U46" i="39" s="1"/>
  <c r="P42" i="39" a="1"/>
  <c r="P42" i="39" s="1"/>
  <c r="S50" i="40" a="1"/>
  <c r="S50" i="40" s="1"/>
  <c r="F29" i="40" a="1"/>
  <c r="F29" i="40" s="1"/>
  <c r="G25" i="40" a="1"/>
  <c r="G25" i="40" s="1"/>
  <c r="I28" i="34"/>
  <c r="H32" i="34"/>
  <c r="F28" i="40" a="1"/>
  <c r="F28" i="40" s="1"/>
  <c r="G34" i="40" a="1"/>
  <c r="G34" i="40" s="1"/>
  <c r="I28" i="40" a="1"/>
  <c r="I28" i="40" s="1"/>
  <c r="U50" i="40" a="1"/>
  <c r="U50" i="40" s="1"/>
  <c r="H29" i="40" a="1"/>
  <c r="H29" i="40" s="1"/>
  <c r="F50" i="40" a="1"/>
  <c r="F50" i="40" s="1"/>
  <c r="E27" i="40" a="1"/>
  <c r="E27" i="40" s="1"/>
  <c r="J26" i="40" a="1"/>
  <c r="J26" i="40" s="1"/>
  <c r="P50" i="40" a="1"/>
  <c r="P50" i="40" s="1"/>
  <c r="C29" i="40" a="1"/>
  <c r="C29" i="40" s="1"/>
  <c r="E31" i="41" a="1"/>
  <c r="E31" i="41" s="1"/>
  <c r="F26" i="41" a="1"/>
  <c r="F26" i="41" s="1"/>
  <c r="B26" i="40" a="1"/>
  <c r="B26" i="40" s="1"/>
  <c r="I25" i="40" a="1"/>
  <c r="I25" i="40" s="1"/>
  <c r="B31" i="40" a="1"/>
  <c r="B31" i="40" s="1"/>
  <c r="J30" i="40" a="1"/>
  <c r="J30" i="40" s="1"/>
  <c r="F30" i="40" a="1"/>
  <c r="F30" i="40" s="1"/>
  <c r="Q49" i="41" a="1"/>
  <c r="Q49" i="41" s="1"/>
  <c r="D29" i="41" a="1"/>
  <c r="D29" i="41" s="1"/>
  <c r="D30" i="41" a="1"/>
  <c r="D30" i="41" s="1"/>
  <c r="B28" i="40" a="1"/>
  <c r="B28" i="40" s="1"/>
  <c r="C32" i="40" a="1"/>
  <c r="C32" i="40" s="1"/>
  <c r="W49" i="41" a="1"/>
  <c r="W49" i="41" s="1"/>
  <c r="J29" i="41" a="1"/>
  <c r="J29" i="41" s="1"/>
  <c r="I26" i="41" a="1"/>
  <c r="I26" i="41" s="1"/>
  <c r="G34" i="42" a="1"/>
  <c r="G34" i="42" s="1"/>
  <c r="H34" i="42" a="1"/>
  <c r="H34" i="42" s="1"/>
  <c r="F30" i="41" a="1"/>
  <c r="F30" i="41" s="1"/>
  <c r="H25" i="41" a="1"/>
  <c r="H25" i="41" s="1"/>
  <c r="I33" i="42" a="1"/>
  <c r="I33" i="42" s="1"/>
  <c r="B32" i="34"/>
  <c r="L32" i="34"/>
  <c r="J32" i="34"/>
  <c r="K32" i="34"/>
  <c r="M32" i="34"/>
  <c r="K31" i="34"/>
  <c r="M31" i="34"/>
  <c r="J31" i="34"/>
  <c r="L31" i="34"/>
  <c r="B31" i="34"/>
  <c r="L28" i="34"/>
  <c r="B28" i="34"/>
  <c r="J28" i="34"/>
  <c r="M28" i="34"/>
  <c r="K28" i="34"/>
  <c r="E28" i="34"/>
  <c r="H31" i="34"/>
  <c r="D28" i="34"/>
  <c r="D31" i="34"/>
  <c r="I31" i="34"/>
  <c r="E30" i="40" a="1"/>
  <c r="E30" i="40" s="1"/>
  <c r="P49" i="41" a="1"/>
  <c r="P49" i="41" s="1"/>
  <c r="C29" i="41" a="1"/>
  <c r="C29" i="41" s="1"/>
  <c r="D49" i="41" a="1"/>
  <c r="D49" i="41" s="1"/>
  <c r="C27" i="41" a="1"/>
  <c r="C27" i="41" s="1"/>
  <c r="E33" i="41" a="1"/>
  <c r="E33" i="41" s="1"/>
  <c r="D32" i="41" a="1"/>
  <c r="D32" i="41" s="1"/>
  <c r="F33" i="40" a="1"/>
  <c r="F33" i="40" s="1"/>
  <c r="D31" i="41" a="1"/>
  <c r="D31" i="41" s="1"/>
  <c r="C28" i="40" a="1"/>
  <c r="C28" i="40" s="1"/>
  <c r="I32" i="41" a="1"/>
  <c r="I32" i="41" s="1"/>
  <c r="G32" i="41" a="1"/>
  <c r="G32" i="41" s="1"/>
  <c r="S49" i="41" a="1"/>
  <c r="S49" i="41" s="1"/>
  <c r="F29" i="41" a="1"/>
  <c r="F29" i="41" s="1"/>
  <c r="F27" i="42" a="1"/>
  <c r="F27" i="42" s="1"/>
  <c r="I32" i="34"/>
  <c r="G28" i="40" a="1"/>
  <c r="G28" i="40" s="1"/>
  <c r="C28" i="34"/>
  <c r="K27" i="34"/>
  <c r="B27" i="34"/>
  <c r="L27" i="34"/>
  <c r="J27" i="34"/>
  <c r="M27" i="34"/>
  <c r="F31" i="34"/>
  <c r="E27" i="34"/>
  <c r="E25" i="40" a="1"/>
  <c r="E25" i="40" s="1"/>
  <c r="G26" i="34"/>
  <c r="D34" i="34"/>
  <c r="G31" i="34"/>
  <c r="H28" i="34"/>
  <c r="F32" i="34"/>
  <c r="G27" i="34"/>
  <c r="E29" i="34"/>
  <c r="C26" i="34"/>
  <c r="K33" i="34"/>
  <c r="B33" i="34"/>
  <c r="M33" i="34"/>
  <c r="L33" i="34"/>
  <c r="J33" i="34"/>
  <c r="H27" i="34"/>
  <c r="H33" i="40" a="1"/>
  <c r="H33" i="40" s="1"/>
  <c r="E32" i="40" a="1"/>
  <c r="E32" i="40" s="1"/>
  <c r="H30" i="40" a="1"/>
  <c r="H30" i="40" s="1"/>
  <c r="D30" i="40" a="1"/>
  <c r="D30" i="40" s="1"/>
  <c r="C50" i="40" a="1"/>
  <c r="C50" i="40" s="1"/>
  <c r="B27" i="40" a="1"/>
  <c r="B27" i="40" s="1"/>
  <c r="C31" i="40" a="1"/>
  <c r="C31" i="40" s="1"/>
  <c r="T49" i="41" a="1"/>
  <c r="T49" i="41" s="1"/>
  <c r="G29" i="41" a="1"/>
  <c r="G29" i="41" s="1"/>
  <c r="C33" i="41" a="1"/>
  <c r="C33" i="41" s="1"/>
  <c r="B33" i="40" a="1"/>
  <c r="B33" i="40" s="1"/>
  <c r="B49" i="41" a="1"/>
  <c r="B49" i="41" s="1"/>
  <c r="B25" i="41" a="1"/>
  <c r="B25" i="41" s="1"/>
  <c r="K49" i="41" a="1"/>
  <c r="K49" i="41" s="1"/>
  <c r="J27" i="41" a="1"/>
  <c r="J27" i="41" s="1"/>
  <c r="O50" i="40" a="1"/>
  <c r="O50" i="40" s="1"/>
  <c r="B29" i="40" a="1"/>
  <c r="B29" i="40" s="1"/>
  <c r="H31" i="41" a="1"/>
  <c r="H31" i="41" s="1"/>
  <c r="D28" i="42" a="1"/>
  <c r="D28" i="42" s="1"/>
  <c r="E25" i="41" a="1"/>
  <c r="E25" i="41" s="1"/>
  <c r="B27" i="42" a="1"/>
  <c r="B27" i="42" s="1"/>
  <c r="C32" i="34"/>
  <c r="D25" i="40" a="1"/>
  <c r="D25" i="40" s="1"/>
  <c r="J50" i="40" a="1"/>
  <c r="J50" i="40" s="1"/>
  <c r="I27" i="40" a="1"/>
  <c r="I27" i="40" s="1"/>
  <c r="H26" i="40" a="1"/>
  <c r="H26" i="40" s="1"/>
  <c r="Q50" i="40" a="1"/>
  <c r="Q50" i="40" s="1"/>
  <c r="D29" i="40" a="1"/>
  <c r="D29" i="40" s="1"/>
  <c r="I34" i="40" a="1"/>
  <c r="I34" i="40" s="1"/>
  <c r="E33" i="40" a="1"/>
  <c r="E33" i="40" s="1"/>
  <c r="O49" i="41" a="1"/>
  <c r="O49" i="41" s="1"/>
  <c r="B29" i="41" a="1"/>
  <c r="B29" i="41" s="1"/>
  <c r="D25" i="41" a="1"/>
  <c r="D25" i="41" s="1"/>
  <c r="H28" i="40" a="1"/>
  <c r="H28" i="40" s="1"/>
  <c r="B50" i="40" a="1"/>
  <c r="B50" i="40" s="1"/>
  <c r="B25" i="40" a="1"/>
  <c r="B25" i="40" s="1"/>
  <c r="U49" i="41" a="1"/>
  <c r="U49" i="41" s="1"/>
  <c r="H29" i="41" a="1"/>
  <c r="H29" i="41" s="1"/>
  <c r="I26" i="40" a="1"/>
  <c r="I26" i="40" s="1"/>
  <c r="D28" i="41" a="1"/>
  <c r="D28" i="41" s="1"/>
  <c r="F49" i="41" a="1"/>
  <c r="F49" i="41" s="1"/>
  <c r="E27" i="41" a="1"/>
  <c r="E27" i="41" s="1"/>
  <c r="F28" i="41" a="1"/>
  <c r="F28" i="41" s="1"/>
  <c r="B46" i="42" a="1"/>
  <c r="B46" i="42" s="1"/>
  <c r="J28" i="41" a="1"/>
  <c r="J28" i="41" s="1"/>
  <c r="D34" i="39" a="1"/>
  <c r="D34" i="39" s="1"/>
  <c r="D33" i="42" a="1"/>
  <c r="D33" i="42" s="1"/>
  <c r="W50" i="40" a="1"/>
  <c r="W50" i="40" s="1"/>
  <c r="J29" i="40" a="1"/>
  <c r="J29" i="40" s="1"/>
  <c r="R50" i="40" a="1"/>
  <c r="R50" i="40" s="1"/>
  <c r="E29" i="40" a="1"/>
  <c r="E29" i="40" s="1"/>
  <c r="C34" i="34"/>
  <c r="J34" i="34"/>
  <c r="L34" i="34"/>
  <c r="K34" i="34"/>
  <c r="M34" i="34"/>
  <c r="B34" i="34"/>
  <c r="E34" i="34"/>
  <c r="F34" i="34"/>
  <c r="D50" i="40" a="1"/>
  <c r="D50" i="40" s="1"/>
  <c r="C27" i="40" a="1"/>
  <c r="C27" i="40" s="1"/>
  <c r="C49" i="41" a="1"/>
  <c r="C49" i="41" s="1"/>
  <c r="B27" i="41" a="1"/>
  <c r="B27" i="41" s="1"/>
  <c r="F32" i="40" a="1"/>
  <c r="F32" i="40" s="1"/>
  <c r="H49" i="41" a="1"/>
  <c r="H49" i="41" s="1"/>
  <c r="G27" i="41" a="1"/>
  <c r="G27" i="41" s="1"/>
  <c r="G49" i="41" a="1"/>
  <c r="G49" i="41" s="1"/>
  <c r="F27" i="41" a="1"/>
  <c r="F27" i="41" s="1"/>
  <c r="G25" i="41" a="1"/>
  <c r="G25" i="41" s="1"/>
  <c r="Q43" i="42" a="1"/>
  <c r="Q43" i="42" s="1"/>
  <c r="F43" i="42" a="1"/>
  <c r="F43" i="42" s="1"/>
  <c r="U44" i="42" a="1"/>
  <c r="U44" i="42" s="1"/>
  <c r="W39" i="42" a="1"/>
  <c r="W39" i="42" s="1"/>
  <c r="B39" i="42" a="1"/>
  <c r="B39" i="42" s="1"/>
  <c r="Q45" i="42" a="1"/>
  <c r="Q45" i="42" s="1"/>
  <c r="C40" i="42" a="1"/>
  <c r="C40" i="42" s="1"/>
  <c r="K43" i="42" a="1"/>
  <c r="K43" i="42" s="1"/>
  <c r="I46" i="42" a="1"/>
  <c r="I46" i="42" s="1"/>
  <c r="U39" i="42" a="1"/>
  <c r="U39" i="42" s="1"/>
  <c r="R40" i="42" a="1"/>
  <c r="R40" i="42" s="1"/>
  <c r="C45" i="42" a="1"/>
  <c r="C45" i="42" s="1"/>
  <c r="T41" i="42" a="1"/>
  <c r="T41" i="42" s="1"/>
  <c r="G44" i="42" a="1"/>
  <c r="G44" i="42" s="1"/>
  <c r="D40" i="42" a="1"/>
  <c r="D40" i="42" s="1"/>
  <c r="S43" i="42" a="1"/>
  <c r="S43" i="42" s="1"/>
  <c r="W46" i="42" a="1"/>
  <c r="W46" i="42" s="1"/>
  <c r="Q40" i="42" a="1"/>
  <c r="Q40" i="42" s="1"/>
  <c r="E45" i="42" a="1"/>
  <c r="E45" i="42" s="1"/>
  <c r="V45" i="42" a="1"/>
  <c r="V45" i="42" s="1"/>
  <c r="O44" i="42" a="1"/>
  <c r="O44" i="42" s="1"/>
  <c r="K40" i="42" a="1"/>
  <c r="K40" i="42" s="1"/>
  <c r="I43" i="42" a="1"/>
  <c r="I43" i="42" s="1"/>
  <c r="J39" i="42" a="1"/>
  <c r="J39" i="42" s="1"/>
  <c r="T40" i="42" a="1"/>
  <c r="T40" i="42" s="1"/>
  <c r="G43" i="42" a="1"/>
  <c r="G43" i="42" s="1"/>
  <c r="R42" i="42" a="1"/>
  <c r="R42" i="42" s="1"/>
  <c r="Q39" i="42" a="1"/>
  <c r="Q39" i="42" s="1"/>
  <c r="E43" i="42" a="1"/>
  <c r="E43" i="42" s="1"/>
  <c r="T45" i="42" a="1"/>
  <c r="T45" i="42" s="1"/>
  <c r="P41" i="42" a="1"/>
  <c r="P41" i="42" s="1"/>
  <c r="D46" i="42" a="1"/>
  <c r="D46" i="42" s="1"/>
  <c r="R43" i="42" a="1"/>
  <c r="R43" i="42" s="1"/>
  <c r="C44" i="42" a="1"/>
  <c r="C44" i="42" s="1"/>
  <c r="S42" i="42" a="1"/>
  <c r="S42" i="42" s="1"/>
  <c r="V41" i="42" a="1"/>
  <c r="V41" i="42" s="1"/>
  <c r="J44" i="42" a="1"/>
  <c r="J44" i="42" s="1"/>
  <c r="K45" i="42" a="1"/>
  <c r="K45" i="42" s="1"/>
  <c r="G40" i="42" a="1"/>
  <c r="G40" i="42" s="1"/>
  <c r="H44" i="42" a="1"/>
  <c r="H44" i="42" s="1"/>
  <c r="F39" i="42" a="1"/>
  <c r="F39" i="42" s="1"/>
  <c r="P40" i="42" a="1"/>
  <c r="P40" i="42" s="1"/>
  <c r="D44" i="42" a="1"/>
  <c r="D44" i="42" s="1"/>
  <c r="E40" i="42" a="1"/>
  <c r="E40" i="42" s="1"/>
  <c r="V40" i="42" a="1"/>
  <c r="V40" i="42" s="1"/>
  <c r="J43" i="42" a="1"/>
  <c r="J43" i="42" s="1"/>
  <c r="P45" i="42" a="1"/>
  <c r="P45" i="42" s="1"/>
  <c r="U42" i="42" a="1"/>
  <c r="U42" i="42" s="1"/>
  <c r="R44" i="42" a="1"/>
  <c r="R44" i="42" s="1"/>
  <c r="E41" i="42" a="1"/>
  <c r="E41" i="42" s="1"/>
  <c r="T46" i="42" a="1"/>
  <c r="T46" i="42" s="1"/>
  <c r="P43" i="42" a="1"/>
  <c r="P43" i="42" s="1"/>
  <c r="O41" i="42" a="1"/>
  <c r="O41" i="42" s="1"/>
  <c r="F44" i="42" a="1"/>
  <c r="F44" i="42" s="1"/>
  <c r="D45" i="42" a="1"/>
  <c r="D45" i="42" s="1"/>
  <c r="D41" i="42" a="1"/>
  <c r="D41" i="42" s="1"/>
  <c r="S46" i="42" a="1"/>
  <c r="S46" i="42" s="1"/>
  <c r="H42" i="42" a="1"/>
  <c r="H42" i="42" s="1"/>
  <c r="U41" i="42" a="1"/>
  <c r="U41" i="42" s="1"/>
  <c r="R45" i="42" a="1"/>
  <c r="R45" i="42" s="1"/>
  <c r="B40" i="42" a="1"/>
  <c r="B40" i="42" s="1"/>
  <c r="O40" i="42" a="1"/>
  <c r="O40" i="42" s="1"/>
  <c r="F42" i="42" a="1"/>
  <c r="F42" i="42" s="1"/>
  <c r="B45" i="42" a="1"/>
  <c r="B45" i="42" s="1"/>
  <c r="Q42" i="42" a="1"/>
  <c r="Q42" i="42" s="1"/>
  <c r="E44" i="42" a="1"/>
  <c r="E44" i="42" s="1"/>
  <c r="J40" i="42" a="1"/>
  <c r="J40" i="42" s="1"/>
  <c r="P44" i="42" a="1"/>
  <c r="P44" i="42" s="1"/>
  <c r="W45" i="42" a="1"/>
  <c r="W45" i="42" s="1"/>
  <c r="W41" i="42" a="1"/>
  <c r="W41" i="42" s="1"/>
  <c r="B43" i="42" a="1"/>
  <c r="B43" i="42" s="1"/>
  <c r="K42" i="42" a="1"/>
  <c r="K42" i="42" s="1"/>
  <c r="I45" i="42" a="1"/>
  <c r="I45" i="42" s="1"/>
  <c r="R46" i="42" a="1"/>
  <c r="R46" i="42" s="1"/>
  <c r="R39" i="42" a="1"/>
  <c r="R39" i="42" s="1"/>
  <c r="C46" i="42" a="1"/>
  <c r="C46" i="42" s="1"/>
  <c r="U46" i="42" a="1"/>
  <c r="U46" i="42" s="1"/>
  <c r="Q41" i="42" a="1"/>
  <c r="Q41" i="42" s="1"/>
  <c r="E46" i="42" a="1"/>
  <c r="E46" i="42" s="1"/>
  <c r="C43" i="42" a="1"/>
  <c r="C43" i="42" s="1"/>
  <c r="W40" i="42" a="1"/>
  <c r="W40" i="42" s="1"/>
  <c r="B41" i="42" a="1"/>
  <c r="B41" i="42" s="1"/>
  <c r="I39" i="42" a="1"/>
  <c r="I39" i="42" s="1"/>
  <c r="V43" i="42" a="1"/>
  <c r="V43" i="42" s="1"/>
  <c r="J46" i="42" a="1"/>
  <c r="J46" i="42" s="1"/>
  <c r="F40" i="42" a="1"/>
  <c r="F40" i="42" s="1"/>
  <c r="U43" i="42" a="1"/>
  <c r="U43" i="42" s="1"/>
  <c r="C39" i="42" a="1"/>
  <c r="C39" i="42" s="1"/>
  <c r="I41" i="42" a="1"/>
  <c r="I41" i="42" s="1"/>
  <c r="E42" i="42" a="1"/>
  <c r="E42" i="42" s="1"/>
  <c r="T44" i="42" a="1"/>
  <c r="T44" i="42" s="1"/>
  <c r="K46" i="42" a="1"/>
  <c r="K46" i="42" s="1"/>
  <c r="V42" i="42" a="1"/>
  <c r="V42" i="42" s="1"/>
  <c r="J45" i="42" a="1"/>
  <c r="J45" i="42" s="1"/>
  <c r="Q44" i="42" a="1"/>
  <c r="Q44" i="42" s="1"/>
  <c r="K41" i="42" a="1"/>
  <c r="K41" i="42" s="1"/>
  <c r="I44" i="42" a="1"/>
  <c r="I44" i="42" s="1"/>
  <c r="H40" i="42" a="1"/>
  <c r="H40" i="42" s="1"/>
  <c r="O43" i="42" a="1"/>
  <c r="O43" i="42" s="1"/>
  <c r="F46" i="42" a="1"/>
  <c r="F46" i="42" s="1"/>
  <c r="B42" i="42" a="1"/>
  <c r="B42" i="42" s="1"/>
  <c r="Q46" i="42" a="1"/>
  <c r="Q46" i="42" s="1"/>
  <c r="T39" i="42" a="1"/>
  <c r="T39" i="42" s="1"/>
  <c r="G42" i="42" a="1"/>
  <c r="G42" i="42" s="1"/>
  <c r="H45" i="42" a="1"/>
  <c r="H45" i="42" s="1"/>
  <c r="V39" i="42" a="1"/>
  <c r="V39" i="42" s="1"/>
  <c r="J42" i="42" a="1"/>
  <c r="J42" i="42" s="1"/>
  <c r="P46" i="42" a="1"/>
  <c r="P46" i="42" s="1"/>
  <c r="H39" i="42" a="1"/>
  <c r="H39" i="42" s="1"/>
  <c r="O42" i="42" a="1"/>
  <c r="O42" i="42" s="1"/>
  <c r="F45" i="42" a="1"/>
  <c r="F45" i="42" s="1"/>
  <c r="G45" i="42" a="1"/>
  <c r="G45" i="42" s="1"/>
  <c r="G41" i="42" a="1"/>
  <c r="G41" i="42" s="1"/>
  <c r="H46" i="42" a="1"/>
  <c r="H46" i="42" s="1"/>
  <c r="S40" i="42" a="1"/>
  <c r="S40" i="42" s="1"/>
  <c r="W43" i="42" a="1"/>
  <c r="W43" i="42" s="1"/>
  <c r="K39" i="42" a="1"/>
  <c r="K39" i="42" s="1"/>
  <c r="I42" i="42" a="1"/>
  <c r="I42" i="42" s="1"/>
  <c r="V46" i="42" a="1"/>
  <c r="V46" i="42" s="1"/>
  <c r="P39" i="42" a="1"/>
  <c r="P39" i="42" s="1"/>
  <c r="D43" i="42" a="1"/>
  <c r="D43" i="42" s="1"/>
  <c r="S45" i="42" a="1"/>
  <c r="S45" i="42" s="1"/>
  <c r="P42" i="42" a="1"/>
  <c r="P42" i="42" s="1"/>
  <c r="O39" i="42" a="1"/>
  <c r="O39" i="42" s="1"/>
  <c r="F41" i="42" a="1"/>
  <c r="F41" i="42" s="1"/>
  <c r="U45" i="42" a="1"/>
  <c r="U45" i="42" s="1"/>
  <c r="S39" i="42" a="1"/>
  <c r="S39" i="42" s="1"/>
  <c r="W42" i="42" a="1"/>
  <c r="W42" i="42" s="1"/>
  <c r="B44" i="42" a="1"/>
  <c r="B44" i="42" s="1"/>
  <c r="D39" i="42" a="1"/>
  <c r="D39" i="42" s="1"/>
  <c r="D42" i="42" a="1"/>
  <c r="D42" i="42" s="1"/>
  <c r="S44" i="42" a="1"/>
  <c r="S44" i="42" s="1"/>
  <c r="C41" i="42" a="1"/>
  <c r="C41" i="42" s="1"/>
  <c r="K44" i="42" a="1"/>
  <c r="K44" i="42" s="1"/>
  <c r="G39" i="42" a="1"/>
  <c r="G39" i="42" s="1"/>
  <c r="H43" i="42" a="1"/>
  <c r="H43" i="42" s="1"/>
  <c r="O45" i="42" a="1"/>
  <c r="O45" i="42" s="1"/>
  <c r="U40" i="42" a="1"/>
  <c r="U40" i="42" s="1"/>
  <c r="R41" i="42" a="1"/>
  <c r="R41" i="42" s="1"/>
  <c r="T43" i="42" a="1"/>
  <c r="T43" i="42" s="1"/>
  <c r="W44" i="42" a="1"/>
  <c r="W44" i="42" s="1"/>
  <c r="S41" i="42" a="1"/>
  <c r="S41" i="42" s="1"/>
  <c r="J41" i="42" a="1"/>
  <c r="J41" i="42" s="1"/>
  <c r="O46" i="42" a="1"/>
  <c r="O46" i="42" s="1"/>
  <c r="I40" i="42" a="1"/>
  <c r="I40" i="42" s="1"/>
  <c r="H41" i="42" a="1"/>
  <c r="H41" i="42" s="1"/>
  <c r="V44" i="42" a="1"/>
  <c r="V44" i="42" s="1"/>
  <c r="G46" i="42" a="1"/>
  <c r="G46" i="42" s="1"/>
  <c r="T42" i="42" a="1"/>
  <c r="T42" i="42" s="1"/>
  <c r="E39" i="42" a="1"/>
  <c r="E39" i="4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7D241C07-DCE2-413A-9757-8260BCF353F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90C5B515-2086-4275-BF27-E58478BF46C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B3433F75-BDD1-494C-9726-C6F5BF27868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008E9DE0-C1CB-4145-AFE7-D5AC48CF64B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4830FCEA-D490-4EA9-9915-B5EAA574CBB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292C388B-AF23-44A9-BA8D-30E3E02E303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0529A6B0-C00A-4D0F-9254-CA31518FBEE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BFDB2B3F-50BC-4786-B00B-B4429F24E7A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D6E4D8B7-9A85-4A2F-AF8E-DE68BAFC257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DB8AF68C-70CC-4E4C-854B-982A28330AE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D3A5397D-AE96-4859-87C7-268F3C12B85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675CAF8B-EBE3-43FC-9B2F-4ACF0DA13BF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6B7A4D78-3612-4E5E-8456-48C041FBAE0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1BA61143-15AA-4E9D-BF19-FE22DB8FD65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A3" authorId="0" shapeId="0" xr:uid="{E9A02FFF-A0BE-4F31-BFE0-C34A08E792C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When copying this worksheet to other workbooks, include the sheets listed here, to avoid creating links between workbooks.</t>
        </r>
      </text>
    </comment>
    <comment ref="B12" authorId="0" shapeId="0" xr:uid="{87F8CBD6-FF07-4CC5-BC11-1B4BDE90613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Adjustment factor for converting 2005US$ to 2016US$ (taken from HSBC scenarios data cleaning folder)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D11" authorId="0" shapeId="0" xr:uid="{EF402995-65E1-4AB3-8C53-A6548C2BE70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No climate action beyond current policies</t>
        </r>
      </text>
    </comment>
    <comment ref="D13" authorId="0" shapeId="0" xr:uid="{6D8DF9A4-0875-4E27-85E5-020083DB596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Paris INDCs</t>
        </r>
      </text>
    </comment>
    <comment ref="H14" authorId="0" shapeId="0" xr:uid="{65826334-1543-4A99-A9C6-7F4AF2374FF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15" authorId="0" shapeId="0" xr:uid="{24883E2A-6B7A-4FFC-B5DA-6554C3B1F77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16" authorId="0" shapeId="0" xr:uid="{5436FB1F-CD55-4AA3-B494-18132CB0033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16" authorId="0" shapeId="0" xr:uid="{D131BCA9-4947-4F56-B594-78DD75B74BC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17" authorId="0" shapeId="0" xr:uid="{3F18A91F-E51B-42E0-A51F-A9EC1884AC9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17" authorId="0" shapeId="0" xr:uid="{36B169B0-F48D-4220-9AE7-6B14C18BA3F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18" authorId="0" shapeId="0" xr:uid="{1210E1F9-BCBF-4AB6-B65D-CBBE1D4C31B5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19" authorId="0" shapeId="0" xr:uid="{0D5E8FF3-BE14-4787-8E38-C9A9EEDEBC0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0" authorId="0" shapeId="0" xr:uid="{6A1467F8-0536-4EEA-8297-1378EF0A371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1" authorId="0" shapeId="0" xr:uid="{3437156C-1526-47D9-9027-C630E579B76F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2" authorId="0" shapeId="0" xr:uid="{EC4DD45D-2E40-4ECA-B0AC-C84C6C8C1CD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3" authorId="0" shapeId="0" xr:uid="{70BE03EC-7019-4453-A1E2-C94984A14BB4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4" authorId="0" shapeId="0" xr:uid="{F6DED39C-8CCE-4C92-BEBE-A344D5FC983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5" authorId="0" shapeId="0" xr:uid="{F54CBCCE-406D-4F6A-874F-5DE7401D20A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6" authorId="0" shapeId="0" xr:uid="{AD401542-446D-415B-ADA2-42550A481A6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7" authorId="0" shapeId="0" xr:uid="{374B929B-CD7C-4301-B460-F81B9B62738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8" authorId="0" shapeId="0" xr:uid="{86DB4A06-A30F-43DA-9EBF-68E32486432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29" authorId="0" shapeId="0" xr:uid="{85CCB002-F3A9-4BF0-8A9C-E36A9241609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29" authorId="0" shapeId="0" xr:uid="{4C46968C-F1E2-433B-9402-D994B9E2A90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30" authorId="0" shapeId="0" xr:uid="{A2E4D664-0E4A-4255-B76C-8B43545E010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30" authorId="0" shapeId="0" xr:uid="{65EE6D24-BA00-4BBB-9F64-8AEAAE6A006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D31" authorId="0" shapeId="0" xr:uid="{8FB1E939-B9C8-4738-B531-107308D63F6D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1" authorId="0" shapeId="0" xr:uid="{80D16FE2-01AC-43F6-A0A4-C27FB920C8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2" authorId="0" shapeId="0" xr:uid="{DC021C82-6586-4A34-A13F-46A9C11F11E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2" authorId="0" shapeId="0" xr:uid="{A9A86892-7388-4CAD-89B4-8565F2C772B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3" authorId="0" shapeId="0" xr:uid="{4B769973-8ACB-4194-AD92-2B4156F3AA7F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3" authorId="0" shapeId="0" xr:uid="{92ED938F-ED8B-48F4-A6A2-6C49B0B1C54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4" authorId="0" shapeId="0" xr:uid="{F3D1A87C-6C59-4A7F-BF7C-694E20F6B5D4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4" authorId="0" shapeId="0" xr:uid="{F61261EF-D379-4E97-BA55-04B13175BC4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5" authorId="0" shapeId="0" xr:uid="{4FFA6AC3-4798-442F-9D99-91C5534FF16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5" authorId="0" shapeId="0" xr:uid="{32DCCA39-37DC-4374-AF28-BBDE1D52E9D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36" authorId="0" shapeId="0" xr:uid="{6C5828E2-EB63-4599-9C86-4FE3B8382B1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7" authorId="0" shapeId="0" xr:uid="{2018F7D0-118E-4EF7-B110-2AF7B6D32F5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7" authorId="0" shapeId="0" xr:uid="{90D5700B-E220-4E35-B5FA-B523E9A942F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8" authorId="0" shapeId="0" xr:uid="{ED0D14EF-0CE3-4D83-9CC8-759320D613C3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8" authorId="0" shapeId="0" xr:uid="{0A972EED-EE3A-4ABF-A2FC-0164598CDC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39" authorId="0" shapeId="0" xr:uid="{EBCB03C3-46E3-4962-A81F-D8F8695FD39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39" authorId="0" shapeId="0" xr:uid="{E71457B7-C03F-4CDA-963A-619E11E8F0B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40" authorId="0" shapeId="0" xr:uid="{10DD675F-69F0-4A64-9D54-1881FBA7145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0" authorId="0" shapeId="0" xr:uid="{1EA24E09-AD8C-415D-BA09-4B9A622CDDFE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41" authorId="0" shapeId="0" xr:uid="{82A88DA1-9121-44E7-93DF-880C30920F8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1" authorId="0" shapeId="0" xr:uid="{4CC271E4-2E19-40FF-8421-DED9B2B12C1B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D42" authorId="0" shapeId="0" xr:uid="{F5444AD5-3E74-497C-8F59-D2388D46B31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2" authorId="0" shapeId="0" xr:uid="{44C26C98-27D6-4539-99FA-36FE3E98BC69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42" authorId="0" shapeId="0" xr:uid="{EB55CB49-1364-4148-B07B-29ACF2A7E3C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D43" authorId="0" shapeId="0" xr:uid="{4FF93D0B-DA0E-48F0-B068-68CA2577D592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 budget based on IPCC 1.5SR scenarios</t>
        </r>
      </text>
    </comment>
    <comment ref="H43" authorId="0" shapeId="0" xr:uid="{D64334D9-E0AA-4A10-8CB0-BFB0CC1B52D6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I43" authorId="0" shapeId="0" xr:uid="{37AAD139-0137-4DB6-9BB3-3F8395898E4F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Most conservative (high) assumptions around biomass costs possible without breaking the model.</t>
        </r>
      </text>
    </comment>
    <comment ref="H44" authorId="0" shapeId="0" xr:uid="{DDB38BC8-EA94-49F7-97C4-AE281573A53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5" authorId="0" shapeId="0" xr:uid="{B7087475-AF9A-47D4-874B-99B0972A5E1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6" authorId="0" shapeId="0" xr:uid="{831F25AF-F003-47DA-80C7-8437BD4FE204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7" authorId="0" shapeId="0" xr:uid="{5B6E7FB5-2418-4DA6-A1ED-6944FA747E4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8" authorId="0" shapeId="0" xr:uid="{56557645-D154-48F3-8E0A-408D86AF48F8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  <comment ref="H49" authorId="0" shapeId="0" xr:uid="{20A8B6B4-CA69-42CB-AF41-A0C4DE20947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Cap reduction in coal consumption in early years.
Is it possible to calibrate this in the same way as the existing renewable energy growth rate caps?</t>
        </r>
      </text>
    </comment>
  </commentList>
</comments>
</file>

<file path=xl/sharedStrings.xml><?xml version="1.0" encoding="utf-8"?>
<sst xmlns="http://schemas.openxmlformats.org/spreadsheetml/2006/main" count="6866" uniqueCount="300">
  <si>
    <t>Notes</t>
  </si>
  <si>
    <t>Source:</t>
  </si>
  <si>
    <t>Units:</t>
  </si>
  <si>
    <t>URL:</t>
  </si>
  <si>
    <t>Notes:</t>
  </si>
  <si>
    <t>Description:</t>
  </si>
  <si>
    <t>If copy include:</t>
  </si>
  <si>
    <t>Date accessed:</t>
  </si>
  <si>
    <t>Scenario</t>
  </si>
  <si>
    <t>Attribute</t>
  </si>
  <si>
    <t>Region\Period</t>
  </si>
  <si>
    <t>Vivid_0A</t>
  </si>
  <si>
    <t>VAR_Ncap</t>
  </si>
  <si>
    <t>Vivid_0A_BAU</t>
  </si>
  <si>
    <t>Vivid_0B</t>
  </si>
  <si>
    <t>Vivid_1</t>
  </si>
  <si>
    <t>Vivid_10</t>
  </si>
  <si>
    <t>Vivid_11</t>
  </si>
  <si>
    <t>Vivid_12</t>
  </si>
  <si>
    <t>Vivid_13</t>
  </si>
  <si>
    <t>Vivid_14</t>
  </si>
  <si>
    <t>Vivid_15</t>
  </si>
  <si>
    <t>Vivid_16</t>
  </si>
  <si>
    <t>Vivid_17</t>
  </si>
  <si>
    <t>Vivid_18</t>
  </si>
  <si>
    <t>Vivid_19</t>
  </si>
  <si>
    <t>Vivid_2</t>
  </si>
  <si>
    <t>Vivid_20</t>
  </si>
  <si>
    <t>Vivid_21</t>
  </si>
  <si>
    <t>Vivid_22</t>
  </si>
  <si>
    <t>Vivid_23</t>
  </si>
  <si>
    <t>Vivid_24</t>
  </si>
  <si>
    <t>Vivid_25</t>
  </si>
  <si>
    <t>Vivid_26</t>
  </si>
  <si>
    <t>Vivid_27</t>
  </si>
  <si>
    <t>Vivid_28</t>
  </si>
  <si>
    <t>Vivid_29</t>
  </si>
  <si>
    <t>Vivid_3</t>
  </si>
  <si>
    <t>Vivid_30</t>
  </si>
  <si>
    <t>Vivid_31</t>
  </si>
  <si>
    <t>Vivid_32</t>
  </si>
  <si>
    <t>Vivid_33</t>
  </si>
  <si>
    <t>Vivid_34</t>
  </si>
  <si>
    <t>Vivid_35</t>
  </si>
  <si>
    <t>Vivid_36</t>
  </si>
  <si>
    <t>Vivid_4</t>
  </si>
  <si>
    <t>Vivid_5</t>
  </si>
  <si>
    <t>Vivid_6</t>
  </si>
  <si>
    <t>Vivid_7</t>
  </si>
  <si>
    <t>Vivid_8</t>
  </si>
  <si>
    <t>Vivid_9</t>
  </si>
  <si>
    <t>Commodity</t>
  </si>
  <si>
    <t>TRADST</t>
  </si>
  <si>
    <t>TRAGSL</t>
  </si>
  <si>
    <t>TRALPG</t>
  </si>
  <si>
    <t>TRANGA</t>
  </si>
  <si>
    <t>CommoditySet</t>
  </si>
  <si>
    <t>PRIM FUELS - COA</t>
  </si>
  <si>
    <t>PRIM FUELS - GAS</t>
  </si>
  <si>
    <t>PRIM FUELS - OIL</t>
  </si>
  <si>
    <t>ProcessSet</t>
  </si>
  <si>
    <t>MIN - COA</t>
  </si>
  <si>
    <t>MIN - GAS</t>
  </si>
  <si>
    <t>MIN - OIL</t>
  </si>
  <si>
    <t>POWGEN - BIO</t>
  </si>
  <si>
    <t>POWGEN - COA</t>
  </si>
  <si>
    <t>POWGEN - GAS</t>
  </si>
  <si>
    <t>POWGEN - GEO</t>
  </si>
  <si>
    <t>POWGEN - HYD</t>
  </si>
  <si>
    <t>POWGEN - NUC</t>
  </si>
  <si>
    <t>POWGEN - OIL</t>
  </si>
  <si>
    <t>POWGEN - SOPV</t>
  </si>
  <si>
    <t>POWGEN - SOTH</t>
  </si>
  <si>
    <t>POWGEN - WIN</t>
  </si>
  <si>
    <t>POWGEN - BIO CCS</t>
  </si>
  <si>
    <t>POWGEN - GAS CCS</t>
  </si>
  <si>
    <t>POWGEN - TID</t>
  </si>
  <si>
    <t>VAR_FOut</t>
  </si>
  <si>
    <t>R1: TIAM scenario run specifications</t>
  </si>
  <si>
    <t>Vivid Economics</t>
  </si>
  <si>
    <t>https://vivideconomics.sharepoint.com/:f:/s/projects/171211HSB/ElsIfHvwMR5IuhmzX_PnrZkBmWU06RfQez379oR3vVBtJA?e=gIMaOe</t>
  </si>
  <si>
    <t>N/A</t>
  </si>
  <si>
    <t>Amendments to the Imperial TIAM (TIMES Integrated Assessment Model) runs used for BHP, proposed as part of new scenario runs; shared with Adam Hawkes in 10/2018</t>
  </si>
  <si>
    <t>Note that these have changed in light of the IPCC 1.5SR carbon budgets and discussions with Adam - full list TBC</t>
  </si>
  <si>
    <t>Scenario parameters</t>
  </si>
  <si>
    <t>Scenario no.</t>
  </si>
  <si>
    <t>Scenario description</t>
  </si>
  <si>
    <t>Carbon budget</t>
  </si>
  <si>
    <t>Timing (when does climate action start)</t>
  </si>
  <si>
    <t>Technology cost assumptions (base)</t>
  </si>
  <si>
    <t>Iterations on tech. cost assumptions (cheapest technology scenarios)</t>
  </si>
  <si>
    <t>Lower bound on coal consumption</t>
  </si>
  <si>
    <t>Biomass CCS / NETs cost assumptions</t>
  </si>
  <si>
    <t>0A</t>
  </si>
  <si>
    <t>None</t>
  </si>
  <si>
    <t>-</t>
  </si>
  <si>
    <t>'Expect the unexpected'</t>
  </si>
  <si>
    <t>Current / Expect unexpected</t>
  </si>
  <si>
    <t>BAU callibration scenario - interpreted as 'No Policy Action'</t>
  </si>
  <si>
    <t>0B</t>
  </si>
  <si>
    <t>Paris INDCs lower bound scenario - interpreted as 'Current Policies'</t>
  </si>
  <si>
    <t>Current 2DS, 2020 start, 'Expect the Unexpected'</t>
  </si>
  <si>
    <t>2DS</t>
  </si>
  <si>
    <t>Early (2020)</t>
  </si>
  <si>
    <t>Yes - see comment</t>
  </si>
  <si>
    <t>Early 2DS</t>
  </si>
  <si>
    <t>Current 2DS, 2030 start, 'Expect the Unexpected'</t>
  </si>
  <si>
    <t>Delay (2030)</t>
  </si>
  <si>
    <t>Delayed 2DS</t>
  </si>
  <si>
    <t>Current 2DS, 2020 start, 'Expect the Unexpected' but with cheap renewables</t>
  </si>
  <si>
    <t>Renewables cheap</t>
  </si>
  <si>
    <t>Cheap renewables + early 2DS</t>
  </si>
  <si>
    <t>Current 2DS, 2030 start, 'Expect the Unexpected' but with cheap renewables</t>
  </si>
  <si>
    <t>Cheap renewables + delay 2DS</t>
  </si>
  <si>
    <t>Current 2DS, 2020 start, 'Expect the Unexpected' but with cheap CCS</t>
  </si>
  <si>
    <t>CCS cheap</t>
  </si>
  <si>
    <t>Cheap CCS + early 2DS</t>
  </si>
  <si>
    <t>Current 2DS, 2030 start, 'Expect the Unexpected' but with cheap CCS</t>
  </si>
  <si>
    <t>Cheap CCS + delay 2DS</t>
  </si>
  <si>
    <t>Current 2DS, 2020 start, 'Expect the Unexpected' but with cheap EVs</t>
  </si>
  <si>
    <t>EVs cheap</t>
  </si>
  <si>
    <t xml:space="preserve">Cheap EVs + early 2DS </t>
  </si>
  <si>
    <t>Current 2DS, 2030 start, 'Expect the Unexpected' but with cheap EVs</t>
  </si>
  <si>
    <t>Cheap EVs + delay 2DS</t>
  </si>
  <si>
    <t>Current 2DS, 2020 start, 'Expect the Unexpected' but with cheap energy efficiency</t>
  </si>
  <si>
    <t>Efficiency cheap</t>
  </si>
  <si>
    <t>Cheap energy efficiency + early 2DS</t>
  </si>
  <si>
    <t>Current 2DS, 2030 start, 'Expect the Unexpected' but with cheap energy efficiency</t>
  </si>
  <si>
    <t>Cheap energy efficiency + delay 2DS</t>
  </si>
  <si>
    <t>Current 2DS, 2020 start, 'Expect the Unexpected' but with most conservative biomass CCS / NET technology cost assumptions</t>
  </si>
  <si>
    <t>Most conservative</t>
  </si>
  <si>
    <t>2DS early with most conservative BECCS / NET assumptions</t>
  </si>
  <si>
    <t>Current 2DS, 2030 start, 'Expect the Unexpected' but with most conservative biomass CCS / NET technology cost assumptions</t>
  </si>
  <si>
    <t>2DS delayed with most conservative BECCS / NET assumptions</t>
  </si>
  <si>
    <t>Current 1.5DS, 2020 start, 'Expect the Unexpected'</t>
  </si>
  <si>
    <t>1.5DS</t>
  </si>
  <si>
    <t>Early 1.5DS</t>
  </si>
  <si>
    <t>Current 1.5DS, 2030 start, 'Expect the Unexpected'</t>
  </si>
  <si>
    <t>Delayed 1.5DS</t>
  </si>
  <si>
    <t>Current 1.5DS, 2020 start, 'Expect the Unexpected' but with cheap renewables</t>
  </si>
  <si>
    <t>Cheap renewables + early 1.5DS</t>
  </si>
  <si>
    <t>Current 1.5DS, 2030 start, 'Expect the Unexpected' but with cheap renewables</t>
  </si>
  <si>
    <t>Cheap renewables + delay 1.5DS</t>
  </si>
  <si>
    <t>Current 1.5DS, 2020 start, 'Expect the Unexpected' but with cheap CCS</t>
  </si>
  <si>
    <t>Cheap CCS + early 1.5DS</t>
  </si>
  <si>
    <t>Current 1.5DS, 2030 start, 'Expect the Unexpected' but with cheap CCS</t>
  </si>
  <si>
    <t>Cheap CCS + delay 1.5DS</t>
  </si>
  <si>
    <t>Current 1.5DS, 2020 start, 'Expect the Unexpected' but with cheap EVs</t>
  </si>
  <si>
    <t xml:space="preserve">Cheap EVs + early 1.5DS </t>
  </si>
  <si>
    <t>Current 1.5DS, 2030 start, 'Expect the Unexpected' but with cheap EVs</t>
  </si>
  <si>
    <t>Cheap EVs + delay 1.5DS</t>
  </si>
  <si>
    <t>Current 1.5DS, 2020 start, 'Expect the Unexpected' but with cheap energy efficiency</t>
  </si>
  <si>
    <t>Cheap energy efficiency + early 1.5DS</t>
  </si>
  <si>
    <t>Current 1.5DS, 2030 start, 'Expect the Unexpected' but with cheap energy efficiency</t>
  </si>
  <si>
    <t>Cheap energy efficiency + delay 1.5DS</t>
  </si>
  <si>
    <t>Current 1.5DS, 2020 start, 'Expect the Unexpected' but with most conservative biomass CCS / NET technology cost assumptions</t>
  </si>
  <si>
    <t>1.5DS early with most conservative BECCS / NET assumptions</t>
  </si>
  <si>
    <t>Current 1.5DS, 2030 start, 'Expect the Unexpected' but with most conservative biomass CCS / NET technology cost assumptions</t>
  </si>
  <si>
    <t>1.5DS delayed with most conservative BECCS / NET assumptions</t>
  </si>
  <si>
    <t>Current 1.75DS, 2020 start, 'Expect the Unexpected'</t>
  </si>
  <si>
    <t>1.75DS</t>
  </si>
  <si>
    <t>Early 1.75DS</t>
  </si>
  <si>
    <t>Current 1.75DS, 2030 start, 'Expect the Unexpected'</t>
  </si>
  <si>
    <t>Delayed 1.75DS</t>
  </si>
  <si>
    <t>Current 1.75DS, 2020 start, 'Expect the Unexpected' but with cheap renewables</t>
  </si>
  <si>
    <t>Cheap renewables + early 1.75DS</t>
  </si>
  <si>
    <t>Current 1.75DS, 2030 start, 'Expect the Unexpected' but with cheap renewables</t>
  </si>
  <si>
    <t>Cheap renewables + delay 1.75DS</t>
  </si>
  <si>
    <t>Current 1.75DS, 2020 start, 'Expect the Unexpected' but with cheap CCS</t>
  </si>
  <si>
    <t>Cheap CCS + early 1.75DS</t>
  </si>
  <si>
    <t>Current 1.75DS, 2030 start, 'Expect the Unexpected' but with cheap CCS</t>
  </si>
  <si>
    <t>Cheap CCS + delay 1.75DS</t>
  </si>
  <si>
    <t>Current 1.75DS, 2020 start, 'Expect the Unexpected' but with cheap EVs</t>
  </si>
  <si>
    <t xml:space="preserve">Cheap EVs + early 1.75DS </t>
  </si>
  <si>
    <t>Current 1.75DS, 2030 start, 'Expect the Unexpected' but with cheap EVs</t>
  </si>
  <si>
    <t>Cheap EVs + delay 1.75DS</t>
  </si>
  <si>
    <t>Current 1.75DS, 2020 start, 'Expect the Unexpected' but with cheap energy efficiency</t>
  </si>
  <si>
    <t>Cheap energy efficiency + early 1.75DS</t>
  </si>
  <si>
    <t>Current 1.75DS, 2030 start, 'Expect the Unexpected' but with cheap energy efficiency</t>
  </si>
  <si>
    <t>Cheap energy efficiency + delay 1.75DS</t>
  </si>
  <si>
    <t>Current 1.75DS, 2020 start, 'Expect the Unexpected' but with most conservative biomass CCS / NET technology cost assumptions</t>
  </si>
  <si>
    <t>1.75DS early with most conservative BECCS / NET assumptions</t>
  </si>
  <si>
    <t>Current 1.75DS, 2030 start, 'Expect the Unexpected' but with most conservative biomass CCS / NET technology cost assumptions</t>
  </si>
  <si>
    <t>1.75DS delayed with most conservative BECCS / NET assumptions</t>
  </si>
  <si>
    <t>AA_VehicleOilNewCapacity</t>
  </si>
  <si>
    <t>Parameters:</t>
  </si>
  <si>
    <t>Indirect parameters:</t>
  </si>
  <si>
    <t>Sum range</t>
  </si>
  <si>
    <t>Column 1</t>
  </si>
  <si>
    <t>Column 2</t>
  </si>
  <si>
    <t>Row 1</t>
  </si>
  <si>
    <t>Column 3</t>
  </si>
  <si>
    <t>Row 2</t>
  </si>
  <si>
    <t>$B$8:$B$592</t>
  </si>
  <si>
    <t>$C$8:$C$592</t>
  </si>
  <si>
    <t>Year</t>
  </si>
  <si>
    <t>$E$7:$O$7</t>
  </si>
  <si>
    <t>Scenario name</t>
  </si>
  <si>
    <t>0A_BAU</t>
  </si>
  <si>
    <t>Vivid Paris NDCs - WEO New Policies Scenario emissions pathway run through TIAM</t>
  </si>
  <si>
    <t>Vivid BAU - WEO Current Policies Scenario emissions pathway run through TIAM</t>
  </si>
  <si>
    <t>Cleaned results</t>
  </si>
  <si>
    <t>$D$8:$D$592</t>
  </si>
  <si>
    <t>Sums over oil-fired vehicle capacity under all TIAM scenarios and produces charts capable of showing as many scenarios as desired</t>
  </si>
  <si>
    <t>Chart (at most 12 scenarios)</t>
  </si>
  <si>
    <t>Selection</t>
  </si>
  <si>
    <t>AA_TotalCO2Net</t>
  </si>
  <si>
    <t>Sums over CO2 emissions under all TIAM scenarios and produces charts capable of showing as many scenarios as desired</t>
  </si>
  <si>
    <t>$B$8:$B$628</t>
  </si>
  <si>
    <t>$D$7:$O$7</t>
  </si>
  <si>
    <t>W2. Total CO2 Net</t>
  </si>
  <si>
    <t>W1. Vehicle oil new cap</t>
  </si>
  <si>
    <t>AA_RoadTransportFossil</t>
  </si>
  <si>
    <t>$E$7:$P$7</t>
  </si>
  <si>
    <t>W4. Road Transport Electricity</t>
  </si>
  <si>
    <t>W3. Road Transport Fossil</t>
  </si>
  <si>
    <t>AA_RoadTransportElectricity</t>
  </si>
  <si>
    <t>Sums over road transport electricity use under all TIAM scenarios and produces charts capable of showing as many scenarios as desired</t>
  </si>
  <si>
    <t>Sums over road transport fossil fuel use under all TIAM scenarios and produces charts capable of showing as many scenarios as desired</t>
  </si>
  <si>
    <t>W5. Road Transport Biofuels</t>
  </si>
  <si>
    <t>Sums over road transport biofuel use under all TIAM scenarios and produces charts capable of showing as many scenarios as desired</t>
  </si>
  <si>
    <t>AA_RoadTransportBiofuels</t>
  </si>
  <si>
    <t>AA_PrimEnergCons</t>
  </si>
  <si>
    <t>W6. Prim Energy Cons</t>
  </si>
  <si>
    <t>AA_PrimaryEnergyProd</t>
  </si>
  <si>
    <t>Sums over primary energy production under all TIAM scenarios and produces charts capable of showing as many scenarios as desired</t>
  </si>
  <si>
    <t>AA_PowerNewCap</t>
  </si>
  <si>
    <t>Sums over new power generation capacity under all TIAM scenarios and produces charts capable of showing as many scenarios as desired</t>
  </si>
  <si>
    <t>W8. Power New Cap</t>
  </si>
  <si>
    <t>AA_PowerGen</t>
  </si>
  <si>
    <t>Sums over total power generation capacity under all TIAM scenarios and produces charts capable of showing as many scenarios as desired</t>
  </si>
  <si>
    <t>Sums over total power generation under all TIAM scenarios and produces charts capable of showing as many scenarios as desired</t>
  </si>
  <si>
    <t>W9. Power Total Gen</t>
  </si>
  <si>
    <t>AA_PowerCap</t>
  </si>
  <si>
    <t>W10. Power Total Cap</t>
  </si>
  <si>
    <t>Iron &amp; steel demand (Mtonnes)</t>
  </si>
  <si>
    <t>Sums over iron &amp; steel production under all TIAM scenarios and produces charts capable of showing as many scenarios as desired</t>
  </si>
  <si>
    <t>W11. Iron Steel Demand</t>
  </si>
  <si>
    <t>AA_IronSteelDemand</t>
  </si>
  <si>
    <t>$G$7:$R$7</t>
  </si>
  <si>
    <t>W12. Heat Pump New Cap</t>
  </si>
  <si>
    <t>Sums over heat pump new capacity under all TIAM scenarios and produces charts capable of showing as many scenarios as desired</t>
  </si>
  <si>
    <t>$D$7:$N$7</t>
  </si>
  <si>
    <t>Heat output from new capacity (PJ) if run at 100% capacity</t>
  </si>
  <si>
    <t>AA_EVNewCapacity</t>
  </si>
  <si>
    <t>Sums over new EV capacity under all TIAM scenarios and produces charts capable of showing as many scenarios as desired</t>
  </si>
  <si>
    <t>Billion passenger km from new capacity</t>
  </si>
  <si>
    <t>W13. EV new capacity</t>
  </si>
  <si>
    <t>$E$7:$M$7</t>
  </si>
  <si>
    <t>AA_CO2Captured</t>
  </si>
  <si>
    <t>W14. CO2 Captured</t>
  </si>
  <si>
    <t>Sums over CO2 captured under all TIAM scenarios and produces charts capable of showing as many scenarios as desired</t>
  </si>
  <si>
    <t>2016US$/tCO2</t>
  </si>
  <si>
    <t>AA_CarbonPrice</t>
  </si>
  <si>
    <t>Averages carbon prices under all TIAM scenarios and produces charts capable of showing as many scenarios as desired</t>
  </si>
  <si>
    <t>W15. Carbon Prices</t>
  </si>
  <si>
    <t>$B$8:$B$613</t>
  </si>
  <si>
    <t>$C$8:$C$613</t>
  </si>
  <si>
    <t>$D$7:$L$7</t>
  </si>
  <si>
    <t>$B$8:$B$577</t>
  </si>
  <si>
    <t>$D$8:$D$577</t>
  </si>
  <si>
    <t>Fuel</t>
  </si>
  <si>
    <t>Biofuels</t>
  </si>
  <si>
    <t>Coal</t>
  </si>
  <si>
    <t>Gas</t>
  </si>
  <si>
    <t>Hydro</t>
  </si>
  <si>
    <t>Nuclear</t>
  </si>
  <si>
    <t>Other</t>
  </si>
  <si>
    <t>Solar</t>
  </si>
  <si>
    <t>Wind</t>
  </si>
  <si>
    <t>TIAM BAU - No Policy Action</t>
  </si>
  <si>
    <t>MIN - BIO</t>
  </si>
  <si>
    <t>MIN - HYD</t>
  </si>
  <si>
    <t>MIN - NUC</t>
  </si>
  <si>
    <t>W7. Primary Energy Prod (TPES)</t>
  </si>
  <si>
    <t>Oil</t>
  </si>
  <si>
    <t>$C$8:$C$628</t>
  </si>
  <si>
    <t>$B$8:$B$559</t>
  </si>
  <si>
    <t>$C$8:$C$559</t>
  </si>
  <si>
    <t>AA_HeatPumpNewCap</t>
  </si>
  <si>
    <t>CO2 emissions (2012 - 50) GtCO2</t>
  </si>
  <si>
    <t>$B$8:$B$3000</t>
  </si>
  <si>
    <t>$C$8:$C$3000</t>
  </si>
  <si>
    <t>$D$8:$D$3000</t>
  </si>
  <si>
    <t>Road transport fossil energy use (PJ)</t>
  </si>
  <si>
    <t>Road transport electricity use (PJ)</t>
  </si>
  <si>
    <t>Road transport biofuels use (PJ)</t>
  </si>
  <si>
    <t>$B$8:$B$2000</t>
  </si>
  <si>
    <t>$C$8:$C$2000</t>
  </si>
  <si>
    <t>$D$8:$D$2000</t>
  </si>
  <si>
    <t>$B$8:$B$6000</t>
  </si>
  <si>
    <t>$C$8:$C$6000</t>
  </si>
  <si>
    <t>$D$8:$D$6000</t>
  </si>
  <si>
    <t>$B$8:$B$6500</t>
  </si>
  <si>
    <t>$C$8:$C$6500</t>
  </si>
  <si>
    <t>$D$8:$D$6500</t>
  </si>
  <si>
    <t>$B$8:$B$7000</t>
  </si>
  <si>
    <t>$C$8:$C$7000</t>
  </si>
  <si>
    <t>$D$8:$D$7000</t>
  </si>
  <si>
    <t>Carbon captured (GtCO2)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</si>
</sst>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0.0%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25">
    <xf numFmtId="0" fontId="0" fillId="0" borderId="0" xfId="0"/>
    <xf numFmtId="0" fontId="18" fillId="6" borderId="1" xfId="0" applyFont="1" applyFill="1" applyBorder="1" applyAlignment="1">
      <alignment vertical="center"/>
    </xf>
    <xf numFmtId="0" fontId="0" fillId="5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23" fillId="5" borderId="0" xfId="26" applyFill="1"/>
    <xf numFmtId="14" fontId="0" fillId="5" borderId="0" xfId="0" applyNumberFormat="1" applyFont="1" applyFill="1"/>
    <xf numFmtId="0" fontId="21" fillId="5" borderId="0" xfId="0" applyFont="1" applyFill="1"/>
    <xf numFmtId="0" fontId="24" fillId="3" borderId="0" xfId="0" applyFont="1" applyFill="1"/>
    <xf numFmtId="0" fontId="24" fillId="3" borderId="0" xfId="0" applyFont="1" applyFill="1" applyAlignment="1">
      <alignment wrapText="1"/>
    </xf>
    <xf numFmtId="0" fontId="24" fillId="3" borderId="0" xfId="0" quotePrefix="1" applyFont="1" applyFill="1" applyAlignment="1">
      <alignment horizontal="left" vertical="center" wrapText="1"/>
    </xf>
    <xf numFmtId="0" fontId="24" fillId="3" borderId="0" xfId="0" applyFont="1" applyFill="1" applyAlignment="1">
      <alignment horizontal="left" vertical="center" wrapText="1"/>
    </xf>
    <xf numFmtId="0" fontId="18" fillId="4" borderId="0" xfId="0" applyFont="1" applyFill="1"/>
    <xf numFmtId="0" fontId="0" fillId="2" borderId="0" xfId="0" applyFill="1"/>
    <xf numFmtId="0" fontId="0" fillId="3" borderId="0" xfId="0" applyFill="1"/>
    <xf numFmtId="4" fontId="0" fillId="3" borderId="0" xfId="0" applyNumberFormat="1" applyFill="1"/>
    <xf numFmtId="0" fontId="1" fillId="2" borderId="3" xfId="0" applyFont="1" applyFill="1" applyBorder="1"/>
    <xf numFmtId="0" fontId="0" fillId="3" borderId="0" xfId="0" applyFill="1" applyBorder="1"/>
    <xf numFmtId="0" fontId="0" fillId="2" borderId="3" xfId="0" applyFill="1" applyBorder="1"/>
    <xf numFmtId="0" fontId="0" fillId="7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24" fillId="3" borderId="0" xfId="0" applyFont="1" applyFill="1" applyAlignment="1">
      <alignment horizontal="center"/>
    </xf>
  </cellXfs>
  <cellStyles count="27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6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35"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  <dxf>
      <font>
        <color theme="6" tint="-0.24994659260841701"/>
      </font>
    </dxf>
  </dxfs>
  <tableStyles count="0" defaultTableStyle="TableStyleMedium2" defaultPivotStyle="PivotStyleLight16"/>
  <colors>
    <mruColors>
      <color rgb="FF000000"/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'W1. Vehicle oil new cap'!$B$13</c:f>
          <c:strCache>
            <c:ptCount val="1"/>
            <c:pt idx="0">
              <c:v>Billion passenger km from new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'W1. Vehicle oil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cap'!$B$25:$B$34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16711.406363586713</c:v>
                </c:pt>
                <c:pt idx="2">
                  <c:v>19084.733271376565</c:v>
                </c:pt>
                <c:pt idx="3">
                  <c:v>17003.26893911351</c:v>
                </c:pt>
                <c:pt idx="4">
                  <c:v>22741.838563404846</c:v>
                </c:pt>
                <c:pt idx="5">
                  <c:v>20485.167110513117</c:v>
                </c:pt>
                <c:pt idx="6">
                  <c:v>18938.488598896434</c:v>
                </c:pt>
                <c:pt idx="7">
                  <c:v>16910.106656094198</c:v>
                </c:pt>
                <c:pt idx="8">
                  <c:v>16711.093342983622</c:v>
                </c:pt>
                <c:pt idx="9">
                  <c:v>14137.312635689417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2-47F3-92A0-D8D8239998C1}"/>
            </c:ext>
          </c:extLst>
        </c:ser>
        <c:ser>
          <c:idx val="1"/>
          <c:order val="1"/>
          <c:tx>
            <c:strRef>
              <c:f>'W1. Vehicle oil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cap'!$C$25:$C$34</c:f>
              <c:numCache>
                <c:formatCode>#,##0.00</c:formatCode>
                <c:ptCount val="10"/>
                <c:pt idx="0">
                  <c:v>9314.3777497322117</c:v>
                </c:pt>
                <c:pt idx="1">
                  <c:v>16570.595893550053</c:v>
                </c:pt>
                <c:pt idx="2">
                  <c:v>19529.379556388783</c:v>
                </c:pt>
                <c:pt idx="3">
                  <c:v>16798.460993979821</c:v>
                </c:pt>
                <c:pt idx="4">
                  <c:v>22746.929392861144</c:v>
                </c:pt>
                <c:pt idx="5">
                  <c:v>19587.853482508577</c:v>
                </c:pt>
                <c:pt idx="6">
                  <c:v>18617.684268456011</c:v>
                </c:pt>
                <c:pt idx="7">
                  <c:v>17614.777794166479</c:v>
                </c:pt>
                <c:pt idx="8">
                  <c:v>15503.94639657132</c:v>
                </c:pt>
                <c:pt idx="9">
                  <c:v>13539.411399842431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4D2-47F3-92A0-D8D8239998C1}"/>
            </c:ext>
          </c:extLst>
        </c:ser>
        <c:ser>
          <c:idx val="2"/>
          <c:order val="2"/>
          <c:tx>
            <c:strRef>
              <c:f>'W1. Vehicle oil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cap'!$D$25:$D$34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20330.373429699092</c:v>
                </c:pt>
                <c:pt idx="3">
                  <c:v>17433.460769837217</c:v>
                </c:pt>
                <c:pt idx="4">
                  <c:v>22775.158388035059</c:v>
                </c:pt>
                <c:pt idx="5">
                  <c:v>21088.682149440087</c:v>
                </c:pt>
                <c:pt idx="6">
                  <c:v>20741.7351094068</c:v>
                </c:pt>
                <c:pt idx="7">
                  <c:v>20939.540105809971</c:v>
                </c:pt>
                <c:pt idx="8">
                  <c:v>17035.304451047112</c:v>
                </c:pt>
                <c:pt idx="9">
                  <c:v>12537.578728895878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4D2-47F3-92A0-D8D8239998C1}"/>
            </c:ext>
          </c:extLst>
        </c:ser>
        <c:ser>
          <c:idx val="3"/>
          <c:order val="3"/>
          <c:tx>
            <c:strRef>
              <c:f>'W1. Vehicle oil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cap'!$E$25:$E$34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18875.571635630047</c:v>
                </c:pt>
                <c:pt idx="3">
                  <c:v>16361.917045231876</c:v>
                </c:pt>
                <c:pt idx="4">
                  <c:v>20213.124798884823</c:v>
                </c:pt>
                <c:pt idx="5">
                  <c:v>14683.3732067785</c:v>
                </c:pt>
                <c:pt idx="6">
                  <c:v>8901.6552970637495</c:v>
                </c:pt>
                <c:pt idx="7">
                  <c:v>7225.1664087097861</c:v>
                </c:pt>
                <c:pt idx="8">
                  <c:v>6955.3941271187223</c:v>
                </c:pt>
                <c:pt idx="9">
                  <c:v>5573.5050765034648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4D2-47F3-92A0-D8D8239998C1}"/>
            </c:ext>
          </c:extLst>
        </c:ser>
        <c:ser>
          <c:idx val="4"/>
          <c:order val="4"/>
          <c:tx>
            <c:strRef>
              <c:f>'W1. Vehicle oil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cap'!$F$25:$F$34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20330.373429699092</c:v>
                </c:pt>
                <c:pt idx="3">
                  <c:v>15774.471895516355</c:v>
                </c:pt>
                <c:pt idx="4">
                  <c:v>20794.352113985195</c:v>
                </c:pt>
                <c:pt idx="5">
                  <c:v>15702.912259854562</c:v>
                </c:pt>
                <c:pt idx="6">
                  <c:v>10231.446280000302</c:v>
                </c:pt>
                <c:pt idx="7">
                  <c:v>7682.867634274975</c:v>
                </c:pt>
                <c:pt idx="8">
                  <c:v>6976.6802553441294</c:v>
                </c:pt>
                <c:pt idx="9">
                  <c:v>5600.0499178703967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4D2-47F3-92A0-D8D8239998C1}"/>
            </c:ext>
          </c:extLst>
        </c:ser>
        <c:ser>
          <c:idx val="5"/>
          <c:order val="5"/>
          <c:tx>
            <c:strRef>
              <c:f>'W1. Vehicle oil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cap'!$G$25:$G$34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18890.64869426049</c:v>
                </c:pt>
                <c:pt idx="3">
                  <c:v>12799.940047480968</c:v>
                </c:pt>
                <c:pt idx="4">
                  <c:v>12414.505806962334</c:v>
                </c:pt>
                <c:pt idx="5">
                  <c:v>18265.118069739918</c:v>
                </c:pt>
                <c:pt idx="6">
                  <c:v>12641.837687252622</c:v>
                </c:pt>
                <c:pt idx="7">
                  <c:v>9400.3412751245378</c:v>
                </c:pt>
                <c:pt idx="8">
                  <c:v>7045.2051802463366</c:v>
                </c:pt>
                <c:pt idx="9">
                  <c:v>5305.451885338076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4D2-47F3-92A0-D8D8239998C1}"/>
            </c:ext>
          </c:extLst>
        </c:ser>
        <c:ser>
          <c:idx val="6"/>
          <c:order val="6"/>
          <c:tx>
            <c:strRef>
              <c:f>'W1. Vehicle oil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cap'!$H$25:$H$34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20330.373429699092</c:v>
                </c:pt>
                <c:pt idx="3">
                  <c:v>15375.278271637972</c:v>
                </c:pt>
                <c:pt idx="4">
                  <c:v>14016.256058675051</c:v>
                </c:pt>
                <c:pt idx="5">
                  <c:v>12870.195335191833</c:v>
                </c:pt>
                <c:pt idx="6">
                  <c:v>11466.737228786333</c:v>
                </c:pt>
                <c:pt idx="7">
                  <c:v>9632.3810421157232</c:v>
                </c:pt>
                <c:pt idx="8">
                  <c:v>11738.122074609822</c:v>
                </c:pt>
                <c:pt idx="9">
                  <c:v>9680.4338044721135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4D2-47F3-92A0-D8D8239998C1}"/>
            </c:ext>
          </c:extLst>
        </c:ser>
        <c:ser>
          <c:idx val="7"/>
          <c:order val="7"/>
          <c:tx>
            <c:strRef>
              <c:f>'W1. Vehicle oil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cap'!$I$25:$I$34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18941.259003223142</c:v>
                </c:pt>
                <c:pt idx="3">
                  <c:v>16949.240321554771</c:v>
                </c:pt>
                <c:pt idx="4">
                  <c:v>20983.753903871871</c:v>
                </c:pt>
                <c:pt idx="5">
                  <c:v>13865.051550525421</c:v>
                </c:pt>
                <c:pt idx="6">
                  <c:v>10092.391433207875</c:v>
                </c:pt>
                <c:pt idx="7">
                  <c:v>7909.0107414261247</c:v>
                </c:pt>
                <c:pt idx="8">
                  <c:v>8555.533239308279</c:v>
                </c:pt>
                <c:pt idx="9">
                  <c:v>5289.7628540672995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4D2-47F3-92A0-D8D8239998C1}"/>
            </c:ext>
          </c:extLst>
        </c:ser>
        <c:ser>
          <c:idx val="8"/>
          <c:order val="8"/>
          <c:tx>
            <c:strRef>
              <c:f>'W1. Vehicle oil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'W1. Vehicle oil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'W1. Vehicle oil new cap'!$J$25:$J$34</c:f>
              <c:numCache>
                <c:formatCode>#,##0.00</c:formatCode>
                <c:ptCount val="10"/>
                <c:pt idx="0">
                  <c:v>9314.6819253478279</c:v>
                </c:pt>
                <c:pt idx="1">
                  <c:v>16631.07042564312</c:v>
                </c:pt>
                <c:pt idx="2">
                  <c:v>20330.373429699092</c:v>
                </c:pt>
                <c:pt idx="3">
                  <c:v>16710.989772658009</c:v>
                </c:pt>
                <c:pt idx="4">
                  <c:v>21576.343426739895</c:v>
                </c:pt>
                <c:pt idx="5">
                  <c:v>19236.832199139757</c:v>
                </c:pt>
                <c:pt idx="6">
                  <c:v>12621.673828724885</c:v>
                </c:pt>
                <c:pt idx="7">
                  <c:v>7787.3230899526343</c:v>
                </c:pt>
                <c:pt idx="8">
                  <c:v>7586.9418386170537</c:v>
                </c:pt>
                <c:pt idx="9">
                  <c:v>5219.2473838239166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4D2-47F3-92A0-D8D823999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'W2. Total CO2 Net'!$B$13</c:f>
          <c:strCache>
            <c:ptCount val="1"/>
            <c:pt idx="0">
              <c:v>CO2 emissions (2012 - 50) GtCO2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'W2. Total CO2 Net'!$B$24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Net'!$B$25:$B$34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39.194691350833729</c:v>
                </c:pt>
                <c:pt idx="2">
                  <c:v>43.38022952638778</c:v>
                </c:pt>
                <c:pt idx="3">
                  <c:v>44.997052197540491</c:v>
                </c:pt>
                <c:pt idx="4">
                  <c:v>46.978716099553125</c:v>
                </c:pt>
                <c:pt idx="5">
                  <c:v>50.464529305061397</c:v>
                </c:pt>
                <c:pt idx="6">
                  <c:v>52.918215691467694</c:v>
                </c:pt>
                <c:pt idx="7">
                  <c:v>55.432883531890944</c:v>
                </c:pt>
                <c:pt idx="8">
                  <c:v>54.59009985403631</c:v>
                </c:pt>
                <c:pt idx="9">
                  <c:v>53.856750999760521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6F-4233-90AE-EE620B313495}"/>
            </c:ext>
          </c:extLst>
        </c:ser>
        <c:ser>
          <c:idx val="1"/>
          <c:order val="1"/>
          <c:tx>
            <c:strRef>
              <c:f>'W2. Total CO2 Net'!$C$24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Net'!$C$25:$C$34</c:f>
              <c:numCache>
                <c:formatCode>#,##0.00</c:formatCode>
                <c:ptCount val="10"/>
                <c:pt idx="0">
                  <c:v>32.978234877723075</c:v>
                </c:pt>
                <c:pt idx="1">
                  <c:v>33.65775</c:v>
                </c:pt>
                <c:pt idx="2">
                  <c:v>37.747999999999969</c:v>
                </c:pt>
                <c:pt idx="3">
                  <c:v>42.474999999999973</c:v>
                </c:pt>
                <c:pt idx="4">
                  <c:v>45.079687288034947</c:v>
                </c:pt>
                <c:pt idx="5">
                  <c:v>48.552662991101144</c:v>
                </c:pt>
                <c:pt idx="6">
                  <c:v>50.48750795822901</c:v>
                </c:pt>
                <c:pt idx="7">
                  <c:v>52.833691558968297</c:v>
                </c:pt>
                <c:pt idx="8">
                  <c:v>51.559542001917961</c:v>
                </c:pt>
                <c:pt idx="9">
                  <c:v>49.897270871769877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6F-4233-90AE-EE620B313495}"/>
            </c:ext>
          </c:extLst>
        </c:ser>
        <c:ser>
          <c:idx val="2"/>
          <c:order val="2"/>
          <c:tx>
            <c:strRef>
              <c:f>'W2. Total CO2 Net'!$D$24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Net'!$D$25:$D$34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34.579999999999991</c:v>
                </c:pt>
                <c:pt idx="3">
                  <c:v>35.880000000000031</c:v>
                </c:pt>
                <c:pt idx="4">
                  <c:v>37.330000000000005</c:v>
                </c:pt>
                <c:pt idx="5">
                  <c:v>38.779999999999944</c:v>
                </c:pt>
                <c:pt idx="6">
                  <c:v>48.098182503609664</c:v>
                </c:pt>
                <c:pt idx="7">
                  <c:v>52.001385526234436</c:v>
                </c:pt>
                <c:pt idx="8">
                  <c:v>52.460102027909151</c:v>
                </c:pt>
                <c:pt idx="9">
                  <c:v>51.219986556881416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6F-4233-90AE-EE620B313495}"/>
            </c:ext>
          </c:extLst>
        </c:ser>
        <c:ser>
          <c:idx val="3"/>
          <c:order val="3"/>
          <c:tx>
            <c:strRef>
              <c:f>'W2. Total CO2 Net'!$E$24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Net'!$E$25:$E$34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30.611829268292816</c:v>
                </c:pt>
                <c:pt idx="3">
                  <c:v>28.147908536585387</c:v>
                </c:pt>
                <c:pt idx="4">
                  <c:v>25.640572146596405</c:v>
                </c:pt>
                <c:pt idx="5">
                  <c:v>20.61407749062095</c:v>
                </c:pt>
                <c:pt idx="6">
                  <c:v>11.109104150885724</c:v>
                </c:pt>
                <c:pt idx="7">
                  <c:v>4.6769627073816906</c:v>
                </c:pt>
                <c:pt idx="8">
                  <c:v>-2.3426626738993321</c:v>
                </c:pt>
                <c:pt idx="9">
                  <c:v>-6.7468810645191111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6F-4233-90AE-EE620B313495}"/>
            </c:ext>
          </c:extLst>
        </c:ser>
        <c:ser>
          <c:idx val="4"/>
          <c:order val="4"/>
          <c:tx>
            <c:strRef>
              <c:f>'W2. Total CO2 Net'!$F$24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Net'!$F$25:$F$34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34.579999999999991</c:v>
                </c:pt>
                <c:pt idx="3">
                  <c:v>29.07748387096791</c:v>
                </c:pt>
                <c:pt idx="4">
                  <c:v>23.578967741935212</c:v>
                </c:pt>
                <c:pt idx="5">
                  <c:v>18.080451612902596</c:v>
                </c:pt>
                <c:pt idx="6">
                  <c:v>11.90614322962583</c:v>
                </c:pt>
                <c:pt idx="7">
                  <c:v>4.069366770340757</c:v>
                </c:pt>
                <c:pt idx="8">
                  <c:v>-2.6647027588577914</c:v>
                </c:pt>
                <c:pt idx="9">
                  <c:v>-6.9167999049699231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6F-4233-90AE-EE620B313495}"/>
            </c:ext>
          </c:extLst>
        </c:ser>
        <c:ser>
          <c:idx val="5"/>
          <c:order val="5"/>
          <c:tx>
            <c:strRef>
              <c:f>'W2. Total CO2 Net'!$G$24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Net'!$G$25:$G$34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20.631024083544997</c:v>
                </c:pt>
                <c:pt idx="3">
                  <c:v>8.4321871156761148</c:v>
                </c:pt>
                <c:pt idx="4">
                  <c:v>2.0036968501614796</c:v>
                </c:pt>
                <c:pt idx="5">
                  <c:v>-2.4693555443319073</c:v>
                </c:pt>
                <c:pt idx="6">
                  <c:v>3.4556887270539929</c:v>
                </c:pt>
                <c:pt idx="7">
                  <c:v>-2.5840920350395898E-3</c:v>
                </c:pt>
                <c:pt idx="8">
                  <c:v>-4.0194250011594219</c:v>
                </c:pt>
                <c:pt idx="9">
                  <c:v>-8.3205975769654099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6F-4233-90AE-EE620B313495}"/>
            </c:ext>
          </c:extLst>
        </c:ser>
        <c:ser>
          <c:idx val="6"/>
          <c:order val="6"/>
          <c:tx>
            <c:strRef>
              <c:f>'W2. Total CO2 Net'!$H$24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Net'!$H$25:$H$34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34.579999999999991</c:v>
                </c:pt>
                <c:pt idx="3">
                  <c:v>13.19677934203499</c:v>
                </c:pt>
                <c:pt idx="4">
                  <c:v>-7.760020273919217</c:v>
                </c:pt>
                <c:pt idx="5">
                  <c:v>-18.803743760211368</c:v>
                </c:pt>
                <c:pt idx="6">
                  <c:v>4.0685804294061416</c:v>
                </c:pt>
                <c:pt idx="7">
                  <c:v>3.1355142724709699</c:v>
                </c:pt>
                <c:pt idx="8">
                  <c:v>-0.91445549280427174</c:v>
                </c:pt>
                <c:pt idx="9">
                  <c:v>-7.7920199550323455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6F-4233-90AE-EE620B313495}"/>
            </c:ext>
          </c:extLst>
        </c:ser>
        <c:ser>
          <c:idx val="7"/>
          <c:order val="7"/>
          <c:tx>
            <c:strRef>
              <c:f>'W2. Total CO2 Net'!$I$24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Net'!$I$25:$I$34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27.93695121951264</c:v>
                </c:pt>
                <c:pt idx="3">
                  <c:v>22.798152439024776</c:v>
                </c:pt>
                <c:pt idx="4">
                  <c:v>17.659353658536904</c:v>
                </c:pt>
                <c:pt idx="5">
                  <c:v>11.789537510027046</c:v>
                </c:pt>
                <c:pt idx="6">
                  <c:v>3.8626834162397863</c:v>
                </c:pt>
                <c:pt idx="7">
                  <c:v>-2.374090778056352</c:v>
                </c:pt>
                <c:pt idx="8">
                  <c:v>-6.2523360285204443</c:v>
                </c:pt>
                <c:pt idx="9">
                  <c:v>-9.709478874819558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6F-4233-90AE-EE620B313495}"/>
            </c:ext>
          </c:extLst>
        </c:ser>
        <c:ser>
          <c:idx val="8"/>
          <c:order val="8"/>
          <c:tx>
            <c:strRef>
              <c:f>'W2. Total CO2 Net'!$J$24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'W2. Total CO2 Net'!$A$25:$A$34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'W2. Total CO2 Net'!$J$25:$J$34</c:f>
              <c:numCache>
                <c:formatCode>#,##0.00</c:formatCode>
                <c:ptCount val="10"/>
                <c:pt idx="0">
                  <c:v>34.290745623713569</c:v>
                </c:pt>
                <c:pt idx="1">
                  <c:v>33.080000000000013</c:v>
                </c:pt>
                <c:pt idx="2">
                  <c:v>34.579999999999991</c:v>
                </c:pt>
                <c:pt idx="3">
                  <c:v>24.360494623656503</c:v>
                </c:pt>
                <c:pt idx="4">
                  <c:v>14.144989247311505</c:v>
                </c:pt>
                <c:pt idx="5">
                  <c:v>3.9294838709670388</c:v>
                </c:pt>
                <c:pt idx="6">
                  <c:v>3.9114832538060997</c:v>
                </c:pt>
                <c:pt idx="7">
                  <c:v>-0.81316564168717809</c:v>
                </c:pt>
                <c:pt idx="8">
                  <c:v>-5.1705989740634655</c:v>
                </c:pt>
                <c:pt idx="9">
                  <c:v>-9.2319138180456761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6F-4233-90AE-EE620B313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  <c:max val="5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'W3. Road Transport Fossil'!$B$13</c:f>
          <c:strCache>
            <c:ptCount val="1"/>
            <c:pt idx="0">
              <c:v>Road transport fossil energy use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'W3. Road Transport Fossil'!$B$24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Fossil'!$B$25:$B$34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21888.228819461907</c:v>
                </c:pt>
                <c:pt idx="2">
                  <c:v>27807.058071338866</c:v>
                </c:pt>
                <c:pt idx="3">
                  <c:v>54689.539487522175</c:v>
                </c:pt>
                <c:pt idx="4">
                  <c:v>38886.389621483795</c:v>
                </c:pt>
                <c:pt idx="5">
                  <c:v>34725.121821120694</c:v>
                </c:pt>
                <c:pt idx="6">
                  <c:v>36574.776329057589</c:v>
                </c:pt>
                <c:pt idx="7">
                  <c:v>36765.635275543136</c:v>
                </c:pt>
                <c:pt idx="8">
                  <c:v>36451.97683763547</c:v>
                </c:pt>
                <c:pt idx="9">
                  <c:v>22095.679902256288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18-413E-A368-992EAD8F25F7}"/>
            </c:ext>
          </c:extLst>
        </c:ser>
        <c:ser>
          <c:idx val="1"/>
          <c:order val="1"/>
          <c:tx>
            <c:strRef>
              <c:f>'W3. Road Transport Fossil'!$C$24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Fossil'!$C$25:$C$34</c:f>
              <c:numCache>
                <c:formatCode>#,##0.00</c:formatCode>
                <c:ptCount val="10"/>
                <c:pt idx="0">
                  <c:v>24404.366692688596</c:v>
                </c:pt>
                <c:pt idx="1">
                  <c:v>20417.493077386192</c:v>
                </c:pt>
                <c:pt idx="2">
                  <c:v>28271.379190200321</c:v>
                </c:pt>
                <c:pt idx="3">
                  <c:v>53332.109638306174</c:v>
                </c:pt>
                <c:pt idx="4">
                  <c:v>38385.951153691683</c:v>
                </c:pt>
                <c:pt idx="5">
                  <c:v>35522.557358886297</c:v>
                </c:pt>
                <c:pt idx="6">
                  <c:v>36871.768287771549</c:v>
                </c:pt>
                <c:pt idx="7">
                  <c:v>36579.180634679396</c:v>
                </c:pt>
                <c:pt idx="8">
                  <c:v>37097.935065611637</c:v>
                </c:pt>
                <c:pt idx="9">
                  <c:v>22069.914427707608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8-413E-A368-992EAD8F25F7}"/>
            </c:ext>
          </c:extLst>
        </c:ser>
        <c:ser>
          <c:idx val="2"/>
          <c:order val="2"/>
          <c:tx>
            <c:strRef>
              <c:f>'W3. Road Transport Fossil'!$D$24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Fossil'!$D$25:$D$34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27666.454975850625</c:v>
                </c:pt>
                <c:pt idx="3">
                  <c:v>49008.810438931287</c:v>
                </c:pt>
                <c:pt idx="4">
                  <c:v>34151.548530447908</c:v>
                </c:pt>
                <c:pt idx="5">
                  <c:v>30848.891627157656</c:v>
                </c:pt>
                <c:pt idx="6">
                  <c:v>35688.176804067953</c:v>
                </c:pt>
                <c:pt idx="7">
                  <c:v>36943.928956595293</c:v>
                </c:pt>
                <c:pt idx="8">
                  <c:v>36864.822635252815</c:v>
                </c:pt>
                <c:pt idx="9">
                  <c:v>20618.861757071772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18-413E-A368-992EAD8F25F7}"/>
            </c:ext>
          </c:extLst>
        </c:ser>
        <c:ser>
          <c:idx val="3"/>
          <c:order val="3"/>
          <c:tx>
            <c:strRef>
              <c:f>'W3. Road Transport Fossil'!$E$24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Fossil'!$E$25:$E$34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23486.958562662123</c:v>
                </c:pt>
                <c:pt idx="3">
                  <c:v>40661.719349598214</c:v>
                </c:pt>
                <c:pt idx="4">
                  <c:v>24384.023561516882</c:v>
                </c:pt>
                <c:pt idx="5">
                  <c:v>19125.590535363139</c:v>
                </c:pt>
                <c:pt idx="6">
                  <c:v>19297.661616959202</c:v>
                </c:pt>
                <c:pt idx="7">
                  <c:v>19966.911272725403</c:v>
                </c:pt>
                <c:pt idx="8">
                  <c:v>18267.68708400504</c:v>
                </c:pt>
                <c:pt idx="9">
                  <c:v>10544.482775455996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18-413E-A368-992EAD8F25F7}"/>
            </c:ext>
          </c:extLst>
        </c:ser>
        <c:ser>
          <c:idx val="4"/>
          <c:order val="4"/>
          <c:tx>
            <c:strRef>
              <c:f>'W3. Road Transport Fossil'!$F$24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Fossil'!$F$25:$F$34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27666.454975850625</c:v>
                </c:pt>
                <c:pt idx="3">
                  <c:v>42241.339654509458</c:v>
                </c:pt>
                <c:pt idx="4">
                  <c:v>22815.802487679248</c:v>
                </c:pt>
                <c:pt idx="5">
                  <c:v>15914.224327798125</c:v>
                </c:pt>
                <c:pt idx="6">
                  <c:v>17612.630852668834</c:v>
                </c:pt>
                <c:pt idx="7">
                  <c:v>19251.80738319326</c:v>
                </c:pt>
                <c:pt idx="8">
                  <c:v>18231.438395226742</c:v>
                </c:pt>
                <c:pt idx="9">
                  <c:v>10065.41176931906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18-413E-A368-992EAD8F25F7}"/>
            </c:ext>
          </c:extLst>
        </c:ser>
        <c:ser>
          <c:idx val="5"/>
          <c:order val="5"/>
          <c:tx>
            <c:strRef>
              <c:f>'W3. Road Transport Fossil'!$G$24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Fossil'!$G$25:$G$34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13535.137773542428</c:v>
                </c:pt>
                <c:pt idx="3">
                  <c:v>10314.223796979193</c:v>
                </c:pt>
                <c:pt idx="4">
                  <c:v>5959.2850746885915</c:v>
                </c:pt>
                <c:pt idx="5">
                  <c:v>6258.2158901310486</c:v>
                </c:pt>
                <c:pt idx="6">
                  <c:v>15813.138106312559</c:v>
                </c:pt>
                <c:pt idx="7">
                  <c:v>17578.420215974729</c:v>
                </c:pt>
                <c:pt idx="8">
                  <c:v>15476.466365455904</c:v>
                </c:pt>
                <c:pt idx="9">
                  <c:v>7478.0794713841588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18-413E-A368-992EAD8F25F7}"/>
            </c:ext>
          </c:extLst>
        </c:ser>
        <c:ser>
          <c:idx val="6"/>
          <c:order val="6"/>
          <c:tx>
            <c:strRef>
              <c:f>'W3. Road Transport Fossil'!$H$24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Fossil'!$H$25:$H$34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27666.454975850625</c:v>
                </c:pt>
                <c:pt idx="3">
                  <c:v>13729.725700310802</c:v>
                </c:pt>
                <c:pt idx="4">
                  <c:v>3425.3775054901325</c:v>
                </c:pt>
                <c:pt idx="5">
                  <c:v>3918.2241407190049</c:v>
                </c:pt>
                <c:pt idx="6">
                  <c:v>25632.521970229496</c:v>
                </c:pt>
                <c:pt idx="7">
                  <c:v>22006.683651846444</c:v>
                </c:pt>
                <c:pt idx="8">
                  <c:v>20547.451223192493</c:v>
                </c:pt>
                <c:pt idx="9">
                  <c:v>7038.9224154006588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18-413E-A368-992EAD8F25F7}"/>
            </c:ext>
          </c:extLst>
        </c:ser>
        <c:ser>
          <c:idx val="7"/>
          <c:order val="7"/>
          <c:tx>
            <c:strRef>
              <c:f>'W3. Road Transport Fossil'!$I$24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Fossil'!$I$25:$I$34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19852.023807714522</c:v>
                </c:pt>
                <c:pt idx="3">
                  <c:v>38130.431157695173</c:v>
                </c:pt>
                <c:pt idx="4">
                  <c:v>23335.656804832557</c:v>
                </c:pt>
                <c:pt idx="5">
                  <c:v>16250.196675248046</c:v>
                </c:pt>
                <c:pt idx="6">
                  <c:v>17667.701835331616</c:v>
                </c:pt>
                <c:pt idx="7">
                  <c:v>15492.270903300319</c:v>
                </c:pt>
                <c:pt idx="8">
                  <c:v>12167.726374670761</c:v>
                </c:pt>
                <c:pt idx="9">
                  <c:v>5623.3929172123753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718-413E-A368-992EAD8F25F7}"/>
            </c:ext>
          </c:extLst>
        </c:ser>
        <c:ser>
          <c:idx val="8"/>
          <c:order val="8"/>
          <c:tx>
            <c:strRef>
              <c:f>'W3. Road Transport Fossil'!$J$24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'W3. Road Transport Fossil'!$A$25:$A$34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'W3. Road Transport Fossil'!$J$25:$J$34</c:f>
              <c:numCache>
                <c:formatCode>#,##0.00</c:formatCode>
                <c:ptCount val="10"/>
                <c:pt idx="0">
                  <c:v>24722.427025261677</c:v>
                </c:pt>
                <c:pt idx="1">
                  <c:v>20379.253314548638</c:v>
                </c:pt>
                <c:pt idx="2">
                  <c:v>27666.454975850625</c:v>
                </c:pt>
                <c:pt idx="3">
                  <c:v>42568.213503447631</c:v>
                </c:pt>
                <c:pt idx="4">
                  <c:v>16941.48800402429</c:v>
                </c:pt>
                <c:pt idx="5">
                  <c:v>8107.1988066090635</c:v>
                </c:pt>
                <c:pt idx="6">
                  <c:v>14178.53377809063</c:v>
                </c:pt>
                <c:pt idx="7">
                  <c:v>16276.457143185979</c:v>
                </c:pt>
                <c:pt idx="8">
                  <c:v>12531.746627826944</c:v>
                </c:pt>
                <c:pt idx="9">
                  <c:v>5572.3708449041333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718-413E-A368-992EAD8F2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'W4. Road Transport Electricity'!$B$13</c:f>
          <c:strCache>
            <c:ptCount val="1"/>
            <c:pt idx="0">
              <c:v>Road transport electricity use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'W4. Road Transport Electricity'!$B$24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Electricity'!$B$25:$B$34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51.433726169339728</c:v>
                </c:pt>
                <c:pt idx="5">
                  <c:v>3093.9170427765671</c:v>
                </c:pt>
                <c:pt idx="6">
                  <c:v>6421.4312537261094</c:v>
                </c:pt>
                <c:pt idx="7">
                  <c:v>9575.3494570500261</c:v>
                </c:pt>
                <c:pt idx="8">
                  <c:v>11716.636748745874</c:v>
                </c:pt>
                <c:pt idx="9">
                  <c:v>14292.557285288727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9-47A1-907F-571AAC4783AC}"/>
            </c:ext>
          </c:extLst>
        </c:ser>
        <c:ser>
          <c:idx val="1"/>
          <c:order val="1"/>
          <c:tx>
            <c:strRef>
              <c:f>'W4. Road Transport Electricity'!$C$24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Electricity'!$C$25:$C$34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45.963941456190994</c:v>
                </c:pt>
                <c:pt idx="2">
                  <c:v>56.220066244731683</c:v>
                </c:pt>
                <c:pt idx="3">
                  <c:v>53.123312345432332</c:v>
                </c:pt>
                <c:pt idx="4">
                  <c:v>51.433726169339728</c:v>
                </c:pt>
                <c:pt idx="5">
                  <c:v>3694.5973315910501</c:v>
                </c:pt>
                <c:pt idx="6">
                  <c:v>6827.9064115396532</c:v>
                </c:pt>
                <c:pt idx="7">
                  <c:v>9097.759883140825</c:v>
                </c:pt>
                <c:pt idx="8">
                  <c:v>12326.755970118073</c:v>
                </c:pt>
                <c:pt idx="9">
                  <c:v>14905.639851854434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29-47A1-907F-571AAC4783AC}"/>
            </c:ext>
          </c:extLst>
        </c:ser>
        <c:ser>
          <c:idx val="2"/>
          <c:order val="2"/>
          <c:tx>
            <c:strRef>
              <c:f>'W4. Road Transport Electricity'!$D$24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Electricity'!$D$25:$D$34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54.575952795469014</c:v>
                </c:pt>
                <c:pt idx="3">
                  <c:v>51.203192622103344</c:v>
                </c:pt>
                <c:pt idx="4">
                  <c:v>50.998687781483071</c:v>
                </c:pt>
                <c:pt idx="5">
                  <c:v>2641.6505446262695</c:v>
                </c:pt>
                <c:pt idx="6">
                  <c:v>5021.3951451224821</c:v>
                </c:pt>
                <c:pt idx="7">
                  <c:v>6468.1738453317876</c:v>
                </c:pt>
                <c:pt idx="8">
                  <c:v>10718.799287964097</c:v>
                </c:pt>
                <c:pt idx="9">
                  <c:v>15124.678180804645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29-47A1-907F-571AAC4783AC}"/>
            </c:ext>
          </c:extLst>
        </c:ser>
        <c:ser>
          <c:idx val="3"/>
          <c:order val="3"/>
          <c:tx>
            <c:strRef>
              <c:f>'W4. Road Transport Electricity'!$E$24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Electricity'!$E$25:$E$34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55.710744694499397</c:v>
                </c:pt>
                <c:pt idx="3">
                  <c:v>51.540702269300212</c:v>
                </c:pt>
                <c:pt idx="4">
                  <c:v>50.380524355825457</c:v>
                </c:pt>
                <c:pt idx="5">
                  <c:v>5283.7066966937582</c:v>
                </c:pt>
                <c:pt idx="6">
                  <c:v>11656.878653250382</c:v>
                </c:pt>
                <c:pt idx="7">
                  <c:v>15030.044905537103</c:v>
                </c:pt>
                <c:pt idx="8">
                  <c:v>16453.980346708344</c:v>
                </c:pt>
                <c:pt idx="9">
                  <c:v>18469.824692999806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29-47A1-907F-571AAC4783AC}"/>
            </c:ext>
          </c:extLst>
        </c:ser>
        <c:ser>
          <c:idx val="4"/>
          <c:order val="4"/>
          <c:tx>
            <c:strRef>
              <c:f>'W4. Road Transport Electricity'!$F$24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Electricity'!$F$25:$F$34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54.575952795469014</c:v>
                </c:pt>
                <c:pt idx="3">
                  <c:v>51.203192622103344</c:v>
                </c:pt>
                <c:pt idx="4">
                  <c:v>46.6211695475601</c:v>
                </c:pt>
                <c:pt idx="5">
                  <c:v>4563.4885555960645</c:v>
                </c:pt>
                <c:pt idx="6">
                  <c:v>10546.458638900654</c:v>
                </c:pt>
                <c:pt idx="7">
                  <c:v>14516.440026369659</c:v>
                </c:pt>
                <c:pt idx="8">
                  <c:v>16344.33653473372</c:v>
                </c:pt>
                <c:pt idx="9">
                  <c:v>18414.666451648409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29-47A1-907F-571AAC4783AC}"/>
            </c:ext>
          </c:extLst>
        </c:ser>
        <c:ser>
          <c:idx val="5"/>
          <c:order val="5"/>
          <c:tx>
            <c:strRef>
              <c:f>'W4. Road Transport Electricity'!$G$24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Electricity'!$G$25:$G$34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1770.2466158024718</c:v>
                </c:pt>
                <c:pt idx="3">
                  <c:v>4558.5341822855953</c:v>
                </c:pt>
                <c:pt idx="4">
                  <c:v>6700.3773971655537</c:v>
                </c:pt>
                <c:pt idx="5">
                  <c:v>6326.6299430855888</c:v>
                </c:pt>
                <c:pt idx="6">
                  <c:v>9244.7707845843943</c:v>
                </c:pt>
                <c:pt idx="7">
                  <c:v>13032.694012738415</c:v>
                </c:pt>
                <c:pt idx="8">
                  <c:v>15915.058357444344</c:v>
                </c:pt>
                <c:pt idx="9">
                  <c:v>18366.183102969415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29-47A1-907F-571AAC4783AC}"/>
            </c:ext>
          </c:extLst>
        </c:ser>
        <c:ser>
          <c:idx val="6"/>
          <c:order val="6"/>
          <c:tx>
            <c:strRef>
              <c:f>'W4. Road Transport Electricity'!$H$24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Electricity'!$H$25:$H$34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54.575952795469014</c:v>
                </c:pt>
                <c:pt idx="3">
                  <c:v>2551.5368964516597</c:v>
                </c:pt>
                <c:pt idx="4">
                  <c:v>6350.2203784093308</c:v>
                </c:pt>
                <c:pt idx="5">
                  <c:v>7050.6235456582808</c:v>
                </c:pt>
                <c:pt idx="6">
                  <c:v>11366.009124855518</c:v>
                </c:pt>
                <c:pt idx="7">
                  <c:v>13125.390473968549</c:v>
                </c:pt>
                <c:pt idx="8">
                  <c:v>13440.209552934644</c:v>
                </c:pt>
                <c:pt idx="9">
                  <c:v>15363.588324418459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29-47A1-907F-571AAC4783AC}"/>
            </c:ext>
          </c:extLst>
        </c:ser>
        <c:ser>
          <c:idx val="7"/>
          <c:order val="7"/>
          <c:tx>
            <c:strRef>
              <c:f>'W4. Road Transport Electricity'!$I$24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Electricity'!$I$25:$I$34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56.113885707531416</c:v>
                </c:pt>
                <c:pt idx="3">
                  <c:v>52.343503338719088</c:v>
                </c:pt>
                <c:pt idx="4">
                  <c:v>46.82427725018573</c:v>
                </c:pt>
                <c:pt idx="5">
                  <c:v>5913.4040265575441</c:v>
                </c:pt>
                <c:pt idx="6">
                  <c:v>11062.309787280919</c:v>
                </c:pt>
                <c:pt idx="7">
                  <c:v>14293.99682990729</c:v>
                </c:pt>
                <c:pt idx="8">
                  <c:v>15227.18724953727</c:v>
                </c:pt>
                <c:pt idx="9">
                  <c:v>17915.574286612889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29-47A1-907F-571AAC4783AC}"/>
            </c:ext>
          </c:extLst>
        </c:ser>
        <c:ser>
          <c:idx val="8"/>
          <c:order val="8"/>
          <c:tx>
            <c:strRef>
              <c:f>'W4. Road Transport Electricity'!$J$24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'W4. Road Transport Electricity'!$A$25:$A$34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'W4. Road Transport Electricity'!$J$25:$J$34</c:f>
              <c:numCache>
                <c:formatCode>#,##0.00</c:formatCode>
                <c:ptCount val="10"/>
                <c:pt idx="0">
                  <c:v>0.27214200000000005</c:v>
                </c:pt>
                <c:pt idx="1">
                  <c:v>45.606935917385456</c:v>
                </c:pt>
                <c:pt idx="2">
                  <c:v>54.575952795469014</c:v>
                </c:pt>
                <c:pt idx="3">
                  <c:v>52.665900554771703</c:v>
                </c:pt>
                <c:pt idx="4">
                  <c:v>1380.5001608962536</c:v>
                </c:pt>
                <c:pt idx="5">
                  <c:v>3513.6349933374954</c:v>
                </c:pt>
                <c:pt idx="6">
                  <c:v>8803.2100984358058</c:v>
                </c:pt>
                <c:pt idx="7">
                  <c:v>13736.742102771481</c:v>
                </c:pt>
                <c:pt idx="8">
                  <c:v>15698.85042606869</c:v>
                </c:pt>
                <c:pt idx="9">
                  <c:v>18054.212004828918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29-47A1-907F-571AAC478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'W5. Road Transport Biofuels'!$B$13</c:f>
          <c:strCache>
            <c:ptCount val="1"/>
            <c:pt idx="0">
              <c:v>Road transport biofuels use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'W5. Road Transport Biofuels'!$B$24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Biofuels'!$B$25:$B$34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792.24799999999959</c:v>
                </c:pt>
                <c:pt idx="2">
                  <c:v>357.87441281962424</c:v>
                </c:pt>
                <c:pt idx="3">
                  <c:v>137.33079268751101</c:v>
                </c:pt>
                <c:pt idx="4">
                  <c:v>7187.8240596877013</c:v>
                </c:pt>
                <c:pt idx="5">
                  <c:v>7489.3840529316294</c:v>
                </c:pt>
                <c:pt idx="6">
                  <c:v>6904.8665864497816</c:v>
                </c:pt>
                <c:pt idx="7">
                  <c:v>6416.854595458557</c:v>
                </c:pt>
                <c:pt idx="8">
                  <c:v>8993.6716592341418</c:v>
                </c:pt>
                <c:pt idx="9">
                  <c:v>20114.780515261697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5-4FB1-B969-884F6A86F34D}"/>
            </c:ext>
          </c:extLst>
        </c:ser>
        <c:ser>
          <c:idx val="1"/>
          <c:order val="1"/>
          <c:tx>
            <c:strRef>
              <c:f>'W5. Road Transport Biofuels'!$C$24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Biofuels'!$C$25:$C$34</c:f>
              <c:numCache>
                <c:formatCode>#,##0.00</c:formatCode>
                <c:ptCount val="10"/>
                <c:pt idx="0">
                  <c:v>820.1343749999993</c:v>
                </c:pt>
                <c:pt idx="1">
                  <c:v>869.69781124999986</c:v>
                </c:pt>
                <c:pt idx="2">
                  <c:v>411.38217499650585</c:v>
                </c:pt>
                <c:pt idx="3">
                  <c:v>139.78002214435543</c:v>
                </c:pt>
                <c:pt idx="4">
                  <c:v>6114.7492599427878</c:v>
                </c:pt>
                <c:pt idx="5">
                  <c:v>6592.8138300776536</c:v>
                </c:pt>
                <c:pt idx="6">
                  <c:v>6577.3447091034486</c:v>
                </c:pt>
                <c:pt idx="7">
                  <c:v>6981.7780034893804</c:v>
                </c:pt>
                <c:pt idx="8">
                  <c:v>8417.1864125164248</c:v>
                </c:pt>
                <c:pt idx="9">
                  <c:v>19727.27431442868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85-4FB1-B969-884F6A86F34D}"/>
            </c:ext>
          </c:extLst>
        </c:ser>
        <c:ser>
          <c:idx val="2"/>
          <c:order val="2"/>
          <c:tx>
            <c:strRef>
              <c:f>'W5. Road Transport Biofuels'!$D$24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Biofuels'!$D$25:$D$34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1922.7410214159004</c:v>
                </c:pt>
                <c:pt idx="3">
                  <c:v>2919.3859813086187</c:v>
                </c:pt>
                <c:pt idx="4">
                  <c:v>6091.0372314665365</c:v>
                </c:pt>
                <c:pt idx="5">
                  <c:v>6804.091244554691</c:v>
                </c:pt>
                <c:pt idx="6">
                  <c:v>7796.9697576695844</c:v>
                </c:pt>
                <c:pt idx="7">
                  <c:v>9094.9070557850137</c:v>
                </c:pt>
                <c:pt idx="8">
                  <c:v>9805.6944523830607</c:v>
                </c:pt>
                <c:pt idx="9">
                  <c:v>18890.420312187463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85-4FB1-B969-884F6A86F34D}"/>
            </c:ext>
          </c:extLst>
        </c:ser>
        <c:ser>
          <c:idx val="3"/>
          <c:order val="3"/>
          <c:tx>
            <c:strRef>
              <c:f>'W5. Road Transport Biofuels'!$E$24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Biofuels'!$E$25:$E$34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333.82962807864527</c:v>
                </c:pt>
                <c:pt idx="3">
                  <c:v>2097.7997845334453</c:v>
                </c:pt>
                <c:pt idx="4">
                  <c:v>6915.5558471352178</c:v>
                </c:pt>
                <c:pt idx="5">
                  <c:v>7470.0546296913017</c:v>
                </c:pt>
                <c:pt idx="6">
                  <c:v>4162.1751926748766</c:v>
                </c:pt>
                <c:pt idx="7">
                  <c:v>1487.2488540758177</c:v>
                </c:pt>
                <c:pt idx="8">
                  <c:v>525.7056038196032</c:v>
                </c:pt>
                <c:pt idx="9">
                  <c:v>6038.1136923540762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85-4FB1-B969-884F6A86F34D}"/>
            </c:ext>
          </c:extLst>
        </c:ser>
        <c:ser>
          <c:idx val="4"/>
          <c:order val="4"/>
          <c:tx>
            <c:strRef>
              <c:f>'W5. Road Transport Biofuels'!$F$24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Biofuels'!$F$25:$F$34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1922.7410214159004</c:v>
                </c:pt>
                <c:pt idx="3">
                  <c:v>2160.11504349406</c:v>
                </c:pt>
                <c:pt idx="4">
                  <c:v>8389.6379554845298</c:v>
                </c:pt>
                <c:pt idx="5">
                  <c:v>9236.7606453165045</c:v>
                </c:pt>
                <c:pt idx="6">
                  <c:v>5629.2300621609102</c:v>
                </c:pt>
                <c:pt idx="7">
                  <c:v>2023.8631900606383</c:v>
                </c:pt>
                <c:pt idx="8">
                  <c:v>451.38525974998674</c:v>
                </c:pt>
                <c:pt idx="9">
                  <c:v>5963.6651655371725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85-4FB1-B969-884F6A86F34D}"/>
            </c:ext>
          </c:extLst>
        </c:ser>
        <c:ser>
          <c:idx val="5"/>
          <c:order val="5"/>
          <c:tx>
            <c:strRef>
              <c:f>'W5. Road Transport Biofuels'!$G$24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Biofuels'!$G$25:$G$34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1470.0351371255219</c:v>
                </c:pt>
                <c:pt idx="3">
                  <c:v>257.80148621547744</c:v>
                </c:pt>
                <c:pt idx="4">
                  <c:v>331.77792268158021</c:v>
                </c:pt>
                <c:pt idx="5">
                  <c:v>0</c:v>
                </c:pt>
                <c:pt idx="6">
                  <c:v>71.285969900736404</c:v>
                </c:pt>
                <c:pt idx="7">
                  <c:v>1407.7091512932284</c:v>
                </c:pt>
                <c:pt idx="8">
                  <c:v>609.56455813451134</c:v>
                </c:pt>
                <c:pt idx="9">
                  <c:v>5702.6381251170878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85-4FB1-B969-884F6A86F34D}"/>
            </c:ext>
          </c:extLst>
        </c:ser>
        <c:ser>
          <c:idx val="6"/>
          <c:order val="6"/>
          <c:tx>
            <c:strRef>
              <c:f>'W5. Road Transport Biofuels'!$H$24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Biofuels'!$H$25:$H$34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1922.7410214159004</c:v>
                </c:pt>
                <c:pt idx="3">
                  <c:v>3549.9436609180352</c:v>
                </c:pt>
                <c:pt idx="4">
                  <c:v>2454.2208156443853</c:v>
                </c:pt>
                <c:pt idx="5">
                  <c:v>195.23724752666249</c:v>
                </c:pt>
                <c:pt idx="6">
                  <c:v>160.15953946972161</c:v>
                </c:pt>
                <c:pt idx="7">
                  <c:v>5167.6308101879331</c:v>
                </c:pt>
                <c:pt idx="8">
                  <c:v>7602.5009527599414</c:v>
                </c:pt>
                <c:pt idx="9">
                  <c:v>20052.704138790257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85-4FB1-B969-884F6A86F34D}"/>
            </c:ext>
          </c:extLst>
        </c:ser>
        <c:ser>
          <c:idx val="7"/>
          <c:order val="7"/>
          <c:tx>
            <c:strRef>
              <c:f>'W5. Road Transport Biofuels'!$I$24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Biofuels'!$I$25:$I$34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743.75692299795924</c:v>
                </c:pt>
                <c:pt idx="3">
                  <c:v>2239.1660602609209</c:v>
                </c:pt>
                <c:pt idx="4">
                  <c:v>9005.3206929213411</c:v>
                </c:pt>
                <c:pt idx="5">
                  <c:v>6290.5698292953748</c:v>
                </c:pt>
                <c:pt idx="6">
                  <c:v>733.16614875802554</c:v>
                </c:pt>
                <c:pt idx="7">
                  <c:v>267.49758133866487</c:v>
                </c:pt>
                <c:pt idx="8">
                  <c:v>186.59443393650741</c:v>
                </c:pt>
                <c:pt idx="9">
                  <c:v>4760.3848675004829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85-4FB1-B969-884F6A86F34D}"/>
            </c:ext>
          </c:extLst>
        </c:ser>
        <c:ser>
          <c:idx val="8"/>
          <c:order val="8"/>
          <c:tx>
            <c:strRef>
              <c:f>'W5. Road Transport Biofuels'!$J$24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'W5. Road Transport Biofuels'!$A$25:$A$34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'W5. Road Transport Biofuels'!$J$25:$J$34</c:f>
              <c:numCache>
                <c:formatCode>#,##0.00</c:formatCode>
                <c:ptCount val="10"/>
                <c:pt idx="0">
                  <c:v>820.13437499999918</c:v>
                </c:pt>
                <c:pt idx="1">
                  <c:v>1362.8160048302</c:v>
                </c:pt>
                <c:pt idx="2">
                  <c:v>1922.7410214159004</c:v>
                </c:pt>
                <c:pt idx="3">
                  <c:v>1030.2127370535159</c:v>
                </c:pt>
                <c:pt idx="4">
                  <c:v>8258.4575692502312</c:v>
                </c:pt>
                <c:pt idx="5">
                  <c:v>5628.5028712562143</c:v>
                </c:pt>
                <c:pt idx="6">
                  <c:v>1570.9209477324648</c:v>
                </c:pt>
                <c:pt idx="7">
                  <c:v>651.1377650979025</c:v>
                </c:pt>
                <c:pt idx="8">
                  <c:v>329.29789445397984</c:v>
                </c:pt>
                <c:pt idx="9">
                  <c:v>5200.3804598816641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85-4FB1-B969-884F6A86F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'W6. Prim Energy Cons'!$B$13</c:f>
          <c:strCache>
            <c:ptCount val="1"/>
            <c:pt idx="0">
              <c:v>PRIM FUELS - COA Primary energy consumption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'W6. Prim Energy Cons'!$B$24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Cons'!$B$25:$B$34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194711.07159263283</c:v>
                </c:pt>
                <c:pt idx="2">
                  <c:v>217970.23881409963</c:v>
                </c:pt>
                <c:pt idx="3">
                  <c:v>237028.32235118083</c:v>
                </c:pt>
                <c:pt idx="4">
                  <c:v>252454.65534414563</c:v>
                </c:pt>
                <c:pt idx="5">
                  <c:v>288115.56676016276</c:v>
                </c:pt>
                <c:pt idx="6">
                  <c:v>324720.53065286839</c:v>
                </c:pt>
                <c:pt idx="7">
                  <c:v>371395.06115316739</c:v>
                </c:pt>
                <c:pt idx="8">
                  <c:v>380785.52756920672</c:v>
                </c:pt>
                <c:pt idx="9">
                  <c:v>395134.64912871126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4EAB-A3F7-2AFAFEB4439E}"/>
            </c:ext>
          </c:extLst>
        </c:ser>
        <c:ser>
          <c:idx val="1"/>
          <c:order val="1"/>
          <c:tx>
            <c:strRef>
              <c:f>'W6. Prim Energy Cons'!$C$24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Cons'!$C$25:$C$34</c:f>
              <c:numCache>
                <c:formatCode>#,##0.00</c:formatCode>
                <c:ptCount val="10"/>
                <c:pt idx="0">
                  <c:v>161422.66722544498</c:v>
                </c:pt>
                <c:pt idx="1">
                  <c:v>153928.58067777156</c:v>
                </c:pt>
                <c:pt idx="2">
                  <c:v>180469.81488646189</c:v>
                </c:pt>
                <c:pt idx="3">
                  <c:v>228993.75326449334</c:v>
                </c:pt>
                <c:pt idx="4">
                  <c:v>251619.36988689896</c:v>
                </c:pt>
                <c:pt idx="5">
                  <c:v>290917.17473831744</c:v>
                </c:pt>
                <c:pt idx="6">
                  <c:v>324334.09993139131</c:v>
                </c:pt>
                <c:pt idx="7">
                  <c:v>371735.30234870029</c:v>
                </c:pt>
                <c:pt idx="8">
                  <c:v>382200.83529160277</c:v>
                </c:pt>
                <c:pt idx="9">
                  <c:v>387768.34307779075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51-4EAB-A3F7-2AFAFEB4439E}"/>
            </c:ext>
          </c:extLst>
        </c:ser>
        <c:ser>
          <c:idx val="2"/>
          <c:order val="2"/>
          <c:tx>
            <c:strRef>
              <c:f>'W6. Prim Energy Cons'!$D$24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Cons'!$D$25:$D$34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131730.77292402135</c:v>
                </c:pt>
                <c:pt idx="3">
                  <c:v>144919.82904299005</c:v>
                </c:pt>
                <c:pt idx="4">
                  <c:v>164600.16025617617</c:v>
                </c:pt>
                <c:pt idx="5">
                  <c:v>177795.74952531158</c:v>
                </c:pt>
                <c:pt idx="6">
                  <c:v>275273.51685227227</c:v>
                </c:pt>
                <c:pt idx="7">
                  <c:v>337810.49937470612</c:v>
                </c:pt>
                <c:pt idx="8">
                  <c:v>361307.75838983199</c:v>
                </c:pt>
                <c:pt idx="9">
                  <c:v>375730.31297164503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51-4EAB-A3F7-2AFAFEB4439E}"/>
            </c:ext>
          </c:extLst>
        </c:ser>
        <c:ser>
          <c:idx val="3"/>
          <c:order val="3"/>
          <c:tx>
            <c:strRef>
              <c:f>'W6. Prim Energy Cons'!$E$24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Cons'!$E$25:$E$34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102966.70891373135</c:v>
                </c:pt>
                <c:pt idx="3">
                  <c:v>90355.260932839199</c:v>
                </c:pt>
                <c:pt idx="4">
                  <c:v>93773.608146290775</c:v>
                </c:pt>
                <c:pt idx="5">
                  <c:v>100476.85784571672</c:v>
                </c:pt>
                <c:pt idx="6">
                  <c:v>97822.781958668842</c:v>
                </c:pt>
                <c:pt idx="7">
                  <c:v>114981.03767423281</c:v>
                </c:pt>
                <c:pt idx="8">
                  <c:v>116705.03538157544</c:v>
                </c:pt>
                <c:pt idx="9">
                  <c:v>109039.55874866714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51-4EAB-A3F7-2AFAFEB4439E}"/>
            </c:ext>
          </c:extLst>
        </c:ser>
        <c:ser>
          <c:idx val="4"/>
          <c:order val="4"/>
          <c:tx>
            <c:strRef>
              <c:f>'W6. Prim Energy Cons'!$F$24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Cons'!$F$25:$F$34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131730.77292402135</c:v>
                </c:pt>
                <c:pt idx="3">
                  <c:v>91801.221655928399</c:v>
                </c:pt>
                <c:pt idx="4">
                  <c:v>78667.281591687803</c:v>
                </c:pt>
                <c:pt idx="5">
                  <c:v>90891.184479918098</c:v>
                </c:pt>
                <c:pt idx="6">
                  <c:v>100864.81289737186</c:v>
                </c:pt>
                <c:pt idx="7">
                  <c:v>113910.63102026233</c:v>
                </c:pt>
                <c:pt idx="8">
                  <c:v>115156.6155711676</c:v>
                </c:pt>
                <c:pt idx="9">
                  <c:v>105360.22526198439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51-4EAB-A3F7-2AFAFEB4439E}"/>
            </c:ext>
          </c:extLst>
        </c:ser>
        <c:ser>
          <c:idx val="5"/>
          <c:order val="5"/>
          <c:tx>
            <c:strRef>
              <c:f>'W6. Prim Energy Cons'!$G$24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Cons'!$G$25:$G$34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60331.327953358646</c:v>
                </c:pt>
                <c:pt idx="3">
                  <c:v>49505.316892161864</c:v>
                </c:pt>
                <c:pt idx="4">
                  <c:v>40156.339140458731</c:v>
                </c:pt>
                <c:pt idx="5">
                  <c:v>64120.756584532406</c:v>
                </c:pt>
                <c:pt idx="6">
                  <c:v>95885.843304745445</c:v>
                </c:pt>
                <c:pt idx="7">
                  <c:v>103363.95173943121</c:v>
                </c:pt>
                <c:pt idx="8">
                  <c:v>105528.44207913104</c:v>
                </c:pt>
                <c:pt idx="9">
                  <c:v>81988.53705847649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51-4EAB-A3F7-2AFAFEB4439E}"/>
            </c:ext>
          </c:extLst>
        </c:ser>
        <c:ser>
          <c:idx val="6"/>
          <c:order val="6"/>
          <c:tx>
            <c:strRef>
              <c:f>'W6. Prim Energy Cons'!$H$24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Cons'!$H$25:$H$34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131730.77292402135</c:v>
                </c:pt>
                <c:pt idx="3">
                  <c:v>51733.323643599382</c:v>
                </c:pt>
                <c:pt idx="4">
                  <c:v>44198.897233864023</c:v>
                </c:pt>
                <c:pt idx="5">
                  <c:v>17666.433145517734</c:v>
                </c:pt>
                <c:pt idx="6">
                  <c:v>107675.00397315828</c:v>
                </c:pt>
                <c:pt idx="7">
                  <c:v>112744.07134134207</c:v>
                </c:pt>
                <c:pt idx="8">
                  <c:v>93216.143150343618</c:v>
                </c:pt>
                <c:pt idx="9">
                  <c:v>110022.5086008464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51-4EAB-A3F7-2AFAFEB4439E}"/>
            </c:ext>
          </c:extLst>
        </c:ser>
        <c:ser>
          <c:idx val="7"/>
          <c:order val="7"/>
          <c:tx>
            <c:strRef>
              <c:f>'W6. Prim Energy Cons'!$I$24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Cons'!$I$25:$I$34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76009.751537498916</c:v>
                </c:pt>
                <c:pt idx="3">
                  <c:v>56113.459287662728</c:v>
                </c:pt>
                <c:pt idx="4">
                  <c:v>77967.067486619868</c:v>
                </c:pt>
                <c:pt idx="5">
                  <c:v>95662.427202340346</c:v>
                </c:pt>
                <c:pt idx="6">
                  <c:v>101136.89823172957</c:v>
                </c:pt>
                <c:pt idx="7">
                  <c:v>103606.24540299538</c:v>
                </c:pt>
                <c:pt idx="8">
                  <c:v>85635.127321180451</c:v>
                </c:pt>
                <c:pt idx="9">
                  <c:v>75625.236863252314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51-4EAB-A3F7-2AFAFEB4439E}"/>
            </c:ext>
          </c:extLst>
        </c:ser>
        <c:ser>
          <c:idx val="8"/>
          <c:order val="8"/>
          <c:tx>
            <c:strRef>
              <c:f>'W6. Prim Energy Cons'!$J$24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'W6. Prim Energy Cons'!$A$25:$A$34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'W6. Prim Energy Cons'!$J$25:$J$34</c:f>
              <c:numCache>
                <c:formatCode>#,##0.00</c:formatCode>
                <c:ptCount val="10"/>
                <c:pt idx="0">
                  <c:v>168306.32212056764</c:v>
                </c:pt>
                <c:pt idx="1">
                  <c:v>134111.16375601804</c:v>
                </c:pt>
                <c:pt idx="2">
                  <c:v>131730.77292402135</c:v>
                </c:pt>
                <c:pt idx="3">
                  <c:v>61860.891801870683</c:v>
                </c:pt>
                <c:pt idx="4">
                  <c:v>71181.769048246511</c:v>
                </c:pt>
                <c:pt idx="5">
                  <c:v>69500.088297395239</c:v>
                </c:pt>
                <c:pt idx="6">
                  <c:v>100218.39135976737</c:v>
                </c:pt>
                <c:pt idx="7">
                  <c:v>103759.70401088365</c:v>
                </c:pt>
                <c:pt idx="8">
                  <c:v>98773.397940546391</c:v>
                </c:pt>
                <c:pt idx="9">
                  <c:v>76205.060882449659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51-4EAB-A3F7-2AFAFEB44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'W7. Primary Energy Prod'!$B$13</c:f>
          <c:strCache>
            <c:ptCount val="1"/>
            <c:pt idx="0">
              <c:v>MIN - BIO primary energy supply (PJ)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'W7. Primary Energy Prod'!$B$24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Prod'!$B$25:$B$34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64173.374186085035</c:v>
                </c:pt>
                <c:pt idx="2">
                  <c:v>79449.403443737407</c:v>
                </c:pt>
                <c:pt idx="3">
                  <c:v>95520.554457238584</c:v>
                </c:pt>
                <c:pt idx="4">
                  <c:v>123357.38014786624</c:v>
                </c:pt>
                <c:pt idx="5">
                  <c:v>130615.26070216238</c:v>
                </c:pt>
                <c:pt idx="6">
                  <c:v>136015.5835075168</c:v>
                </c:pt>
                <c:pt idx="7">
                  <c:v>143221.93288764622</c:v>
                </c:pt>
                <c:pt idx="8">
                  <c:v>147693.88604545358</c:v>
                </c:pt>
                <c:pt idx="9">
                  <c:v>163184.26499929052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2-4857-B354-EE6F6771135F}"/>
            </c:ext>
          </c:extLst>
        </c:ser>
        <c:ser>
          <c:idx val="1"/>
          <c:order val="1"/>
          <c:tx>
            <c:strRef>
              <c:f>'W7. Primary Energy Prod'!$C$24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Prod'!$C$25:$C$34</c:f>
              <c:numCache>
                <c:formatCode>#,##0.00</c:formatCode>
                <c:ptCount val="10"/>
                <c:pt idx="0">
                  <c:v>54628.332873836531</c:v>
                </c:pt>
                <c:pt idx="1">
                  <c:v>69380.855911913182</c:v>
                </c:pt>
                <c:pt idx="2">
                  <c:v>91354.109151305951</c:v>
                </c:pt>
                <c:pt idx="3">
                  <c:v>98457.424247308911</c:v>
                </c:pt>
                <c:pt idx="4">
                  <c:v>123533.71475767203</c:v>
                </c:pt>
                <c:pt idx="5">
                  <c:v>127004.39369287439</c:v>
                </c:pt>
                <c:pt idx="6">
                  <c:v>137516.93592722769</c:v>
                </c:pt>
                <c:pt idx="7">
                  <c:v>144143.86061517286</c:v>
                </c:pt>
                <c:pt idx="8">
                  <c:v>144868.09524603971</c:v>
                </c:pt>
                <c:pt idx="9">
                  <c:v>160568.64440355799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2-4857-B354-EE6F6771135F}"/>
            </c:ext>
          </c:extLst>
        </c:ser>
        <c:ser>
          <c:idx val="2"/>
          <c:order val="2"/>
          <c:tx>
            <c:strRef>
              <c:f>'W7. Primary Energy Prod'!$D$24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Prod'!$D$25:$D$34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102006.92129409105</c:v>
                </c:pt>
                <c:pt idx="3">
                  <c:v>120701.69718039145</c:v>
                </c:pt>
                <c:pt idx="4">
                  <c:v>133246.58185912643</c:v>
                </c:pt>
                <c:pt idx="5">
                  <c:v>148903.0611877554</c:v>
                </c:pt>
                <c:pt idx="6">
                  <c:v>146018.3418647229</c:v>
                </c:pt>
                <c:pt idx="7">
                  <c:v>153228.86509385065</c:v>
                </c:pt>
                <c:pt idx="8">
                  <c:v>147577.36113509507</c:v>
                </c:pt>
                <c:pt idx="9">
                  <c:v>161436.86758967603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52-4857-B354-EE6F6771135F}"/>
            </c:ext>
          </c:extLst>
        </c:ser>
        <c:ser>
          <c:idx val="3"/>
          <c:order val="3"/>
          <c:tx>
            <c:strRef>
              <c:f>'W7. Primary Energy Prod'!$E$24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Prod'!$E$25:$E$34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100671.26918411048</c:v>
                </c:pt>
                <c:pt idx="3">
                  <c:v>118666.26106707654</c:v>
                </c:pt>
                <c:pt idx="4">
                  <c:v>148817.08134877932</c:v>
                </c:pt>
                <c:pt idx="5">
                  <c:v>183118.94080832382</c:v>
                </c:pt>
                <c:pt idx="6">
                  <c:v>235274.91219984819</c:v>
                </c:pt>
                <c:pt idx="7">
                  <c:v>274969.49010182644</c:v>
                </c:pt>
                <c:pt idx="8">
                  <c:v>308516.0050207398</c:v>
                </c:pt>
                <c:pt idx="9">
                  <c:v>327546.97936274024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52-4857-B354-EE6F6771135F}"/>
            </c:ext>
          </c:extLst>
        </c:ser>
        <c:ser>
          <c:idx val="4"/>
          <c:order val="4"/>
          <c:tx>
            <c:strRef>
              <c:f>'W7. Primary Energy Prod'!$F$24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Prod'!$F$25:$F$34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102006.92129409105</c:v>
                </c:pt>
                <c:pt idx="3">
                  <c:v>123306.85683749981</c:v>
                </c:pt>
                <c:pt idx="4">
                  <c:v>153631.97687487915</c:v>
                </c:pt>
                <c:pt idx="5">
                  <c:v>176099.02210531392</c:v>
                </c:pt>
                <c:pt idx="6">
                  <c:v>221457.88013333472</c:v>
                </c:pt>
                <c:pt idx="7">
                  <c:v>275894.95478192606</c:v>
                </c:pt>
                <c:pt idx="8">
                  <c:v>308611.03831040725</c:v>
                </c:pt>
                <c:pt idx="9">
                  <c:v>327539.61464514176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52-4857-B354-EE6F6771135F}"/>
            </c:ext>
          </c:extLst>
        </c:ser>
        <c:ser>
          <c:idx val="5"/>
          <c:order val="5"/>
          <c:tx>
            <c:strRef>
              <c:f>'W7. Primary Energy Prod'!$G$24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Prod'!$G$25:$G$34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129347.87181709596</c:v>
                </c:pt>
                <c:pt idx="3">
                  <c:v>163785.8086360275</c:v>
                </c:pt>
                <c:pt idx="4">
                  <c:v>174415.83989698908</c:v>
                </c:pt>
                <c:pt idx="5">
                  <c:v>254606.14212378309</c:v>
                </c:pt>
                <c:pt idx="6">
                  <c:v>267838.89646796876</c:v>
                </c:pt>
                <c:pt idx="7">
                  <c:v>288828.82703605597</c:v>
                </c:pt>
                <c:pt idx="8">
                  <c:v>310675.85519932176</c:v>
                </c:pt>
                <c:pt idx="9">
                  <c:v>327546.60071711324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52-4857-B354-EE6F6771135F}"/>
            </c:ext>
          </c:extLst>
        </c:ser>
        <c:ser>
          <c:idx val="6"/>
          <c:order val="6"/>
          <c:tx>
            <c:strRef>
              <c:f>'W7. Primary Energy Prod'!$H$24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Prod'!$H$25:$H$34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102006.92129409105</c:v>
                </c:pt>
                <c:pt idx="3">
                  <c:v>164914.47365459395</c:v>
                </c:pt>
                <c:pt idx="4">
                  <c:v>174111.51334690268</c:v>
                </c:pt>
                <c:pt idx="5">
                  <c:v>260213.28195946218</c:v>
                </c:pt>
                <c:pt idx="6">
                  <c:v>205008.30349006064</c:v>
                </c:pt>
                <c:pt idx="7">
                  <c:v>242872.69594071433</c:v>
                </c:pt>
                <c:pt idx="8">
                  <c:v>254806.33356823484</c:v>
                </c:pt>
                <c:pt idx="9">
                  <c:v>313906.02708053478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E52-4857-B354-EE6F6771135F}"/>
            </c:ext>
          </c:extLst>
        </c:ser>
        <c:ser>
          <c:idx val="7"/>
          <c:order val="7"/>
          <c:tx>
            <c:strRef>
              <c:f>'W7. Primary Energy Prod'!$I$24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Prod'!$I$25:$I$34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108272.97579669023</c:v>
                </c:pt>
                <c:pt idx="3">
                  <c:v>133314.58010574972</c:v>
                </c:pt>
                <c:pt idx="4">
                  <c:v>166504.128284687</c:v>
                </c:pt>
                <c:pt idx="5">
                  <c:v>211467.61413390358</c:v>
                </c:pt>
                <c:pt idx="6">
                  <c:v>263958.92343877372</c:v>
                </c:pt>
                <c:pt idx="7">
                  <c:v>293902.16175420221</c:v>
                </c:pt>
                <c:pt idx="8">
                  <c:v>310654.36733914219</c:v>
                </c:pt>
                <c:pt idx="9">
                  <c:v>327509.28101247462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52-4857-B354-EE6F6771135F}"/>
            </c:ext>
          </c:extLst>
        </c:ser>
        <c:ser>
          <c:idx val="8"/>
          <c:order val="8"/>
          <c:tx>
            <c:strRef>
              <c:f>'W7. Primary Energy Prod'!$J$24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'W7. Primary Energy Prod'!$A$25:$A$34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'W7. Primary Energy Prod'!$J$25:$J$34</c:f>
              <c:numCache>
                <c:formatCode>#,##0.00</c:formatCode>
                <c:ptCount val="10"/>
                <c:pt idx="0">
                  <c:v>54330.172055368479</c:v>
                </c:pt>
                <c:pt idx="1">
                  <c:v>71063.065536118971</c:v>
                </c:pt>
                <c:pt idx="2">
                  <c:v>102006.92129409105</c:v>
                </c:pt>
                <c:pt idx="3">
                  <c:v>135024.64832791319</c:v>
                </c:pt>
                <c:pt idx="4">
                  <c:v>166198.50593858256</c:v>
                </c:pt>
                <c:pt idx="5">
                  <c:v>238068.04646336005</c:v>
                </c:pt>
                <c:pt idx="6">
                  <c:v>264591.06145888352</c:v>
                </c:pt>
                <c:pt idx="7">
                  <c:v>289998.27908947482</c:v>
                </c:pt>
                <c:pt idx="8">
                  <c:v>310654.61135654652</c:v>
                </c:pt>
                <c:pt idx="9">
                  <c:v>327497.07545448991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E52-4857-B354-EE6F67711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primary energy supply</a:t>
            </a:r>
            <a:r>
              <a:rPr lang="en-GB" baseline="0"/>
              <a:t> (PJ)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'W7. Primary Energy Prod'!$A$40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Prod'!$B$40:$Z$40</c:f>
              <c:numCache>
                <c:formatCode>#,##0.00</c:formatCode>
                <c:ptCount val="25"/>
                <c:pt idx="0">
                  <c:v>167798.22182371462</c:v>
                </c:pt>
                <c:pt idx="1">
                  <c:v>212294.59953106809</c:v>
                </c:pt>
                <c:pt idx="2">
                  <c:v>177244.07862218254</c:v>
                </c:pt>
                <c:pt idx="3">
                  <c:v>130225.122267367</c:v>
                </c:pt>
                <c:pt idx="4">
                  <c:v>100594.26751495282</c:v>
                </c:pt>
                <c:pt idx="5">
                  <c:v>130225.122267367</c:v>
                </c:pt>
                <c:pt idx="6">
                  <c:v>74083.909059134909</c:v>
                </c:pt>
                <c:pt idx="7">
                  <c:v>130225.122267367</c:v>
                </c:pt>
                <c:pt idx="8">
                  <c:v>74058.839672434347</c:v>
                </c:pt>
                <c:pt idx="9">
                  <c:v>130225.122267367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242624.33254805615</c:v>
                </c:pt>
                <c:pt idx="14">
                  <c:v>241723.57663866208</c:v>
                </c:pt>
                <c:pt idx="15">
                  <c:v>154520.85189769926</c:v>
                </c:pt>
                <c:pt idx="16">
                  <c:v>85881.395614843117</c:v>
                </c:pt>
                <c:pt idx="17">
                  <c:v>70606.453780018812</c:v>
                </c:pt>
                <c:pt idx="18">
                  <c:v>42902.366682216511</c:v>
                </c:pt>
                <c:pt idx="19">
                  <c:v>42899.650549170568</c:v>
                </c:pt>
                <c:pt idx="20">
                  <c:v>71258.335461872397</c:v>
                </c:pt>
                <c:pt idx="21">
                  <c:v>65429.047201611967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21-42EE-8B22-4F1E26A50DD2}"/>
            </c:ext>
          </c:extLst>
        </c:ser>
        <c:ser>
          <c:idx val="5"/>
          <c:order val="1"/>
          <c:tx>
            <c:strRef>
              <c:f>'W7. Primary Energy Prod'!$A$44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Prod'!$B$44:$Z$44</c:f>
              <c:numCache>
                <c:formatCode>#,##0.00</c:formatCode>
                <c:ptCount val="25"/>
                <c:pt idx="0">
                  <c:v>158352.36410209554</c:v>
                </c:pt>
                <c:pt idx="1">
                  <c:v>189432.70943702321</c:v>
                </c:pt>
                <c:pt idx="2">
                  <c:v>187208.2774055647</c:v>
                </c:pt>
                <c:pt idx="3">
                  <c:v>182982.86503821131</c:v>
                </c:pt>
                <c:pt idx="4">
                  <c:v>175669.00452309038</c:v>
                </c:pt>
                <c:pt idx="5">
                  <c:v>182982.86503821131</c:v>
                </c:pt>
                <c:pt idx="6">
                  <c:v>153569.09462664704</c:v>
                </c:pt>
                <c:pt idx="7">
                  <c:v>182982.86503821131</c:v>
                </c:pt>
                <c:pt idx="8">
                  <c:v>173537.75258946256</c:v>
                </c:pt>
                <c:pt idx="9">
                  <c:v>182982.86503821131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183286.60293065658</c:v>
                </c:pt>
                <c:pt idx="14">
                  <c:v>184211.82702172772</c:v>
                </c:pt>
                <c:pt idx="15">
                  <c:v>180245.65903025644</c:v>
                </c:pt>
                <c:pt idx="16">
                  <c:v>166248.12696883574</c:v>
                </c:pt>
                <c:pt idx="17">
                  <c:v>162008.37608884781</c:v>
                </c:pt>
                <c:pt idx="18">
                  <c:v>98905.215603907214</c:v>
                </c:pt>
                <c:pt idx="19">
                  <c:v>118808.03026055671</c:v>
                </c:pt>
                <c:pt idx="20">
                  <c:v>164797.82533962128</c:v>
                </c:pt>
                <c:pt idx="21">
                  <c:v>160020.14519154685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021-42EE-8B22-4F1E26A50DD2}"/>
            </c:ext>
          </c:extLst>
        </c:ser>
        <c:ser>
          <c:idx val="2"/>
          <c:order val="2"/>
          <c:tx>
            <c:strRef>
              <c:f>'W7. Primary Energy Prod'!$A$41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Prod'!$B$41:$Z$41</c:f>
              <c:numCache>
                <c:formatCode>#,##0.00</c:formatCode>
                <c:ptCount val="25"/>
                <c:pt idx="0">
                  <c:v>124225.69911207525</c:v>
                </c:pt>
                <c:pt idx="1">
                  <c:v>171970.8420639344</c:v>
                </c:pt>
                <c:pt idx="2">
                  <c:v>182233.93767345833</c:v>
                </c:pt>
                <c:pt idx="3">
                  <c:v>186632.16982401939</c:v>
                </c:pt>
                <c:pt idx="4">
                  <c:v>189588.5558450284</c:v>
                </c:pt>
                <c:pt idx="5">
                  <c:v>186632.16982401939</c:v>
                </c:pt>
                <c:pt idx="6">
                  <c:v>189070.65792478193</c:v>
                </c:pt>
                <c:pt idx="7">
                  <c:v>186632.16982401939</c:v>
                </c:pt>
                <c:pt idx="8">
                  <c:v>195345.55318319789</c:v>
                </c:pt>
                <c:pt idx="9">
                  <c:v>186632.16982401939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199445.89424474144</c:v>
                </c:pt>
                <c:pt idx="14">
                  <c:v>197229.84618736478</c:v>
                </c:pt>
                <c:pt idx="15">
                  <c:v>202368.23428191629</c:v>
                </c:pt>
                <c:pt idx="16">
                  <c:v>207948.24192796045</c:v>
                </c:pt>
                <c:pt idx="17">
                  <c:v>208900.97962834616</c:v>
                </c:pt>
                <c:pt idx="18">
                  <c:v>102921.83375874178</c:v>
                </c:pt>
                <c:pt idx="19">
                  <c:v>54724.458802961053</c:v>
                </c:pt>
                <c:pt idx="20">
                  <c:v>189292.35235406415</c:v>
                </c:pt>
                <c:pt idx="21">
                  <c:v>151416.49227352653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21-42EE-8B22-4F1E26A50DD2}"/>
            </c:ext>
          </c:extLst>
        </c:ser>
        <c:ser>
          <c:idx val="4"/>
          <c:order val="3"/>
          <c:tx>
            <c:strRef>
              <c:f>'W7. Primary Energy Prod'!$A$43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Prod'!$B$43:$Z$43</c:f>
              <c:numCache>
                <c:formatCode>#,##0.00</c:formatCode>
                <c:ptCount val="25"/>
                <c:pt idx="0">
                  <c:v>9854.7685931259057</c:v>
                </c:pt>
                <c:pt idx="1">
                  <c:v>14513.359750111949</c:v>
                </c:pt>
                <c:pt idx="2">
                  <c:v>14636.916971320799</c:v>
                </c:pt>
                <c:pt idx="3">
                  <c:v>14596.416971320799</c:v>
                </c:pt>
                <c:pt idx="4">
                  <c:v>14596.416971320799</c:v>
                </c:pt>
                <c:pt idx="5">
                  <c:v>14596.416971320799</c:v>
                </c:pt>
                <c:pt idx="6">
                  <c:v>14596.416971320799</c:v>
                </c:pt>
                <c:pt idx="7">
                  <c:v>14596.416971320799</c:v>
                </c:pt>
                <c:pt idx="8">
                  <c:v>14596.416971320799</c:v>
                </c:pt>
                <c:pt idx="9">
                  <c:v>14596.416971320799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15996.231870557316</c:v>
                </c:pt>
                <c:pt idx="14">
                  <c:v>15912.384822309497</c:v>
                </c:pt>
                <c:pt idx="15">
                  <c:v>18633.644132781428</c:v>
                </c:pt>
                <c:pt idx="16">
                  <c:v>21206.483450028652</c:v>
                </c:pt>
                <c:pt idx="17">
                  <c:v>21693.190350348672</c:v>
                </c:pt>
                <c:pt idx="18">
                  <c:v>24642.119999999995</c:v>
                </c:pt>
                <c:pt idx="19">
                  <c:v>23742.384242040374</c:v>
                </c:pt>
                <c:pt idx="20">
                  <c:v>23150.450606282589</c:v>
                </c:pt>
                <c:pt idx="21">
                  <c:v>24360.034632174225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021-42EE-8B22-4F1E26A50DD2}"/>
            </c:ext>
          </c:extLst>
        </c:ser>
        <c:ser>
          <c:idx val="0"/>
          <c:order val="4"/>
          <c:tx>
            <c:strRef>
              <c:f>'W7. Primary Energy Prod'!$A$39</c:f>
              <c:strCache>
                <c:ptCount val="1"/>
                <c:pt idx="0">
                  <c:v>Biofuels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Prod'!$B$39:$Z$39</c:f>
              <c:numCache>
                <c:formatCode>#,##0.00</c:formatCode>
                <c:ptCount val="25"/>
                <c:pt idx="0">
                  <c:v>54330.172055368479</c:v>
                </c:pt>
                <c:pt idx="1">
                  <c:v>79449.403443737407</c:v>
                </c:pt>
                <c:pt idx="2">
                  <c:v>91354.109151305951</c:v>
                </c:pt>
                <c:pt idx="3">
                  <c:v>102006.92129409105</c:v>
                </c:pt>
                <c:pt idx="4">
                  <c:v>100671.26918411048</c:v>
                </c:pt>
                <c:pt idx="5">
                  <c:v>102006.92129409105</c:v>
                </c:pt>
                <c:pt idx="6">
                  <c:v>129347.87181709596</c:v>
                </c:pt>
                <c:pt idx="7">
                  <c:v>102006.92129409105</c:v>
                </c:pt>
                <c:pt idx="8">
                  <c:v>108272.97579669023</c:v>
                </c:pt>
                <c:pt idx="9">
                  <c:v>102006.92129409105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123357.38014786624</c:v>
                </c:pt>
                <c:pt idx="14">
                  <c:v>123533.71475767203</c:v>
                </c:pt>
                <c:pt idx="15">
                  <c:v>133246.58185912643</c:v>
                </c:pt>
                <c:pt idx="16">
                  <c:v>148817.08134877932</c:v>
                </c:pt>
                <c:pt idx="17">
                  <c:v>153631.97687487915</c:v>
                </c:pt>
                <c:pt idx="18">
                  <c:v>174415.83989698908</c:v>
                </c:pt>
                <c:pt idx="19">
                  <c:v>174111.51334690268</c:v>
                </c:pt>
                <c:pt idx="20">
                  <c:v>166504.128284687</c:v>
                </c:pt>
                <c:pt idx="21">
                  <c:v>166198.50593858256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1-42EE-8B22-4F1E26A50DD2}"/>
            </c:ext>
          </c:extLst>
        </c:ser>
        <c:ser>
          <c:idx val="3"/>
          <c:order val="5"/>
          <c:tx>
            <c:strRef>
              <c:f>'W7. Primary Energy Prod'!$A$42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Prod'!$B$42:$Z$42</c:f>
              <c:numCache>
                <c:formatCode>#,##0.00</c:formatCode>
                <c:ptCount val="25"/>
                <c:pt idx="0">
                  <c:v>10407.83994371498</c:v>
                </c:pt>
                <c:pt idx="1">
                  <c:v>16502.292789065883</c:v>
                </c:pt>
                <c:pt idx="2">
                  <c:v>16618.790828442608</c:v>
                </c:pt>
                <c:pt idx="3">
                  <c:v>17821.465670118941</c:v>
                </c:pt>
                <c:pt idx="4">
                  <c:v>17821.438355405404</c:v>
                </c:pt>
                <c:pt idx="5">
                  <c:v>17821.465670118941</c:v>
                </c:pt>
                <c:pt idx="6">
                  <c:v>18472.079770390446</c:v>
                </c:pt>
                <c:pt idx="7">
                  <c:v>17821.465670118941</c:v>
                </c:pt>
                <c:pt idx="8">
                  <c:v>18438.947968126995</c:v>
                </c:pt>
                <c:pt idx="9">
                  <c:v>17821.465670118941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18980.816776016571</c:v>
                </c:pt>
                <c:pt idx="14">
                  <c:v>18737.665196485286</c:v>
                </c:pt>
                <c:pt idx="15">
                  <c:v>21497.118260033112</c:v>
                </c:pt>
                <c:pt idx="16">
                  <c:v>23365.759293432035</c:v>
                </c:pt>
                <c:pt idx="17">
                  <c:v>24765.763853702392</c:v>
                </c:pt>
                <c:pt idx="18">
                  <c:v>33044.461994512247</c:v>
                </c:pt>
                <c:pt idx="19">
                  <c:v>30984.787836564905</c:v>
                </c:pt>
                <c:pt idx="20">
                  <c:v>24919.024584483719</c:v>
                </c:pt>
                <c:pt idx="21">
                  <c:v>26644.588121231969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21-42EE-8B22-4F1E26A50DD2}"/>
            </c:ext>
          </c:extLst>
        </c:ser>
        <c:ser>
          <c:idx val="7"/>
          <c:order val="6"/>
          <c:tx>
            <c:strRef>
              <c:f>'W7. Primary Energy Prod'!$A$46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Prod'!$B$46:$Z$46</c:f>
              <c:numCache>
                <c:formatCode>#,##0.00</c:formatCode>
                <c:ptCount val="25"/>
                <c:pt idx="0">
                  <c:v>519.19396603460677</c:v>
                </c:pt>
                <c:pt idx="1">
                  <c:v>2828.4588501542303</c:v>
                </c:pt>
                <c:pt idx="2">
                  <c:v>3260.7839099620132</c:v>
                </c:pt>
                <c:pt idx="3">
                  <c:v>3947.4500040808107</c:v>
                </c:pt>
                <c:pt idx="4">
                  <c:v>5279.2763418573068</c:v>
                </c:pt>
                <c:pt idx="5">
                  <c:v>3947.4500040808107</c:v>
                </c:pt>
                <c:pt idx="6">
                  <c:v>6225.2966566818131</c:v>
                </c:pt>
                <c:pt idx="7">
                  <c:v>3947.4500040808107</c:v>
                </c:pt>
                <c:pt idx="8">
                  <c:v>5987.625413426158</c:v>
                </c:pt>
                <c:pt idx="9">
                  <c:v>3947.4500040808107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16553.803545850555</c:v>
                </c:pt>
                <c:pt idx="14">
                  <c:v>16235.003485138352</c:v>
                </c:pt>
                <c:pt idx="15">
                  <c:v>36374.389975948128</c:v>
                </c:pt>
                <c:pt idx="16">
                  <c:v>28758.932021788576</c:v>
                </c:pt>
                <c:pt idx="17">
                  <c:v>30058.025651986729</c:v>
                </c:pt>
                <c:pt idx="18">
                  <c:v>53666.294495694063</c:v>
                </c:pt>
                <c:pt idx="19">
                  <c:v>44767.869362698839</c:v>
                </c:pt>
                <c:pt idx="20">
                  <c:v>30355.506675221441</c:v>
                </c:pt>
                <c:pt idx="21">
                  <c:v>33260.528820869578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021-42EE-8B22-4F1E26A50DD2}"/>
            </c:ext>
          </c:extLst>
        </c:ser>
        <c:ser>
          <c:idx val="8"/>
          <c:order val="7"/>
          <c:tx>
            <c:strRef>
              <c:f>'W7. Primary Energy Prod'!$A$47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Prod'!$B$47:$Z$47</c:f>
              <c:numCache>
                <c:formatCode>#,##0.00</c:formatCode>
                <c:ptCount val="25"/>
                <c:pt idx="0">
                  <c:v>1704.941889708542</c:v>
                </c:pt>
                <c:pt idx="1">
                  <c:v>4243.3295053974316</c:v>
                </c:pt>
                <c:pt idx="2">
                  <c:v>4510.4549906179036</c:v>
                </c:pt>
                <c:pt idx="3">
                  <c:v>4500.4567624903657</c:v>
                </c:pt>
                <c:pt idx="4">
                  <c:v>11642.940065464465</c:v>
                </c:pt>
                <c:pt idx="5">
                  <c:v>4500.4567624903657</c:v>
                </c:pt>
                <c:pt idx="6">
                  <c:v>12983.674266296439</c:v>
                </c:pt>
                <c:pt idx="7">
                  <c:v>4500.4567624903657</c:v>
                </c:pt>
                <c:pt idx="8">
                  <c:v>12508.010027131626</c:v>
                </c:pt>
                <c:pt idx="9">
                  <c:v>4500.4567624903657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11464.229612432186</c:v>
                </c:pt>
                <c:pt idx="14">
                  <c:v>12148.659773011408</c:v>
                </c:pt>
                <c:pt idx="15">
                  <c:v>12149.94868144787</c:v>
                </c:pt>
                <c:pt idx="16">
                  <c:v>31461.107725333597</c:v>
                </c:pt>
                <c:pt idx="17">
                  <c:v>31401.587868220791</c:v>
                </c:pt>
                <c:pt idx="18">
                  <c:v>61717.182896670172</c:v>
                </c:pt>
                <c:pt idx="19">
                  <c:v>44883.011918460637</c:v>
                </c:pt>
                <c:pt idx="20">
                  <c:v>33298.176013141725</c:v>
                </c:pt>
                <c:pt idx="21">
                  <c:v>34692.596993467363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021-42EE-8B22-4F1E26A50DD2}"/>
            </c:ext>
          </c:extLst>
        </c:ser>
        <c:ser>
          <c:idx val="6"/>
          <c:order val="8"/>
          <c:tx>
            <c:strRef>
              <c:f>'W7. Primary Energy Prod'!$A$45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'W7. Primary Energy Prod'!$B$37:$Z$38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'W7. Primary Energy Prod'!$B$45:$Z$45</c:f>
              <c:numCache>
                <c:formatCode>#,##0.00</c:formatCode>
                <c:ptCount val="25"/>
                <c:pt idx="0">
                  <c:v>196.69433845100562</c:v>
                </c:pt>
                <c:pt idx="1">
                  <c:v>3370.0375934159051</c:v>
                </c:pt>
                <c:pt idx="2">
                  <c:v>4023.4045971540495</c:v>
                </c:pt>
                <c:pt idx="3">
                  <c:v>4142.800613750398</c:v>
                </c:pt>
                <c:pt idx="4">
                  <c:v>4142.800613750398</c:v>
                </c:pt>
                <c:pt idx="5">
                  <c:v>4142.800613750398</c:v>
                </c:pt>
                <c:pt idx="6">
                  <c:v>6206.1574161901226</c:v>
                </c:pt>
                <c:pt idx="7">
                  <c:v>4142.800613750398</c:v>
                </c:pt>
                <c:pt idx="8">
                  <c:v>4142.800613750398</c:v>
                </c:pt>
                <c:pt idx="9">
                  <c:v>4142.800613750398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7046.8962223469307</c:v>
                </c:pt>
                <c:pt idx="14">
                  <c:v>7078.6699635689247</c:v>
                </c:pt>
                <c:pt idx="15">
                  <c:v>7086.8957080652917</c:v>
                </c:pt>
                <c:pt idx="16">
                  <c:v>7594.6745447254534</c:v>
                </c:pt>
                <c:pt idx="17">
                  <c:v>8058.2009236222902</c:v>
                </c:pt>
                <c:pt idx="18">
                  <c:v>28965.018651924223</c:v>
                </c:pt>
                <c:pt idx="19">
                  <c:v>35001.9992663464</c:v>
                </c:pt>
                <c:pt idx="20">
                  <c:v>7655.5562364194166</c:v>
                </c:pt>
                <c:pt idx="21">
                  <c:v>11203.365211799375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021-42EE-8B22-4F1E26A50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'W8. Power New Cap'!$B$13</c:f>
          <c:strCache>
            <c:ptCount val="1"/>
            <c:pt idx="0">
              <c:v>POWGEN - BIO CCS GW added in period between snapshot year and previous snapshot year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'W8. Power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8F-4816-A351-9A7FD4D492F6}"/>
            </c:ext>
          </c:extLst>
        </c:ser>
        <c:ser>
          <c:idx val="1"/>
          <c:order val="1"/>
          <c:tx>
            <c:strRef>
              <c:f>'W8. Power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8F-4816-A351-9A7FD4D492F6}"/>
            </c:ext>
          </c:extLst>
        </c:ser>
        <c:ser>
          <c:idx val="2"/>
          <c:order val="2"/>
          <c:tx>
            <c:strRef>
              <c:f>'W8. Power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8F-4816-A351-9A7FD4D492F6}"/>
            </c:ext>
          </c:extLst>
        </c:ser>
        <c:ser>
          <c:idx val="3"/>
          <c:order val="3"/>
          <c:tx>
            <c:strRef>
              <c:f>'W8. Power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15.940392343571219</c:v>
                </c:pt>
                <c:pt idx="3">
                  <c:v>42.813176364380752</c:v>
                </c:pt>
                <c:pt idx="4">
                  <c:v>207.76351106722711</c:v>
                </c:pt>
                <c:pt idx="5">
                  <c:v>1090.4337292534485</c:v>
                </c:pt>
                <c:pt idx="6">
                  <c:v>804.14286687086883</c:v>
                </c:pt>
                <c:pt idx="7">
                  <c:v>1048.1101885098979</c:v>
                </c:pt>
                <c:pt idx="8">
                  <c:v>1443.3682215324595</c:v>
                </c:pt>
                <c:pt idx="9">
                  <c:v>954.24946990628587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8F-4816-A351-9A7FD4D492F6}"/>
            </c:ext>
          </c:extLst>
        </c:ser>
        <c:ser>
          <c:idx val="4"/>
          <c:order val="4"/>
          <c:tx>
            <c:strRef>
              <c:f>'W8. Power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22.738939577230909</c:v>
                </c:pt>
                <c:pt idx="4">
                  <c:v>135.26904392314611</c:v>
                </c:pt>
                <c:pt idx="5">
                  <c:v>821.42804353440454</c:v>
                </c:pt>
                <c:pt idx="6">
                  <c:v>1067.479566388326</c:v>
                </c:pt>
                <c:pt idx="7">
                  <c:v>1211.5650745569869</c:v>
                </c:pt>
                <c:pt idx="8">
                  <c:v>879.11652846756851</c:v>
                </c:pt>
                <c:pt idx="9">
                  <c:v>1562.6519972739707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8F-4816-A351-9A7FD4D492F6}"/>
            </c:ext>
          </c:extLst>
        </c:ser>
        <c:ser>
          <c:idx val="5"/>
          <c:order val="5"/>
          <c:tx>
            <c:strRef>
              <c:f>'W8. Power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33.031297821021255</c:v>
                </c:pt>
                <c:pt idx="3">
                  <c:v>907.59380350496758</c:v>
                </c:pt>
                <c:pt idx="4">
                  <c:v>1210.4247753429631</c:v>
                </c:pt>
                <c:pt idx="5">
                  <c:v>995.80025752783388</c:v>
                </c:pt>
                <c:pt idx="6">
                  <c:v>170.45792420483571</c:v>
                </c:pt>
                <c:pt idx="7">
                  <c:v>2158.5483495464823</c:v>
                </c:pt>
                <c:pt idx="8">
                  <c:v>862.62055792062301</c:v>
                </c:pt>
                <c:pt idx="9">
                  <c:v>836.5137529154747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8F-4816-A351-9A7FD4D492F6}"/>
            </c:ext>
          </c:extLst>
        </c:ser>
        <c:ser>
          <c:idx val="6"/>
          <c:order val="6"/>
          <c:tx>
            <c:strRef>
              <c:f>'W8. Power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30.773867420273024</c:v>
                </c:pt>
                <c:pt idx="4">
                  <c:v>2159.7963072028433</c:v>
                </c:pt>
                <c:pt idx="5">
                  <c:v>2509.3105957415473</c:v>
                </c:pt>
                <c:pt idx="6">
                  <c:v>0</c:v>
                </c:pt>
                <c:pt idx="7">
                  <c:v>55.594757659507522</c:v>
                </c:pt>
                <c:pt idx="8">
                  <c:v>1292.9865674205921</c:v>
                </c:pt>
                <c:pt idx="9">
                  <c:v>2298.9771768810042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08F-4816-A351-9A7FD4D492F6}"/>
            </c:ext>
          </c:extLst>
        </c:ser>
        <c:ser>
          <c:idx val="7"/>
          <c:order val="7"/>
          <c:tx>
            <c:strRef>
              <c:f>'W8. Power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31.072558595058698</c:v>
                </c:pt>
                <c:pt idx="3">
                  <c:v>132.35688754746474</c:v>
                </c:pt>
                <c:pt idx="4">
                  <c:v>661.93358646715023</c:v>
                </c:pt>
                <c:pt idx="5">
                  <c:v>1312.2062539309948</c:v>
                </c:pt>
                <c:pt idx="6">
                  <c:v>820.13134968853717</c:v>
                </c:pt>
                <c:pt idx="7">
                  <c:v>1149.8627172285328</c:v>
                </c:pt>
                <c:pt idx="8">
                  <c:v>1608.1366702159769</c:v>
                </c:pt>
                <c:pt idx="9">
                  <c:v>1119.619406188327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08F-4816-A351-9A7FD4D492F6}"/>
            </c:ext>
          </c:extLst>
        </c:ser>
        <c:ser>
          <c:idx val="8"/>
          <c:order val="8"/>
          <c:tx>
            <c:strRef>
              <c:f>'W8. Power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'W8. Power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'W8. Power New Cap'!$J$25:$J$34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32.753121568305069</c:v>
                </c:pt>
                <c:pt idx="4">
                  <c:v>552.86207811754878</c:v>
                </c:pt>
                <c:pt idx="5">
                  <c:v>2484.5119531263185</c:v>
                </c:pt>
                <c:pt idx="6">
                  <c:v>71.658324614402048</c:v>
                </c:pt>
                <c:pt idx="7">
                  <c:v>1056.1927127360184</c:v>
                </c:pt>
                <c:pt idx="8">
                  <c:v>1866.7903895914978</c:v>
                </c:pt>
                <c:pt idx="9">
                  <c:v>1432.2116771649312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08F-4816-A351-9A7FD4D49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 generatio</a:t>
            </a:r>
            <a:r>
              <a:rPr lang="en-GB" baseline="0"/>
              <a:t>n new capacity by source (GW between snapshot year and previous snapshot year)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'W8. Power New Cap'!$A$40</c:f>
              <c:strCache>
                <c:ptCount val="1"/>
                <c:pt idx="0">
                  <c:v>POWGEN - COA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Cap'!$B$40:$Z$40</c:f>
              <c:numCache>
                <c:formatCode>#,##0.00</c:formatCode>
                <c:ptCount val="25"/>
                <c:pt idx="0">
                  <c:v>245.88488321714567</c:v>
                </c:pt>
                <c:pt idx="1">
                  <c:v>462.36674173625875</c:v>
                </c:pt>
                <c:pt idx="2">
                  <c:v>213.14090717671479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579.61258244163412</c:v>
                </c:pt>
                <c:pt idx="14">
                  <c:v>540.78658087130975</c:v>
                </c:pt>
                <c:pt idx="15">
                  <c:v>402.74844910940357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0C-4EB0-BD31-DFFC22E0D90F}"/>
            </c:ext>
          </c:extLst>
        </c:ser>
        <c:ser>
          <c:idx val="2"/>
          <c:order val="1"/>
          <c:tx>
            <c:strRef>
              <c:f>'W8. Power New Cap'!$A$41</c:f>
              <c:strCache>
                <c:ptCount val="1"/>
                <c:pt idx="0">
                  <c:v>POWGEN -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Cap'!$B$41:$Z$41</c:f>
              <c:numCache>
                <c:formatCode>#,##0.00</c:formatCode>
                <c:ptCount val="25"/>
                <c:pt idx="0">
                  <c:v>625.75220065602798</c:v>
                </c:pt>
                <c:pt idx="1">
                  <c:v>29.970770710002402</c:v>
                </c:pt>
                <c:pt idx="2">
                  <c:v>10.58109117506809</c:v>
                </c:pt>
                <c:pt idx="3">
                  <c:v>23.216637861315313</c:v>
                </c:pt>
                <c:pt idx="4">
                  <c:v>26.928474370730243</c:v>
                </c:pt>
                <c:pt idx="5">
                  <c:v>23.216637861315313</c:v>
                </c:pt>
                <c:pt idx="6">
                  <c:v>359.09517168411674</c:v>
                </c:pt>
                <c:pt idx="7">
                  <c:v>23.216637861315313</c:v>
                </c:pt>
                <c:pt idx="8">
                  <c:v>24.222057382704318</c:v>
                </c:pt>
                <c:pt idx="9">
                  <c:v>23.216637861315313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160.05999319824465</c:v>
                </c:pt>
                <c:pt idx="14">
                  <c:v>154.06801164379257</c:v>
                </c:pt>
                <c:pt idx="15">
                  <c:v>61.133702157780156</c:v>
                </c:pt>
                <c:pt idx="16">
                  <c:v>336.60992499714814</c:v>
                </c:pt>
                <c:pt idx="17">
                  <c:v>375.87738300594896</c:v>
                </c:pt>
                <c:pt idx="18">
                  <c:v>27.62223712714966</c:v>
                </c:pt>
                <c:pt idx="19">
                  <c:v>103.46919332844564</c:v>
                </c:pt>
                <c:pt idx="20">
                  <c:v>338.97103664018135</c:v>
                </c:pt>
                <c:pt idx="21">
                  <c:v>250.02458713052297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30C-4EB0-BD31-DFFC22E0D90F}"/>
            </c:ext>
          </c:extLst>
        </c:ser>
        <c:ser>
          <c:idx val="5"/>
          <c:order val="2"/>
          <c:tx>
            <c:strRef>
              <c:f>'W8. Power New Cap'!$A$44</c:f>
              <c:strCache>
                <c:ptCount val="1"/>
                <c:pt idx="0">
                  <c:v>POWGEN - 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Cap'!$B$44:$Z$44</c:f>
              <c:numCache>
                <c:formatCode>#,##0.00</c:formatCode>
                <c:ptCount val="25"/>
                <c:pt idx="0">
                  <c:v>0</c:v>
                </c:pt>
                <c:pt idx="1">
                  <c:v>21.025274429916823</c:v>
                </c:pt>
                <c:pt idx="2">
                  <c:v>17.627139566223498</c:v>
                </c:pt>
                <c:pt idx="3">
                  <c:v>36.552837722778129</c:v>
                </c:pt>
                <c:pt idx="4">
                  <c:v>65.832827697101791</c:v>
                </c:pt>
                <c:pt idx="5">
                  <c:v>36.552837722778129</c:v>
                </c:pt>
                <c:pt idx="6">
                  <c:v>194.31125727465701</c:v>
                </c:pt>
                <c:pt idx="7">
                  <c:v>36.552837722778129</c:v>
                </c:pt>
                <c:pt idx="8">
                  <c:v>93.425600496397621</c:v>
                </c:pt>
                <c:pt idx="9">
                  <c:v>36.552837722778129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476.09203237372515</c:v>
                </c:pt>
                <c:pt idx="14">
                  <c:v>479.21999997183195</c:v>
                </c:pt>
                <c:pt idx="15">
                  <c:v>473.21904939277647</c:v>
                </c:pt>
                <c:pt idx="16">
                  <c:v>568.01613207135267</c:v>
                </c:pt>
                <c:pt idx="17">
                  <c:v>606.34086257646948</c:v>
                </c:pt>
                <c:pt idx="18">
                  <c:v>479.78046480991367</c:v>
                </c:pt>
                <c:pt idx="19">
                  <c:v>464.96994000009227</c:v>
                </c:pt>
                <c:pt idx="20">
                  <c:v>565.10641652529011</c:v>
                </c:pt>
                <c:pt idx="21">
                  <c:v>683.04718297898592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30C-4EB0-BD31-DFFC22E0D90F}"/>
            </c:ext>
          </c:extLst>
        </c:ser>
        <c:ser>
          <c:idx val="4"/>
          <c:order val="3"/>
          <c:tx>
            <c:strRef>
              <c:f>'W8. Power New Cap'!$A$43</c:f>
              <c:strCache>
                <c:ptCount val="1"/>
                <c:pt idx="0">
                  <c:v>POWGEN - HYD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Cap'!$B$43:$Z$43</c:f>
              <c:numCache>
                <c:formatCode>#,##0.00</c:formatCode>
                <c:ptCount val="25"/>
                <c:pt idx="0">
                  <c:v>183.8081179848495</c:v>
                </c:pt>
                <c:pt idx="1">
                  <c:v>79.504369007185943</c:v>
                </c:pt>
                <c:pt idx="2">
                  <c:v>80.469868292775644</c:v>
                </c:pt>
                <c:pt idx="3">
                  <c:v>127.98079652186694</c:v>
                </c:pt>
                <c:pt idx="4">
                  <c:v>126.14258710311077</c:v>
                </c:pt>
                <c:pt idx="5">
                  <c:v>127.98079652186694</c:v>
                </c:pt>
                <c:pt idx="6">
                  <c:v>746.92306493186641</c:v>
                </c:pt>
                <c:pt idx="7">
                  <c:v>127.98079652186694</c:v>
                </c:pt>
                <c:pt idx="8">
                  <c:v>240.63250372121632</c:v>
                </c:pt>
                <c:pt idx="9">
                  <c:v>127.98079652186694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32.159453032974106</c:v>
                </c:pt>
                <c:pt idx="14">
                  <c:v>32.444698551455673</c:v>
                </c:pt>
                <c:pt idx="15">
                  <c:v>43.158550882969358</c:v>
                </c:pt>
                <c:pt idx="16">
                  <c:v>130.28762456468317</c:v>
                </c:pt>
                <c:pt idx="17">
                  <c:v>135.21428884082059</c:v>
                </c:pt>
                <c:pt idx="18">
                  <c:v>327.52950724786984</c:v>
                </c:pt>
                <c:pt idx="19">
                  <c:v>600.05171747963664</c:v>
                </c:pt>
                <c:pt idx="20">
                  <c:v>191.40644738369758</c:v>
                </c:pt>
                <c:pt idx="21">
                  <c:v>242.41991418499239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30C-4EB0-BD31-DFFC22E0D90F}"/>
            </c:ext>
          </c:extLst>
        </c:ser>
        <c:ser>
          <c:idx val="6"/>
          <c:order val="4"/>
          <c:tx>
            <c:strRef>
              <c:f>'W8. Power New Cap'!$A$45</c:f>
              <c:strCache>
                <c:ptCount val="1"/>
                <c:pt idx="0">
                  <c:v>POWGEN -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Cap'!$B$45:$Z$45</c:f>
              <c:numCache>
                <c:formatCode>#,##0.00</c:formatCode>
                <c:ptCount val="25"/>
                <c:pt idx="0">
                  <c:v>21.048080922283248</c:v>
                </c:pt>
                <c:pt idx="1">
                  <c:v>2.13822183381256</c:v>
                </c:pt>
                <c:pt idx="2">
                  <c:v>0.80223759164159703</c:v>
                </c:pt>
                <c:pt idx="3">
                  <c:v>0.90110621889710196</c:v>
                </c:pt>
                <c:pt idx="4">
                  <c:v>8.5236552162250767</c:v>
                </c:pt>
                <c:pt idx="5">
                  <c:v>0.90110621889710196</c:v>
                </c:pt>
                <c:pt idx="6">
                  <c:v>4.1890184417686696</c:v>
                </c:pt>
                <c:pt idx="7">
                  <c:v>0.90110621889710196</c:v>
                </c:pt>
                <c:pt idx="8">
                  <c:v>14.797092943441164</c:v>
                </c:pt>
                <c:pt idx="9">
                  <c:v>0.90110621889710196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0.59387504611146902</c:v>
                </c:pt>
                <c:pt idx="14">
                  <c:v>0.30127828557405101</c:v>
                </c:pt>
                <c:pt idx="15">
                  <c:v>0.83689779132679398</c:v>
                </c:pt>
                <c:pt idx="16">
                  <c:v>2.58916347495125</c:v>
                </c:pt>
                <c:pt idx="17">
                  <c:v>2.8449828227995262</c:v>
                </c:pt>
                <c:pt idx="18">
                  <c:v>4.2824635858847904</c:v>
                </c:pt>
                <c:pt idx="19">
                  <c:v>0</c:v>
                </c:pt>
                <c:pt idx="20">
                  <c:v>0.62000952839548296</c:v>
                </c:pt>
                <c:pt idx="21">
                  <c:v>0.49143774205419999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30C-4EB0-BD31-DFFC22E0D90F}"/>
            </c:ext>
          </c:extLst>
        </c:ser>
        <c:ser>
          <c:idx val="3"/>
          <c:order val="5"/>
          <c:tx>
            <c:strRef>
              <c:f>'W8. Power New Cap'!$A$42</c:f>
              <c:strCache>
                <c:ptCount val="1"/>
                <c:pt idx="0">
                  <c:v>POWGEN - GEO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Cap'!$B$42:$Z$42</c:f>
              <c:numCache>
                <c:formatCode>#,##0.00</c:formatCode>
                <c:ptCount val="25"/>
                <c:pt idx="0">
                  <c:v>0.33361993333333301</c:v>
                </c:pt>
                <c:pt idx="1">
                  <c:v>110.29447373687329</c:v>
                </c:pt>
                <c:pt idx="2">
                  <c:v>49.672040611111086</c:v>
                </c:pt>
                <c:pt idx="3">
                  <c:v>53.53277898674402</c:v>
                </c:pt>
                <c:pt idx="4">
                  <c:v>53.53277898674402</c:v>
                </c:pt>
                <c:pt idx="5">
                  <c:v>53.53277898674402</c:v>
                </c:pt>
                <c:pt idx="6">
                  <c:v>444.16148274164527</c:v>
                </c:pt>
                <c:pt idx="7">
                  <c:v>53.53277898674402</c:v>
                </c:pt>
                <c:pt idx="8">
                  <c:v>53.53277898674402</c:v>
                </c:pt>
                <c:pt idx="9">
                  <c:v>53.53277898674402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54.282646874193354</c:v>
                </c:pt>
                <c:pt idx="14">
                  <c:v>55.46833770838208</c:v>
                </c:pt>
                <c:pt idx="15">
                  <c:v>51.232642491471381</c:v>
                </c:pt>
                <c:pt idx="16">
                  <c:v>122.64992469268689</c:v>
                </c:pt>
                <c:pt idx="17">
                  <c:v>178.67969104624257</c:v>
                </c:pt>
                <c:pt idx="18">
                  <c:v>50.904508340405215</c:v>
                </c:pt>
                <c:pt idx="19">
                  <c:v>107.53408648660242</c:v>
                </c:pt>
                <c:pt idx="20">
                  <c:v>153.09225452383234</c:v>
                </c:pt>
                <c:pt idx="21">
                  <c:v>230.77554016916253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30C-4EB0-BD31-DFFC22E0D90F}"/>
            </c:ext>
          </c:extLst>
        </c:ser>
        <c:ser>
          <c:idx val="7"/>
          <c:order val="6"/>
          <c:tx>
            <c:strRef>
              <c:f>'W8. Power New Cap'!$A$46</c:f>
              <c:strCache>
                <c:ptCount val="1"/>
                <c:pt idx="0">
                  <c:v>POWGEN - SOPV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Cap'!$B$46:$Z$46</c:f>
              <c:numCache>
                <c:formatCode>#,##0.00</c:formatCode>
                <c:ptCount val="25"/>
                <c:pt idx="0">
                  <c:v>82.719415916369499</c:v>
                </c:pt>
                <c:pt idx="1">
                  <c:v>312.83950718027222</c:v>
                </c:pt>
                <c:pt idx="2">
                  <c:v>403.50749762500897</c:v>
                </c:pt>
                <c:pt idx="3">
                  <c:v>581.64638443326044</c:v>
                </c:pt>
                <c:pt idx="4">
                  <c:v>863.19308343100067</c:v>
                </c:pt>
                <c:pt idx="5">
                  <c:v>581.64638443326044</c:v>
                </c:pt>
                <c:pt idx="6">
                  <c:v>1058.5924386239963</c:v>
                </c:pt>
                <c:pt idx="7">
                  <c:v>581.64638443326044</c:v>
                </c:pt>
                <c:pt idx="8">
                  <c:v>1012.6265891844876</c:v>
                </c:pt>
                <c:pt idx="9">
                  <c:v>581.64638443326044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1831.592334962987</c:v>
                </c:pt>
                <c:pt idx="14">
                  <c:v>1797.9891791205116</c:v>
                </c:pt>
                <c:pt idx="15">
                  <c:v>4469.1118188119053</c:v>
                </c:pt>
                <c:pt idx="16">
                  <c:v>2323.7447077704028</c:v>
                </c:pt>
                <c:pt idx="17">
                  <c:v>3202.9185395501722</c:v>
                </c:pt>
                <c:pt idx="18">
                  <c:v>6577.7432593639678</c:v>
                </c:pt>
                <c:pt idx="19">
                  <c:v>6067.9786343570413</c:v>
                </c:pt>
                <c:pt idx="20">
                  <c:v>2334.6642313280568</c:v>
                </c:pt>
                <c:pt idx="21">
                  <c:v>3910.8758431316051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0C-4EB0-BD31-DFFC22E0D90F}"/>
            </c:ext>
          </c:extLst>
        </c:ser>
        <c:ser>
          <c:idx val="8"/>
          <c:order val="7"/>
          <c:tx>
            <c:strRef>
              <c:f>'W8. Power New Cap'!$A$47</c:f>
              <c:strCache>
                <c:ptCount val="1"/>
                <c:pt idx="0">
                  <c:v>POWGEN - SOTH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Cap'!$B$47:$Z$47</c:f>
              <c:numCache>
                <c:formatCode>#,##0.00</c:formatCode>
                <c:ptCount val="25"/>
                <c:pt idx="0">
                  <c:v>1.0352472304670233</c:v>
                </c:pt>
                <c:pt idx="1">
                  <c:v>10.614238269375846</c:v>
                </c:pt>
                <c:pt idx="2">
                  <c:v>10.614238269375846</c:v>
                </c:pt>
                <c:pt idx="3">
                  <c:v>10.613038269375846</c:v>
                </c:pt>
                <c:pt idx="4">
                  <c:v>10.612238265775847</c:v>
                </c:pt>
                <c:pt idx="5">
                  <c:v>10.613038269375846</c:v>
                </c:pt>
                <c:pt idx="6">
                  <c:v>14.690760492373013</c:v>
                </c:pt>
                <c:pt idx="7">
                  <c:v>10.613038269375846</c:v>
                </c:pt>
                <c:pt idx="8">
                  <c:v>10.801856382858132</c:v>
                </c:pt>
                <c:pt idx="9">
                  <c:v>10.613038269375846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5.6511028676029573</c:v>
                </c:pt>
                <c:pt idx="14">
                  <c:v>5.6511028676029573</c:v>
                </c:pt>
                <c:pt idx="15">
                  <c:v>5.6474512027965913</c:v>
                </c:pt>
                <c:pt idx="16">
                  <c:v>5.6563419905097163</c:v>
                </c:pt>
                <c:pt idx="17">
                  <c:v>5.6512966655079877</c:v>
                </c:pt>
                <c:pt idx="18">
                  <c:v>42.143143290030054</c:v>
                </c:pt>
                <c:pt idx="19">
                  <c:v>39.798436357358476</c:v>
                </c:pt>
                <c:pt idx="20">
                  <c:v>10.121283894929928</c:v>
                </c:pt>
                <c:pt idx="21">
                  <c:v>6.5631584138142474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30C-4EB0-BD31-DFFC22E0D90F}"/>
            </c:ext>
          </c:extLst>
        </c:ser>
        <c:ser>
          <c:idx val="9"/>
          <c:order val="8"/>
          <c:tx>
            <c:strRef>
              <c:f>'W8. Power New Cap'!$A$48</c:f>
              <c:strCache>
                <c:ptCount val="1"/>
                <c:pt idx="0">
                  <c:v>POWGEN - WIN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Cap'!$B$48:$Z$48</c:f>
              <c:numCache>
                <c:formatCode>#,##0.00</c:formatCode>
                <c:ptCount val="25"/>
                <c:pt idx="0">
                  <c:v>30.000000000000007</c:v>
                </c:pt>
                <c:pt idx="1">
                  <c:v>370.04868041955751</c:v>
                </c:pt>
                <c:pt idx="2">
                  <c:v>413.05625676947335</c:v>
                </c:pt>
                <c:pt idx="3">
                  <c:v>413.06145676947369</c:v>
                </c:pt>
                <c:pt idx="4">
                  <c:v>1307.3488272321306</c:v>
                </c:pt>
                <c:pt idx="5">
                  <c:v>413.06145676947369</c:v>
                </c:pt>
                <c:pt idx="6">
                  <c:v>1537.4553104175616</c:v>
                </c:pt>
                <c:pt idx="7">
                  <c:v>413.06145676947369</c:v>
                </c:pt>
                <c:pt idx="8">
                  <c:v>1452.8513916225372</c:v>
                </c:pt>
                <c:pt idx="9">
                  <c:v>413.06145676947369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843.97852857569626</c:v>
                </c:pt>
                <c:pt idx="14">
                  <c:v>910.2888388432882</c:v>
                </c:pt>
                <c:pt idx="15">
                  <c:v>916.33052590811462</c:v>
                </c:pt>
                <c:pt idx="16">
                  <c:v>1514.7645493661098</c:v>
                </c:pt>
                <c:pt idx="17">
                  <c:v>1892.9965601168685</c:v>
                </c:pt>
                <c:pt idx="18">
                  <c:v>5176.4777391235739</c:v>
                </c:pt>
                <c:pt idx="19">
                  <c:v>3780.4556642570815</c:v>
                </c:pt>
                <c:pt idx="20">
                  <c:v>1837.0621807164823</c:v>
                </c:pt>
                <c:pt idx="21">
                  <c:v>2334.3216132429848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30C-4EB0-BD31-DFFC22E0D90F}"/>
            </c:ext>
          </c:extLst>
        </c:ser>
        <c:ser>
          <c:idx val="1"/>
          <c:order val="9"/>
          <c:tx>
            <c:strRef>
              <c:f>'W8. Power New Cap'!$A$39</c:f>
              <c:strCache>
                <c:ptCount val="1"/>
                <c:pt idx="0">
                  <c:v>POWGEN - BIO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Cap'!$B$39:$Z$39</c:f>
              <c:numCache>
                <c:formatCode>#,##0.00</c:formatCode>
                <c:ptCount val="25"/>
                <c:pt idx="0">
                  <c:v>8.5297953835634104</c:v>
                </c:pt>
                <c:pt idx="1">
                  <c:v>223.02575717543553</c:v>
                </c:pt>
                <c:pt idx="2">
                  <c:v>298.86766955446774</c:v>
                </c:pt>
                <c:pt idx="3">
                  <c:v>339.49666438671392</c:v>
                </c:pt>
                <c:pt idx="4">
                  <c:v>345.82468658041756</c:v>
                </c:pt>
                <c:pt idx="5">
                  <c:v>339.49666438671392</c:v>
                </c:pt>
                <c:pt idx="6">
                  <c:v>481.47302893046867</c:v>
                </c:pt>
                <c:pt idx="7">
                  <c:v>339.49666438671392</c:v>
                </c:pt>
                <c:pt idx="8">
                  <c:v>373.49609683477684</c:v>
                </c:pt>
                <c:pt idx="9">
                  <c:v>339.49666438671392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64.848540106395561</c:v>
                </c:pt>
                <c:pt idx="14">
                  <c:v>114.08776270260971</c:v>
                </c:pt>
                <c:pt idx="15">
                  <c:v>126.04276590412637</c:v>
                </c:pt>
                <c:pt idx="16">
                  <c:v>123.83179118235783</c:v>
                </c:pt>
                <c:pt idx="17">
                  <c:v>50.23493735196935</c:v>
                </c:pt>
                <c:pt idx="18">
                  <c:v>5.9551159415581498</c:v>
                </c:pt>
                <c:pt idx="19">
                  <c:v>8.0587006149792302</c:v>
                </c:pt>
                <c:pt idx="20">
                  <c:v>10.591748926312381</c:v>
                </c:pt>
                <c:pt idx="21">
                  <c:v>14.433322055587368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C-4EB0-BD31-DFFC22E0D90F}"/>
            </c:ext>
          </c:extLst>
        </c:ser>
        <c:ser>
          <c:idx val="10"/>
          <c:order val="10"/>
          <c:tx>
            <c:strRef>
              <c:f>'W8. Power New Cap'!$A$49</c:f>
              <c:strCache>
                <c:ptCount val="1"/>
                <c:pt idx="0">
                  <c:v>POWGEN - BIO CCS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Cap'!$B$49:$Z$49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15.940392343571219</c:v>
                </c:pt>
                <c:pt idx="5">
                  <c:v>0</c:v>
                </c:pt>
                <c:pt idx="6">
                  <c:v>33.031297821021255</c:v>
                </c:pt>
                <c:pt idx="7">
                  <c:v>0</c:v>
                </c:pt>
                <c:pt idx="8">
                  <c:v>31.072558595058698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207.76351106722711</c:v>
                </c:pt>
                <c:pt idx="17">
                  <c:v>135.26904392314611</c:v>
                </c:pt>
                <c:pt idx="18">
                  <c:v>1210.4247753429631</c:v>
                </c:pt>
                <c:pt idx="19">
                  <c:v>2159.7963072028433</c:v>
                </c:pt>
                <c:pt idx="20">
                  <c:v>661.93358646715023</c:v>
                </c:pt>
                <c:pt idx="21">
                  <c:v>552.86207811754878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0C-4EB0-BD31-DFFC22E0D90F}"/>
            </c:ext>
          </c:extLst>
        </c:ser>
        <c:ser>
          <c:idx val="11"/>
          <c:order val="11"/>
          <c:tx>
            <c:strRef>
              <c:f>'W8. Power New Cap'!$A$50</c:f>
              <c:strCache>
                <c:ptCount val="1"/>
                <c:pt idx="0">
                  <c:v>POWGEN - GAS CCS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'W8. Power New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'W8. Power New Cap'!$B$50:$Z$50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1.1266857723456301</c:v>
                </c:pt>
                <c:pt idx="7">
                  <c:v>0</c:v>
                </c:pt>
                <c:pt idx="8">
                  <c:v>3.0854249983081812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2.2785839895072524</c:v>
                </c:pt>
                <c:pt idx="17">
                  <c:v>1.6899134361159002E-2</c:v>
                </c:pt>
                <c:pt idx="18">
                  <c:v>2682.4947799131705</c:v>
                </c:pt>
                <c:pt idx="19">
                  <c:v>663.71712136746009</c:v>
                </c:pt>
                <c:pt idx="20">
                  <c:v>121.29741132117209</c:v>
                </c:pt>
                <c:pt idx="21">
                  <c:v>22.386936850855001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30C-4EB0-BD31-DFFC22E0D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'W9. Power Total Gen'!$B$13</c:f>
          <c:strCache>
            <c:ptCount val="1"/>
            <c:pt idx="0">
              <c:v>POWGEN - BIO CCS Power Generation (PJ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'W9. Power Total Gen'!$B$24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3-4BB8-B125-1F572B4A2C0D}"/>
            </c:ext>
          </c:extLst>
        </c:ser>
        <c:ser>
          <c:idx val="1"/>
          <c:order val="1"/>
          <c:tx>
            <c:strRef>
              <c:f>'W9. Power Total Gen'!$C$24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3-4BB8-B125-1F572B4A2C0D}"/>
            </c:ext>
          </c:extLst>
        </c:ser>
        <c:ser>
          <c:idx val="2"/>
          <c:order val="2"/>
          <c:tx>
            <c:strRef>
              <c:f>'W9. Power Total Gen'!$D$24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23-4BB8-B125-1F572B4A2C0D}"/>
            </c:ext>
          </c:extLst>
        </c:ser>
        <c:ser>
          <c:idx val="3"/>
          <c:order val="3"/>
          <c:tx>
            <c:strRef>
              <c:f>'W9. Power Total Gen'!$E$24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198.75686675040001</c:v>
                </c:pt>
                <c:pt idx="3">
                  <c:v>986.25365226705719</c:v>
                </c:pt>
                <c:pt idx="4">
                  <c:v>4258.11986679859</c:v>
                </c:pt>
                <c:pt idx="5">
                  <c:v>20961.989881191654</c:v>
                </c:pt>
                <c:pt idx="6">
                  <c:v>47370.718914194818</c:v>
                </c:pt>
                <c:pt idx="7">
                  <c:v>69331.763071151188</c:v>
                </c:pt>
                <c:pt idx="8">
                  <c:v>86709.994158018075</c:v>
                </c:pt>
                <c:pt idx="9">
                  <c:v>93173.260525774007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23-4BB8-B125-1F572B4A2C0D}"/>
            </c:ext>
          </c:extLst>
        </c:ser>
        <c:ser>
          <c:idx val="4"/>
          <c:order val="4"/>
          <c:tx>
            <c:strRef>
              <c:f>'W9. Power Total Gen'!$F$24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283.52629509899168</c:v>
                </c:pt>
                <c:pt idx="4">
                  <c:v>2275.8360380778463</c:v>
                </c:pt>
                <c:pt idx="5">
                  <c:v>14726.831847234547</c:v>
                </c:pt>
                <c:pt idx="6">
                  <c:v>40727.160828740394</c:v>
                </c:pt>
                <c:pt idx="7">
                  <c:v>69562.888780920854</c:v>
                </c:pt>
                <c:pt idx="8">
                  <c:v>87511.942146908055</c:v>
                </c:pt>
                <c:pt idx="9">
                  <c:v>93355.782586918547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23-4BB8-B125-1F572B4A2C0D}"/>
            </c:ext>
          </c:extLst>
        </c:ser>
        <c:ser>
          <c:idx val="5"/>
          <c:order val="5"/>
          <c:tx>
            <c:strRef>
              <c:f>'W9. Power Total Gen'!$G$24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411.85920133598563</c:v>
                </c:pt>
                <c:pt idx="3">
                  <c:v>12251.91823001171</c:v>
                </c:pt>
                <c:pt idx="4">
                  <c:v>28612.285084610441</c:v>
                </c:pt>
                <c:pt idx="5">
                  <c:v>68635.890817173393</c:v>
                </c:pt>
                <c:pt idx="6">
                  <c:v>66605.898984999061</c:v>
                </c:pt>
                <c:pt idx="7">
                  <c:v>76138.558247109526</c:v>
                </c:pt>
                <c:pt idx="8">
                  <c:v>90007.089542294503</c:v>
                </c:pt>
                <c:pt idx="9">
                  <c:v>97579.006681042956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23-4BB8-B125-1F572B4A2C0D}"/>
            </c:ext>
          </c:extLst>
        </c:ser>
        <c:ser>
          <c:idx val="6"/>
          <c:order val="6"/>
          <c:tx>
            <c:strRef>
              <c:f>'W9. Power Total Gen'!$H$24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383.71185190510585</c:v>
                </c:pt>
                <c:pt idx="4">
                  <c:v>27803.3644034104</c:v>
                </c:pt>
                <c:pt idx="5">
                  <c:v>82122.328708292174</c:v>
                </c:pt>
                <c:pt idx="6">
                  <c:v>39120.067006930796</c:v>
                </c:pt>
                <c:pt idx="7">
                  <c:v>46090.118009711558</c:v>
                </c:pt>
                <c:pt idx="8">
                  <c:v>46783.686515353511</c:v>
                </c:pt>
                <c:pt idx="9">
                  <c:v>61569.278533490251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B23-4BB8-B125-1F572B4A2C0D}"/>
            </c:ext>
          </c:extLst>
        </c:ser>
        <c:ser>
          <c:idx val="7"/>
          <c:order val="7"/>
          <c:tx>
            <c:strRef>
              <c:f>'W9. Power Total Gen'!$I$24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387.4361593592032</c:v>
                </c:pt>
                <c:pt idx="3">
                  <c:v>2532.2395566457462</c:v>
                </c:pt>
                <c:pt idx="4">
                  <c:v>12834.550282100538</c:v>
                </c:pt>
                <c:pt idx="5">
                  <c:v>39279.313302447183</c:v>
                </c:pt>
                <c:pt idx="6">
                  <c:v>66178.131217581802</c:v>
                </c:pt>
                <c:pt idx="7">
                  <c:v>83674.503515516873</c:v>
                </c:pt>
                <c:pt idx="8">
                  <c:v>96082.69799772666</c:v>
                </c:pt>
                <c:pt idx="9">
                  <c:v>102986.64471183985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23-4BB8-B125-1F572B4A2C0D}"/>
            </c:ext>
          </c:extLst>
        </c:ser>
        <c:ser>
          <c:idx val="8"/>
          <c:order val="8"/>
          <c:tx>
            <c:strRef>
              <c:f>'W9. Power Total Gen'!$J$24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'W9. Power Total Gen'!$A$25:$A$34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'W9. Power Total Gen'!$J$25:$J$34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408.39068944477503</c:v>
                </c:pt>
                <c:pt idx="4">
                  <c:v>7816.2528551604682</c:v>
                </c:pt>
                <c:pt idx="5">
                  <c:v>47596.235088499459</c:v>
                </c:pt>
                <c:pt idx="6">
                  <c:v>62985.329954851026</c:v>
                </c:pt>
                <c:pt idx="7">
                  <c:v>79742.975905980624</c:v>
                </c:pt>
                <c:pt idx="8">
                  <c:v>93011.14522773854</c:v>
                </c:pt>
                <c:pt idx="9">
                  <c:v>101066.83751945852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B23-4BB8-B125-1F572B4A2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power</a:t>
            </a:r>
            <a:r>
              <a:rPr lang="en-GB" baseline="0"/>
              <a:t> generation by source (PJ)</a:t>
            </a:r>
            <a:endParaRPr lang="en-GB"/>
          </a:p>
        </c:rich>
      </c:tx>
      <c:layout>
        <c:manualLayout>
          <c:xMode val="edge"/>
          <c:yMode val="edge"/>
          <c:x val="0.2812867936961641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'W9. Power Total Gen'!$A$40</c:f>
              <c:strCache>
                <c:ptCount val="1"/>
                <c:pt idx="0">
                  <c:v>POWGEN - COA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Gen'!$B$40:$Z$40</c:f>
              <c:numCache>
                <c:formatCode>#,##0.00</c:formatCode>
                <c:ptCount val="25"/>
                <c:pt idx="0">
                  <c:v>42253.589754542532</c:v>
                </c:pt>
                <c:pt idx="1">
                  <c:v>52188.982764263958</c:v>
                </c:pt>
                <c:pt idx="2">
                  <c:v>40978.529199518336</c:v>
                </c:pt>
                <c:pt idx="3">
                  <c:v>27415.193343318369</c:v>
                </c:pt>
                <c:pt idx="4">
                  <c:v>19240.672959355481</c:v>
                </c:pt>
                <c:pt idx="5">
                  <c:v>27415.193343318369</c:v>
                </c:pt>
                <c:pt idx="6">
                  <c:v>0</c:v>
                </c:pt>
                <c:pt idx="7">
                  <c:v>27415.193343318369</c:v>
                </c:pt>
                <c:pt idx="8">
                  <c:v>14265.272819043576</c:v>
                </c:pt>
                <c:pt idx="9">
                  <c:v>27415.193343318369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57126.278196341242</c:v>
                </c:pt>
                <c:pt idx="14">
                  <c:v>56813.269233273262</c:v>
                </c:pt>
                <c:pt idx="15">
                  <c:v>21654.995416096255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3B5-4C34-811C-B7DCA209B1C7}"/>
            </c:ext>
          </c:extLst>
        </c:ser>
        <c:ser>
          <c:idx val="2"/>
          <c:order val="1"/>
          <c:tx>
            <c:strRef>
              <c:f>'W9. Power Total Gen'!$A$41</c:f>
              <c:strCache>
                <c:ptCount val="1"/>
                <c:pt idx="0">
                  <c:v>POWGEN -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Gen'!$B$41:$Z$41</c:f>
              <c:numCache>
                <c:formatCode>#,##0.00</c:formatCode>
                <c:ptCount val="25"/>
                <c:pt idx="0">
                  <c:v>15742.568461825467</c:v>
                </c:pt>
                <c:pt idx="1">
                  <c:v>14761.778971555408</c:v>
                </c:pt>
                <c:pt idx="2">
                  <c:v>16335.417838453948</c:v>
                </c:pt>
                <c:pt idx="3">
                  <c:v>20618.938999923124</c:v>
                </c:pt>
                <c:pt idx="4">
                  <c:v>20284.522323588058</c:v>
                </c:pt>
                <c:pt idx="5">
                  <c:v>20618.938999923124</c:v>
                </c:pt>
                <c:pt idx="6">
                  <c:v>26628.654400830957</c:v>
                </c:pt>
                <c:pt idx="7">
                  <c:v>20618.938999923124</c:v>
                </c:pt>
                <c:pt idx="8">
                  <c:v>18686.786652198283</c:v>
                </c:pt>
                <c:pt idx="9">
                  <c:v>20618.938999923124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956.93278941090455</c:v>
                </c:pt>
                <c:pt idx="14">
                  <c:v>399.44188530276898</c:v>
                </c:pt>
                <c:pt idx="15">
                  <c:v>1381.9172202083112</c:v>
                </c:pt>
                <c:pt idx="16">
                  <c:v>8323.3795644804959</c:v>
                </c:pt>
                <c:pt idx="17">
                  <c:v>7570.9603524278755</c:v>
                </c:pt>
                <c:pt idx="18">
                  <c:v>0</c:v>
                </c:pt>
                <c:pt idx="19">
                  <c:v>0</c:v>
                </c:pt>
                <c:pt idx="20">
                  <c:v>5829.3273855131365</c:v>
                </c:pt>
                <c:pt idx="21">
                  <c:v>7848.702553317391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3B5-4C34-811C-B7DCA209B1C7}"/>
            </c:ext>
          </c:extLst>
        </c:ser>
        <c:ser>
          <c:idx val="5"/>
          <c:order val="2"/>
          <c:tx>
            <c:strRef>
              <c:f>'W9. Power Total Gen'!$A$44</c:f>
              <c:strCache>
                <c:ptCount val="1"/>
                <c:pt idx="0">
                  <c:v>POWGEN - 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Gen'!$B$44:$Z$44</c:f>
              <c:numCache>
                <c:formatCode>#,##0.00</c:formatCode>
                <c:ptCount val="25"/>
                <c:pt idx="0">
                  <c:v>9854.768593125913</c:v>
                </c:pt>
                <c:pt idx="1">
                  <c:v>14513.359750111953</c:v>
                </c:pt>
                <c:pt idx="2">
                  <c:v>14636.916971320801</c:v>
                </c:pt>
                <c:pt idx="3">
                  <c:v>14596.416971320803</c:v>
                </c:pt>
                <c:pt idx="4">
                  <c:v>14596.416971320803</c:v>
                </c:pt>
                <c:pt idx="5">
                  <c:v>14596.416971320803</c:v>
                </c:pt>
                <c:pt idx="6">
                  <c:v>14596.416971320803</c:v>
                </c:pt>
                <c:pt idx="7">
                  <c:v>14596.416971320803</c:v>
                </c:pt>
                <c:pt idx="8">
                  <c:v>14596.416971320801</c:v>
                </c:pt>
                <c:pt idx="9">
                  <c:v>14596.416971320803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15996.231870557313</c:v>
                </c:pt>
                <c:pt idx="14">
                  <c:v>15912.384822309501</c:v>
                </c:pt>
                <c:pt idx="15">
                  <c:v>18633.644132781435</c:v>
                </c:pt>
                <c:pt idx="16">
                  <c:v>21206.483450028645</c:v>
                </c:pt>
                <c:pt idx="17">
                  <c:v>21693.190350348668</c:v>
                </c:pt>
                <c:pt idx="18">
                  <c:v>24642.119999999995</c:v>
                </c:pt>
                <c:pt idx="19">
                  <c:v>23742.38424204036</c:v>
                </c:pt>
                <c:pt idx="20">
                  <c:v>23150.450606282575</c:v>
                </c:pt>
                <c:pt idx="21">
                  <c:v>24360.034632174218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3B5-4C34-811C-B7DCA209B1C7}"/>
            </c:ext>
          </c:extLst>
        </c:ser>
        <c:ser>
          <c:idx val="4"/>
          <c:order val="3"/>
          <c:tx>
            <c:strRef>
              <c:f>'W9. Power Total Gen'!$A$43</c:f>
              <c:strCache>
                <c:ptCount val="1"/>
                <c:pt idx="0">
                  <c:v>POWGEN - HYD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Gen'!$B$43:$Z$43</c:f>
              <c:numCache>
                <c:formatCode>#,##0.00</c:formatCode>
                <c:ptCount val="25"/>
                <c:pt idx="0">
                  <c:v>10316.025032480371</c:v>
                </c:pt>
                <c:pt idx="1">
                  <c:v>16429.049425668163</c:v>
                </c:pt>
                <c:pt idx="2">
                  <c:v>16545.547465044889</c:v>
                </c:pt>
                <c:pt idx="3">
                  <c:v>17748.387078330801</c:v>
                </c:pt>
                <c:pt idx="4">
                  <c:v>17748.387078330801</c:v>
                </c:pt>
                <c:pt idx="5">
                  <c:v>17748.387078330801</c:v>
                </c:pt>
                <c:pt idx="6">
                  <c:v>18399.313365473809</c:v>
                </c:pt>
                <c:pt idx="7">
                  <c:v>17748.387078330801</c:v>
                </c:pt>
                <c:pt idx="8">
                  <c:v>18365.896691052385</c:v>
                </c:pt>
                <c:pt idx="9">
                  <c:v>17748.387078330801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18980.816776016567</c:v>
                </c:pt>
                <c:pt idx="14">
                  <c:v>18737.665196485268</c:v>
                </c:pt>
                <c:pt idx="15">
                  <c:v>21497.118260033109</c:v>
                </c:pt>
                <c:pt idx="16">
                  <c:v>23365.759293432024</c:v>
                </c:pt>
                <c:pt idx="17">
                  <c:v>24765.763853702389</c:v>
                </c:pt>
                <c:pt idx="18">
                  <c:v>33044.461994512225</c:v>
                </c:pt>
                <c:pt idx="19">
                  <c:v>30984.787836564909</c:v>
                </c:pt>
                <c:pt idx="20">
                  <c:v>24919.024584483712</c:v>
                </c:pt>
                <c:pt idx="21">
                  <c:v>26644.588121231962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3B5-4C34-811C-B7DCA209B1C7}"/>
            </c:ext>
          </c:extLst>
        </c:ser>
        <c:ser>
          <c:idx val="6"/>
          <c:order val="4"/>
          <c:tx>
            <c:strRef>
              <c:f>'W9. Power Total Gen'!$A$45</c:f>
              <c:strCache>
                <c:ptCount val="1"/>
                <c:pt idx="0">
                  <c:v>POWGEN -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Gen'!$B$45:$Z$45</c:f>
              <c:numCache>
                <c:formatCode>#,##0.00</c:formatCode>
                <c:ptCount val="25"/>
                <c:pt idx="0">
                  <c:v>2356.8190162179044</c:v>
                </c:pt>
                <c:pt idx="1">
                  <c:v>1537.0506464091877</c:v>
                </c:pt>
                <c:pt idx="2">
                  <c:v>1537.0506464091868</c:v>
                </c:pt>
                <c:pt idx="3">
                  <c:v>1517.9912138207492</c:v>
                </c:pt>
                <c:pt idx="4">
                  <c:v>1503.8223551611882</c:v>
                </c:pt>
                <c:pt idx="5">
                  <c:v>1517.9912138207492</c:v>
                </c:pt>
                <c:pt idx="6">
                  <c:v>1503.8223551611877</c:v>
                </c:pt>
                <c:pt idx="7">
                  <c:v>1517.9912138207492</c:v>
                </c:pt>
                <c:pt idx="8">
                  <c:v>1503.8223551611875</c:v>
                </c:pt>
                <c:pt idx="9">
                  <c:v>1517.9912138207492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3B5-4C34-811C-B7DCA209B1C7}"/>
            </c:ext>
          </c:extLst>
        </c:ser>
        <c:ser>
          <c:idx val="3"/>
          <c:order val="5"/>
          <c:tx>
            <c:strRef>
              <c:f>'W9. Power Total Gen'!$A$42</c:f>
              <c:strCache>
                <c:ptCount val="1"/>
                <c:pt idx="0">
                  <c:v>POWGEN - GEO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Gen'!$B$42:$Z$42</c:f>
              <c:numCache>
                <c:formatCode>#,##0.00</c:formatCode>
                <c:ptCount val="25"/>
                <c:pt idx="0">
                  <c:v>194.35225063586262</c:v>
                </c:pt>
                <c:pt idx="1">
                  <c:v>3267.6471974478663</c:v>
                </c:pt>
                <c:pt idx="2">
                  <c:v>3900.7547592096325</c:v>
                </c:pt>
                <c:pt idx="3">
                  <c:v>4016.4485737409777</c:v>
                </c:pt>
                <c:pt idx="4">
                  <c:v>4016.4485737409777</c:v>
                </c:pt>
                <c:pt idx="5">
                  <c:v>4016.4485737409777</c:v>
                </c:pt>
                <c:pt idx="6">
                  <c:v>6015.8253202910973</c:v>
                </c:pt>
                <c:pt idx="7">
                  <c:v>4016.4485737409777</c:v>
                </c:pt>
                <c:pt idx="8">
                  <c:v>4016.4485737409777</c:v>
                </c:pt>
                <c:pt idx="9">
                  <c:v>4016.4485737409777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6828.3878123516761</c:v>
                </c:pt>
                <c:pt idx="14">
                  <c:v>6859.1763212877186</c:v>
                </c:pt>
                <c:pt idx="15">
                  <c:v>6867.1470039392361</c:v>
                </c:pt>
                <c:pt idx="16">
                  <c:v>7359.180760392881</c:v>
                </c:pt>
                <c:pt idx="17">
                  <c:v>7808.3342283161728</c:v>
                </c:pt>
                <c:pt idx="18">
                  <c:v>28066.878538686266</c:v>
                </c:pt>
                <c:pt idx="19">
                  <c:v>33916.665955762015</c:v>
                </c:pt>
                <c:pt idx="20">
                  <c:v>7418.1746476932331</c:v>
                </c:pt>
                <c:pt idx="21">
                  <c:v>10855.974042441254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3B5-4C34-811C-B7DCA209B1C7}"/>
            </c:ext>
          </c:extLst>
        </c:ser>
        <c:ser>
          <c:idx val="7"/>
          <c:order val="6"/>
          <c:tx>
            <c:strRef>
              <c:f>'W9. Power Total Gen'!$A$46</c:f>
              <c:strCache>
                <c:ptCount val="1"/>
                <c:pt idx="0">
                  <c:v>POWGEN - SOPV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Gen'!$B$46:$Z$46</c:f>
              <c:numCache>
                <c:formatCode>#,##0.00</c:formatCode>
                <c:ptCount val="25"/>
                <c:pt idx="0">
                  <c:v>458.66984800047192</c:v>
                </c:pt>
                <c:pt idx="1">
                  <c:v>2763.7229597601267</c:v>
                </c:pt>
                <c:pt idx="2">
                  <c:v>3196.0480195679097</c:v>
                </c:pt>
                <c:pt idx="3">
                  <c:v>3882.7361780122792</c:v>
                </c:pt>
                <c:pt idx="4">
                  <c:v>5214.5646829511898</c:v>
                </c:pt>
                <c:pt idx="5">
                  <c:v>3882.7361780122792</c:v>
                </c:pt>
                <c:pt idx="6">
                  <c:v>6138.8817927561349</c:v>
                </c:pt>
                <c:pt idx="7">
                  <c:v>3882.7361780122792</c:v>
                </c:pt>
                <c:pt idx="8">
                  <c:v>5921.4449385674798</c:v>
                </c:pt>
                <c:pt idx="9">
                  <c:v>3882.7361780122792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16489.005194625977</c:v>
                </c:pt>
                <c:pt idx="14">
                  <c:v>16170.205133913776</c:v>
                </c:pt>
                <c:pt idx="15">
                  <c:v>36309.644231831822</c:v>
                </c:pt>
                <c:pt idx="16">
                  <c:v>28694.047161488063</c:v>
                </c:pt>
                <c:pt idx="17">
                  <c:v>29993.235170528973</c:v>
                </c:pt>
                <c:pt idx="18">
                  <c:v>52838.763874622149</c:v>
                </c:pt>
                <c:pt idx="19">
                  <c:v>44280.587614129006</c:v>
                </c:pt>
                <c:pt idx="20">
                  <c:v>30248.143290273823</c:v>
                </c:pt>
                <c:pt idx="21">
                  <c:v>33187.198828507593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3B5-4C34-811C-B7DCA209B1C7}"/>
            </c:ext>
          </c:extLst>
        </c:ser>
        <c:ser>
          <c:idx val="8"/>
          <c:order val="7"/>
          <c:tx>
            <c:strRef>
              <c:f>'W9. Power Total Gen'!$A$47</c:f>
              <c:strCache>
                <c:ptCount val="1"/>
                <c:pt idx="0">
                  <c:v>POWGEN - SOTH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Gen'!$B$47:$Z$47</c:f>
              <c:numCache>
                <c:formatCode>#,##0.00</c:formatCode>
                <c:ptCount val="25"/>
                <c:pt idx="0">
                  <c:v>0.6257617671977489</c:v>
                </c:pt>
                <c:pt idx="1">
                  <c:v>0.35092549599678308</c:v>
                </c:pt>
                <c:pt idx="2">
                  <c:v>0.35092549599678308</c:v>
                </c:pt>
                <c:pt idx="3">
                  <c:v>0.35092549599678308</c:v>
                </c:pt>
                <c:pt idx="4">
                  <c:v>0.35092549599678308</c:v>
                </c:pt>
                <c:pt idx="5">
                  <c:v>0.35092549599678308</c:v>
                </c:pt>
                <c:pt idx="6">
                  <c:v>0.35092549599678308</c:v>
                </c:pt>
                <c:pt idx="7">
                  <c:v>0.35092549599678308</c:v>
                </c:pt>
                <c:pt idx="8">
                  <c:v>0.35092549599678308</c:v>
                </c:pt>
                <c:pt idx="9">
                  <c:v>0.35092549599678308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3B5-4C34-811C-B7DCA209B1C7}"/>
            </c:ext>
          </c:extLst>
        </c:ser>
        <c:ser>
          <c:idx val="10"/>
          <c:order val="8"/>
          <c:tx>
            <c:strRef>
              <c:f>'W9. Power Total Gen'!$A$49</c:f>
              <c:strCache>
                <c:ptCount val="1"/>
                <c:pt idx="0">
                  <c:v>POWGEN - WIN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Gen'!$B$49:$Z$49</c:f>
              <c:numCache>
                <c:formatCode>#,##0.00</c:formatCode>
                <c:ptCount val="25"/>
                <c:pt idx="0">
                  <c:v>1704.941889708542</c:v>
                </c:pt>
                <c:pt idx="1">
                  <c:v>4243.3295053974316</c:v>
                </c:pt>
                <c:pt idx="2">
                  <c:v>4510.4549906179036</c:v>
                </c:pt>
                <c:pt idx="3">
                  <c:v>4500.4567624903657</c:v>
                </c:pt>
                <c:pt idx="4">
                  <c:v>11642.940065464465</c:v>
                </c:pt>
                <c:pt idx="5">
                  <c:v>4500.4567624903657</c:v>
                </c:pt>
                <c:pt idx="6">
                  <c:v>12983.674266296439</c:v>
                </c:pt>
                <c:pt idx="7">
                  <c:v>4500.4567624903657</c:v>
                </c:pt>
                <c:pt idx="8">
                  <c:v>12508.010027131626</c:v>
                </c:pt>
                <c:pt idx="9">
                  <c:v>4500.4567624903657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11464.229612432186</c:v>
                </c:pt>
                <c:pt idx="14">
                  <c:v>12148.659773011408</c:v>
                </c:pt>
                <c:pt idx="15">
                  <c:v>12149.94868144787</c:v>
                </c:pt>
                <c:pt idx="16">
                  <c:v>31461.107725333597</c:v>
                </c:pt>
                <c:pt idx="17">
                  <c:v>31401.587868220791</c:v>
                </c:pt>
                <c:pt idx="18">
                  <c:v>61717.182896670172</c:v>
                </c:pt>
                <c:pt idx="19">
                  <c:v>44883.011918460637</c:v>
                </c:pt>
                <c:pt idx="20">
                  <c:v>33298.176013141725</c:v>
                </c:pt>
                <c:pt idx="21">
                  <c:v>34692.596993467363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3B5-4C34-811C-B7DCA209B1C7}"/>
            </c:ext>
          </c:extLst>
        </c:ser>
        <c:ser>
          <c:idx val="9"/>
          <c:order val="9"/>
          <c:tx>
            <c:strRef>
              <c:f>'W9. Power Total Gen'!$A$48</c:f>
              <c:strCache>
                <c:ptCount val="1"/>
                <c:pt idx="0">
                  <c:v>POWGEN - TID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Gen'!$B$48:$Z$48</c:f>
              <c:numCache>
                <c:formatCode>#,##0.00</c:formatCode>
                <c:ptCount val="25"/>
                <c:pt idx="0">
                  <c:v>1.7858497922310177</c:v>
                </c:pt>
                <c:pt idx="1">
                  <c:v>1.0014997031871682</c:v>
                </c:pt>
                <c:pt idx="2">
                  <c:v>1.0014997031871682</c:v>
                </c:pt>
                <c:pt idx="3">
                  <c:v>1.0014997031871673</c:v>
                </c:pt>
                <c:pt idx="4">
                  <c:v>1.0014997031871682</c:v>
                </c:pt>
                <c:pt idx="5">
                  <c:v>1.0014997031871673</c:v>
                </c:pt>
                <c:pt idx="6">
                  <c:v>1.0014997031871673</c:v>
                </c:pt>
                <c:pt idx="7">
                  <c:v>1.0014997031871673</c:v>
                </c:pt>
                <c:pt idx="8">
                  <c:v>1.0014997031871673</c:v>
                </c:pt>
                <c:pt idx="9">
                  <c:v>1.0014997031871673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3B5-4C34-811C-B7DCA209B1C7}"/>
            </c:ext>
          </c:extLst>
        </c:ser>
        <c:ser>
          <c:idx val="0"/>
          <c:order val="10"/>
          <c:tx>
            <c:strRef>
              <c:f>'W9. Power Total Gen'!$A$39</c:f>
              <c:strCache>
                <c:ptCount val="1"/>
                <c:pt idx="0">
                  <c:v>POWGEN - BIO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Gen'!$B$39:$Z$39</c:f>
              <c:numCache>
                <c:formatCode>#,##0.00</c:formatCode>
                <c:ptCount val="25"/>
                <c:pt idx="0">
                  <c:v>436.21576252446346</c:v>
                </c:pt>
                <c:pt idx="1">
                  <c:v>7679.8956405592889</c:v>
                </c:pt>
                <c:pt idx="2">
                  <c:v>10688.100785746557</c:v>
                </c:pt>
                <c:pt idx="3">
                  <c:v>11749.6186402398</c:v>
                </c:pt>
                <c:pt idx="4">
                  <c:v>11817.157054179659</c:v>
                </c:pt>
                <c:pt idx="5">
                  <c:v>11749.6186402398</c:v>
                </c:pt>
                <c:pt idx="6">
                  <c:v>15111.495940587607</c:v>
                </c:pt>
                <c:pt idx="7">
                  <c:v>11749.6186402398</c:v>
                </c:pt>
                <c:pt idx="8">
                  <c:v>12492.694915047159</c:v>
                </c:pt>
                <c:pt idx="9">
                  <c:v>11749.6186402398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15150.867834947647</c:v>
                </c:pt>
                <c:pt idx="14">
                  <c:v>15441.858818174165</c:v>
                </c:pt>
                <c:pt idx="15">
                  <c:v>17579.870300716757</c:v>
                </c:pt>
                <c:pt idx="16">
                  <c:v>14337.958501639907</c:v>
                </c:pt>
                <c:pt idx="17">
                  <c:v>14305.276775724982</c:v>
                </c:pt>
                <c:pt idx="18">
                  <c:v>943.37605772336133</c:v>
                </c:pt>
                <c:pt idx="19">
                  <c:v>2940.3972778357734</c:v>
                </c:pt>
                <c:pt idx="20">
                  <c:v>8993.82942800417</c:v>
                </c:pt>
                <c:pt idx="21">
                  <c:v>10891.794509366951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5-4C34-811C-B7DCA209B1C7}"/>
            </c:ext>
          </c:extLst>
        </c:ser>
        <c:ser>
          <c:idx val="11"/>
          <c:order val="11"/>
          <c:tx>
            <c:strRef>
              <c:f>'W9. Power Total Gen'!$A$50</c:f>
              <c:strCache>
                <c:ptCount val="1"/>
                <c:pt idx="0">
                  <c:v>POWGEN - BIO CCS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Gen'!$B$50:$Z$50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198.75686675040001</c:v>
                </c:pt>
                <c:pt idx="5">
                  <c:v>0</c:v>
                </c:pt>
                <c:pt idx="6">
                  <c:v>411.85920133598563</c:v>
                </c:pt>
                <c:pt idx="7">
                  <c:v>0</c:v>
                </c:pt>
                <c:pt idx="8">
                  <c:v>387.4361593592032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4258.11986679859</c:v>
                </c:pt>
                <c:pt idx="17">
                  <c:v>2275.8360380778463</c:v>
                </c:pt>
                <c:pt idx="18">
                  <c:v>28612.285084610441</c:v>
                </c:pt>
                <c:pt idx="19">
                  <c:v>27803.3644034104</c:v>
                </c:pt>
                <c:pt idx="20">
                  <c:v>12834.550282100538</c:v>
                </c:pt>
                <c:pt idx="21">
                  <c:v>7816.2528551604682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3B5-4C34-811C-B7DCA209B1C7}"/>
            </c:ext>
          </c:extLst>
        </c:ser>
        <c:ser>
          <c:idx val="12"/>
          <c:order val="12"/>
          <c:tx>
            <c:strRef>
              <c:f>'W9. Power Total Gen'!$A$51</c:f>
              <c:strCache>
                <c:ptCount val="1"/>
                <c:pt idx="0">
                  <c:v>POWGEN - GAS CCS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'W9. Power Total Gen'!$B$37:$Z$38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'W9. Power Total Gen'!$B$51:$Z$51</c:f>
              <c:numCache>
                <c:formatCode>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14.04837027201434</c:v>
                </c:pt>
                <c:pt idx="7">
                  <c:v>0</c:v>
                </c:pt>
                <c:pt idx="8">
                  <c:v>38.471412248796824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25.05096424198959</c:v>
                </c:pt>
                <c:pt idx="17">
                  <c:v>83.241499381271922</c:v>
                </c:pt>
                <c:pt idx="18">
                  <c:v>38128.366750166737</c:v>
                </c:pt>
                <c:pt idx="19">
                  <c:v>8371.7763478613433</c:v>
                </c:pt>
                <c:pt idx="20">
                  <c:v>1926.3590357089313</c:v>
                </c:pt>
                <c:pt idx="21">
                  <c:v>187.41637494638391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3B5-4C34-811C-B7DCA209B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'W10. Power Total Cap'!$B$13</c:f>
          <c:strCache>
            <c:ptCount val="1"/>
            <c:pt idx="0">
              <c:v>POWGEN - SOPV Generation capacity (GW)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'W10. Power Total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Cap'!$B$25:$B$34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302.18315856131551</c:v>
                </c:pt>
                <c:pt idx="2">
                  <c:v>584.02911292959516</c:v>
                </c:pt>
                <c:pt idx="3">
                  <c:v>1892.6589798415712</c:v>
                </c:pt>
                <c:pt idx="4">
                  <c:v>3485.7528316053572</c:v>
                </c:pt>
                <c:pt idx="5">
                  <c:v>4477.7818420134936</c:v>
                </c:pt>
                <c:pt idx="6">
                  <c:v>5119.2275770716169</c:v>
                </c:pt>
                <c:pt idx="7">
                  <c:v>5317.3603923278079</c:v>
                </c:pt>
                <c:pt idx="8">
                  <c:v>5413.0983061711577</c:v>
                </c:pt>
                <c:pt idx="9">
                  <c:v>5550.1994191799549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6C-4851-A219-315F4867B003}"/>
            </c:ext>
          </c:extLst>
        </c:ser>
        <c:ser>
          <c:idx val="1"/>
          <c:order val="1"/>
          <c:tx>
            <c:strRef>
              <c:f>'W10. Power Total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Cap'!$C$25:$C$34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302.90808622265456</c:v>
                </c:pt>
                <c:pt idx="2">
                  <c:v>675.42203103567056</c:v>
                </c:pt>
                <c:pt idx="3">
                  <c:v>1898.4764115769074</c:v>
                </c:pt>
                <c:pt idx="4">
                  <c:v>3418.3589408747189</c:v>
                </c:pt>
                <c:pt idx="5">
                  <c:v>4322.0553851762124</c:v>
                </c:pt>
                <c:pt idx="6">
                  <c:v>4957.5710297085634</c:v>
                </c:pt>
                <c:pt idx="7">
                  <c:v>5159.9619791165596</c:v>
                </c:pt>
                <c:pt idx="8">
                  <c:v>5256.5163320541351</c:v>
                </c:pt>
                <c:pt idx="9">
                  <c:v>5346.4386753612653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6C-4851-A219-315F4867B003}"/>
            </c:ext>
          </c:extLst>
        </c:ser>
        <c:ser>
          <c:idx val="2"/>
          <c:order val="2"/>
          <c:tx>
            <c:strRef>
              <c:f>'W10. Power Total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Cap'!$D$25:$D$34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820.58695544865327</c:v>
                </c:pt>
                <c:pt idx="3">
                  <c:v>3545.3496022799372</c:v>
                </c:pt>
                <c:pt idx="4">
                  <c:v>7675.8084373059019</c:v>
                </c:pt>
                <c:pt idx="5">
                  <c:v>8466.860790376064</c:v>
                </c:pt>
                <c:pt idx="6">
                  <c:v>8615.9116079352207</c:v>
                </c:pt>
                <c:pt idx="7">
                  <c:v>8635.3223676012622</c:v>
                </c:pt>
                <c:pt idx="8">
                  <c:v>8690.9499505310851</c:v>
                </c:pt>
                <c:pt idx="9">
                  <c:v>8758.0358681883281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6C-4851-A219-315F4867B003}"/>
            </c:ext>
          </c:extLst>
        </c:ser>
        <c:ser>
          <c:idx val="3"/>
          <c:order val="3"/>
          <c:tx>
            <c:strRef>
              <c:f>'W10. Power Total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Cap'!$E$25:$E$34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1102.1336544463934</c:v>
                </c:pt>
                <c:pt idx="3">
                  <c:v>4017.981870601242</c:v>
                </c:pt>
                <c:pt idx="4">
                  <c:v>6065.8817777541135</c:v>
                </c:pt>
                <c:pt idx="5">
                  <c:v>7701.4448501326642</c:v>
                </c:pt>
                <c:pt idx="6">
                  <c:v>9678.069065748572</c:v>
                </c:pt>
                <c:pt idx="7">
                  <c:v>13001.841425761262</c:v>
                </c:pt>
                <c:pt idx="8">
                  <c:v>18877.867476324835</c:v>
                </c:pt>
                <c:pt idx="9">
                  <c:v>22021.88017684337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6C-4851-A219-315F4867B003}"/>
            </c:ext>
          </c:extLst>
        </c:ser>
        <c:ser>
          <c:idx val="4"/>
          <c:order val="4"/>
          <c:tx>
            <c:strRef>
              <c:f>'W10. Power Total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Cap'!$F$25:$F$34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820.58695544865327</c:v>
                </c:pt>
                <c:pt idx="3">
                  <c:v>3476.2627654198154</c:v>
                </c:pt>
                <c:pt idx="4">
                  <c:v>6340.5283211840406</c:v>
                </c:pt>
                <c:pt idx="5">
                  <c:v>8213.1557409424786</c:v>
                </c:pt>
                <c:pt idx="6">
                  <c:v>10063.959665069695</c:v>
                </c:pt>
                <c:pt idx="7">
                  <c:v>13709.67139744608</c:v>
                </c:pt>
                <c:pt idx="8">
                  <c:v>19649.839753361317</c:v>
                </c:pt>
                <c:pt idx="9">
                  <c:v>22848.102775383966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6C-4851-A219-315F4867B003}"/>
            </c:ext>
          </c:extLst>
        </c:ser>
        <c:ser>
          <c:idx val="5"/>
          <c:order val="5"/>
          <c:tx>
            <c:strRef>
              <c:f>'W10. Power Total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Cap'!$G$25:$G$34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1297.5330096393889</c:v>
                </c:pt>
                <c:pt idx="3">
                  <c:v>4850.5136052226771</c:v>
                </c:pt>
                <c:pt idx="4">
                  <c:v>11170.041407623485</c:v>
                </c:pt>
                <c:pt idx="5">
                  <c:v>16812.458806359798</c:v>
                </c:pt>
                <c:pt idx="6">
                  <c:v>16925.94249191121</c:v>
                </c:pt>
                <c:pt idx="7">
                  <c:v>19108.756320501539</c:v>
                </c:pt>
                <c:pt idx="8">
                  <c:v>21623.997930685586</c:v>
                </c:pt>
                <c:pt idx="9">
                  <c:v>24848.412536855307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6C-4851-A219-315F4867B003}"/>
            </c:ext>
          </c:extLst>
        </c:ser>
        <c:ser>
          <c:idx val="6"/>
          <c:order val="6"/>
          <c:tx>
            <c:strRef>
              <c:f>'W10. Power Total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Cap'!$H$25:$H$34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820.58695544865327</c:v>
                </c:pt>
                <c:pt idx="3">
                  <c:v>3631.5291638481913</c:v>
                </c:pt>
                <c:pt idx="4">
                  <c:v>9360.8548144192901</c:v>
                </c:pt>
                <c:pt idx="5">
                  <c:v>18896.93143499655</c:v>
                </c:pt>
                <c:pt idx="6">
                  <c:v>18920.847257019392</c:v>
                </c:pt>
                <c:pt idx="7">
                  <c:v>18963.845519191011</c:v>
                </c:pt>
                <c:pt idx="8">
                  <c:v>20024.415206832971</c:v>
                </c:pt>
                <c:pt idx="9">
                  <c:v>20662.227646177103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6C-4851-A219-315F4867B003}"/>
            </c:ext>
          </c:extLst>
        </c:ser>
        <c:ser>
          <c:idx val="7"/>
          <c:order val="7"/>
          <c:tx>
            <c:strRef>
              <c:f>'W10. Power Total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Cap'!$I$25:$I$34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1251.567160199879</c:v>
                </c:pt>
                <c:pt idx="3">
                  <c:v>4324.6480384732431</c:v>
                </c:pt>
                <c:pt idx="4">
                  <c:v>6394.415544197921</c:v>
                </c:pt>
                <c:pt idx="5">
                  <c:v>8505.7298519790547</c:v>
                </c:pt>
                <c:pt idx="6">
                  <c:v>13128.84754944075</c:v>
                </c:pt>
                <c:pt idx="7">
                  <c:v>19436.732337629132</c:v>
                </c:pt>
                <c:pt idx="8">
                  <c:v>24218.611657967769</c:v>
                </c:pt>
                <c:pt idx="9">
                  <c:v>26443.552747248283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6C-4851-A219-315F4867B003}"/>
            </c:ext>
          </c:extLst>
        </c:ser>
        <c:ser>
          <c:idx val="8"/>
          <c:order val="8"/>
          <c:tx>
            <c:strRef>
              <c:f>'W10. Power Total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'W10. Power Total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'W10. Power Total Cap'!$J$25:$J$34</c:f>
              <c:numCache>
                <c:formatCode>#,##0.00</c:formatCode>
                <c:ptCount val="10"/>
                <c:pt idx="0">
                  <c:v>96.560908546679059</c:v>
                </c:pt>
                <c:pt idx="1">
                  <c:v>269.93412382738461</c:v>
                </c:pt>
                <c:pt idx="2">
                  <c:v>820.58695544865327</c:v>
                </c:pt>
                <c:pt idx="3">
                  <c:v>3443.5049498264216</c:v>
                </c:pt>
                <c:pt idx="4">
                  <c:v>7015.7278091720855</c:v>
                </c:pt>
                <c:pt idx="5">
                  <c:v>11270.510337795005</c:v>
                </c:pt>
                <c:pt idx="6">
                  <c:v>14435.942877899488</c:v>
                </c:pt>
                <c:pt idx="7">
                  <c:v>18934.769216286433</c:v>
                </c:pt>
                <c:pt idx="8">
                  <c:v>22565.236312868241</c:v>
                </c:pt>
                <c:pt idx="9">
                  <c:v>26007.441738604186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6C-4851-A219-315F4867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generation capacity by source (GW)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'W10. Power Total Cap'!$A$40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Cap'!$B$40:$Z$40</c:f>
              <c:numCache>
                <c:formatCode>#,##0.00</c:formatCode>
                <c:ptCount val="25"/>
                <c:pt idx="0">
                  <c:v>1805.0000000000007</c:v>
                </c:pt>
                <c:pt idx="1">
                  <c:v>2036.8097039580064</c:v>
                </c:pt>
                <c:pt idx="2">
                  <c:v>1655.5727052889356</c:v>
                </c:pt>
                <c:pt idx="3">
                  <c:v>1442.4317981122215</c:v>
                </c:pt>
                <c:pt idx="4">
                  <c:v>1442.4317981122215</c:v>
                </c:pt>
                <c:pt idx="5">
                  <c:v>1442.4317981122215</c:v>
                </c:pt>
                <c:pt idx="6">
                  <c:v>1442.4317981122215</c:v>
                </c:pt>
                <c:pt idx="7">
                  <c:v>1442.4317981122215</c:v>
                </c:pt>
                <c:pt idx="8">
                  <c:v>1442.4317981122215</c:v>
                </c:pt>
                <c:pt idx="9">
                  <c:v>1442.4317981122215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2012.7359982362741</c:v>
                </c:pt>
                <c:pt idx="14">
                  <c:v>2001.7077214496753</c:v>
                </c:pt>
                <c:pt idx="15">
                  <c:v>762.97266672643127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BA0-47EC-A269-998474D5AA27}"/>
            </c:ext>
          </c:extLst>
        </c:ser>
        <c:ser>
          <c:idx val="2"/>
          <c:order val="1"/>
          <c:tx>
            <c:strRef>
              <c:f>'W10. Power Total Cap'!$A$41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Cap'!$B$41:$Z$41</c:f>
              <c:numCache>
                <c:formatCode>#,##0.00</c:formatCode>
                <c:ptCount val="25"/>
                <c:pt idx="0">
                  <c:v>1662.4440689496698</c:v>
                </c:pt>
                <c:pt idx="1">
                  <c:v>1739.2618664078757</c:v>
                </c:pt>
                <c:pt idx="2">
                  <c:v>1788.5213233864106</c:v>
                </c:pt>
                <c:pt idx="3">
                  <c:v>2025.6229693718635</c:v>
                </c:pt>
                <c:pt idx="4">
                  <c:v>2029.334805881278</c:v>
                </c:pt>
                <c:pt idx="5">
                  <c:v>2025.6229693718635</c:v>
                </c:pt>
                <c:pt idx="6">
                  <c:v>2361.996470860262</c:v>
                </c:pt>
                <c:pt idx="7">
                  <c:v>2025.6229693718635</c:v>
                </c:pt>
                <c:pt idx="8">
                  <c:v>2027.9838560929531</c:v>
                </c:pt>
                <c:pt idx="9">
                  <c:v>2025.6229693718635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262.61950456417958</c:v>
                </c:pt>
                <c:pt idx="14">
                  <c:v>244.39324912682486</c:v>
                </c:pt>
                <c:pt idx="15">
                  <c:v>145.41187373111785</c:v>
                </c:pt>
                <c:pt idx="16">
                  <c:v>435.78520495545644</c:v>
                </c:pt>
                <c:pt idx="17">
                  <c:v>493.79346510441115</c:v>
                </c:pt>
                <c:pt idx="18">
                  <c:v>1941.6756167865246</c:v>
                </c:pt>
                <c:pt idx="19">
                  <c:v>625.42150734053791</c:v>
                </c:pt>
                <c:pt idx="20">
                  <c:v>457.70946477409899</c:v>
                </c:pt>
                <c:pt idx="21">
                  <c:v>376.46511321129123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BA0-47EC-A269-998474D5AA27}"/>
            </c:ext>
          </c:extLst>
        </c:ser>
        <c:ser>
          <c:idx val="5"/>
          <c:order val="2"/>
          <c:tx>
            <c:strRef>
              <c:f>'W10. Power Total Cap'!$A$44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Cap'!$B$44:$Z$44</c:f>
              <c:numCache>
                <c:formatCode>#,##0.00</c:formatCode>
                <c:ptCount val="25"/>
                <c:pt idx="0">
                  <c:v>393.99999999999972</c:v>
                </c:pt>
                <c:pt idx="1">
                  <c:v>599.60750408611364</c:v>
                </c:pt>
                <c:pt idx="2">
                  <c:v>599.60750408611352</c:v>
                </c:pt>
                <c:pt idx="3">
                  <c:v>602.70600668291604</c:v>
                </c:pt>
                <c:pt idx="4">
                  <c:v>602.70600668291604</c:v>
                </c:pt>
                <c:pt idx="5">
                  <c:v>602.70600668291604</c:v>
                </c:pt>
                <c:pt idx="6">
                  <c:v>602.70600668291604</c:v>
                </c:pt>
                <c:pt idx="7">
                  <c:v>602.70600668291604</c:v>
                </c:pt>
                <c:pt idx="8">
                  <c:v>602.70600668291604</c:v>
                </c:pt>
                <c:pt idx="9">
                  <c:v>602.70600668291604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599.64664069178173</c:v>
                </c:pt>
                <c:pt idx="14">
                  <c:v>596.51867309367481</c:v>
                </c:pt>
                <c:pt idx="15">
                  <c:v>698.03698682184904</c:v>
                </c:pt>
                <c:pt idx="16">
                  <c:v>794.01839806603709</c:v>
                </c:pt>
                <c:pt idx="17">
                  <c:v>812.17530932040279</c:v>
                </c:pt>
                <c:pt idx="18">
                  <c:v>969.75133527253342</c:v>
                </c:pt>
                <c:pt idx="19">
                  <c:v>958.48909711629824</c:v>
                </c:pt>
                <c:pt idx="20">
                  <c:v>866.62850782876137</c:v>
                </c:pt>
                <c:pt idx="21">
                  <c:v>911.66363570837882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BA0-47EC-A269-998474D5AA27}"/>
            </c:ext>
          </c:extLst>
        </c:ser>
        <c:ser>
          <c:idx val="4"/>
          <c:order val="3"/>
          <c:tx>
            <c:strRef>
              <c:f>'W10. Power Total Cap'!$A$43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Cap'!$B$43:$Z$43</c:f>
              <c:numCache>
                <c:formatCode>#,##0.00</c:formatCode>
                <c:ptCount val="25"/>
                <c:pt idx="0">
                  <c:v>742.10319821571034</c:v>
                </c:pt>
                <c:pt idx="1">
                  <c:v>1106.0867004441702</c:v>
                </c:pt>
                <c:pt idx="2">
                  <c:v>1109.6934665781723</c:v>
                </c:pt>
                <c:pt idx="3">
                  <c:v>1189.6433262038427</c:v>
                </c:pt>
                <c:pt idx="4">
                  <c:v>1189.6433262038427</c:v>
                </c:pt>
                <c:pt idx="5">
                  <c:v>1189.6433262038427</c:v>
                </c:pt>
                <c:pt idx="6">
                  <c:v>1230.9322716581205</c:v>
                </c:pt>
                <c:pt idx="7">
                  <c:v>1189.6433262038427</c:v>
                </c:pt>
                <c:pt idx="8">
                  <c:v>1228.8055289385952</c:v>
                </c:pt>
                <c:pt idx="9">
                  <c:v>1189.6433262038427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1278.9028340533387</c:v>
                </c:pt>
                <c:pt idx="14">
                  <c:v>1263.4294608372068</c:v>
                </c:pt>
                <c:pt idx="15">
                  <c:v>1443.2560403544842</c:v>
                </c:pt>
                <c:pt idx="16">
                  <c:v>1579.8331361377743</c:v>
                </c:pt>
                <c:pt idx="17">
                  <c:v>1673.146395999579</c:v>
                </c:pt>
                <c:pt idx="18">
                  <c:v>2398.4311917890259</c:v>
                </c:pt>
                <c:pt idx="19">
                  <c:v>2275.887950942898</c:v>
                </c:pt>
                <c:pt idx="20">
                  <c:v>1690.8640283250036</c:v>
                </c:pt>
                <c:pt idx="21">
                  <c:v>1905.6610697113351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BA0-47EC-A269-998474D5AA27}"/>
            </c:ext>
          </c:extLst>
        </c:ser>
        <c:ser>
          <c:idx val="0"/>
          <c:order val="4"/>
          <c:tx>
            <c:strRef>
              <c:f>'W10. Power Total Cap'!$A$39</c:f>
              <c:strCache>
                <c:ptCount val="1"/>
                <c:pt idx="0">
                  <c:v>Biofuels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Cap'!$B$39:$Z$39</c:f>
              <c:numCache>
                <c:formatCode>#,##0.00</c:formatCode>
                <c:ptCount val="25"/>
                <c:pt idx="0">
                  <c:v>26.293537578267138</c:v>
                </c:pt>
                <c:pt idx="1">
                  <c:v>295.29797602835276</c:v>
                </c:pt>
                <c:pt idx="2">
                  <c:v>409.68069940267941</c:v>
                </c:pt>
                <c:pt idx="3">
                  <c:v>450.71847138715748</c:v>
                </c:pt>
                <c:pt idx="4">
                  <c:v>464.04931458086139</c:v>
                </c:pt>
                <c:pt idx="5">
                  <c:v>450.71847138715748</c:v>
                </c:pt>
                <c:pt idx="6">
                  <c:v>607.20591326531644</c:v>
                </c:pt>
                <c:pt idx="7">
                  <c:v>450.71847138715748</c:v>
                </c:pt>
                <c:pt idx="8">
                  <c:v>498.36848163551974</c:v>
                </c:pt>
                <c:pt idx="9">
                  <c:v>450.71847138715748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576.77043792953214</c:v>
                </c:pt>
                <c:pt idx="14">
                  <c:v>585.60145476206321</c:v>
                </c:pt>
                <c:pt idx="15">
                  <c:v>671.87258859386429</c:v>
                </c:pt>
                <c:pt idx="16">
                  <c:v>704.33786271174631</c:v>
                </c:pt>
                <c:pt idx="17">
                  <c:v>662.79862372362618</c:v>
                </c:pt>
                <c:pt idx="18">
                  <c:v>2040.1619568296119</c:v>
                </c:pt>
                <c:pt idx="19">
                  <c:v>1886.8307228761678</c:v>
                </c:pt>
                <c:pt idx="20">
                  <c:v>913.68699668745592</c:v>
                </c:pt>
                <c:pt idx="21">
                  <c:v>822.1395337239544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BA0-47EC-A269-998474D5AA27}"/>
            </c:ext>
          </c:extLst>
        </c:ser>
        <c:ser>
          <c:idx val="7"/>
          <c:order val="5"/>
          <c:tx>
            <c:strRef>
              <c:f>'W10. Power Total Cap'!$A$46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Cap'!$B$46:$Z$46</c:f>
              <c:numCache>
                <c:formatCode>#,##0.00</c:formatCode>
                <c:ptCount val="25"/>
                <c:pt idx="0">
                  <c:v>242.99857406704328</c:v>
                </c:pt>
                <c:pt idx="1">
                  <c:v>548.08459256599099</c:v>
                </c:pt>
                <c:pt idx="2">
                  <c:v>591.092168915907</c:v>
                </c:pt>
                <c:pt idx="3">
                  <c:v>591.09736891590751</c:v>
                </c:pt>
                <c:pt idx="4">
                  <c:v>1485.3847393785634</c:v>
                </c:pt>
                <c:pt idx="5">
                  <c:v>591.09736891590751</c:v>
                </c:pt>
                <c:pt idx="6">
                  <c:v>1715.4912225639946</c:v>
                </c:pt>
                <c:pt idx="7">
                  <c:v>591.09736891590751</c:v>
                </c:pt>
                <c:pt idx="8">
                  <c:v>1630.8873037689705</c:v>
                </c:pt>
                <c:pt idx="9">
                  <c:v>591.09736891590751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1449.8474072669046</c:v>
                </c:pt>
                <c:pt idx="14">
                  <c:v>1557.9348400081219</c:v>
                </c:pt>
                <c:pt idx="15">
                  <c:v>1563.9867783000855</c:v>
                </c:pt>
                <c:pt idx="16">
                  <c:v>4018.6703190546159</c:v>
                </c:pt>
                <c:pt idx="17">
                  <c:v>4000.1528627597459</c:v>
                </c:pt>
                <c:pt idx="18">
                  <c:v>8368.8606735077101</c:v>
                </c:pt>
                <c:pt idx="19">
                  <c:v>6158.7353918646386</c:v>
                </c:pt>
                <c:pt idx="20">
                  <c:v>4284.9643863324582</c:v>
                </c:pt>
                <c:pt idx="21">
                  <c:v>4509.4647877800835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BA0-47EC-A269-998474D5AA27}"/>
            </c:ext>
          </c:extLst>
        </c:ser>
        <c:ser>
          <c:idx val="6"/>
          <c:order val="6"/>
          <c:tx>
            <c:strRef>
              <c:f>'W10. Power Total Cap'!$A$45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Cap'!$B$45:$Z$45</c:f>
              <c:numCache>
                <c:formatCode>#,##0.00</c:formatCode>
                <c:ptCount val="25"/>
                <c:pt idx="0">
                  <c:v>108.81041965779016</c:v>
                </c:pt>
                <c:pt idx="1">
                  <c:v>597.09222404070624</c:v>
                </c:pt>
                <c:pt idx="2">
                  <c:v>688.48514214678164</c:v>
                </c:pt>
                <c:pt idx="3">
                  <c:v>833.64686100376434</c:v>
                </c:pt>
                <c:pt idx="4">
                  <c:v>1115.1927599979044</c:v>
                </c:pt>
                <c:pt idx="5">
                  <c:v>833.64686100376434</c:v>
                </c:pt>
                <c:pt idx="6">
                  <c:v>1314.6706374174971</c:v>
                </c:pt>
                <c:pt idx="7">
                  <c:v>833.64686100376434</c:v>
                </c:pt>
                <c:pt idx="8">
                  <c:v>1264.8158838684724</c:v>
                </c:pt>
                <c:pt idx="9">
                  <c:v>833.64686100376434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3498.8159427164683</c:v>
                </c:pt>
                <c:pt idx="14">
                  <c:v>3431.42205198583</c:v>
                </c:pt>
                <c:pt idx="15">
                  <c:v>7688.864342861013</c:v>
                </c:pt>
                <c:pt idx="16">
                  <c:v>6078.9480482766457</c:v>
                </c:pt>
                <c:pt idx="17">
                  <c:v>6353.5869692989572</c:v>
                </c:pt>
                <c:pt idx="18">
                  <c:v>11285.927018910304</c:v>
                </c:pt>
                <c:pt idx="19">
                  <c:v>9457.7786410689532</c:v>
                </c:pt>
                <c:pt idx="20">
                  <c:v>6412.9649347933109</c:v>
                </c:pt>
                <c:pt idx="21">
                  <c:v>7029.8887371535911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BA0-47EC-A269-998474D5AA27}"/>
            </c:ext>
          </c:extLst>
        </c:ser>
        <c:ser>
          <c:idx val="3"/>
          <c:order val="7"/>
          <c:tx>
            <c:strRef>
              <c:f>'W10. Power Total Cap'!$A$42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'W10. Power Total Cap'!$B$37:$Z$38</c:f>
              <c:multiLvlStrCache>
                <c:ptCount val="22"/>
                <c:lvl>
                  <c:pt idx="0">
                    <c:v>Vivid_0A</c:v>
                  </c:pt>
                  <c:pt idx="1">
                    <c:v>Vivid_0A</c:v>
                  </c:pt>
                  <c:pt idx="2">
                    <c:v>Vivid_0A_BAU</c:v>
                  </c:pt>
                  <c:pt idx="3">
                    <c:v>Vivid_0B</c:v>
                  </c:pt>
                  <c:pt idx="4">
                    <c:v>Vivid_1</c:v>
                  </c:pt>
                  <c:pt idx="5">
                    <c:v>Vivid_2</c:v>
                  </c:pt>
                  <c:pt idx="6">
                    <c:v>Vivid_13</c:v>
                  </c:pt>
                  <c:pt idx="7">
                    <c:v>Vivid_14</c:v>
                  </c:pt>
                  <c:pt idx="8">
                    <c:v>Vivid_25</c:v>
                  </c:pt>
                  <c:pt idx="9">
                    <c:v>Vivid_26</c:v>
                  </c:pt>
                  <c:pt idx="13">
                    <c:v>Vivid_0A</c:v>
                  </c:pt>
                  <c:pt idx="14">
                    <c:v>Vivid_0A_BAU</c:v>
                  </c:pt>
                  <c:pt idx="15">
                    <c:v>Vivid_0B</c:v>
                  </c:pt>
                  <c:pt idx="16">
                    <c:v>Vivid_1</c:v>
                  </c:pt>
                  <c:pt idx="17">
                    <c:v>Vivid_2</c:v>
                  </c:pt>
                  <c:pt idx="18">
                    <c:v>Vivid_13</c:v>
                  </c:pt>
                  <c:pt idx="19">
                    <c:v>Vivid_14</c:v>
                  </c:pt>
                  <c:pt idx="20">
                    <c:v>Vivid_25</c:v>
                  </c:pt>
                  <c:pt idx="21">
                    <c:v>Vivid_26</c:v>
                  </c:pt>
                </c:lvl>
                <c:lvl>
                  <c:pt idx="0">
                    <c:v>2012</c:v>
                  </c:pt>
                  <c:pt idx="1">
                    <c:v>2030</c:v>
                  </c:pt>
                  <c:pt idx="13">
                    <c:v>2050</c:v>
                  </c:pt>
                </c:lvl>
              </c:multiLvlStrCache>
            </c:multiLvlStrRef>
          </c:cat>
          <c:val>
            <c:numRef>
              <c:f>'W10. Power Total Cap'!$B$42:$Z$42</c:f>
              <c:numCache>
                <c:formatCode>#,##0.00</c:formatCode>
                <c:ptCount val="25"/>
                <c:pt idx="0">
                  <c:v>481.39045973200535</c:v>
                </c:pt>
                <c:pt idx="1">
                  <c:v>382.4575033311358</c:v>
                </c:pt>
                <c:pt idx="2">
                  <c:v>403.13339998796584</c:v>
                </c:pt>
                <c:pt idx="3">
                  <c:v>406.98863605369854</c:v>
                </c:pt>
                <c:pt idx="4">
                  <c:v>414.6111850510265</c:v>
                </c:pt>
                <c:pt idx="5">
                  <c:v>406.98863605369854</c:v>
                </c:pt>
                <c:pt idx="6">
                  <c:v>480.72079353243709</c:v>
                </c:pt>
                <c:pt idx="7">
                  <c:v>406.98863605369854</c:v>
                </c:pt>
                <c:pt idx="8">
                  <c:v>420.88462277824249</c:v>
                </c:pt>
                <c:pt idx="9">
                  <c:v>406.98863605369854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251.62481976204597</c:v>
                </c:pt>
                <c:pt idx="14">
                  <c:v>247.21740416271228</c:v>
                </c:pt>
                <c:pt idx="15">
                  <c:v>246.67665808949445</c:v>
                </c:pt>
                <c:pt idx="16">
                  <c:v>271.21706086729046</c:v>
                </c:pt>
                <c:pt idx="17">
                  <c:v>287.58281474191529</c:v>
                </c:pt>
                <c:pt idx="18">
                  <c:v>994.27363153299177</c:v>
                </c:pt>
                <c:pt idx="19">
                  <c:v>1197.9730850907824</c:v>
                </c:pt>
                <c:pt idx="20">
                  <c:v>270.46469229445194</c:v>
                </c:pt>
                <c:pt idx="21">
                  <c:v>390.37149408064096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BA0-47EC-A269-998474D5A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817700144"/>
        <c:axId val="817700472"/>
      </c:barChart>
      <c:catAx>
        <c:axId val="8177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472"/>
        <c:crosses val="autoZero"/>
        <c:auto val="1"/>
        <c:lblAlgn val="ctr"/>
        <c:lblOffset val="100"/>
        <c:noMultiLvlLbl val="0"/>
      </c:catAx>
      <c:valAx>
        <c:axId val="8177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'W11. Iron Steel Demand'!$B$13</c:f>
          <c:strCache>
            <c:ptCount val="1"/>
            <c:pt idx="0">
              <c:v>Iron &amp; steel demand (Mtonnes)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'W11. Iron Steel Demand'!$B$24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Demand'!$B$25:$B$34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1346.4861522211438</c:v>
                </c:pt>
                <c:pt idx="2">
                  <c:v>1715.9066025874063</c:v>
                </c:pt>
                <c:pt idx="3">
                  <c:v>1969.7002054516302</c:v>
                </c:pt>
                <c:pt idx="4">
                  <c:v>2263.7793979781486</c:v>
                </c:pt>
                <c:pt idx="5">
                  <c:v>2572.7554715829965</c:v>
                </c:pt>
                <c:pt idx="6">
                  <c:v>2743.767472477437</c:v>
                </c:pt>
                <c:pt idx="7">
                  <c:v>2883.8879058979455</c:v>
                </c:pt>
                <c:pt idx="8">
                  <c:v>2999.793291807387</c:v>
                </c:pt>
                <c:pt idx="9">
                  <c:v>3104.3135672385592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4-4F26-B8EB-715D5E7BC9F3}"/>
            </c:ext>
          </c:extLst>
        </c:ser>
        <c:ser>
          <c:idx val="1"/>
          <c:order val="1"/>
          <c:tx>
            <c:strRef>
              <c:f>'W11. Iron Steel Demand'!$C$24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Demand'!$C$25:$C$34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1346.4861522211438</c:v>
                </c:pt>
                <c:pt idx="2">
                  <c:v>1715.9066025874063</c:v>
                </c:pt>
                <c:pt idx="3">
                  <c:v>1969.7002054516302</c:v>
                </c:pt>
                <c:pt idx="4">
                  <c:v>2263.7793979781486</c:v>
                </c:pt>
                <c:pt idx="5">
                  <c:v>2572.7554715829965</c:v>
                </c:pt>
                <c:pt idx="6">
                  <c:v>2743.767472477437</c:v>
                </c:pt>
                <c:pt idx="7">
                  <c:v>2883.8879058979455</c:v>
                </c:pt>
                <c:pt idx="8">
                  <c:v>2999.793291807387</c:v>
                </c:pt>
                <c:pt idx="9">
                  <c:v>3104.3135672385592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B4-4F26-B8EB-715D5E7BC9F3}"/>
            </c:ext>
          </c:extLst>
        </c:ser>
        <c:ser>
          <c:idx val="2"/>
          <c:order val="2"/>
          <c:tx>
            <c:strRef>
              <c:f>'W11. Iron Steel Demand'!$D$24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Demand'!$D$25:$D$34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1647.270338483911</c:v>
                </c:pt>
                <c:pt idx="3">
                  <c:v>1909.8451583598685</c:v>
                </c:pt>
                <c:pt idx="4">
                  <c:v>2255.4421513834754</c:v>
                </c:pt>
                <c:pt idx="5">
                  <c:v>2507.1013481697387</c:v>
                </c:pt>
                <c:pt idx="6">
                  <c:v>2743.767472477437</c:v>
                </c:pt>
                <c:pt idx="7">
                  <c:v>2885.0928154518047</c:v>
                </c:pt>
                <c:pt idx="8">
                  <c:v>3005.6874779451068</c:v>
                </c:pt>
                <c:pt idx="9">
                  <c:v>3106.6336007573204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B4-4F26-B8EB-715D5E7BC9F3}"/>
            </c:ext>
          </c:extLst>
        </c:ser>
        <c:ser>
          <c:idx val="3"/>
          <c:order val="3"/>
          <c:tx>
            <c:strRef>
              <c:f>'W11. Iron Steel Demand'!$E$24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Demand'!$E$25:$E$34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1647.270338483911</c:v>
                </c:pt>
                <c:pt idx="3">
                  <c:v>1896.7734402694116</c:v>
                </c:pt>
                <c:pt idx="4">
                  <c:v>2185.5560491208221</c:v>
                </c:pt>
                <c:pt idx="5">
                  <c:v>2477.2345073741649</c:v>
                </c:pt>
                <c:pt idx="6">
                  <c:v>2658.415124449205</c:v>
                </c:pt>
                <c:pt idx="7">
                  <c:v>2785.7196511319385</c:v>
                </c:pt>
                <c:pt idx="8">
                  <c:v>2851.7871481720167</c:v>
                </c:pt>
                <c:pt idx="9">
                  <c:v>2900.1787927371097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B4-4F26-B8EB-715D5E7BC9F3}"/>
            </c:ext>
          </c:extLst>
        </c:ser>
        <c:ser>
          <c:idx val="4"/>
          <c:order val="4"/>
          <c:tx>
            <c:strRef>
              <c:f>'W11. Iron Steel Demand'!$F$24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Demand'!$F$25:$F$34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1647.270338483911</c:v>
                </c:pt>
                <c:pt idx="3">
                  <c:v>1895.4111824103773</c:v>
                </c:pt>
                <c:pt idx="4">
                  <c:v>2179.5540906424217</c:v>
                </c:pt>
                <c:pt idx="5">
                  <c:v>2473.3960885817773</c:v>
                </c:pt>
                <c:pt idx="6">
                  <c:v>2658.665058798897</c:v>
                </c:pt>
                <c:pt idx="7">
                  <c:v>2785.7196511319385</c:v>
                </c:pt>
                <c:pt idx="8">
                  <c:v>2853.2443122112836</c:v>
                </c:pt>
                <c:pt idx="9">
                  <c:v>2898.1973507867706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BB4-4F26-B8EB-715D5E7BC9F3}"/>
            </c:ext>
          </c:extLst>
        </c:ser>
        <c:ser>
          <c:idx val="5"/>
          <c:order val="5"/>
          <c:tx>
            <c:strRef>
              <c:f>'W11. Iron Steel Demand'!$G$24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Demand'!$G$25:$G$34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1534.6597050680793</c:v>
                </c:pt>
                <c:pt idx="3">
                  <c:v>1518.3156077647629</c:v>
                </c:pt>
                <c:pt idx="4">
                  <c:v>1802.998523523079</c:v>
                </c:pt>
                <c:pt idx="5">
                  <c:v>2357.974537293172</c:v>
                </c:pt>
                <c:pt idx="6">
                  <c:v>2651.8667043616738</c:v>
                </c:pt>
                <c:pt idx="7">
                  <c:v>2793.2963008091706</c:v>
                </c:pt>
                <c:pt idx="8">
                  <c:v>2844.1146830959024</c:v>
                </c:pt>
                <c:pt idx="9">
                  <c:v>2900.9811317595877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BB4-4F26-B8EB-715D5E7BC9F3}"/>
            </c:ext>
          </c:extLst>
        </c:ser>
        <c:ser>
          <c:idx val="6"/>
          <c:order val="6"/>
          <c:tx>
            <c:strRef>
              <c:f>'W11. Iron Steel Demand'!$H$24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Demand'!$H$25:$H$34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1647.270338483911</c:v>
                </c:pt>
                <c:pt idx="3">
                  <c:v>1551.4594934254485</c:v>
                </c:pt>
                <c:pt idx="4">
                  <c:v>1777.881322220167</c:v>
                </c:pt>
                <c:pt idx="5">
                  <c:v>2051.5116889805045</c:v>
                </c:pt>
                <c:pt idx="6">
                  <c:v>2770.0794262362856</c:v>
                </c:pt>
                <c:pt idx="7">
                  <c:v>2888.2698794781631</c:v>
                </c:pt>
                <c:pt idx="8">
                  <c:v>2947.0269475313053</c:v>
                </c:pt>
                <c:pt idx="9">
                  <c:v>3016.2604744856676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BB4-4F26-B8EB-715D5E7BC9F3}"/>
            </c:ext>
          </c:extLst>
        </c:ser>
        <c:ser>
          <c:idx val="7"/>
          <c:order val="7"/>
          <c:tx>
            <c:strRef>
              <c:f>'W11. Iron Steel Demand'!$I$24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Demand'!$I$25:$I$34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1643.4080255913066</c:v>
                </c:pt>
                <c:pt idx="3">
                  <c:v>1888.2041372362305</c:v>
                </c:pt>
                <c:pt idx="4">
                  <c:v>2173.2282220590232</c:v>
                </c:pt>
                <c:pt idx="5">
                  <c:v>2473.882261116561</c:v>
                </c:pt>
                <c:pt idx="6">
                  <c:v>2651.7119036962458</c:v>
                </c:pt>
                <c:pt idx="7">
                  <c:v>2723.7697300927421</c:v>
                </c:pt>
                <c:pt idx="8">
                  <c:v>2796.8532347400869</c:v>
                </c:pt>
                <c:pt idx="9">
                  <c:v>2874.1536014777366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BB4-4F26-B8EB-715D5E7BC9F3}"/>
            </c:ext>
          </c:extLst>
        </c:ser>
        <c:ser>
          <c:idx val="8"/>
          <c:order val="8"/>
          <c:tx>
            <c:strRef>
              <c:f>'W11. Iron Steel Demand'!$J$24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'W11. Iron Steel Demand'!$A$25:$A$34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'W11. Iron Steel Demand'!$J$25:$J$34</c:f>
              <c:numCache>
                <c:formatCode>#,##0.00</c:formatCode>
                <c:ptCount val="10"/>
                <c:pt idx="0">
                  <c:v>1077.1376941637411</c:v>
                </c:pt>
                <c:pt idx="1">
                  <c:v>1292.6267061322985</c:v>
                </c:pt>
                <c:pt idx="2">
                  <c:v>1647.270338483911</c:v>
                </c:pt>
                <c:pt idx="3">
                  <c:v>1840.9807841559905</c:v>
                </c:pt>
                <c:pt idx="4">
                  <c:v>2108.6058890049158</c:v>
                </c:pt>
                <c:pt idx="5">
                  <c:v>2346.6462583827124</c:v>
                </c:pt>
                <c:pt idx="6">
                  <c:v>2650.8967485171361</c:v>
                </c:pt>
                <c:pt idx="7">
                  <c:v>2746.9967036118414</c:v>
                </c:pt>
                <c:pt idx="8">
                  <c:v>2803.9960003278657</c:v>
                </c:pt>
                <c:pt idx="9">
                  <c:v>2865.7638071535985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BB4-4F26-B8EB-715D5E7BC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'W12. Heat Pump New Cap'!$B$13</c:f>
          <c:strCache>
            <c:ptCount val="1"/>
            <c:pt idx="0">
              <c:v>Heat output from new capacity (PJ) if run at 100%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'W12. Heat Pump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Cap'!$B$25:$B$34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836.58458049451781</c:v>
                </c:pt>
                <c:pt idx="2">
                  <c:v>1821.7967201855231</c:v>
                </c:pt>
                <c:pt idx="3">
                  <c:v>3136.8087982287889</c:v>
                </c:pt>
                <c:pt idx="4">
                  <c:v>2971.1134803010318</c:v>
                </c:pt>
                <c:pt idx="5">
                  <c:v>3461.2415632249645</c:v>
                </c:pt>
                <c:pt idx="6">
                  <c:v>3332.6849142398796</c:v>
                </c:pt>
                <c:pt idx="7">
                  <c:v>4682.8060011709131</c:v>
                </c:pt>
                <c:pt idx="8">
                  <c:v>3577.1795305813439</c:v>
                </c:pt>
                <c:pt idx="9">
                  <c:v>7397.5081675782239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4C-49A0-89E8-022963F39038}"/>
            </c:ext>
          </c:extLst>
        </c:ser>
        <c:ser>
          <c:idx val="1"/>
          <c:order val="1"/>
          <c:tx>
            <c:strRef>
              <c:f>'W12. Heat Pump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Cap'!$C$25:$C$34</c:f>
              <c:numCache>
                <c:formatCode>#,##0.00</c:formatCode>
                <c:ptCount val="10"/>
                <c:pt idx="0">
                  <c:v>686.42873969051675</c:v>
                </c:pt>
                <c:pt idx="1">
                  <c:v>1959.9149389717554</c:v>
                </c:pt>
                <c:pt idx="2">
                  <c:v>2598.2210390150663</c:v>
                </c:pt>
                <c:pt idx="3">
                  <c:v>2788.0911733606608</c:v>
                </c:pt>
                <c:pt idx="4">
                  <c:v>3165.3515205977851</c:v>
                </c:pt>
                <c:pt idx="5">
                  <c:v>3352.3348120377605</c:v>
                </c:pt>
                <c:pt idx="6">
                  <c:v>3422.9629983180348</c:v>
                </c:pt>
                <c:pt idx="7">
                  <c:v>4593.1611410794121</c:v>
                </c:pt>
                <c:pt idx="8">
                  <c:v>5262.5370693568666</c:v>
                </c:pt>
                <c:pt idx="9">
                  <c:v>5797.7127485570409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C-49A0-89E8-022963F39038}"/>
            </c:ext>
          </c:extLst>
        </c:ser>
        <c:ser>
          <c:idx val="2"/>
          <c:order val="2"/>
          <c:tx>
            <c:strRef>
              <c:f>'W12. Heat Pump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Cap'!$D$25:$D$34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2777.4875637707287</c:v>
                </c:pt>
                <c:pt idx="3">
                  <c:v>3095.0121413322913</c:v>
                </c:pt>
                <c:pt idx="4">
                  <c:v>2994.9105594573834</c:v>
                </c:pt>
                <c:pt idx="5">
                  <c:v>4167.8762652379328</c:v>
                </c:pt>
                <c:pt idx="6">
                  <c:v>3654.8355048023618</c:v>
                </c:pt>
                <c:pt idx="7">
                  <c:v>4360.4637844260533</c:v>
                </c:pt>
                <c:pt idx="8">
                  <c:v>3930.9407173469544</c:v>
                </c:pt>
                <c:pt idx="9">
                  <c:v>6653.7828456255356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4C-49A0-89E8-022963F39038}"/>
            </c:ext>
          </c:extLst>
        </c:ser>
        <c:ser>
          <c:idx val="3"/>
          <c:order val="3"/>
          <c:tx>
            <c:strRef>
              <c:f>'W12. Heat Pump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Cap'!$E$25:$E$34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2767.5486248015623</c:v>
                </c:pt>
                <c:pt idx="3">
                  <c:v>3279.6680413662675</c:v>
                </c:pt>
                <c:pt idx="4">
                  <c:v>6496.7531661844096</c:v>
                </c:pt>
                <c:pt idx="5">
                  <c:v>22993.338209818088</c:v>
                </c:pt>
                <c:pt idx="6">
                  <c:v>23106.826515267232</c:v>
                </c:pt>
                <c:pt idx="7">
                  <c:v>28291.155611922823</c:v>
                </c:pt>
                <c:pt idx="8">
                  <c:v>25057.939246612394</c:v>
                </c:pt>
                <c:pt idx="9">
                  <c:v>29249.735693507137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4C-49A0-89E8-022963F39038}"/>
            </c:ext>
          </c:extLst>
        </c:ser>
        <c:ser>
          <c:idx val="4"/>
          <c:order val="4"/>
          <c:tx>
            <c:strRef>
              <c:f>'W12. Heat Pump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Cap'!$F$25:$F$34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2777.4875637707287</c:v>
                </c:pt>
                <c:pt idx="3">
                  <c:v>3056.674076528866</c:v>
                </c:pt>
                <c:pt idx="4">
                  <c:v>10804.516234876219</c:v>
                </c:pt>
                <c:pt idx="5">
                  <c:v>24923.229957303069</c:v>
                </c:pt>
                <c:pt idx="6">
                  <c:v>22720.538418400054</c:v>
                </c:pt>
                <c:pt idx="7">
                  <c:v>28445.000079944581</c:v>
                </c:pt>
                <c:pt idx="8">
                  <c:v>24900.005821461211</c:v>
                </c:pt>
                <c:pt idx="9">
                  <c:v>29242.668707008288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4C-49A0-89E8-022963F39038}"/>
            </c:ext>
          </c:extLst>
        </c:ser>
        <c:ser>
          <c:idx val="5"/>
          <c:order val="5"/>
          <c:tx>
            <c:strRef>
              <c:f>'W12. Heat Pump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Cap'!$G$25:$G$34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13658.489573800854</c:v>
                </c:pt>
                <c:pt idx="3">
                  <c:v>55588.505509894494</c:v>
                </c:pt>
                <c:pt idx="4">
                  <c:v>21559.032279371808</c:v>
                </c:pt>
                <c:pt idx="5">
                  <c:v>26944.117958265786</c:v>
                </c:pt>
                <c:pt idx="6">
                  <c:v>22671.854609670314</c:v>
                </c:pt>
                <c:pt idx="7">
                  <c:v>28925.712317311758</c:v>
                </c:pt>
                <c:pt idx="8">
                  <c:v>24314.718489756713</c:v>
                </c:pt>
                <c:pt idx="9">
                  <c:v>30056.859590283351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4C-49A0-89E8-022963F39038}"/>
            </c:ext>
          </c:extLst>
        </c:ser>
        <c:ser>
          <c:idx val="6"/>
          <c:order val="6"/>
          <c:tx>
            <c:strRef>
              <c:f>'W12. Heat Pump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Cap'!$H$25:$H$34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2777.4875637707287</c:v>
                </c:pt>
                <c:pt idx="3">
                  <c:v>47003.060856327313</c:v>
                </c:pt>
                <c:pt idx="4">
                  <c:v>23740.703801113967</c:v>
                </c:pt>
                <c:pt idx="5">
                  <c:v>18527.170220712633</c:v>
                </c:pt>
                <c:pt idx="6">
                  <c:v>2860.2012699745947</c:v>
                </c:pt>
                <c:pt idx="7">
                  <c:v>22971.808073934855</c:v>
                </c:pt>
                <c:pt idx="8">
                  <c:v>24725.802699039479</c:v>
                </c:pt>
                <c:pt idx="9">
                  <c:v>28475.670817442227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4C-49A0-89E8-022963F39038}"/>
            </c:ext>
          </c:extLst>
        </c:ser>
        <c:ser>
          <c:idx val="7"/>
          <c:order val="7"/>
          <c:tx>
            <c:strRef>
              <c:f>'W12. Heat Pump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Cap'!$I$25:$I$34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2740.5862608839689</c:v>
                </c:pt>
                <c:pt idx="3">
                  <c:v>7960.2436500382755</c:v>
                </c:pt>
                <c:pt idx="4">
                  <c:v>16173.326052440099</c:v>
                </c:pt>
                <c:pt idx="5">
                  <c:v>27094.72887868034</c:v>
                </c:pt>
                <c:pt idx="6">
                  <c:v>23634.710471750255</c:v>
                </c:pt>
                <c:pt idx="7">
                  <c:v>28505.479617442732</c:v>
                </c:pt>
                <c:pt idx="8">
                  <c:v>25100.863783509307</c:v>
                </c:pt>
                <c:pt idx="9">
                  <c:v>29146.471808733317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4C-49A0-89E8-022963F39038}"/>
            </c:ext>
          </c:extLst>
        </c:ser>
        <c:ser>
          <c:idx val="8"/>
          <c:order val="8"/>
          <c:tx>
            <c:strRef>
              <c:f>'W12. Heat Pump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'W12. Heat Pump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'W12. Heat Pump New Cap'!$J$25:$J$34</c:f>
              <c:numCache>
                <c:formatCode>#,##0.00</c:formatCode>
                <c:ptCount val="10"/>
                <c:pt idx="0">
                  <c:v>77.952664633589393</c:v>
                </c:pt>
                <c:pt idx="1">
                  <c:v>1875.9387989976549</c:v>
                </c:pt>
                <c:pt idx="2">
                  <c:v>2777.4875637707287</c:v>
                </c:pt>
                <c:pt idx="3">
                  <c:v>16844.895596696821</c:v>
                </c:pt>
                <c:pt idx="4">
                  <c:v>20156.515222020294</c:v>
                </c:pt>
                <c:pt idx="5">
                  <c:v>27276.892869652176</c:v>
                </c:pt>
                <c:pt idx="6">
                  <c:v>22242.291481375269</c:v>
                </c:pt>
                <c:pt idx="7">
                  <c:v>28133.235001472854</c:v>
                </c:pt>
                <c:pt idx="8">
                  <c:v>24079.35799881769</c:v>
                </c:pt>
                <c:pt idx="9">
                  <c:v>28321.212265661768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4C-49A0-89E8-022963F39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'W13. EV New Cap'!$B$13</c:f>
          <c:strCache>
            <c:ptCount val="1"/>
            <c:pt idx="0">
              <c:v>Billion passenger km from new capacity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'W13. EV New Cap'!$B$24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Cap'!$B$25:$B$34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17671.550586430749</c:v>
                </c:pt>
                <c:pt idx="2">
                  <c:v>22703.710385682847</c:v>
                </c:pt>
                <c:pt idx="3">
                  <c:v>21662.345935278638</c:v>
                </c:pt>
                <c:pt idx="4">
                  <c:v>27247.129667509857</c:v>
                </c:pt>
                <c:pt idx="5">
                  <c:v>28302.001824070172</c:v>
                </c:pt>
                <c:pt idx="6">
                  <c:v>30714.077050821361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D9-49A8-99A6-3877358AC6CC}"/>
            </c:ext>
          </c:extLst>
        </c:ser>
        <c:ser>
          <c:idx val="1"/>
          <c:order val="1"/>
          <c:tx>
            <c:strRef>
              <c:f>'W13. EV New Cap'!$C$24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Cap'!$C$25:$C$34</c:f>
              <c:numCache>
                <c:formatCode>#,##0.00</c:formatCode>
                <c:ptCount val="10"/>
                <c:pt idx="0">
                  <c:v>9367.2484581824338</c:v>
                </c:pt>
                <c:pt idx="1">
                  <c:v>17671.65982687159</c:v>
                </c:pt>
                <c:pt idx="2">
                  <c:v>22703.677895406279</c:v>
                </c:pt>
                <c:pt idx="3">
                  <c:v>21662.355598532129</c:v>
                </c:pt>
                <c:pt idx="4">
                  <c:v>27247.12679346637</c:v>
                </c:pt>
                <c:pt idx="5">
                  <c:v>28302.002678867771</c:v>
                </c:pt>
                <c:pt idx="6">
                  <c:v>30714.076796587571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D9-49A8-99A6-3877358AC6CC}"/>
            </c:ext>
          </c:extLst>
        </c:ser>
        <c:ser>
          <c:idx val="2"/>
          <c:order val="2"/>
          <c:tx>
            <c:strRef>
              <c:f>'W13. EV New Cap'!$D$24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Cap'!$D$25:$D$34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22674.326966011187</c:v>
                </c:pt>
                <c:pt idx="3">
                  <c:v>21671.085147829675</c:v>
                </c:pt>
                <c:pt idx="4">
                  <c:v>27244.5304521406</c:v>
                </c:pt>
                <c:pt idx="5">
                  <c:v>28302.774882340171</c:v>
                </c:pt>
                <c:pt idx="6">
                  <c:v>30716.914965979726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9-49A8-99A6-3877358AC6CC}"/>
            </c:ext>
          </c:extLst>
        </c:ser>
        <c:ser>
          <c:idx val="3"/>
          <c:order val="3"/>
          <c:tx>
            <c:strRef>
              <c:f>'W13. EV New Cap'!$E$24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Cap'!$E$25:$E$34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22754.660455489677</c:v>
                </c:pt>
                <c:pt idx="3">
                  <c:v>21751.683563757044</c:v>
                </c:pt>
                <c:pt idx="4">
                  <c:v>27510.733386552613</c:v>
                </c:pt>
                <c:pt idx="5">
                  <c:v>28515.759305326857</c:v>
                </c:pt>
                <c:pt idx="6">
                  <c:v>30800.287684496845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D9-49A8-99A6-3877358AC6CC}"/>
            </c:ext>
          </c:extLst>
        </c:ser>
        <c:ser>
          <c:idx val="4"/>
          <c:order val="4"/>
          <c:tx>
            <c:strRef>
              <c:f>'W13. EV New Cap'!$F$24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Cap'!$F$25:$F$34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22674.326966011187</c:v>
                </c:pt>
                <c:pt idx="3">
                  <c:v>21926.396560920926</c:v>
                </c:pt>
                <c:pt idx="4">
                  <c:v>27249.673681362008</c:v>
                </c:pt>
                <c:pt idx="5">
                  <c:v>28515.183124493415</c:v>
                </c:pt>
                <c:pt idx="6">
                  <c:v>30780.455780112603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D9-49A8-99A6-3877358AC6CC}"/>
            </c:ext>
          </c:extLst>
        </c:ser>
        <c:ser>
          <c:idx val="5"/>
          <c:order val="5"/>
          <c:tx>
            <c:strRef>
              <c:f>'W13. EV New Cap'!$G$24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Cap'!$G$25:$G$34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21353.168140480837</c:v>
                </c:pt>
                <c:pt idx="3">
                  <c:v>17208.477198894478</c:v>
                </c:pt>
                <c:pt idx="4">
                  <c:v>19832.194716553142</c:v>
                </c:pt>
                <c:pt idx="5">
                  <c:v>29251.615746778203</c:v>
                </c:pt>
                <c:pt idx="6">
                  <c:v>30591.374514939365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D9-49A8-99A6-3877358AC6CC}"/>
            </c:ext>
          </c:extLst>
        </c:ser>
        <c:ser>
          <c:idx val="6"/>
          <c:order val="6"/>
          <c:tx>
            <c:strRef>
              <c:f>'W13. EV New Cap'!$H$24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Cap'!$H$25:$H$34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22674.326966011187</c:v>
                </c:pt>
                <c:pt idx="3">
                  <c:v>18855.17036596968</c:v>
                </c:pt>
                <c:pt idx="4">
                  <c:v>21705.227684509031</c:v>
                </c:pt>
                <c:pt idx="5">
                  <c:v>20122.16659673813</c:v>
                </c:pt>
                <c:pt idx="6">
                  <c:v>34200.237202510383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2D9-49A8-99A6-3877358AC6CC}"/>
            </c:ext>
          </c:extLst>
        </c:ser>
        <c:ser>
          <c:idx val="7"/>
          <c:order val="7"/>
          <c:tx>
            <c:strRef>
              <c:f>'W13. EV New Cap'!$I$24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Cap'!$I$25:$I$34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22686.260299869624</c:v>
                </c:pt>
                <c:pt idx="3">
                  <c:v>21635.946237800385</c:v>
                </c:pt>
                <c:pt idx="4">
                  <c:v>27319.365183511185</c:v>
                </c:pt>
                <c:pt idx="5">
                  <c:v>28351.433974797277</c:v>
                </c:pt>
                <c:pt idx="6">
                  <c:v>30549.688161348069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D9-49A8-99A6-3877358AC6CC}"/>
            </c:ext>
          </c:extLst>
        </c:ser>
        <c:ser>
          <c:idx val="8"/>
          <c:order val="8"/>
          <c:tx>
            <c:strRef>
              <c:f>'W13. EV New Cap'!$J$24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'W13. EV New Cap'!$A$25:$A$34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'W13. EV New Cap'!$J$25:$J$34</c:f>
              <c:numCache>
                <c:formatCode>#,##0.00</c:formatCode>
                <c:ptCount val="10"/>
                <c:pt idx="0">
                  <c:v>9367.5172022655624</c:v>
                </c:pt>
                <c:pt idx="1">
                  <c:v>17671.550586430752</c:v>
                </c:pt>
                <c:pt idx="2">
                  <c:v>22674.326966011187</c:v>
                </c:pt>
                <c:pt idx="3">
                  <c:v>21794.985464673944</c:v>
                </c:pt>
                <c:pt idx="4">
                  <c:v>26953.980770780436</c:v>
                </c:pt>
                <c:pt idx="5">
                  <c:v>27472.807550721336</c:v>
                </c:pt>
                <c:pt idx="6">
                  <c:v>31003.276183385526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2D9-49A8-99A6-3877358AC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'W14. CO2 Captured'!$B$13</c:f>
          <c:strCache>
            <c:ptCount val="1"/>
            <c:pt idx="0">
              <c:v>Carbon captured (GtCO2)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'W14. CO2 Captured'!$B$24</c:f>
              <c:strCache>
                <c:ptCount val="1"/>
                <c:pt idx="0">
                  <c:v>Vivid_0A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Captured'!$B$25:$B$34</c:f>
              <c:numCache>
                <c:formatCode>#,##0.00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6A-4566-827E-B97D4AEF56BD}"/>
            </c:ext>
          </c:extLst>
        </c:ser>
        <c:ser>
          <c:idx val="1"/>
          <c:order val="1"/>
          <c:tx>
            <c:strRef>
              <c:f>'W14. CO2 Captured'!$C$24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Captured'!$C$25:$C$34</c:f>
              <c:numCache>
                <c:formatCode>#,##0.00</c:formatCode>
                <c:ptCount val="10"/>
                <c:pt idx="0">
                  <c:v>0</c:v>
                </c:pt>
                <c:pt idx="1">
                  <c:v>0.71341358697720481</c:v>
                </c:pt>
                <c:pt idx="2">
                  <c:v>0.76603870601945134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6A-4566-827E-B97D4AEF56BD}"/>
            </c:ext>
          </c:extLst>
        </c:ser>
        <c:ser>
          <c:idx val="2"/>
          <c:order val="2"/>
          <c:tx>
            <c:strRef>
              <c:f>'W14. CO2 Captured'!$D$24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Captured'!$D$25:$D$34</c:f>
              <c:numCache>
                <c:formatCode>#,##0.00</c:formatCode>
                <c:ptCount val="10"/>
                <c:pt idx="0">
                  <c:v>0</c:v>
                </c:pt>
                <c:pt idx="1">
                  <c:v>0.71755409231297629</c:v>
                </c:pt>
                <c:pt idx="2">
                  <c:v>0.77137555254252255</c:v>
                </c:pt>
                <c:pt idx="3">
                  <c:v>0.76490155545529392</c:v>
                </c:pt>
                <c:pt idx="4">
                  <c:v>0.75320026247073057</c:v>
                </c:pt>
                <c:pt idx="5">
                  <c:v>0.94000032921108556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6A-4566-827E-B97D4AEF56BD}"/>
            </c:ext>
          </c:extLst>
        </c:ser>
        <c:ser>
          <c:idx val="3"/>
          <c:order val="3"/>
          <c:tx>
            <c:strRef>
              <c:f>'W14. CO2 Captured'!$E$24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Captured'!$E$25:$E$34</c:f>
              <c:numCache>
                <c:formatCode>#,##0.00</c:formatCode>
                <c:ptCount val="10"/>
                <c:pt idx="0">
                  <c:v>0</c:v>
                </c:pt>
                <c:pt idx="1">
                  <c:v>0.71755409231297629</c:v>
                </c:pt>
                <c:pt idx="2">
                  <c:v>1.2789165138578475</c:v>
                </c:pt>
                <c:pt idx="3">
                  <c:v>2.0368365043023511</c:v>
                </c:pt>
                <c:pt idx="4">
                  <c:v>4.0419963278769595</c:v>
                </c:pt>
                <c:pt idx="5">
                  <c:v>8.3126525745058117</c:v>
                </c:pt>
                <c:pt idx="6">
                  <c:v>15.144284779713274</c:v>
                </c:pt>
                <c:pt idx="7">
                  <c:v>21.13427110495973</c:v>
                </c:pt>
                <c:pt idx="8">
                  <c:v>25.175254499328389</c:v>
                </c:pt>
                <c:pt idx="9">
                  <c:v>25.908562938062559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6A-4566-827E-B97D4AEF56BD}"/>
            </c:ext>
          </c:extLst>
        </c:ser>
        <c:ser>
          <c:idx val="4"/>
          <c:order val="4"/>
          <c:tx>
            <c:strRef>
              <c:f>'W14. CO2 Captured'!$F$24</c:f>
              <c:strCache>
                <c:ptCount val="1"/>
                <c:pt idx="0">
                  <c:v>Vivid_2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Captured'!$F$25:$F$34</c:f>
              <c:numCache>
                <c:formatCode>#,##0.00</c:formatCode>
                <c:ptCount val="10"/>
                <c:pt idx="0">
                  <c:v>0</c:v>
                </c:pt>
                <c:pt idx="1">
                  <c:v>0.71755409231297629</c:v>
                </c:pt>
                <c:pt idx="2">
                  <c:v>0.77137555254252255</c:v>
                </c:pt>
                <c:pt idx="3">
                  <c:v>1.957434674701821</c:v>
                </c:pt>
                <c:pt idx="4">
                  <c:v>4.110959127405776</c:v>
                </c:pt>
                <c:pt idx="5">
                  <c:v>9.4136322759437174</c:v>
                </c:pt>
                <c:pt idx="6">
                  <c:v>14.690601106734666</c:v>
                </c:pt>
                <c:pt idx="7">
                  <c:v>21.360005880665621</c:v>
                </c:pt>
                <c:pt idx="8">
                  <c:v>25.169431625638389</c:v>
                </c:pt>
                <c:pt idx="9">
                  <c:v>25.469572273219228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6A-4566-827E-B97D4AEF56BD}"/>
            </c:ext>
          </c:extLst>
        </c:ser>
        <c:ser>
          <c:idx val="5"/>
          <c:order val="5"/>
          <c:tx>
            <c:strRef>
              <c:f>'W14. CO2 Captured'!$G$24</c:f>
              <c:strCache>
                <c:ptCount val="1"/>
                <c:pt idx="0">
                  <c:v>Vivid_13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Captured'!$G$25:$G$34</c:f>
              <c:numCache>
                <c:formatCode>#,##0.00</c:formatCode>
                <c:ptCount val="10"/>
                <c:pt idx="0">
                  <c:v>0</c:v>
                </c:pt>
                <c:pt idx="1">
                  <c:v>0.71755409231297629</c:v>
                </c:pt>
                <c:pt idx="2">
                  <c:v>1.5628970631723478</c:v>
                </c:pt>
                <c:pt idx="3">
                  <c:v>3.9408500119639367</c:v>
                </c:pt>
                <c:pt idx="4">
                  <c:v>9.6268645944247915</c:v>
                </c:pt>
                <c:pt idx="5">
                  <c:v>20.73980448174116</c:v>
                </c:pt>
                <c:pt idx="6">
                  <c:v>20.025219156428488</c:v>
                </c:pt>
                <c:pt idx="7">
                  <c:v>23.042969492720196</c:v>
                </c:pt>
                <c:pt idx="8">
                  <c:v>25.120277763801358</c:v>
                </c:pt>
                <c:pt idx="9">
                  <c:v>25.526571407921416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E6A-4566-827E-B97D4AEF56BD}"/>
            </c:ext>
          </c:extLst>
        </c:ser>
        <c:ser>
          <c:idx val="6"/>
          <c:order val="6"/>
          <c:tx>
            <c:strRef>
              <c:f>'W14. CO2 Captured'!$H$24</c:f>
              <c:strCache>
                <c:ptCount val="1"/>
                <c:pt idx="0">
                  <c:v>Vivid_14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Captured'!$H$25:$H$34</c:f>
              <c:numCache>
                <c:formatCode>#,##0.00</c:formatCode>
                <c:ptCount val="10"/>
                <c:pt idx="0">
                  <c:v>0</c:v>
                </c:pt>
                <c:pt idx="1">
                  <c:v>0.71755409231297629</c:v>
                </c:pt>
                <c:pt idx="2">
                  <c:v>0.77137555254252255</c:v>
                </c:pt>
                <c:pt idx="3">
                  <c:v>3.9408500119668068</c:v>
                </c:pt>
                <c:pt idx="4">
                  <c:v>10.350000000000009</c:v>
                </c:pt>
                <c:pt idx="5">
                  <c:v>19.095594000511635</c:v>
                </c:pt>
                <c:pt idx="6">
                  <c:v>11.935449455767792</c:v>
                </c:pt>
                <c:pt idx="7">
                  <c:v>13.67442502669377</c:v>
                </c:pt>
                <c:pt idx="8">
                  <c:v>15.272574855316881</c:v>
                </c:pt>
                <c:pt idx="9">
                  <c:v>20.561257093022611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6A-4566-827E-B97D4AEF56BD}"/>
            </c:ext>
          </c:extLst>
        </c:ser>
        <c:ser>
          <c:idx val="7"/>
          <c:order val="7"/>
          <c:tx>
            <c:strRef>
              <c:f>'W14. CO2 Captured'!$I$24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'W14. CO2 Captured'!$A$25:$A$34</c:f>
              <c:numCache>
                <c:formatCode>General</c:formatCode>
                <c:ptCount val="10"/>
                <c:pt idx="0">
                  <c:v>2012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'W14. CO2 Captured'!$I$25:$I$34</c:f>
              <c:numCache>
                <c:formatCode>#,##0.00</c:formatCode>
                <c:ptCount val="10"/>
                <c:pt idx="0">
                  <c:v>0</c:v>
                </c:pt>
                <c:pt idx="1">
                  <c:v>0.71755409231297629</c:v>
                </c:pt>
                <c:pt idx="2">
                  <c:v>1.3987551791996784</c:v>
                </c:pt>
                <c:pt idx="3">
                  <c:v>2.9885275593111271</c:v>
                </c:pt>
                <c:pt idx="4">
                  <c:v>9.0413177143816981</c:v>
                </c:pt>
                <c:pt idx="5">
                  <c:v>14.591863887462758</c:v>
                </c:pt>
                <c:pt idx="6">
                  <c:v>20.622378311889566</c:v>
                </c:pt>
                <c:pt idx="7">
                  <c:v>23.947797120617043</c:v>
                </c:pt>
                <c:pt idx="8">
                  <c:v>24.549097830289313</c:v>
                </c:pt>
                <c:pt idx="9">
                  <c:v>25.69501535665221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E6A-4566-827E-B97D4AEF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'W15. Carbon Prices'!$B$13</c:f>
          <c:strCache>
            <c:ptCount val="1"/>
            <c:pt idx="0">
              <c:v>2016US$/tCO2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'W15. Carbon Prices'!$B$24</c:f>
              <c:strCache>
                <c:ptCount val="1"/>
                <c:pt idx="0">
                  <c:v>Vivid_0A_BAU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Prices'!$B$25:$B$34</c:f>
              <c:numCache>
                <c:formatCode>#,##0.00</c:formatCode>
                <c:ptCount val="1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1D-4236-8495-00D4E220E1FF}"/>
            </c:ext>
          </c:extLst>
        </c:ser>
        <c:ser>
          <c:idx val="1"/>
          <c:order val="1"/>
          <c:tx>
            <c:strRef>
              <c:f>'W15. Carbon Prices'!$C$24</c:f>
              <c:strCache>
                <c:ptCount val="1"/>
                <c:pt idx="0">
                  <c:v>Vivid_0B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Prices'!$C$25:$C$34</c:f>
              <c:numCache>
                <c:formatCode>#,##0.00</c:formatCode>
                <c:ptCount val="10"/>
                <c:pt idx="1">
                  <c:v>9.809016050649852</c:v>
                </c:pt>
                <c:pt idx="2">
                  <c:v>43.717233699466753</c:v>
                </c:pt>
                <c:pt idx="3">
                  <c:v>34.672571830325097</c:v>
                </c:pt>
                <c:pt idx="4">
                  <c:v>21.73861746837855</c:v>
                </c:pt>
                <c:pt idx="5">
                  <c:v>37.11853959353504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D-4236-8495-00D4E220E1FF}"/>
            </c:ext>
          </c:extLst>
        </c:ser>
        <c:ser>
          <c:idx val="2"/>
          <c:order val="2"/>
          <c:tx>
            <c:strRef>
              <c:f>'W15. Carbon Prices'!$D$24</c:f>
              <c:strCache>
                <c:ptCount val="1"/>
                <c:pt idx="0">
                  <c:v>Vivid_1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Prices'!$D$25:$D$34</c:f>
              <c:numCache>
                <c:formatCode>#,##0.00</c:formatCode>
                <c:ptCount val="10"/>
                <c:pt idx="1">
                  <c:v>5.8936990793658097</c:v>
                </c:pt>
                <c:pt idx="2">
                  <c:v>70.063050251490068</c:v>
                </c:pt>
                <c:pt idx="3">
                  <c:v>74.675300319441448</c:v>
                </c:pt>
                <c:pt idx="4">
                  <c:v>75.871348277603673</c:v>
                </c:pt>
                <c:pt idx="5">
                  <c:v>123.5768369621004</c:v>
                </c:pt>
                <c:pt idx="6">
                  <c:v>201.28405114812861</c:v>
                </c:pt>
                <c:pt idx="7">
                  <c:v>327.86091479743095</c:v>
                </c:pt>
                <c:pt idx="8">
                  <c:v>534.04128787023114</c:v>
                </c:pt>
                <c:pt idx="9">
                  <c:v>869.88738971545729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1D-4236-8495-00D4E220E1FF}"/>
            </c:ext>
          </c:extLst>
        </c:ser>
        <c:ser>
          <c:idx val="3"/>
          <c:order val="3"/>
          <c:tx>
            <c:strRef>
              <c:f>'W15. Carbon Prices'!$E$24</c:f>
              <c:strCache>
                <c:ptCount val="1"/>
                <c:pt idx="0">
                  <c:v>Vivid_3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Prices'!$E$25:$E$34</c:f>
              <c:numCache>
                <c:formatCode>#,##0.00</c:formatCode>
                <c:ptCount val="10"/>
                <c:pt idx="1">
                  <c:v>5.8936990793658097</c:v>
                </c:pt>
                <c:pt idx="2">
                  <c:v>68.15897556646749</c:v>
                </c:pt>
                <c:pt idx="3">
                  <c:v>70.967580713314618</c:v>
                </c:pt>
                <c:pt idx="4">
                  <c:v>75.847953987077361</c:v>
                </c:pt>
                <c:pt idx="5">
                  <c:v>123.53873012798397</c:v>
                </c:pt>
                <c:pt idx="6">
                  <c:v>201.22197913183621</c:v>
                </c:pt>
                <c:pt idx="7">
                  <c:v>327.75980602144682</c:v>
                </c:pt>
                <c:pt idx="8">
                  <c:v>533.87659232974727</c:v>
                </c:pt>
                <c:pt idx="9">
                  <c:v>869.61911803163707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1D-4236-8495-00D4E220E1FF}"/>
            </c:ext>
          </c:extLst>
        </c:ser>
        <c:ser>
          <c:idx val="4"/>
          <c:order val="4"/>
          <c:tx>
            <c:strRef>
              <c:f>'W15. Carbon Prices'!$F$24</c:f>
              <c:strCache>
                <c:ptCount val="1"/>
                <c:pt idx="0">
                  <c:v>Vivid_5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Prices'!$F$25:$F$34</c:f>
              <c:numCache>
                <c:formatCode>#,##0.00</c:formatCode>
                <c:ptCount val="10"/>
                <c:pt idx="1">
                  <c:v>5.8936990793658097</c:v>
                </c:pt>
                <c:pt idx="2">
                  <c:v>73.550121834122649</c:v>
                </c:pt>
                <c:pt idx="3">
                  <c:v>69.470367337037558</c:v>
                </c:pt>
                <c:pt idx="4">
                  <c:v>74.814682502472536</c:v>
                </c:pt>
                <c:pt idx="5">
                  <c:v>121.85563973865942</c:v>
                </c:pt>
                <c:pt idx="6">
                  <c:v>198.48040238406514</c:v>
                </c:pt>
                <c:pt idx="7">
                  <c:v>323.29406951316622</c:v>
                </c:pt>
                <c:pt idx="8">
                  <c:v>526.60237265445949</c:v>
                </c:pt>
                <c:pt idx="9">
                  <c:v>857.77018069110136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1D-4236-8495-00D4E220E1FF}"/>
            </c:ext>
          </c:extLst>
        </c:ser>
        <c:ser>
          <c:idx val="5"/>
          <c:order val="5"/>
          <c:tx>
            <c:strRef>
              <c:f>'W15. Carbon Prices'!$G$24</c:f>
              <c:strCache>
                <c:ptCount val="1"/>
                <c:pt idx="0">
                  <c:v>Vivid_7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Prices'!$G$25:$G$34</c:f>
              <c:numCache>
                <c:formatCode>#,##0.00</c:formatCode>
                <c:ptCount val="10"/>
                <c:pt idx="1">
                  <c:v>5.8936990793658097</c:v>
                </c:pt>
                <c:pt idx="2">
                  <c:v>60.832146952842017</c:v>
                </c:pt>
                <c:pt idx="3">
                  <c:v>56.259155498183269</c:v>
                </c:pt>
                <c:pt idx="4">
                  <c:v>74.365551500214877</c:v>
                </c:pt>
                <c:pt idx="5">
                  <c:v>121.17375432969155</c:v>
                </c:pt>
                <c:pt idx="6">
                  <c:v>197.36968276043501</c:v>
                </c:pt>
                <c:pt idx="7">
                  <c:v>321.48482116358173</c:v>
                </c:pt>
                <c:pt idx="8">
                  <c:v>523.65530321022902</c:v>
                </c:pt>
                <c:pt idx="9">
                  <c:v>852.96971510942717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1D-4236-8495-00D4E220E1FF}"/>
            </c:ext>
          </c:extLst>
        </c:ser>
        <c:ser>
          <c:idx val="6"/>
          <c:order val="6"/>
          <c:tx>
            <c:strRef>
              <c:f>'W15. Carbon Prices'!$H$24</c:f>
              <c:strCache>
                <c:ptCount val="1"/>
                <c:pt idx="0">
                  <c:v>Vivid_25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Prices'!$H$25:$H$34</c:f>
              <c:numCache>
                <c:formatCode>#,##0.00</c:formatCode>
                <c:ptCount val="10"/>
                <c:pt idx="1">
                  <c:v>5.8936990793658097</c:v>
                </c:pt>
                <c:pt idx="2">
                  <c:v>111.50390271670597</c:v>
                </c:pt>
                <c:pt idx="3">
                  <c:v>161.55132531289212</c:v>
                </c:pt>
                <c:pt idx="4">
                  <c:v>193.70209502134841</c:v>
                </c:pt>
                <c:pt idx="5">
                  <c:v>244.24200193721239</c:v>
                </c:pt>
                <c:pt idx="6">
                  <c:v>397.884591662128</c:v>
                </c:pt>
                <c:pt idx="7">
                  <c:v>648.10247886308025</c:v>
                </c:pt>
                <c:pt idx="8">
                  <c:v>1055.6810508474293</c:v>
                </c:pt>
                <c:pt idx="9">
                  <c:v>1719.5835967423304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1D-4236-8495-00D4E220E1FF}"/>
            </c:ext>
          </c:extLst>
        </c:ser>
        <c:ser>
          <c:idx val="7"/>
          <c:order val="7"/>
          <c:tx>
            <c:strRef>
              <c:f>'W15. Carbon Prices'!$I$24</c:f>
              <c:strCache>
                <c:ptCount val="1"/>
                <c:pt idx="0">
                  <c:v>Vivid_26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Prices'!$I$25:$I$34</c:f>
              <c:numCache>
                <c:formatCode>#,##0.00</c:formatCode>
                <c:ptCount val="10"/>
                <c:pt idx="1">
                  <c:v>5.8936990793658097</c:v>
                </c:pt>
                <c:pt idx="2">
                  <c:v>39.172840105424847</c:v>
                </c:pt>
                <c:pt idx="3">
                  <c:v>152.37580040656803</c:v>
                </c:pt>
                <c:pt idx="4">
                  <c:v>456.81328856002784</c:v>
                </c:pt>
                <c:pt idx="5">
                  <c:v>1184.528240853909</c:v>
                </c:pt>
                <c:pt idx="6">
                  <c:v>325.81065506981469</c:v>
                </c:pt>
                <c:pt idx="7">
                  <c:v>530.70163081642295</c:v>
                </c:pt>
                <c:pt idx="8">
                  <c:v>864.44744028522507</c:v>
                </c:pt>
                <c:pt idx="9">
                  <c:v>1408.084196039162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1D-4236-8495-00D4E220E1FF}"/>
            </c:ext>
          </c:extLst>
        </c:ser>
        <c:ser>
          <c:idx val="8"/>
          <c:order val="8"/>
          <c:tx>
            <c:strRef>
              <c:f>'W15. Carbon Prices'!$J$24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Prices'!$J$25:$J$34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1D-4236-8495-00D4E220E1FF}"/>
            </c:ext>
          </c:extLst>
        </c:ser>
        <c:ser>
          <c:idx val="9"/>
          <c:order val="9"/>
          <c:tx>
            <c:strRef>
              <c:f>'W15. Carbon Prices'!$K$24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Prices'!$K$25:$K$34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1D-4236-8495-00D4E220E1FF}"/>
            </c:ext>
          </c:extLst>
        </c:ser>
        <c:ser>
          <c:idx val="10"/>
          <c:order val="10"/>
          <c:tx>
            <c:strRef>
              <c:f>'W15. Carbon Prices'!$L$24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Prices'!$L$25:$L$34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1D-4236-8495-00D4E220E1FF}"/>
            </c:ext>
          </c:extLst>
        </c:ser>
        <c:ser>
          <c:idx val="11"/>
          <c:order val="11"/>
          <c:tx>
            <c:strRef>
              <c:f>'W15. Carbon Prices'!$M$24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'W15. Carbon Prices'!$A$25:$A$34</c:f>
              <c:numCache>
                <c:formatCode>General</c:formatCode>
                <c:ptCount val="10"/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  <c:pt idx="5">
                  <c:v>2060</c:v>
                </c:pt>
                <c:pt idx="6">
                  <c:v>2070</c:v>
                </c:pt>
                <c:pt idx="7">
                  <c:v>2080</c:v>
                </c:pt>
                <c:pt idx="8">
                  <c:v>2090</c:v>
                </c:pt>
                <c:pt idx="9">
                  <c:v>2100</c:v>
                </c:pt>
              </c:numCache>
            </c:numRef>
          </c:xVal>
          <c:yVal>
            <c:numRef>
              <c:f>'W15. Carbon Prices'!$M$25:$M$34</c:f>
              <c:numCache>
                <c:formatCode>#,##0.00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1D-4236-8495-00D4E220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74920"/>
        <c:axId val="637073608"/>
      </c:scatterChart>
      <c:valAx>
        <c:axId val="637074920"/>
        <c:scaling>
          <c:orientation val="minMax"/>
          <c:max val="2050"/>
          <c:min val="20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3608"/>
        <c:crosses val="autoZero"/>
        <c:crossBetween val="midCat"/>
      </c:valAx>
      <c:valAx>
        <c:axId val="63707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07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72028299685015"/>
          <c:y val="8.864002778298849E-2"/>
          <c:w val="0.20202389189208353"/>
          <c:h val="0.8753970356362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86538</xdr:rowOff>
    </xdr:from>
    <xdr:to>
      <xdr:col>19</xdr:col>
      <xdr:colOff>877117</xdr:colOff>
      <xdr:row>27</xdr:row>
      <xdr:rowOff>67335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3A72E-A0CC-40C7-8C07-79F04ABE37D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16</xdr:row>
      <xdr:rowOff>32112</xdr:rowOff>
    </xdr:from>
    <xdr:to>
      <xdr:col>19</xdr:col>
      <xdr:colOff>909774</xdr:colOff>
      <xdr:row>28</xdr:row>
      <xdr:rowOff>12908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240B8-00B8-4018-B777-42EB774FDC6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173625</xdr:rowOff>
    </xdr:from>
    <xdr:to>
      <xdr:col>19</xdr:col>
      <xdr:colOff>909774</xdr:colOff>
      <xdr:row>27</xdr:row>
      <xdr:rowOff>154422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539C2E-EE4A-4C79-870E-E5426FF4A6C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16</xdr:row>
      <xdr:rowOff>42996</xdr:rowOff>
    </xdr:from>
    <xdr:to>
      <xdr:col>19</xdr:col>
      <xdr:colOff>909774</xdr:colOff>
      <xdr:row>28</xdr:row>
      <xdr:rowOff>23793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F1CDB-C14C-425D-AEF2-59E2E37EB29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16</xdr:row>
      <xdr:rowOff>10340</xdr:rowOff>
    </xdr:from>
    <xdr:to>
      <xdr:col>19</xdr:col>
      <xdr:colOff>909774</xdr:colOff>
      <xdr:row>27</xdr:row>
      <xdr:rowOff>176193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C602B-6DF5-497E-B8E1-1957C33494E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97425</xdr:rowOff>
    </xdr:from>
    <xdr:to>
      <xdr:col>19</xdr:col>
      <xdr:colOff>877117</xdr:colOff>
      <xdr:row>27</xdr:row>
      <xdr:rowOff>78222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834019-9597-4C8C-9D54-022E47896B8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119196</xdr:rowOff>
    </xdr:from>
    <xdr:to>
      <xdr:col>19</xdr:col>
      <xdr:colOff>909774</xdr:colOff>
      <xdr:row>27</xdr:row>
      <xdr:rowOff>99993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DE170-2B14-4C08-965B-628FA6611D7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294409</xdr:colOff>
      <xdr:row>16</xdr:row>
      <xdr:rowOff>17317</xdr:rowOff>
    </xdr:from>
    <xdr:to>
      <xdr:col>26</xdr:col>
      <xdr:colOff>112769</xdr:colOff>
      <xdr:row>28</xdr:row>
      <xdr:rowOff>40208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98C824-7BAE-44AD-AAD8-D96967D6DBA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64767</xdr:rowOff>
    </xdr:from>
    <xdr:to>
      <xdr:col>19</xdr:col>
      <xdr:colOff>909774</xdr:colOff>
      <xdr:row>27</xdr:row>
      <xdr:rowOff>45564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456F0-8F27-4AFE-9AA4-B19C5E7D005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68036</xdr:colOff>
      <xdr:row>15</xdr:row>
      <xdr:rowOff>54429</xdr:rowOff>
    </xdr:from>
    <xdr:to>
      <xdr:col>25</xdr:col>
      <xdr:colOff>993621</xdr:colOff>
      <xdr:row>27</xdr:row>
      <xdr:rowOff>31352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59AC95-5B25-4E6D-BF44-001AE168023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97424</xdr:rowOff>
    </xdr:from>
    <xdr:to>
      <xdr:col>19</xdr:col>
      <xdr:colOff>909774</xdr:colOff>
      <xdr:row>27</xdr:row>
      <xdr:rowOff>78221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50E95-780A-4E96-A3BD-A4D4FC115FF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149679</xdr:colOff>
      <xdr:row>15</xdr:row>
      <xdr:rowOff>95250</xdr:rowOff>
    </xdr:from>
    <xdr:to>
      <xdr:col>25</xdr:col>
      <xdr:colOff>1085728</xdr:colOff>
      <xdr:row>27</xdr:row>
      <xdr:rowOff>28110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CF2F5A-CAA3-4629-A666-5A3C54BD369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86591</xdr:colOff>
      <xdr:row>15</xdr:row>
      <xdr:rowOff>168454</xdr:rowOff>
    </xdr:from>
    <xdr:to>
      <xdr:col>19</xdr:col>
      <xdr:colOff>886022</xdr:colOff>
      <xdr:row>33</xdr:row>
      <xdr:rowOff>166254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39C999-4687-49FE-8736-7B20AB0CCF1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949356</xdr:colOff>
      <xdr:row>15</xdr:row>
      <xdr:rowOff>134240</xdr:rowOff>
    </xdr:from>
    <xdr:to>
      <xdr:col>27</xdr:col>
      <xdr:colOff>969819</xdr:colOff>
      <xdr:row>33</xdr:row>
      <xdr:rowOff>156216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33960B-AB75-463A-B4C6-D1E4D073673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140968</xdr:rowOff>
    </xdr:from>
    <xdr:to>
      <xdr:col>19</xdr:col>
      <xdr:colOff>909774</xdr:colOff>
      <xdr:row>27</xdr:row>
      <xdr:rowOff>121765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73DE7-AA9A-43DC-AF31-FFF4A3F06BD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32111</xdr:rowOff>
    </xdr:from>
    <xdr:to>
      <xdr:col>19</xdr:col>
      <xdr:colOff>909774</xdr:colOff>
      <xdr:row>27</xdr:row>
      <xdr:rowOff>12908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F1522F-3D30-44D6-9B08-BECA710B13B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673280</xdr:colOff>
      <xdr:row>15</xdr:row>
      <xdr:rowOff>97424</xdr:rowOff>
    </xdr:from>
    <xdr:to>
      <xdr:col>19</xdr:col>
      <xdr:colOff>909774</xdr:colOff>
      <xdr:row>27</xdr:row>
      <xdr:rowOff>78221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B45FE1-BA24-4963-856B-F387E425B2C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640623</xdr:colOff>
      <xdr:row>15</xdr:row>
      <xdr:rowOff>53882</xdr:rowOff>
    </xdr:from>
    <xdr:to>
      <xdr:col>19</xdr:col>
      <xdr:colOff>877117</xdr:colOff>
      <xdr:row>27</xdr:row>
      <xdr:rowOff>34679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EE622-BDD9-4A8E-8B67-A6B3A392E98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642255</xdr:colOff>
      <xdr:row>17</xdr:row>
      <xdr:rowOff>34016</xdr:rowOff>
    </xdr:from>
    <xdr:to>
      <xdr:col>19</xdr:col>
      <xdr:colOff>884464</xdr:colOff>
      <xdr:row>28</xdr:row>
      <xdr:rowOff>138094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5DC19-67CB-48CF-8C7B-BD3A0BE93A5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eme1">
  <a:themeElements>
    <a:clrScheme name="Vivid house 2">
      <a:dk1>
        <a:srgbClr val="000000"/>
      </a:dk1>
      <a:lt1>
        <a:srgbClr val="FFFFFF"/>
      </a:lt1>
      <a:dk2>
        <a:srgbClr val="111820"/>
      </a:dk2>
      <a:lt2>
        <a:srgbClr val="DBD9D6"/>
      </a:lt2>
      <a:accent1>
        <a:srgbClr val="002D5C"/>
      </a:accent1>
      <a:accent2>
        <a:srgbClr val="00BFD6"/>
      </a:accent2>
      <a:accent3>
        <a:srgbClr val="D7006D"/>
      </a:accent3>
      <a:accent4>
        <a:srgbClr val="005C30"/>
      </a:accent4>
      <a:accent5>
        <a:srgbClr val="99999A"/>
      </a:accent5>
      <a:accent6>
        <a:srgbClr val="D7A100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vivideconomics.sharepoint.com/:f:/s/projects/171211HSB/ElsIfHvwMR5IuhmzX_PnrZkBmWU06RfQez379oR3vVBtJA?e=gIMaOe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2F5-0ECF-4A58-8B7D-31731365A9C3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B22" sqref="B22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211</v>
      </c>
    </row>
    <row r="2" spans="1:4" s="14" customFormat="1" x14ac:dyDescent="0.3">
      <c r="A2" s="5" t="s">
        <v>5</v>
      </c>
      <c r="B2" s="14" t="s">
        <v>203</v>
      </c>
    </row>
    <row r="3" spans="1:4" s="14" customFormat="1" x14ac:dyDescent="0.3">
      <c r="A3" s="5" t="s">
        <v>6</v>
      </c>
      <c r="B3" s="14" t="s">
        <v>184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193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194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202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196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$E$8:$O592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246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12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INDEX($D$38:$N$76,MATCH(B$24&amp;$B$22,$B$38:$B$76&amp;$C$38:$C$76,0),MATCH($A25,$D$37:$N$37,0))</f>
        <v>9314.6819253478279</v>
      </c>
      <c r="C25" s="16">
        <f t="array" ref="C25">INDEX($D$38:$N$76,MATCH(C$24&amp;$B$22,$B$38:$B$76&amp;$C$38:$C$76,0),MATCH($A25,$D$37:$N$37,0))</f>
        <v>9314.3777497322117</v>
      </c>
      <c r="D25" s="16">
        <f t="array" ref="D25">INDEX($D$38:$N$76,MATCH(D$24&amp;$B$22,$B$38:$B$76&amp;$C$38:$C$76,0),MATCH($A25,$D$37:$N$37,0))</f>
        <v>9314.6819253478279</v>
      </c>
      <c r="E25" s="16">
        <f t="array" ref="E25">INDEX($D$38:$N$76,MATCH(E$24&amp;$B$22,$B$38:$B$76&amp;$C$38:$C$76,0),MATCH($A25,$D$37:$N$37,0))</f>
        <v>9314.6819253478279</v>
      </c>
      <c r="F25" s="16">
        <f t="array" ref="F25">INDEX($D$38:$N$76,MATCH(F$24&amp;$B$22,$B$38:$B$76&amp;$C$38:$C$76,0),MATCH($A25,$D$37:$N$37,0))</f>
        <v>9314.6819253478279</v>
      </c>
      <c r="G25" s="16">
        <f t="array" ref="G25">INDEX($D$38:$N$76,MATCH(G$24&amp;$B$22,$B$38:$B$76&amp;$C$38:$C$76,0),MATCH($A25,$D$37:$N$37,0))</f>
        <v>9314.6819253478279</v>
      </c>
      <c r="H25" s="16">
        <f t="array" ref="H25">INDEX($D$38:$N$76,MATCH(H$24&amp;$B$22,$B$38:$B$76&amp;$C$38:$C$76,0),MATCH($A25,$D$37:$N$37,0))</f>
        <v>9314.6819253478279</v>
      </c>
      <c r="I25" s="16">
        <f t="array" ref="I25">INDEX($D$38:$N$76,MATCH(I$24&amp;$B$22,$B$38:$B$76&amp;$C$38:$C$76,0),MATCH($A25,$D$37:$N$37,0))</f>
        <v>9314.6819253478279</v>
      </c>
      <c r="J25" s="16">
        <f t="array" ref="J25">INDEX($D$38:$N$76,MATCH(J$24&amp;$B$22,$B$38:$B$76&amp;$C$38:$C$76,0),MATCH($A25,$D$37:$N$37,0))</f>
        <v>9314.6819253478279</v>
      </c>
      <c r="K25" s="16" t="e">
        <f t="array" ref="K25">INDEX($D$38:$N$76,MATCH(K$24&amp;$B$22,$B$38:$B$76&amp;$C$38:$C$76,0),MATCH($A25,$D$37:$N$37,0))</f>
        <v>#N/A</v>
      </c>
      <c r="L25" s="16" t="e">
        <f t="array" ref="L25">INDEX($D$38:$N$76,MATCH(L$24&amp;$B$22,$B$38:$B$76&amp;$C$38:$C$76,0),MATCH($A25,$D$37:$N$37,0))</f>
        <v>#N/A</v>
      </c>
      <c r="M25" s="16" t="e">
        <f t="array" ref="M25">INDEX($D$38:$N$76,MATCH(M$24&amp;$B$22,$B$38:$B$76&amp;$C$38:$C$76,0),MATCH($A25,$D$37:$N$37,0))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INDEX($D$38:$N$76,MATCH(B$24&amp;$B$22,$B$38:$B$76&amp;$C$38:$C$76,0),MATCH($A26,$D$37:$N$37,0))</f>
        <v>16711.406363586713</v>
      </c>
      <c r="C26" s="16">
        <f t="array" ref="C26">INDEX($D$38:$N$76,MATCH(C$24&amp;$B$22,$B$38:$B$76&amp;$C$38:$C$76,0),MATCH($A26,$D$37:$N$37,0))</f>
        <v>16570.595893550053</v>
      </c>
      <c r="D26" s="16">
        <f t="array" ref="D26">INDEX($D$38:$N$76,MATCH(D$24&amp;$B$22,$B$38:$B$76&amp;$C$38:$C$76,0),MATCH($A26,$D$37:$N$37,0))</f>
        <v>16631.07042564312</v>
      </c>
      <c r="E26" s="16">
        <f t="array" ref="E26">INDEX($D$38:$N$76,MATCH(E$24&amp;$B$22,$B$38:$B$76&amp;$C$38:$C$76,0),MATCH($A26,$D$37:$N$37,0))</f>
        <v>16631.07042564312</v>
      </c>
      <c r="F26" s="16">
        <f t="array" ref="F26">INDEX($D$38:$N$76,MATCH(F$24&amp;$B$22,$B$38:$B$76&amp;$C$38:$C$76,0),MATCH($A26,$D$37:$N$37,0))</f>
        <v>16631.07042564312</v>
      </c>
      <c r="G26" s="16">
        <f t="array" ref="G26">INDEX($D$38:$N$76,MATCH(G$24&amp;$B$22,$B$38:$B$76&amp;$C$38:$C$76,0),MATCH($A26,$D$37:$N$37,0))</f>
        <v>16631.07042564312</v>
      </c>
      <c r="H26" s="16">
        <f t="array" ref="H26">INDEX($D$38:$N$76,MATCH(H$24&amp;$B$22,$B$38:$B$76&amp;$C$38:$C$76,0),MATCH($A26,$D$37:$N$37,0))</f>
        <v>16631.07042564312</v>
      </c>
      <c r="I26" s="16">
        <f t="array" ref="I26">INDEX($D$38:$N$76,MATCH(I$24&amp;$B$22,$B$38:$B$76&amp;$C$38:$C$76,0),MATCH($A26,$D$37:$N$37,0))</f>
        <v>16631.07042564312</v>
      </c>
      <c r="J26" s="16">
        <f t="array" ref="J26">INDEX($D$38:$N$76,MATCH(J$24&amp;$B$22,$B$38:$B$76&amp;$C$38:$C$76,0),MATCH($A26,$D$37:$N$37,0))</f>
        <v>16631.07042564312</v>
      </c>
      <c r="K26" s="16" t="e">
        <f t="array" ref="K26">INDEX($D$38:$N$76,MATCH(K$24&amp;$B$22,$B$38:$B$76&amp;$C$38:$C$76,0),MATCH($A26,$D$37:$N$37,0))</f>
        <v>#N/A</v>
      </c>
      <c r="L26" s="16" t="e">
        <f t="array" ref="L26">INDEX($D$38:$N$76,MATCH(L$24&amp;$B$22,$B$38:$B$76&amp;$C$38:$C$76,0),MATCH($A26,$D$37:$N$37,0))</f>
        <v>#N/A</v>
      </c>
      <c r="M26" s="16" t="e">
        <f t="array" ref="M26">INDEX($D$38:$N$76,MATCH(M$24&amp;$B$22,$B$38:$B$76&amp;$C$38:$C$76,0),MATCH($A26,$D$37:$N$37,0))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INDEX($D$38:$N$76,MATCH(B$24&amp;$B$22,$B$38:$B$76&amp;$C$38:$C$76,0),MATCH($A27,$D$37:$N$37,0))</f>
        <v>19084.733271376565</v>
      </c>
      <c r="C27" s="16">
        <f t="array" ref="C27">INDEX($D$38:$N$76,MATCH(C$24&amp;$B$22,$B$38:$B$76&amp;$C$38:$C$76,0),MATCH($A27,$D$37:$N$37,0))</f>
        <v>19529.379556388783</v>
      </c>
      <c r="D27" s="16">
        <f t="array" ref="D27">INDEX($D$38:$N$76,MATCH(D$24&amp;$B$22,$B$38:$B$76&amp;$C$38:$C$76,0),MATCH($A27,$D$37:$N$37,0))</f>
        <v>20330.373429699092</v>
      </c>
      <c r="E27" s="16">
        <f t="array" ref="E27">INDEX($D$38:$N$76,MATCH(E$24&amp;$B$22,$B$38:$B$76&amp;$C$38:$C$76,0),MATCH($A27,$D$37:$N$37,0))</f>
        <v>18875.571635630047</v>
      </c>
      <c r="F27" s="16">
        <f t="array" ref="F27">INDEX($D$38:$N$76,MATCH(F$24&amp;$B$22,$B$38:$B$76&amp;$C$38:$C$76,0),MATCH($A27,$D$37:$N$37,0))</f>
        <v>20330.373429699092</v>
      </c>
      <c r="G27" s="16">
        <f t="array" ref="G27">INDEX($D$38:$N$76,MATCH(G$24&amp;$B$22,$B$38:$B$76&amp;$C$38:$C$76,0),MATCH($A27,$D$37:$N$37,0))</f>
        <v>18890.64869426049</v>
      </c>
      <c r="H27" s="16">
        <f t="array" ref="H27">INDEX($D$38:$N$76,MATCH(H$24&amp;$B$22,$B$38:$B$76&amp;$C$38:$C$76,0),MATCH($A27,$D$37:$N$37,0))</f>
        <v>20330.373429699092</v>
      </c>
      <c r="I27" s="16">
        <f t="array" ref="I27">INDEX($D$38:$N$76,MATCH(I$24&amp;$B$22,$B$38:$B$76&amp;$C$38:$C$76,0),MATCH($A27,$D$37:$N$37,0))</f>
        <v>18941.259003223142</v>
      </c>
      <c r="J27" s="16">
        <f t="array" ref="J27">INDEX($D$38:$N$76,MATCH(J$24&amp;$B$22,$B$38:$B$76&amp;$C$38:$C$76,0),MATCH($A27,$D$37:$N$37,0))</f>
        <v>20330.373429699092</v>
      </c>
      <c r="K27" s="16" t="e">
        <f t="array" ref="K27">INDEX($D$38:$N$76,MATCH(K$24&amp;$B$22,$B$38:$B$76&amp;$C$38:$C$76,0),MATCH($A27,$D$37:$N$37,0))</f>
        <v>#N/A</v>
      </c>
      <c r="L27" s="16" t="e">
        <f t="array" ref="L27">INDEX($D$38:$N$76,MATCH(L$24&amp;$B$22,$B$38:$B$76&amp;$C$38:$C$76,0),MATCH($A27,$D$37:$N$37,0))</f>
        <v>#N/A</v>
      </c>
      <c r="M27" s="16" t="e">
        <f t="array" ref="M27">INDEX($D$38:$N$76,MATCH(M$24&amp;$B$22,$B$38:$B$76&amp;$C$38:$C$76,0),MATCH($A27,$D$37:$N$37,0))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INDEX($D$38:$N$76,MATCH(B$24&amp;$B$22,$B$38:$B$76&amp;$C$38:$C$76,0),MATCH($A28,$D$37:$N$37,0))</f>
        <v>17003.26893911351</v>
      </c>
      <c r="C28" s="16">
        <f t="array" ref="C28">INDEX($D$38:$N$76,MATCH(C$24&amp;$B$22,$B$38:$B$76&amp;$C$38:$C$76,0),MATCH($A28,$D$37:$N$37,0))</f>
        <v>16798.460993979821</v>
      </c>
      <c r="D28" s="16">
        <f t="array" ref="D28">INDEX($D$38:$N$76,MATCH(D$24&amp;$B$22,$B$38:$B$76&amp;$C$38:$C$76,0),MATCH($A28,$D$37:$N$37,0))</f>
        <v>17433.460769837217</v>
      </c>
      <c r="E28" s="16">
        <f t="array" ref="E28">INDEX($D$38:$N$76,MATCH(E$24&amp;$B$22,$B$38:$B$76&amp;$C$38:$C$76,0),MATCH($A28,$D$37:$N$37,0))</f>
        <v>16361.917045231876</v>
      </c>
      <c r="F28" s="16">
        <f t="array" ref="F28">INDEX($D$38:$N$76,MATCH(F$24&amp;$B$22,$B$38:$B$76&amp;$C$38:$C$76,0),MATCH($A28,$D$37:$N$37,0))</f>
        <v>15774.471895516355</v>
      </c>
      <c r="G28" s="16">
        <f t="array" ref="G28">INDEX($D$38:$N$76,MATCH(G$24&amp;$B$22,$B$38:$B$76&amp;$C$38:$C$76,0),MATCH($A28,$D$37:$N$37,0))</f>
        <v>12799.940047480968</v>
      </c>
      <c r="H28" s="16">
        <f t="array" ref="H28">INDEX($D$38:$N$76,MATCH(H$24&amp;$B$22,$B$38:$B$76&amp;$C$38:$C$76,0),MATCH($A28,$D$37:$N$37,0))</f>
        <v>15375.278271637972</v>
      </c>
      <c r="I28" s="16">
        <f t="array" ref="I28">INDEX($D$38:$N$76,MATCH(I$24&amp;$B$22,$B$38:$B$76&amp;$C$38:$C$76,0),MATCH($A28,$D$37:$N$37,0))</f>
        <v>16949.240321554771</v>
      </c>
      <c r="J28" s="16">
        <f t="array" ref="J28">INDEX($D$38:$N$76,MATCH(J$24&amp;$B$22,$B$38:$B$76&amp;$C$38:$C$76,0),MATCH($A28,$D$37:$N$37,0))</f>
        <v>16710.989772658009</v>
      </c>
      <c r="K28" s="16" t="e">
        <f t="array" ref="K28">INDEX($D$38:$N$76,MATCH(K$24&amp;$B$22,$B$38:$B$76&amp;$C$38:$C$76,0),MATCH($A28,$D$37:$N$37,0))</f>
        <v>#N/A</v>
      </c>
      <c r="L28" s="16" t="e">
        <f t="array" ref="L28">INDEX($D$38:$N$76,MATCH(L$24&amp;$B$22,$B$38:$B$76&amp;$C$38:$C$76,0),MATCH($A28,$D$37:$N$37,0))</f>
        <v>#N/A</v>
      </c>
      <c r="M28" s="16" t="e">
        <f t="array" ref="M28">INDEX($D$38:$N$76,MATCH(M$24&amp;$B$22,$B$38:$B$76&amp;$C$38:$C$76,0),MATCH($A28,$D$37:$N$37,0))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INDEX($D$38:$N$76,MATCH(B$24&amp;$B$22,$B$38:$B$76&amp;$C$38:$C$76,0),MATCH($A29,$D$37:$N$37,0))</f>
        <v>22741.838563404846</v>
      </c>
      <c r="C29" s="16">
        <f t="array" ref="C29">INDEX($D$38:$N$76,MATCH(C$24&amp;$B$22,$B$38:$B$76&amp;$C$38:$C$76,0),MATCH($A29,$D$37:$N$37,0))</f>
        <v>22746.929392861144</v>
      </c>
      <c r="D29" s="16">
        <f t="array" ref="D29">INDEX($D$38:$N$76,MATCH(D$24&amp;$B$22,$B$38:$B$76&amp;$C$38:$C$76,0),MATCH($A29,$D$37:$N$37,0))</f>
        <v>22775.158388035059</v>
      </c>
      <c r="E29" s="16">
        <f t="array" ref="E29">INDEX($D$38:$N$76,MATCH(E$24&amp;$B$22,$B$38:$B$76&amp;$C$38:$C$76,0),MATCH($A29,$D$37:$N$37,0))</f>
        <v>20213.124798884823</v>
      </c>
      <c r="F29" s="16">
        <f t="array" ref="F29">INDEX($D$38:$N$76,MATCH(F$24&amp;$B$22,$B$38:$B$76&amp;$C$38:$C$76,0),MATCH($A29,$D$37:$N$37,0))</f>
        <v>20794.352113985195</v>
      </c>
      <c r="G29" s="16">
        <f t="array" ref="G29">INDEX($D$38:$N$76,MATCH(G$24&amp;$B$22,$B$38:$B$76&amp;$C$38:$C$76,0),MATCH($A29,$D$37:$N$37,0))</f>
        <v>12414.505806962334</v>
      </c>
      <c r="H29" s="16">
        <f t="array" ref="H29">INDEX($D$38:$N$76,MATCH(H$24&amp;$B$22,$B$38:$B$76&amp;$C$38:$C$76,0),MATCH($A29,$D$37:$N$37,0))</f>
        <v>14016.256058675051</v>
      </c>
      <c r="I29" s="16">
        <f t="array" ref="I29">INDEX($D$38:$N$76,MATCH(I$24&amp;$B$22,$B$38:$B$76&amp;$C$38:$C$76,0),MATCH($A29,$D$37:$N$37,0))</f>
        <v>20983.753903871871</v>
      </c>
      <c r="J29" s="16">
        <f t="array" ref="J29">INDEX($D$38:$N$76,MATCH(J$24&amp;$B$22,$B$38:$B$76&amp;$C$38:$C$76,0),MATCH($A29,$D$37:$N$37,0))</f>
        <v>21576.343426739895</v>
      </c>
      <c r="K29" s="16" t="e">
        <f t="array" ref="K29">INDEX($D$38:$N$76,MATCH(K$24&amp;$B$22,$B$38:$B$76&amp;$C$38:$C$76,0),MATCH($A29,$D$37:$N$37,0))</f>
        <v>#N/A</v>
      </c>
      <c r="L29" s="16" t="e">
        <f t="array" ref="L29">INDEX($D$38:$N$76,MATCH(L$24&amp;$B$22,$B$38:$B$76&amp;$C$38:$C$76,0),MATCH($A29,$D$37:$N$37,0))</f>
        <v>#N/A</v>
      </c>
      <c r="M29" s="16" t="e">
        <f t="array" ref="M29">INDEX($D$38:$N$76,MATCH(M$24&amp;$B$22,$B$38:$B$76&amp;$C$38:$C$76,0),MATCH($A29,$D$37:$N$37,0))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INDEX($D$38:$N$76,MATCH(B$24&amp;$B$22,$B$38:$B$76&amp;$C$38:$C$76,0),MATCH($A30,$D$37:$N$37,0))</f>
        <v>20485.167110513117</v>
      </c>
      <c r="C30" s="16">
        <f t="array" ref="C30">INDEX($D$38:$N$76,MATCH(C$24&amp;$B$22,$B$38:$B$76&amp;$C$38:$C$76,0),MATCH($A30,$D$37:$N$37,0))</f>
        <v>19587.853482508577</v>
      </c>
      <c r="D30" s="16">
        <f t="array" ref="D30">INDEX($D$38:$N$76,MATCH(D$24&amp;$B$22,$B$38:$B$76&amp;$C$38:$C$76,0),MATCH($A30,$D$37:$N$37,0))</f>
        <v>21088.682149440087</v>
      </c>
      <c r="E30" s="16">
        <f t="array" ref="E30">INDEX($D$38:$N$76,MATCH(E$24&amp;$B$22,$B$38:$B$76&amp;$C$38:$C$76,0),MATCH($A30,$D$37:$N$37,0))</f>
        <v>14683.3732067785</v>
      </c>
      <c r="F30" s="16">
        <f t="array" ref="F30">INDEX($D$38:$N$76,MATCH(F$24&amp;$B$22,$B$38:$B$76&amp;$C$38:$C$76,0),MATCH($A30,$D$37:$N$37,0))</f>
        <v>15702.912259854562</v>
      </c>
      <c r="G30" s="16">
        <f t="array" ref="G30">INDEX($D$38:$N$76,MATCH(G$24&amp;$B$22,$B$38:$B$76&amp;$C$38:$C$76,0),MATCH($A30,$D$37:$N$37,0))</f>
        <v>18265.118069739918</v>
      </c>
      <c r="H30" s="16">
        <f t="array" ref="H30">INDEX($D$38:$N$76,MATCH(H$24&amp;$B$22,$B$38:$B$76&amp;$C$38:$C$76,0),MATCH($A30,$D$37:$N$37,0))</f>
        <v>12870.195335191833</v>
      </c>
      <c r="I30" s="16">
        <f t="array" ref="I30">INDEX($D$38:$N$76,MATCH(I$24&amp;$B$22,$B$38:$B$76&amp;$C$38:$C$76,0),MATCH($A30,$D$37:$N$37,0))</f>
        <v>13865.051550525421</v>
      </c>
      <c r="J30" s="16">
        <f t="array" ref="J30">INDEX($D$38:$N$76,MATCH(J$24&amp;$B$22,$B$38:$B$76&amp;$C$38:$C$76,0),MATCH($A30,$D$37:$N$37,0))</f>
        <v>19236.832199139757</v>
      </c>
      <c r="K30" s="16" t="e">
        <f t="array" ref="K30">INDEX($D$38:$N$76,MATCH(K$24&amp;$B$22,$B$38:$B$76&amp;$C$38:$C$76,0),MATCH($A30,$D$37:$N$37,0))</f>
        <v>#N/A</v>
      </c>
      <c r="L30" s="16" t="e">
        <f t="array" ref="L30">INDEX($D$38:$N$76,MATCH(L$24&amp;$B$22,$B$38:$B$76&amp;$C$38:$C$76,0),MATCH($A30,$D$37:$N$37,0))</f>
        <v>#N/A</v>
      </c>
      <c r="M30" s="16" t="e">
        <f t="array" ref="M30">INDEX($D$38:$N$76,MATCH(M$24&amp;$B$22,$B$38:$B$76&amp;$C$38:$C$76,0),MATCH($A30,$D$37:$N$37,0))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INDEX($D$38:$N$76,MATCH(B$24&amp;$B$22,$B$38:$B$76&amp;$C$38:$C$76,0),MATCH($A31,$D$37:$N$37,0))</f>
        <v>18938.488598896434</v>
      </c>
      <c r="C31" s="16">
        <f t="array" ref="C31">INDEX($D$38:$N$76,MATCH(C$24&amp;$B$22,$B$38:$B$76&amp;$C$38:$C$76,0),MATCH($A31,$D$37:$N$37,0))</f>
        <v>18617.684268456011</v>
      </c>
      <c r="D31" s="16">
        <f t="array" ref="D31">INDEX($D$38:$N$76,MATCH(D$24&amp;$B$22,$B$38:$B$76&amp;$C$38:$C$76,0),MATCH($A31,$D$37:$N$37,0))</f>
        <v>20741.7351094068</v>
      </c>
      <c r="E31" s="16">
        <f t="array" ref="E31">INDEX($D$38:$N$76,MATCH(E$24&amp;$B$22,$B$38:$B$76&amp;$C$38:$C$76,0),MATCH($A31,$D$37:$N$37,0))</f>
        <v>8901.6552970637495</v>
      </c>
      <c r="F31" s="16">
        <f t="array" ref="F31">INDEX($D$38:$N$76,MATCH(F$24&amp;$B$22,$B$38:$B$76&amp;$C$38:$C$76,0),MATCH($A31,$D$37:$N$37,0))</f>
        <v>10231.446280000302</v>
      </c>
      <c r="G31" s="16">
        <f t="array" ref="G31">INDEX($D$38:$N$76,MATCH(G$24&amp;$B$22,$B$38:$B$76&amp;$C$38:$C$76,0),MATCH($A31,$D$37:$N$37,0))</f>
        <v>12641.837687252622</v>
      </c>
      <c r="H31" s="16">
        <f t="array" ref="H31">INDEX($D$38:$N$76,MATCH(H$24&amp;$B$22,$B$38:$B$76&amp;$C$38:$C$76,0),MATCH($A31,$D$37:$N$37,0))</f>
        <v>11466.737228786333</v>
      </c>
      <c r="I31" s="16">
        <f t="array" ref="I31">INDEX($D$38:$N$76,MATCH(I$24&amp;$B$22,$B$38:$B$76&amp;$C$38:$C$76,0),MATCH($A31,$D$37:$N$37,0))</f>
        <v>10092.391433207875</v>
      </c>
      <c r="J31" s="16">
        <f t="array" ref="J31">INDEX($D$38:$N$76,MATCH(J$24&amp;$B$22,$B$38:$B$76&amp;$C$38:$C$76,0),MATCH($A31,$D$37:$N$37,0))</f>
        <v>12621.673828724885</v>
      </c>
      <c r="K31" s="16" t="e">
        <f t="array" ref="K31">INDEX($D$38:$N$76,MATCH(K$24&amp;$B$22,$B$38:$B$76&amp;$C$38:$C$76,0),MATCH($A31,$D$37:$N$37,0))</f>
        <v>#N/A</v>
      </c>
      <c r="L31" s="16" t="e">
        <f t="array" ref="L31">INDEX($D$38:$N$76,MATCH(L$24&amp;$B$22,$B$38:$B$76&amp;$C$38:$C$76,0),MATCH($A31,$D$37:$N$37,0))</f>
        <v>#N/A</v>
      </c>
      <c r="M31" s="16" t="e">
        <f t="array" ref="M31">INDEX($D$38:$N$76,MATCH(M$24&amp;$B$22,$B$38:$B$76&amp;$C$38:$C$76,0),MATCH($A31,$D$37:$N$37,0))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INDEX($D$38:$N$76,MATCH(B$24&amp;$B$22,$B$38:$B$76&amp;$C$38:$C$76,0),MATCH($A32,$D$37:$N$37,0))</f>
        <v>16910.106656094198</v>
      </c>
      <c r="C32" s="16">
        <f t="array" ref="C32">INDEX($D$38:$N$76,MATCH(C$24&amp;$B$22,$B$38:$B$76&amp;$C$38:$C$76,0),MATCH($A32,$D$37:$N$37,0))</f>
        <v>17614.777794166479</v>
      </c>
      <c r="D32" s="16">
        <f t="array" ref="D32">INDEX($D$38:$N$76,MATCH(D$24&amp;$B$22,$B$38:$B$76&amp;$C$38:$C$76,0),MATCH($A32,$D$37:$N$37,0))</f>
        <v>20939.540105809971</v>
      </c>
      <c r="E32" s="16">
        <f t="array" ref="E32">INDEX($D$38:$N$76,MATCH(E$24&amp;$B$22,$B$38:$B$76&amp;$C$38:$C$76,0),MATCH($A32,$D$37:$N$37,0))</f>
        <v>7225.1664087097861</v>
      </c>
      <c r="F32" s="16">
        <f t="array" ref="F32">INDEX($D$38:$N$76,MATCH(F$24&amp;$B$22,$B$38:$B$76&amp;$C$38:$C$76,0),MATCH($A32,$D$37:$N$37,0))</f>
        <v>7682.867634274975</v>
      </c>
      <c r="G32" s="16">
        <f t="array" ref="G32">INDEX($D$38:$N$76,MATCH(G$24&amp;$B$22,$B$38:$B$76&amp;$C$38:$C$76,0),MATCH($A32,$D$37:$N$37,0))</f>
        <v>9400.3412751245378</v>
      </c>
      <c r="H32" s="16">
        <f t="array" ref="H32">INDEX($D$38:$N$76,MATCH(H$24&amp;$B$22,$B$38:$B$76&amp;$C$38:$C$76,0),MATCH($A32,$D$37:$N$37,0))</f>
        <v>9632.3810421157232</v>
      </c>
      <c r="I32" s="16">
        <f t="array" ref="I32">INDEX($D$38:$N$76,MATCH(I$24&amp;$B$22,$B$38:$B$76&amp;$C$38:$C$76,0),MATCH($A32,$D$37:$N$37,0))</f>
        <v>7909.0107414261247</v>
      </c>
      <c r="J32" s="16">
        <f t="array" ref="J32">INDEX($D$38:$N$76,MATCH(J$24&amp;$B$22,$B$38:$B$76&amp;$C$38:$C$76,0),MATCH($A32,$D$37:$N$37,0))</f>
        <v>7787.3230899526343</v>
      </c>
      <c r="K32" s="16" t="e">
        <f t="array" ref="K32">INDEX($D$38:$N$76,MATCH(K$24&amp;$B$22,$B$38:$B$76&amp;$C$38:$C$76,0),MATCH($A32,$D$37:$N$37,0))</f>
        <v>#N/A</v>
      </c>
      <c r="L32" s="16" t="e">
        <f t="array" ref="L32">INDEX($D$38:$N$76,MATCH(L$24&amp;$B$22,$B$38:$B$76&amp;$C$38:$C$76,0),MATCH($A32,$D$37:$N$37,0))</f>
        <v>#N/A</v>
      </c>
      <c r="M32" s="16" t="e">
        <f t="array" ref="M32">INDEX($D$38:$N$76,MATCH(M$24&amp;$B$22,$B$38:$B$76&amp;$C$38:$C$76,0),MATCH($A32,$D$37:$N$37,0))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INDEX($D$38:$N$76,MATCH(B$24&amp;$B$22,$B$38:$B$76&amp;$C$38:$C$76,0),MATCH($A33,$D$37:$N$37,0))</f>
        <v>16711.093342983622</v>
      </c>
      <c r="C33" s="16">
        <f t="array" ref="C33">INDEX($D$38:$N$76,MATCH(C$24&amp;$B$22,$B$38:$B$76&amp;$C$38:$C$76,0),MATCH($A33,$D$37:$N$37,0))</f>
        <v>15503.94639657132</v>
      </c>
      <c r="D33" s="16">
        <f t="array" ref="D33">INDEX($D$38:$N$76,MATCH(D$24&amp;$B$22,$B$38:$B$76&amp;$C$38:$C$76,0),MATCH($A33,$D$37:$N$37,0))</f>
        <v>17035.304451047112</v>
      </c>
      <c r="E33" s="16">
        <f t="array" ref="E33">INDEX($D$38:$N$76,MATCH(E$24&amp;$B$22,$B$38:$B$76&amp;$C$38:$C$76,0),MATCH($A33,$D$37:$N$37,0))</f>
        <v>6955.3941271187223</v>
      </c>
      <c r="F33" s="16">
        <f t="array" ref="F33">INDEX($D$38:$N$76,MATCH(F$24&amp;$B$22,$B$38:$B$76&amp;$C$38:$C$76,0),MATCH($A33,$D$37:$N$37,0))</f>
        <v>6976.6802553441294</v>
      </c>
      <c r="G33" s="16">
        <f t="array" ref="G33">INDEX($D$38:$N$76,MATCH(G$24&amp;$B$22,$B$38:$B$76&amp;$C$38:$C$76,0),MATCH($A33,$D$37:$N$37,0))</f>
        <v>7045.2051802463366</v>
      </c>
      <c r="H33" s="16">
        <f t="array" ref="H33">INDEX($D$38:$N$76,MATCH(H$24&amp;$B$22,$B$38:$B$76&amp;$C$38:$C$76,0),MATCH($A33,$D$37:$N$37,0))</f>
        <v>11738.122074609822</v>
      </c>
      <c r="I33" s="16">
        <f t="array" ref="I33">INDEX($D$38:$N$76,MATCH(I$24&amp;$B$22,$B$38:$B$76&amp;$C$38:$C$76,0),MATCH($A33,$D$37:$N$37,0))</f>
        <v>8555.533239308279</v>
      </c>
      <c r="J33" s="16">
        <f t="array" ref="J33">INDEX($D$38:$N$76,MATCH(J$24&amp;$B$22,$B$38:$B$76&amp;$C$38:$C$76,0),MATCH($A33,$D$37:$N$37,0))</f>
        <v>7586.9418386170537</v>
      </c>
      <c r="K33" s="16" t="e">
        <f t="array" ref="K33">INDEX($D$38:$N$76,MATCH(K$24&amp;$B$22,$B$38:$B$76&amp;$C$38:$C$76,0),MATCH($A33,$D$37:$N$37,0))</f>
        <v>#N/A</v>
      </c>
      <c r="L33" s="16" t="e">
        <f t="array" ref="L33">INDEX($D$38:$N$76,MATCH(L$24&amp;$B$22,$B$38:$B$76&amp;$C$38:$C$76,0),MATCH($A33,$D$37:$N$37,0))</f>
        <v>#N/A</v>
      </c>
      <c r="M33" s="16" t="e">
        <f t="array" ref="M33">INDEX($D$38:$N$76,MATCH(M$24&amp;$B$22,$B$38:$B$76&amp;$C$38:$C$76,0),MATCH($A33,$D$37:$N$37,0))</f>
        <v>#N/A</v>
      </c>
    </row>
    <row r="34" spans="1:19" x14ac:dyDescent="0.3">
      <c r="A34" s="15">
        <v>2100</v>
      </c>
      <c r="B34" s="16">
        <f t="array" ref="B34">INDEX($D$38:$N$76,MATCH(B$24&amp;$B$22,$B$38:$B$76&amp;$C$38:$C$76,0),MATCH($A34,$D$37:$N$37,0))</f>
        <v>14137.312635689417</v>
      </c>
      <c r="C34" s="16">
        <f t="array" ref="C34">INDEX($D$38:$N$76,MATCH(C$24&amp;$B$22,$B$38:$B$76&amp;$C$38:$C$76,0),MATCH($A34,$D$37:$N$37,0))</f>
        <v>13539.411399842431</v>
      </c>
      <c r="D34" s="16">
        <f t="array" ref="D34">INDEX($D$38:$N$76,MATCH(D$24&amp;$B$22,$B$38:$B$76&amp;$C$38:$C$76,0),MATCH($A34,$D$37:$N$37,0))</f>
        <v>12537.578728895878</v>
      </c>
      <c r="E34" s="16">
        <f t="array" ref="E34">INDEX($D$38:$N$76,MATCH(E$24&amp;$B$22,$B$38:$B$76&amp;$C$38:$C$76,0),MATCH($A34,$D$37:$N$37,0))</f>
        <v>5573.5050765034648</v>
      </c>
      <c r="F34" s="16">
        <f t="array" ref="F34">INDEX($D$38:$N$76,MATCH(F$24&amp;$B$22,$B$38:$B$76&amp;$C$38:$C$76,0),MATCH($A34,$D$37:$N$37,0))</f>
        <v>5600.0499178703967</v>
      </c>
      <c r="G34" s="16">
        <f t="array" ref="G34">INDEX($D$38:$N$76,MATCH(G$24&amp;$B$22,$B$38:$B$76&amp;$C$38:$C$76,0),MATCH($A34,$D$37:$N$37,0))</f>
        <v>5305.451885338076</v>
      </c>
      <c r="H34" s="16">
        <f t="array" ref="H34">INDEX($D$38:$N$76,MATCH(H$24&amp;$B$22,$B$38:$B$76&amp;$C$38:$C$76,0),MATCH($A34,$D$37:$N$37,0))</f>
        <v>9680.4338044721135</v>
      </c>
      <c r="I34" s="16">
        <f t="array" ref="I34">INDEX($D$38:$N$76,MATCH(I$24&amp;$B$22,$B$38:$B$76&amp;$C$38:$C$76,0),MATCH($A34,$D$37:$N$37,0))</f>
        <v>5289.7628540672995</v>
      </c>
      <c r="J34" s="16">
        <f t="array" ref="J34">INDEX($D$38:$N$76,MATCH(J$24&amp;$B$22,$B$38:$B$76&amp;$C$38:$C$76,0),MATCH($A34,$D$37:$N$37,0))</f>
        <v>5219.2473838239166</v>
      </c>
      <c r="K34" s="16" t="e">
        <f t="array" ref="K34">INDEX($D$38:$N$76,MATCH(K$24&amp;$B$22,$B$38:$B$76&amp;$C$38:$C$76,0),MATCH($A34,$D$37:$N$37,0))</f>
        <v>#N/A</v>
      </c>
      <c r="L34" s="16" t="e">
        <f t="array" ref="L34">INDEX($D$38:$N$76,MATCH(L$24&amp;$B$22,$B$38:$B$76&amp;$C$38:$C$76,0),MATCH($A34,$D$37:$N$37,0))</f>
        <v>#N/A</v>
      </c>
      <c r="M34" s="16" t="e">
        <f t="array" ref="M34">INDEX($D$38:$N$76,MATCH(M$24&amp;$B$22,$B$38:$B$76&amp;$C$38:$C$76,0),MATCH($A34,$D$37:$N$37,0))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C37" s="15" t="s">
        <v>9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12</v>
      </c>
      <c r="D38" s="16">
        <v>3713.6612790936751</v>
      </c>
      <c r="E38" s="16">
        <v>9314.6819253478279</v>
      </c>
      <c r="F38" s="16">
        <v>16711.406363586713</v>
      </c>
      <c r="G38" s="16">
        <v>19084.733271376565</v>
      </c>
      <c r="H38" s="16">
        <v>17003.26893911351</v>
      </c>
      <c r="I38" s="16">
        <v>22741.838563404846</v>
      </c>
      <c r="J38" s="16">
        <v>20485.167110513117</v>
      </c>
      <c r="K38" s="16">
        <v>18938.488598896434</v>
      </c>
      <c r="L38" s="16">
        <v>16910.106656094198</v>
      </c>
      <c r="M38" s="16">
        <v>16711.093342983622</v>
      </c>
      <c r="N38" s="16">
        <v>14137.312635689417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C39" s="15" t="s">
        <v>12</v>
      </c>
      <c r="D39" s="16">
        <v>3713.6545835649376</v>
      </c>
      <c r="E39" s="16">
        <v>9314.3777497322117</v>
      </c>
      <c r="F39" s="16">
        <v>16570.595893550053</v>
      </c>
      <c r="G39" s="16">
        <v>19529.379556388783</v>
      </c>
      <c r="H39" s="16">
        <v>16798.460993979821</v>
      </c>
      <c r="I39" s="16">
        <v>22746.929392861144</v>
      </c>
      <c r="J39" s="16">
        <v>19587.853482508577</v>
      </c>
      <c r="K39" s="16">
        <v>18617.684268456011</v>
      </c>
      <c r="L39" s="16">
        <v>17614.777794166479</v>
      </c>
      <c r="M39" s="16">
        <v>15503.94639657132</v>
      </c>
      <c r="N39" s="16">
        <v>13539.411399842431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C40" s="15" t="s">
        <v>12</v>
      </c>
      <c r="D40" s="16">
        <v>3713.6612790936751</v>
      </c>
      <c r="E40" s="16">
        <v>9314.6819253478279</v>
      </c>
      <c r="F40" s="16">
        <v>16631.07042564312</v>
      </c>
      <c r="G40" s="16">
        <v>20330.373429699092</v>
      </c>
      <c r="H40" s="16">
        <v>17433.460769837217</v>
      </c>
      <c r="I40" s="16">
        <v>22775.158388035059</v>
      </c>
      <c r="J40" s="16">
        <v>21088.682149440087</v>
      </c>
      <c r="K40" s="16">
        <v>20741.7351094068</v>
      </c>
      <c r="L40" s="16">
        <v>20939.540105809971</v>
      </c>
      <c r="M40" s="16">
        <v>17035.304451047112</v>
      </c>
      <c r="N40" s="16">
        <v>12537.578728895878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C41" s="15" t="s">
        <v>12</v>
      </c>
      <c r="D41" s="16">
        <v>3713.6612790936751</v>
      </c>
      <c r="E41" s="16">
        <v>9314.6819253478279</v>
      </c>
      <c r="F41" s="16">
        <v>16631.07042564312</v>
      </c>
      <c r="G41" s="16">
        <v>18875.571635630047</v>
      </c>
      <c r="H41" s="16">
        <v>16361.917045231876</v>
      </c>
      <c r="I41" s="16">
        <v>20213.124798884823</v>
      </c>
      <c r="J41" s="16">
        <v>14683.3732067785</v>
      </c>
      <c r="K41" s="16">
        <v>8901.6552970637495</v>
      </c>
      <c r="L41" s="16">
        <v>7225.1664087097861</v>
      </c>
      <c r="M41" s="16">
        <v>6955.3941271187223</v>
      </c>
      <c r="N41" s="16">
        <v>5573.5050765034648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C42" s="15" t="s">
        <v>12</v>
      </c>
      <c r="D42" s="16">
        <v>3713.6612790936751</v>
      </c>
      <c r="E42" s="16">
        <v>9314.6819253478279</v>
      </c>
      <c r="F42" s="16">
        <v>16631.07042564312</v>
      </c>
      <c r="G42" s="16">
        <v>20330.373429699092</v>
      </c>
      <c r="H42" s="16">
        <v>12189.488193583047</v>
      </c>
      <c r="I42" s="16">
        <v>16436.400105231194</v>
      </c>
      <c r="J42" s="16">
        <v>14643.403727168527</v>
      </c>
      <c r="K42" s="16">
        <v>9426.3133389794057</v>
      </c>
      <c r="L42" s="16">
        <v>7395.7458077380379</v>
      </c>
      <c r="M42" s="16">
        <v>6268.2455030001856</v>
      </c>
      <c r="N42" s="16">
        <v>4748.7446418388217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C43" s="15" t="s">
        <v>12</v>
      </c>
      <c r="D43" s="16">
        <v>3713.6612790936751</v>
      </c>
      <c r="E43" s="16">
        <v>9314.6819253478279</v>
      </c>
      <c r="F43" s="16">
        <v>16631.07042564312</v>
      </c>
      <c r="G43" s="16">
        <v>18876.689539235464</v>
      </c>
      <c r="H43" s="16">
        <v>16355.519245247124</v>
      </c>
      <c r="I43" s="16">
        <v>20192.456697914557</v>
      </c>
      <c r="J43" s="16">
        <v>14888.286679070807</v>
      </c>
      <c r="K43" s="16">
        <v>8904.1642791062877</v>
      </c>
      <c r="L43" s="16">
        <v>7294.1167666660394</v>
      </c>
      <c r="M43" s="16">
        <v>6969.2935026824562</v>
      </c>
      <c r="N43" s="16">
        <v>5571.6702268444396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C44" s="15" t="s">
        <v>12</v>
      </c>
      <c r="D44" s="16">
        <v>3713.6612790936751</v>
      </c>
      <c r="E44" s="16">
        <v>9314.6819253478279</v>
      </c>
      <c r="F44" s="16">
        <v>16631.07042564312</v>
      </c>
      <c r="G44" s="16">
        <v>20330.373429699092</v>
      </c>
      <c r="H44" s="16">
        <v>15773.662235119376</v>
      </c>
      <c r="I44" s="16">
        <v>20788.584287523972</v>
      </c>
      <c r="J44" s="16">
        <v>15961.21269393311</v>
      </c>
      <c r="K44" s="16">
        <v>10282.290195778451</v>
      </c>
      <c r="L44" s="16">
        <v>7874.3328324284048</v>
      </c>
      <c r="M44" s="16">
        <v>6923.0809805276722</v>
      </c>
      <c r="N44" s="16">
        <v>5624.0023526266714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C45" s="15" t="s">
        <v>12</v>
      </c>
      <c r="D45" s="16">
        <v>3713.6612790936751</v>
      </c>
      <c r="E45" s="16">
        <v>9314.6819253478279</v>
      </c>
      <c r="F45" s="16">
        <v>16631.07042564312</v>
      </c>
      <c r="G45" s="16">
        <v>18890.64869426049</v>
      </c>
      <c r="H45" s="16">
        <v>12799.940047480968</v>
      </c>
      <c r="I45" s="16">
        <v>12414.505806962334</v>
      </c>
      <c r="J45" s="16">
        <v>18265.118069739918</v>
      </c>
      <c r="K45" s="16">
        <v>12641.837687252622</v>
      </c>
      <c r="L45" s="16">
        <v>9400.3412751245378</v>
      </c>
      <c r="M45" s="16">
        <v>7045.2051802463366</v>
      </c>
      <c r="N45" s="16">
        <v>5305.451885338076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C46" s="15" t="s">
        <v>12</v>
      </c>
      <c r="D46" s="16">
        <v>3713.6612790936751</v>
      </c>
      <c r="E46" s="16">
        <v>9314.6819253478279</v>
      </c>
      <c r="F46" s="16">
        <v>16631.07042564312</v>
      </c>
      <c r="G46" s="16">
        <v>20330.373429699092</v>
      </c>
      <c r="H46" s="16">
        <v>15375.278271637972</v>
      </c>
      <c r="I46" s="16">
        <v>14016.256058675051</v>
      </c>
      <c r="J46" s="16">
        <v>12870.195335191833</v>
      </c>
      <c r="K46" s="16">
        <v>11466.737228786333</v>
      </c>
      <c r="L46" s="16">
        <v>9632.3810421157232</v>
      </c>
      <c r="M46" s="16">
        <v>11738.122074609822</v>
      </c>
      <c r="N46" s="16">
        <v>9680.4338044721135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C47" s="15" t="s">
        <v>12</v>
      </c>
      <c r="D47" s="16">
        <v>3713.6612790936751</v>
      </c>
      <c r="E47" s="16">
        <v>9314.6819253478279</v>
      </c>
      <c r="F47" s="16">
        <v>16631.07042564312</v>
      </c>
      <c r="G47" s="16">
        <v>18890.648693405172</v>
      </c>
      <c r="H47" s="16">
        <v>12812.010044373541</v>
      </c>
      <c r="I47" s="16">
        <v>12414.505806962334</v>
      </c>
      <c r="J47" s="16">
        <v>18266.45701665157</v>
      </c>
      <c r="K47" s="16">
        <v>12648.933052631004</v>
      </c>
      <c r="L47" s="16">
        <v>9330.5276843272077</v>
      </c>
      <c r="M47" s="16">
        <v>7081.7471325337328</v>
      </c>
      <c r="N47" s="16">
        <v>5300.3018451540156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C48" s="15" t="s">
        <v>12</v>
      </c>
      <c r="D48" s="16">
        <v>3713.6612790936751</v>
      </c>
      <c r="E48" s="16">
        <v>9314.6819253478279</v>
      </c>
      <c r="F48" s="16">
        <v>16631.07042564312</v>
      </c>
      <c r="G48" s="16">
        <v>20330.373429699092</v>
      </c>
      <c r="H48" s="16">
        <v>15355.746496473121</v>
      </c>
      <c r="I48" s="16">
        <v>14016.256058675051</v>
      </c>
      <c r="J48" s="16">
        <v>12870.195335191798</v>
      </c>
      <c r="K48" s="16">
        <v>11448.052566035982</v>
      </c>
      <c r="L48" s="16">
        <v>9720.1865627171082</v>
      </c>
      <c r="M48" s="16">
        <v>11804.315778029375</v>
      </c>
      <c r="N48" s="16">
        <v>9686.9130897687082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C49" s="15" t="s">
        <v>12</v>
      </c>
      <c r="D49" s="16">
        <v>3713.6612790936751</v>
      </c>
      <c r="E49" s="16">
        <v>9314.6819253478279</v>
      </c>
      <c r="F49" s="16">
        <v>16631.07042564312</v>
      </c>
      <c r="G49" s="16">
        <v>18890.64869426049</v>
      </c>
      <c r="H49" s="16">
        <v>12799.940047480968</v>
      </c>
      <c r="I49" s="16">
        <v>12414.505806962334</v>
      </c>
      <c r="J49" s="16">
        <v>18265.118071590205</v>
      </c>
      <c r="K49" s="16">
        <v>12641.83768757401</v>
      </c>
      <c r="L49" s="16">
        <v>9400.3412733186251</v>
      </c>
      <c r="M49" s="16">
        <v>7045.2053866747219</v>
      </c>
      <c r="N49" s="16">
        <v>5305.4518849091328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C50" s="15" t="s">
        <v>12</v>
      </c>
      <c r="D50" s="16">
        <v>3713.6612790936751</v>
      </c>
      <c r="E50" s="16">
        <v>9314.6819253478279</v>
      </c>
      <c r="F50" s="16">
        <v>16631.07042564312</v>
      </c>
      <c r="G50" s="16">
        <v>20330.373429699092</v>
      </c>
      <c r="H50" s="16">
        <v>15375.278271676087</v>
      </c>
      <c r="I50" s="16">
        <v>14016.256058675051</v>
      </c>
      <c r="J50" s="16">
        <v>12870.195335191798</v>
      </c>
      <c r="K50" s="16">
        <v>11466.73722878634</v>
      </c>
      <c r="L50" s="16">
        <v>9632.3810419835918</v>
      </c>
      <c r="M50" s="16">
        <v>11738.122074576675</v>
      </c>
      <c r="N50" s="16">
        <v>9680.4338044603628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C51" s="15" t="s">
        <v>12</v>
      </c>
      <c r="D51" s="16">
        <v>3713.6612790936751</v>
      </c>
      <c r="E51" s="16">
        <v>9314.6819253478279</v>
      </c>
      <c r="F51" s="16">
        <v>16631.07042564312</v>
      </c>
      <c r="G51" s="16">
        <v>19234.052359955418</v>
      </c>
      <c r="H51" s="16">
        <v>12383.961076109685</v>
      </c>
      <c r="I51" s="16">
        <v>9223.9650135957854</v>
      </c>
      <c r="J51" s="16">
        <v>3093.465130410525</v>
      </c>
      <c r="K51" s="16">
        <v>3982.2573354604415</v>
      </c>
      <c r="L51" s="16">
        <v>3521.4391723584777</v>
      </c>
      <c r="M51" s="16">
        <v>2782.9836428032154</v>
      </c>
      <c r="N51" s="16">
        <v>2966.7559680950271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C52" s="15" t="s">
        <v>12</v>
      </c>
      <c r="D52" s="16">
        <v>3713.6612790936751</v>
      </c>
      <c r="E52" s="16">
        <v>9314.6819253478279</v>
      </c>
      <c r="F52" s="16">
        <v>16631.07042564312</v>
      </c>
      <c r="G52" s="16">
        <v>20330.373429699092</v>
      </c>
      <c r="H52" s="16">
        <v>15774.471895516355</v>
      </c>
      <c r="I52" s="16">
        <v>20794.352113985195</v>
      </c>
      <c r="J52" s="16">
        <v>15702.912259854562</v>
      </c>
      <c r="K52" s="16">
        <v>10231.446280000302</v>
      </c>
      <c r="L52" s="16">
        <v>7682.867634274975</v>
      </c>
      <c r="M52" s="16">
        <v>6976.6802553441294</v>
      </c>
      <c r="N52" s="16">
        <v>5600.0499178703967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C53" s="15" t="s">
        <v>12</v>
      </c>
      <c r="D53" s="16">
        <v>3713.6612790936751</v>
      </c>
      <c r="E53" s="16">
        <v>9314.6819253478279</v>
      </c>
      <c r="F53" s="16">
        <v>16631.07042564312</v>
      </c>
      <c r="G53" s="16">
        <v>20330.373429699092</v>
      </c>
      <c r="H53" s="16">
        <v>13247.831813084929</v>
      </c>
      <c r="I53" s="16">
        <v>11795.746586512872</v>
      </c>
      <c r="J53" s="16">
        <v>11463.341849243174</v>
      </c>
      <c r="K53" s="16">
        <v>4400.8579081418011</v>
      </c>
      <c r="L53" s="16">
        <v>3674.5502171655712</v>
      </c>
      <c r="M53" s="16">
        <v>4381.7258554289856</v>
      </c>
      <c r="N53" s="16">
        <v>3901.2883606021878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C54" s="15" t="s">
        <v>12</v>
      </c>
      <c r="D54" s="16">
        <v>3713.6612790936751</v>
      </c>
      <c r="E54" s="16">
        <v>9314.6819253478279</v>
      </c>
      <c r="F54" s="16">
        <v>16631.07042564312</v>
      </c>
      <c r="G54" s="16">
        <v>12599.554913225631</v>
      </c>
      <c r="H54" s="16">
        <v>12411.100487623331</v>
      </c>
      <c r="I54" s="16">
        <v>11397.275023477217</v>
      </c>
      <c r="J54" s="16">
        <v>14230.404334634706</v>
      </c>
      <c r="K54" s="16">
        <v>11338.287378882278</v>
      </c>
      <c r="L54" s="16">
        <v>8891.1405056403582</v>
      </c>
      <c r="M54" s="16">
        <v>5577.906719565628</v>
      </c>
      <c r="N54" s="16">
        <v>3958.2600686732048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C55" s="15" t="s">
        <v>12</v>
      </c>
      <c r="D55" s="16">
        <v>3713.6612790936751</v>
      </c>
      <c r="E55" s="16">
        <v>9314.6819253478279</v>
      </c>
      <c r="F55" s="16">
        <v>16631.07042564312</v>
      </c>
      <c r="G55" s="16">
        <v>20330.373429699092</v>
      </c>
      <c r="H55" s="16">
        <v>12472.576223397145</v>
      </c>
      <c r="I55" s="16">
        <v>11338.456385621113</v>
      </c>
      <c r="J55" s="16">
        <v>10104.139903674775</v>
      </c>
      <c r="K55" s="16">
        <v>9968.9731509985722</v>
      </c>
      <c r="L55" s="16">
        <v>9245.0856767913428</v>
      </c>
      <c r="M55" s="16">
        <v>13358.013880232935</v>
      </c>
      <c r="N55" s="16">
        <v>9456.7596185132988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C56" s="15" t="s">
        <v>12</v>
      </c>
      <c r="D56" s="16">
        <v>3713.6612790936751</v>
      </c>
      <c r="E56" s="16">
        <v>9314.6819253478279</v>
      </c>
      <c r="F56" s="16">
        <v>16631.07042564312</v>
      </c>
      <c r="G56" s="16">
        <v>18839.101771955418</v>
      </c>
      <c r="H56" s="16">
        <v>12913.560981530381</v>
      </c>
      <c r="I56" s="16">
        <v>12021.188157510438</v>
      </c>
      <c r="J56" s="16">
        <v>17804.487130793146</v>
      </c>
      <c r="K56" s="16">
        <v>12316.220088354021</v>
      </c>
      <c r="L56" s="16">
        <v>9924.4240642801833</v>
      </c>
      <c r="M56" s="16">
        <v>6707.9955269776765</v>
      </c>
      <c r="N56" s="16">
        <v>5446.395647178716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C57" s="15" t="s">
        <v>12</v>
      </c>
      <c r="D57" s="16">
        <v>3713.6612790936751</v>
      </c>
      <c r="E57" s="16">
        <v>9314.6819253478279</v>
      </c>
      <c r="F57" s="16">
        <v>16631.07042564312</v>
      </c>
      <c r="G57" s="16">
        <v>20330.373429699092</v>
      </c>
      <c r="H57" s="16">
        <v>15127.43511803822</v>
      </c>
      <c r="I57" s="16">
        <v>13861.039608477651</v>
      </c>
      <c r="J57" s="16">
        <v>13031.706597421946</v>
      </c>
      <c r="K57" s="16">
        <v>11549.814891823629</v>
      </c>
      <c r="L57" s="16">
        <v>10105.314017401903</v>
      </c>
      <c r="M57" s="16">
        <v>10712.281606333579</v>
      </c>
      <c r="N57" s="16">
        <v>9139.3874631814306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C58" s="15" t="s">
        <v>12</v>
      </c>
      <c r="D58" s="16">
        <v>3713.6612790936751</v>
      </c>
      <c r="E58" s="16">
        <v>9314.6819253478279</v>
      </c>
      <c r="F58" s="16">
        <v>16631.07042564312</v>
      </c>
      <c r="G58" s="16">
        <v>18941.259003223142</v>
      </c>
      <c r="H58" s="16">
        <v>16949.240321554771</v>
      </c>
      <c r="I58" s="16">
        <v>20983.753903871871</v>
      </c>
      <c r="J58" s="16">
        <v>13865.051550525421</v>
      </c>
      <c r="K58" s="16">
        <v>10092.391433207875</v>
      </c>
      <c r="L58" s="16">
        <v>7909.0107414261247</v>
      </c>
      <c r="M58" s="16">
        <v>8555.533239308279</v>
      </c>
      <c r="N58" s="16">
        <v>5289.7628540672995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C59" s="15" t="s">
        <v>12</v>
      </c>
      <c r="D59" s="16">
        <v>3713.6612790936751</v>
      </c>
      <c r="E59" s="16">
        <v>9314.6819253478279</v>
      </c>
      <c r="F59" s="16">
        <v>16631.07042564312</v>
      </c>
      <c r="G59" s="16">
        <v>20330.373429699092</v>
      </c>
      <c r="H59" s="16">
        <v>16710.989772658009</v>
      </c>
      <c r="I59" s="16">
        <v>21576.343426739895</v>
      </c>
      <c r="J59" s="16">
        <v>19236.832199139757</v>
      </c>
      <c r="K59" s="16">
        <v>12621.673828724885</v>
      </c>
      <c r="L59" s="16">
        <v>7787.3230899526343</v>
      </c>
      <c r="M59" s="16">
        <v>7586.9418386170537</v>
      </c>
      <c r="N59" s="16">
        <v>5219.2473838239166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C60" s="15" t="s">
        <v>12</v>
      </c>
      <c r="D60" s="16">
        <v>3713.6612790936751</v>
      </c>
      <c r="E60" s="16">
        <v>9314.6819253478279</v>
      </c>
      <c r="F60" s="16">
        <v>16631.07042564312</v>
      </c>
      <c r="G60" s="16">
        <v>18941.166463147048</v>
      </c>
      <c r="H60" s="16">
        <v>16960.741838414928</v>
      </c>
      <c r="I60" s="16">
        <v>20971.638502035614</v>
      </c>
      <c r="J60" s="16">
        <v>13917.07132189197</v>
      </c>
      <c r="K60" s="16">
        <v>10218.768873965097</v>
      </c>
      <c r="L60" s="16">
        <v>7697.1056859871615</v>
      </c>
      <c r="M60" s="16">
        <v>8540.0850914685871</v>
      </c>
      <c r="N60" s="16">
        <v>5300.9940843745353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C61" s="15" t="s">
        <v>12</v>
      </c>
      <c r="D61" s="16">
        <v>3713.6612790936751</v>
      </c>
      <c r="E61" s="16">
        <v>9314.6819253478279</v>
      </c>
      <c r="F61" s="16">
        <v>16631.07042564312</v>
      </c>
      <c r="G61" s="16">
        <v>20330.373429699092</v>
      </c>
      <c r="H61" s="16">
        <v>16726.371092027352</v>
      </c>
      <c r="I61" s="16">
        <v>21574.068202905793</v>
      </c>
      <c r="J61" s="16">
        <v>19328.137439268041</v>
      </c>
      <c r="K61" s="16">
        <v>12513.94394116733</v>
      </c>
      <c r="L61" s="16">
        <v>7611.1953455065259</v>
      </c>
      <c r="M61" s="16">
        <v>7640.1024807170934</v>
      </c>
      <c r="N61" s="16">
        <v>5181.8971269986159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C62" s="15" t="s">
        <v>12</v>
      </c>
      <c r="D62" s="16">
        <v>3713.6612790936751</v>
      </c>
      <c r="E62" s="16">
        <v>9314.6819253478279</v>
      </c>
      <c r="F62" s="16">
        <v>16631.07042564312</v>
      </c>
      <c r="G62" s="16">
        <v>18941.259003223131</v>
      </c>
      <c r="H62" s="16">
        <v>16949.240321558929</v>
      </c>
      <c r="I62" s="16">
        <v>20983.753903857931</v>
      </c>
      <c r="J62" s="16">
        <v>13865.051550492444</v>
      </c>
      <c r="K62" s="16">
        <v>10092.391433159914</v>
      </c>
      <c r="L62" s="16">
        <v>7909.0107414289105</v>
      </c>
      <c r="M62" s="16">
        <v>8555.5332392929413</v>
      </c>
      <c r="N62" s="16">
        <v>5289.7628540667374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C63" s="15" t="s">
        <v>12</v>
      </c>
      <c r="D63" s="16">
        <v>3713.6612790936751</v>
      </c>
      <c r="E63" s="16">
        <v>9314.6819253478279</v>
      </c>
      <c r="F63" s="16">
        <v>16631.07042564312</v>
      </c>
      <c r="G63" s="16">
        <v>18826.490433247411</v>
      </c>
      <c r="H63" s="16">
        <v>16359.449978095388</v>
      </c>
      <c r="I63" s="16">
        <v>20212.952374346594</v>
      </c>
      <c r="J63" s="16">
        <v>14584.264409719613</v>
      </c>
      <c r="K63" s="16">
        <v>8845.1438329405992</v>
      </c>
      <c r="L63" s="16">
        <v>7323.3395574332735</v>
      </c>
      <c r="M63" s="16">
        <v>6981.6859860985514</v>
      </c>
      <c r="N63" s="16">
        <v>5571.3796694846533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C64" s="15" t="s">
        <v>12</v>
      </c>
      <c r="D64" s="16">
        <v>3713.6612790936751</v>
      </c>
      <c r="E64" s="16">
        <v>9314.6819253478279</v>
      </c>
      <c r="F64" s="16">
        <v>16631.07042564312</v>
      </c>
      <c r="G64" s="16">
        <v>20330.373429699092</v>
      </c>
      <c r="H64" s="16">
        <v>16710.989774165559</v>
      </c>
      <c r="I64" s="16">
        <v>21576.343426722713</v>
      </c>
      <c r="J64" s="16">
        <v>19236.832199141241</v>
      </c>
      <c r="K64" s="16">
        <v>12621.673828718671</v>
      </c>
      <c r="L64" s="16">
        <v>7787.323090975493</v>
      </c>
      <c r="M64" s="16">
        <v>7586.9418382745707</v>
      </c>
      <c r="N64" s="16">
        <v>5219.2473838518517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C65" s="15" t="s">
        <v>12</v>
      </c>
      <c r="D65" s="16">
        <v>3713.6612790936751</v>
      </c>
      <c r="E65" s="16">
        <v>9314.6819253478279</v>
      </c>
      <c r="F65" s="16">
        <v>16631.07042564312</v>
      </c>
      <c r="G65" s="16">
        <v>19444.601290580926</v>
      </c>
      <c r="H65" s="16">
        <v>4509.422781913061</v>
      </c>
      <c r="I65" s="16">
        <v>3297.0223302876852</v>
      </c>
      <c r="J65" s="16">
        <v>3526.7283786052467</v>
      </c>
      <c r="K65" s="16">
        <v>4134.6764845486132</v>
      </c>
      <c r="L65" s="16">
        <v>3257.8353832613966</v>
      </c>
      <c r="M65" s="16">
        <v>2729.6775915778153</v>
      </c>
      <c r="N65" s="16">
        <v>2398.421944138207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C66" s="15" t="s">
        <v>12</v>
      </c>
      <c r="D66" s="16">
        <v>3713.6612790936751</v>
      </c>
      <c r="E66" s="16">
        <v>9314.6819253478279</v>
      </c>
      <c r="F66" s="16">
        <v>16631.07042564312</v>
      </c>
      <c r="G66" s="16">
        <v>20330.373429699092</v>
      </c>
      <c r="H66" s="16">
        <v>3666.5474754572788</v>
      </c>
      <c r="I66" s="16">
        <v>3036.1940349598781</v>
      </c>
      <c r="J66" s="16">
        <v>2831.7721548849427</v>
      </c>
      <c r="K66" s="16">
        <v>3624.3443148181718</v>
      </c>
      <c r="L66" s="16">
        <v>3459.8630226501709</v>
      </c>
      <c r="M66" s="16">
        <v>2843.0800480242815</v>
      </c>
      <c r="N66" s="16">
        <v>2564.6790559368123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C67" s="15" t="s">
        <v>12</v>
      </c>
      <c r="D67" s="16">
        <v>3713.6612790936751</v>
      </c>
      <c r="E67" s="16">
        <v>9314.6819253478279</v>
      </c>
      <c r="F67" s="16">
        <v>16631.07042564312</v>
      </c>
      <c r="G67" s="16">
        <v>12622.432668695546</v>
      </c>
      <c r="H67" s="16">
        <v>14953.7192572969</v>
      </c>
      <c r="I67" s="16">
        <v>16061.360898740386</v>
      </c>
      <c r="J67" s="16">
        <v>11837.853380323926</v>
      </c>
      <c r="K67" s="16">
        <v>7452.7404498557562</v>
      </c>
      <c r="L67" s="16">
        <v>5734.9450398297076</v>
      </c>
      <c r="M67" s="16">
        <v>6065.6161830758956</v>
      </c>
      <c r="N67" s="16">
        <v>4151.6691523645404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C68" s="15" t="s">
        <v>12</v>
      </c>
      <c r="D68" s="16">
        <v>3713.6612790936751</v>
      </c>
      <c r="E68" s="16">
        <v>9314.6819253478279</v>
      </c>
      <c r="F68" s="16">
        <v>16631.07042564312</v>
      </c>
      <c r="G68" s="16">
        <v>20330.373429699092</v>
      </c>
      <c r="H68" s="16">
        <v>12745.352957996909</v>
      </c>
      <c r="I68" s="16">
        <v>17655.484009863132</v>
      </c>
      <c r="J68" s="16">
        <v>15086.637929323928</v>
      </c>
      <c r="K68" s="16">
        <v>10883.450568278995</v>
      </c>
      <c r="L68" s="16">
        <v>7217.9305844539476</v>
      </c>
      <c r="M68" s="16">
        <v>6087.4870723502627</v>
      </c>
      <c r="N68" s="16">
        <v>4173.3580584671545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C69" s="15" t="s">
        <v>12</v>
      </c>
      <c r="D69" s="16">
        <v>3713.6612790936751</v>
      </c>
      <c r="E69" s="16">
        <v>9314.6819253478279</v>
      </c>
      <c r="F69" s="16">
        <v>16631.07042564312</v>
      </c>
      <c r="G69" s="16">
        <v>18941.386259287523</v>
      </c>
      <c r="H69" s="16">
        <v>16956.817537272378</v>
      </c>
      <c r="I69" s="16">
        <v>20996.535715312039</v>
      </c>
      <c r="J69" s="16">
        <v>13761.51419348904</v>
      </c>
      <c r="K69" s="16">
        <v>10382.565536054877</v>
      </c>
      <c r="L69" s="16">
        <v>7859.0632592939273</v>
      </c>
      <c r="M69" s="16">
        <v>8572.9335943615206</v>
      </c>
      <c r="N69" s="16">
        <v>5261.3734687919869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C70" s="15" t="s">
        <v>12</v>
      </c>
      <c r="D70" s="16">
        <v>3713.6612790936751</v>
      </c>
      <c r="E70" s="16">
        <v>9314.6819253478279</v>
      </c>
      <c r="F70" s="16">
        <v>16631.07042564312</v>
      </c>
      <c r="G70" s="16">
        <v>20330.373429699092</v>
      </c>
      <c r="H70" s="16">
        <v>16833.809923572382</v>
      </c>
      <c r="I70" s="16">
        <v>21198.975025675347</v>
      </c>
      <c r="J70" s="16">
        <v>19423.735974378025</v>
      </c>
      <c r="K70" s="16">
        <v>12411.701812222593</v>
      </c>
      <c r="L70" s="16">
        <v>8066.4836154451868</v>
      </c>
      <c r="M70" s="16">
        <v>7501.4489110791956</v>
      </c>
      <c r="N70" s="16">
        <v>5249.3442599110185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C71" s="15" t="s">
        <v>12</v>
      </c>
      <c r="D71" s="16">
        <v>3713.6612790936751</v>
      </c>
      <c r="E71" s="16">
        <v>9314.6819253478279</v>
      </c>
      <c r="F71" s="16">
        <v>16631.07042564312</v>
      </c>
      <c r="G71" s="16">
        <v>20330.373429699092</v>
      </c>
      <c r="H71" s="16">
        <v>15775.045649369991</v>
      </c>
      <c r="I71" s="16">
        <v>20818.924564394238</v>
      </c>
      <c r="J71" s="16">
        <v>16291.841121328966</v>
      </c>
      <c r="K71" s="16">
        <v>10830.447913803277</v>
      </c>
      <c r="L71" s="16">
        <v>8042.0023530168883</v>
      </c>
      <c r="M71" s="16">
        <v>6809.6856513178254</v>
      </c>
      <c r="N71" s="16">
        <v>5614.4436300387033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C72" s="15" t="s">
        <v>12</v>
      </c>
      <c r="D72" s="16">
        <v>3713.6612790936751</v>
      </c>
      <c r="E72" s="16">
        <v>9314.6819253478279</v>
      </c>
      <c r="F72" s="16">
        <v>16631.07042564312</v>
      </c>
      <c r="G72" s="16">
        <v>18877.050741891471</v>
      </c>
      <c r="H72" s="16">
        <v>16312.349862116454</v>
      </c>
      <c r="I72" s="16">
        <v>20191.741267283851</v>
      </c>
      <c r="J72" s="16">
        <v>14202.970850274756</v>
      </c>
      <c r="K72" s="16">
        <v>9147.8700711457986</v>
      </c>
      <c r="L72" s="16">
        <v>7142.8983499756923</v>
      </c>
      <c r="M72" s="16">
        <v>7002.063157634454</v>
      </c>
      <c r="N72" s="16">
        <v>5560.1629032436604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C73" s="15" t="s">
        <v>12</v>
      </c>
      <c r="D73" s="16">
        <v>3713.6612790936751</v>
      </c>
      <c r="E73" s="16">
        <v>9314.6819253478279</v>
      </c>
      <c r="F73" s="16">
        <v>16631.07042564312</v>
      </c>
      <c r="G73" s="16">
        <v>20330.373429699092</v>
      </c>
      <c r="H73" s="16">
        <v>15774.471895516359</v>
      </c>
      <c r="I73" s="16">
        <v>20794.352113711488</v>
      </c>
      <c r="J73" s="16">
        <v>15702.912258894321</v>
      </c>
      <c r="K73" s="16">
        <v>10231.446278923286</v>
      </c>
      <c r="L73" s="16">
        <v>7682.867634114873</v>
      </c>
      <c r="M73" s="16">
        <v>6976.6802554038459</v>
      </c>
      <c r="N73" s="16">
        <v>5600.0499180113175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C74" s="15" t="s">
        <v>12</v>
      </c>
      <c r="D74" s="16">
        <v>3713.6612790936751</v>
      </c>
      <c r="E74" s="16">
        <v>9314.6819253478279</v>
      </c>
      <c r="F74" s="16">
        <v>16631.07042564312</v>
      </c>
      <c r="G74" s="16">
        <v>19573.490132550676</v>
      </c>
      <c r="H74" s="16">
        <v>3990.3884567820865</v>
      </c>
      <c r="I74" s="16">
        <v>2828.9994143128351</v>
      </c>
      <c r="J74" s="16">
        <v>3660.9137169737378</v>
      </c>
      <c r="K74" s="16">
        <v>3781.3592782127075</v>
      </c>
      <c r="L74" s="16">
        <v>4067.3173594331679</v>
      </c>
      <c r="M74" s="16">
        <v>3603.2500466414845</v>
      </c>
      <c r="N74" s="16">
        <v>3286.282475258191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C75" s="15" t="s">
        <v>12</v>
      </c>
      <c r="D75" s="16">
        <v>3713.6612790936751</v>
      </c>
      <c r="E75" s="16">
        <v>9314.6819253478279</v>
      </c>
      <c r="F75" s="16">
        <v>16631.07042564312</v>
      </c>
      <c r="G75" s="16">
        <v>20330.373429699092</v>
      </c>
      <c r="H75" s="16">
        <v>3715.1777887493358</v>
      </c>
      <c r="I75" s="16">
        <v>3165.7261382754696</v>
      </c>
      <c r="J75" s="16">
        <v>3550.5674440271273</v>
      </c>
      <c r="K75" s="16">
        <v>3788.8810652619891</v>
      </c>
      <c r="L75" s="16">
        <v>4049.3812315309551</v>
      </c>
      <c r="M75" s="16">
        <v>3099.4759392991969</v>
      </c>
      <c r="N75" s="16">
        <v>3192.7558119465875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C76" s="15" t="s">
        <v>12</v>
      </c>
      <c r="D76" s="16">
        <v>3713.6612790936751</v>
      </c>
      <c r="E76" s="16">
        <v>9314.6819253478279</v>
      </c>
      <c r="F76" s="16">
        <v>16631.07042564312</v>
      </c>
      <c r="G76" s="16">
        <v>12624.149552787101</v>
      </c>
      <c r="H76" s="16">
        <v>14687.523283373755</v>
      </c>
      <c r="I76" s="16">
        <v>15558.865456343239</v>
      </c>
      <c r="J76" s="16">
        <v>13170.344120531592</v>
      </c>
      <c r="K76" s="16">
        <v>8225.7417747621585</v>
      </c>
      <c r="L76" s="16">
        <v>6847.3127462440034</v>
      </c>
      <c r="M76" s="16">
        <v>6631.56762296535</v>
      </c>
      <c r="N76" s="16">
        <v>4633.7549645987374</v>
      </c>
    </row>
  </sheetData>
  <conditionalFormatting sqref="A1:XFD18 A20:XFD1048576 N19:XFD19">
    <cfRule type="expression" dxfId="34" priority="5">
      <formula>_xlfn.ISFORMULA(A1)</formula>
    </cfRule>
  </conditionalFormatting>
  <conditionalFormatting sqref="A19:M19">
    <cfRule type="expression" dxfId="33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A5536D-E4AE-4160-A5DE-7C5EF71DAA80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560-2A5F-40DF-8AF4-99AEC5113535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B26" sqref="B26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210</v>
      </c>
    </row>
    <row r="2" spans="1:4" s="14" customFormat="1" x14ac:dyDescent="0.3">
      <c r="A2" s="5" t="s">
        <v>5</v>
      </c>
      <c r="B2" s="14" t="s">
        <v>207</v>
      </c>
    </row>
    <row r="3" spans="1:4" s="14" customFormat="1" x14ac:dyDescent="0.3">
      <c r="A3" s="5" t="s">
        <v>6</v>
      </c>
      <c r="B3" s="14" t="s">
        <v>206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208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276</v>
      </c>
    </row>
    <row r="8" spans="1:4" s="14" customFormat="1" x14ac:dyDescent="0.3">
      <c r="A8" s="5"/>
      <c r="B8" s="14" t="s">
        <v>191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209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$D$8:$O628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280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15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INDEX($D$38:$N$76,MATCH(B$24,$B$38:$B$76,0),MATCH($A25,$D$37:$N$37,0))</f>
        <v>34.290745623713569</v>
      </c>
      <c r="C25" s="16">
        <f t="array" ref="C25">INDEX($D$38:$N$76,MATCH(C$24,$B$38:$B$76,0),MATCH($A25,$D$37:$N$37,0))</f>
        <v>32.978234877723075</v>
      </c>
      <c r="D25" s="16">
        <f t="array" ref="D25">INDEX($D$38:$N$76,MATCH(D$24,$B$38:$B$76,0),MATCH($A25,$D$37:$N$37,0))</f>
        <v>34.290745623713569</v>
      </c>
      <c r="E25" s="16">
        <f t="array" ref="E25">INDEX($D$38:$N$76,MATCH(E$24,$B$38:$B$76,0),MATCH($A25,$D$37:$N$37,0))</f>
        <v>34.290745623713569</v>
      </c>
      <c r="F25" s="16">
        <f t="array" ref="F25">INDEX($D$38:$N$76,MATCH(F$24,$B$38:$B$76,0),MATCH($A25,$D$37:$N$37,0))</f>
        <v>34.290745623713569</v>
      </c>
      <c r="G25" s="16">
        <f t="array" ref="G25">INDEX($D$38:$N$76,MATCH(G$24,$B$38:$B$76,0),MATCH($A25,$D$37:$N$37,0))</f>
        <v>34.290745623713569</v>
      </c>
      <c r="H25" s="16">
        <f t="array" ref="H25">INDEX($D$38:$N$76,MATCH(H$24,$B$38:$B$76,0),MATCH($A25,$D$37:$N$37,0))</f>
        <v>34.290745623713569</v>
      </c>
      <c r="I25" s="16">
        <f t="array" ref="I25">INDEX($D$38:$N$76,MATCH(I$24,$B$38:$B$76,0),MATCH($A25,$D$37:$N$37,0))</f>
        <v>34.290745623713569</v>
      </c>
      <c r="J25" s="16">
        <f t="array" ref="J25">INDEX($D$38:$N$76,MATCH(J$24,$B$38:$B$76,0),MATCH($A25,$D$37:$N$37,0))</f>
        <v>34.290745623713569</v>
      </c>
      <c r="K25" s="16" t="e">
        <f t="array" ref="K25">INDEX($D$38:$N$76,MATCH(K$24,$B$38:$B$76,0),MATCH($A25,$D$37:$N$37,0))</f>
        <v>#N/A</v>
      </c>
      <c r="L25" s="16" t="e">
        <f t="array" ref="L25">INDEX($D$38:$N$76,MATCH(L$24,$B$38:$B$76,0),MATCH($A25,$D$37:$N$37,0))</f>
        <v>#N/A</v>
      </c>
      <c r="M25" s="16" t="e">
        <f t="array" ref="M25">INDEX($D$38:$N$76,MATCH(M$24,$B$38:$B$76,0),MATCH($A25,$D$37:$N$37,0))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INDEX($D$38:$N$76,MATCH(B$24,$B$38:$B$76,0),MATCH($A26,$D$37:$N$37,0))</f>
        <v>39.194691350833729</v>
      </c>
      <c r="C26" s="16">
        <f t="array" ref="C26">INDEX($D$38:$N$76,MATCH(C$24,$B$38:$B$76,0),MATCH($A26,$D$37:$N$37,0))</f>
        <v>33.65775</v>
      </c>
      <c r="D26" s="16">
        <f t="array" ref="D26">INDEX($D$38:$N$76,MATCH(D$24,$B$38:$B$76,0),MATCH($A26,$D$37:$N$37,0))</f>
        <v>33.080000000000013</v>
      </c>
      <c r="E26" s="16">
        <f t="array" ref="E26">INDEX($D$38:$N$76,MATCH(E$24,$B$38:$B$76,0),MATCH($A26,$D$37:$N$37,0))</f>
        <v>33.080000000000013</v>
      </c>
      <c r="F26" s="16">
        <f t="array" ref="F26">INDEX($D$38:$N$76,MATCH(F$24,$B$38:$B$76,0),MATCH($A26,$D$37:$N$37,0))</f>
        <v>33.080000000000013</v>
      </c>
      <c r="G26" s="16">
        <f t="array" ref="G26">INDEX($D$38:$N$76,MATCH(G$24,$B$38:$B$76,0),MATCH($A26,$D$37:$N$37,0))</f>
        <v>33.080000000000013</v>
      </c>
      <c r="H26" s="16">
        <f t="array" ref="H26">INDEX($D$38:$N$76,MATCH(H$24,$B$38:$B$76,0),MATCH($A26,$D$37:$N$37,0))</f>
        <v>33.080000000000013</v>
      </c>
      <c r="I26" s="16">
        <f t="array" ref="I26">INDEX($D$38:$N$76,MATCH(I$24,$B$38:$B$76,0),MATCH($A26,$D$37:$N$37,0))</f>
        <v>33.080000000000013</v>
      </c>
      <c r="J26" s="16">
        <f t="array" ref="J26">INDEX($D$38:$N$76,MATCH(J$24,$B$38:$B$76,0),MATCH($A26,$D$37:$N$37,0))</f>
        <v>33.080000000000013</v>
      </c>
      <c r="K26" s="16" t="e">
        <f t="array" ref="K26">INDEX($D$38:$N$76,MATCH(K$24,$B$38:$B$76,0),MATCH($A26,$D$37:$N$37,0))</f>
        <v>#N/A</v>
      </c>
      <c r="L26" s="16" t="e">
        <f t="array" ref="L26">INDEX($D$38:$N$76,MATCH(L$24,$B$38:$B$76,0),MATCH($A26,$D$37:$N$37,0))</f>
        <v>#N/A</v>
      </c>
      <c r="M26" s="16" t="e">
        <f t="array" ref="M26">INDEX($D$38:$N$76,MATCH(M$24,$B$38:$B$76,0),MATCH($A26,$D$37:$N$37,0))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INDEX($D$38:$N$76,MATCH(B$24,$B$38:$B$76,0),MATCH($A27,$D$37:$N$37,0))</f>
        <v>43.38022952638778</v>
      </c>
      <c r="C27" s="16">
        <f t="array" ref="C27">INDEX($D$38:$N$76,MATCH(C$24,$B$38:$B$76,0),MATCH($A27,$D$37:$N$37,0))</f>
        <v>37.747999999999969</v>
      </c>
      <c r="D27" s="16">
        <f t="array" ref="D27">INDEX($D$38:$N$76,MATCH(D$24,$B$38:$B$76,0),MATCH($A27,$D$37:$N$37,0))</f>
        <v>34.579999999999991</v>
      </c>
      <c r="E27" s="16">
        <f t="array" ref="E27">INDEX($D$38:$N$76,MATCH(E$24,$B$38:$B$76,0),MATCH($A27,$D$37:$N$37,0))</f>
        <v>30.611829268292816</v>
      </c>
      <c r="F27" s="16">
        <f t="array" ref="F27">INDEX($D$38:$N$76,MATCH(F$24,$B$38:$B$76,0),MATCH($A27,$D$37:$N$37,0))</f>
        <v>34.579999999999991</v>
      </c>
      <c r="G27" s="16">
        <f t="array" ref="G27">INDEX($D$38:$N$76,MATCH(G$24,$B$38:$B$76,0),MATCH($A27,$D$37:$N$37,0))</f>
        <v>20.631024083544997</v>
      </c>
      <c r="H27" s="16">
        <f t="array" ref="H27">INDEX($D$38:$N$76,MATCH(H$24,$B$38:$B$76,0),MATCH($A27,$D$37:$N$37,0))</f>
        <v>34.579999999999991</v>
      </c>
      <c r="I27" s="16">
        <f t="array" ref="I27">INDEX($D$38:$N$76,MATCH(I$24,$B$38:$B$76,0),MATCH($A27,$D$37:$N$37,0))</f>
        <v>27.93695121951264</v>
      </c>
      <c r="J27" s="16">
        <f t="array" ref="J27">INDEX($D$38:$N$76,MATCH(J$24,$B$38:$B$76,0),MATCH($A27,$D$37:$N$37,0))</f>
        <v>34.579999999999991</v>
      </c>
      <c r="K27" s="16" t="e">
        <f t="array" ref="K27">INDEX($D$38:$N$76,MATCH(K$24,$B$38:$B$76,0),MATCH($A27,$D$37:$N$37,0))</f>
        <v>#N/A</v>
      </c>
      <c r="L27" s="16" t="e">
        <f t="array" ref="L27">INDEX($D$38:$N$76,MATCH(L$24,$B$38:$B$76,0),MATCH($A27,$D$37:$N$37,0))</f>
        <v>#N/A</v>
      </c>
      <c r="M27" s="16" t="e">
        <f t="array" ref="M27">INDEX($D$38:$N$76,MATCH(M$24,$B$38:$B$76,0),MATCH($A27,$D$37:$N$37,0))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INDEX($D$38:$N$76,MATCH(B$24,$B$38:$B$76,0),MATCH($A28,$D$37:$N$37,0))</f>
        <v>44.997052197540491</v>
      </c>
      <c r="C28" s="16">
        <f t="array" ref="C28">INDEX($D$38:$N$76,MATCH(C$24,$B$38:$B$76,0),MATCH($A28,$D$37:$N$37,0))</f>
        <v>42.474999999999973</v>
      </c>
      <c r="D28" s="16">
        <f t="array" ref="D28">INDEX($D$38:$N$76,MATCH(D$24,$B$38:$B$76,0),MATCH($A28,$D$37:$N$37,0))</f>
        <v>35.880000000000031</v>
      </c>
      <c r="E28" s="16">
        <f t="array" ref="E28">INDEX($D$38:$N$76,MATCH(E$24,$B$38:$B$76,0),MATCH($A28,$D$37:$N$37,0))</f>
        <v>28.147908536585387</v>
      </c>
      <c r="F28" s="16">
        <f t="array" ref="F28">INDEX($D$38:$N$76,MATCH(F$24,$B$38:$B$76,0),MATCH($A28,$D$37:$N$37,0))</f>
        <v>29.07748387096791</v>
      </c>
      <c r="G28" s="16">
        <f t="array" ref="G28">INDEX($D$38:$N$76,MATCH(G$24,$B$38:$B$76,0),MATCH($A28,$D$37:$N$37,0))</f>
        <v>8.4321871156761148</v>
      </c>
      <c r="H28" s="16">
        <f t="array" ref="H28">INDEX($D$38:$N$76,MATCH(H$24,$B$38:$B$76,0),MATCH($A28,$D$37:$N$37,0))</f>
        <v>13.19677934203499</v>
      </c>
      <c r="I28" s="16">
        <f t="array" ref="I28">INDEX($D$38:$N$76,MATCH(I$24,$B$38:$B$76,0),MATCH($A28,$D$37:$N$37,0))</f>
        <v>22.798152439024776</v>
      </c>
      <c r="J28" s="16">
        <f t="array" ref="J28">INDEX($D$38:$N$76,MATCH(J$24,$B$38:$B$76,0),MATCH($A28,$D$37:$N$37,0))</f>
        <v>24.360494623656503</v>
      </c>
      <c r="K28" s="16" t="e">
        <f t="array" ref="K28">INDEX($D$38:$N$76,MATCH(K$24,$B$38:$B$76,0),MATCH($A28,$D$37:$N$37,0))</f>
        <v>#N/A</v>
      </c>
      <c r="L28" s="16" t="e">
        <f t="array" ref="L28">INDEX($D$38:$N$76,MATCH(L$24,$B$38:$B$76,0),MATCH($A28,$D$37:$N$37,0))</f>
        <v>#N/A</v>
      </c>
      <c r="M28" s="16" t="e">
        <f t="array" ref="M28">INDEX($D$38:$N$76,MATCH(M$24,$B$38:$B$76,0),MATCH($A28,$D$37:$N$37,0))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INDEX($D$38:$N$76,MATCH(B$24,$B$38:$B$76,0),MATCH($A29,$D$37:$N$37,0))</f>
        <v>46.978716099553125</v>
      </c>
      <c r="C29" s="16">
        <f t="array" ref="C29">INDEX($D$38:$N$76,MATCH(C$24,$B$38:$B$76,0),MATCH($A29,$D$37:$N$37,0))</f>
        <v>45.079687288034947</v>
      </c>
      <c r="D29" s="16">
        <f t="array" ref="D29">INDEX($D$38:$N$76,MATCH(D$24,$B$38:$B$76,0),MATCH($A29,$D$37:$N$37,0))</f>
        <v>37.330000000000005</v>
      </c>
      <c r="E29" s="16">
        <f t="array" ref="E29">INDEX($D$38:$N$76,MATCH(E$24,$B$38:$B$76,0),MATCH($A29,$D$37:$N$37,0))</f>
        <v>25.640572146596405</v>
      </c>
      <c r="F29" s="16">
        <f t="array" ref="F29">INDEX($D$38:$N$76,MATCH(F$24,$B$38:$B$76,0),MATCH($A29,$D$37:$N$37,0))</f>
        <v>23.578967741935212</v>
      </c>
      <c r="G29" s="16">
        <f t="array" ref="G29">INDEX($D$38:$N$76,MATCH(G$24,$B$38:$B$76,0),MATCH($A29,$D$37:$N$37,0))</f>
        <v>2.0036968501614796</v>
      </c>
      <c r="H29" s="16">
        <f t="array" ref="H29">INDEX($D$38:$N$76,MATCH(H$24,$B$38:$B$76,0),MATCH($A29,$D$37:$N$37,0))</f>
        <v>-7.760020273919217</v>
      </c>
      <c r="I29" s="16">
        <f t="array" ref="I29">INDEX($D$38:$N$76,MATCH(I$24,$B$38:$B$76,0),MATCH($A29,$D$37:$N$37,0))</f>
        <v>17.659353658536904</v>
      </c>
      <c r="J29" s="16">
        <f t="array" ref="J29">INDEX($D$38:$N$76,MATCH(J$24,$B$38:$B$76,0),MATCH($A29,$D$37:$N$37,0))</f>
        <v>14.144989247311505</v>
      </c>
      <c r="K29" s="16" t="e">
        <f t="array" ref="K29">INDEX($D$38:$N$76,MATCH(K$24,$B$38:$B$76,0),MATCH($A29,$D$37:$N$37,0))</f>
        <v>#N/A</v>
      </c>
      <c r="L29" s="16" t="e">
        <f t="array" ref="L29">INDEX($D$38:$N$76,MATCH(L$24,$B$38:$B$76,0),MATCH($A29,$D$37:$N$37,0))</f>
        <v>#N/A</v>
      </c>
      <c r="M29" s="16" t="e">
        <f t="array" ref="M29">INDEX($D$38:$N$76,MATCH(M$24,$B$38:$B$76,0),MATCH($A29,$D$37:$N$37,0))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INDEX($D$38:$N$76,MATCH(B$24,$B$38:$B$76,0),MATCH($A30,$D$37:$N$37,0))</f>
        <v>50.464529305061397</v>
      </c>
      <c r="C30" s="16">
        <f t="array" ref="C30">INDEX($D$38:$N$76,MATCH(C$24,$B$38:$B$76,0),MATCH($A30,$D$37:$N$37,0))</f>
        <v>48.552662991101144</v>
      </c>
      <c r="D30" s="16">
        <f t="array" ref="D30">INDEX($D$38:$N$76,MATCH(D$24,$B$38:$B$76,0),MATCH($A30,$D$37:$N$37,0))</f>
        <v>38.779999999999944</v>
      </c>
      <c r="E30" s="16">
        <f t="array" ref="E30">INDEX($D$38:$N$76,MATCH(E$24,$B$38:$B$76,0),MATCH($A30,$D$37:$N$37,0))</f>
        <v>20.61407749062095</v>
      </c>
      <c r="F30" s="16">
        <f t="array" ref="F30">INDEX($D$38:$N$76,MATCH(F$24,$B$38:$B$76,0),MATCH($A30,$D$37:$N$37,0))</f>
        <v>18.080451612902596</v>
      </c>
      <c r="G30" s="16">
        <f t="array" ref="G30">INDEX($D$38:$N$76,MATCH(G$24,$B$38:$B$76,0),MATCH($A30,$D$37:$N$37,0))</f>
        <v>-2.4693555443319073</v>
      </c>
      <c r="H30" s="16">
        <f t="array" ref="H30">INDEX($D$38:$N$76,MATCH(H$24,$B$38:$B$76,0),MATCH($A30,$D$37:$N$37,0))</f>
        <v>-18.803743760211368</v>
      </c>
      <c r="I30" s="16">
        <f t="array" ref="I30">INDEX($D$38:$N$76,MATCH(I$24,$B$38:$B$76,0),MATCH($A30,$D$37:$N$37,0))</f>
        <v>11.789537510027046</v>
      </c>
      <c r="J30" s="16">
        <f t="array" ref="J30">INDEX($D$38:$N$76,MATCH(J$24,$B$38:$B$76,0),MATCH($A30,$D$37:$N$37,0))</f>
        <v>3.9294838709670388</v>
      </c>
      <c r="K30" s="16" t="e">
        <f t="array" ref="K30">INDEX($D$38:$N$76,MATCH(K$24,$B$38:$B$76,0),MATCH($A30,$D$37:$N$37,0))</f>
        <v>#N/A</v>
      </c>
      <c r="L30" s="16" t="e">
        <f t="array" ref="L30">INDEX($D$38:$N$76,MATCH(L$24,$B$38:$B$76,0),MATCH($A30,$D$37:$N$37,0))</f>
        <v>#N/A</v>
      </c>
      <c r="M30" s="16" t="e">
        <f t="array" ref="M30">INDEX($D$38:$N$76,MATCH(M$24,$B$38:$B$76,0),MATCH($A30,$D$37:$N$37,0))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INDEX($D$38:$N$76,MATCH(B$24,$B$38:$B$76,0),MATCH($A31,$D$37:$N$37,0))</f>
        <v>52.918215691467694</v>
      </c>
      <c r="C31" s="16">
        <f t="array" ref="C31">INDEX($D$38:$N$76,MATCH(C$24,$B$38:$B$76,0),MATCH($A31,$D$37:$N$37,0))</f>
        <v>50.48750795822901</v>
      </c>
      <c r="D31" s="16">
        <f t="array" ref="D31">INDEX($D$38:$N$76,MATCH(D$24,$B$38:$B$76,0),MATCH($A31,$D$37:$N$37,0))</f>
        <v>48.098182503609664</v>
      </c>
      <c r="E31" s="16">
        <f t="array" ref="E31">INDEX($D$38:$N$76,MATCH(E$24,$B$38:$B$76,0),MATCH($A31,$D$37:$N$37,0))</f>
        <v>11.109104150885724</v>
      </c>
      <c r="F31" s="16">
        <f t="array" ref="F31">INDEX($D$38:$N$76,MATCH(F$24,$B$38:$B$76,0),MATCH($A31,$D$37:$N$37,0))</f>
        <v>11.90614322962583</v>
      </c>
      <c r="G31" s="16">
        <f t="array" ref="G31">INDEX($D$38:$N$76,MATCH(G$24,$B$38:$B$76,0),MATCH($A31,$D$37:$N$37,0))</f>
        <v>3.4556887270539929</v>
      </c>
      <c r="H31" s="16">
        <f t="array" ref="H31">INDEX($D$38:$N$76,MATCH(H$24,$B$38:$B$76,0),MATCH($A31,$D$37:$N$37,0))</f>
        <v>4.0685804294061416</v>
      </c>
      <c r="I31" s="16">
        <f t="array" ref="I31">INDEX($D$38:$N$76,MATCH(I$24,$B$38:$B$76,0),MATCH($A31,$D$37:$N$37,0))</f>
        <v>3.8626834162397863</v>
      </c>
      <c r="J31" s="16">
        <f t="array" ref="J31">INDEX($D$38:$N$76,MATCH(J$24,$B$38:$B$76,0),MATCH($A31,$D$37:$N$37,0))</f>
        <v>3.9114832538060997</v>
      </c>
      <c r="K31" s="16" t="e">
        <f t="array" ref="K31">INDEX($D$38:$N$76,MATCH(K$24,$B$38:$B$76,0),MATCH($A31,$D$37:$N$37,0))</f>
        <v>#N/A</v>
      </c>
      <c r="L31" s="16" t="e">
        <f t="array" ref="L31">INDEX($D$38:$N$76,MATCH(L$24,$B$38:$B$76,0),MATCH($A31,$D$37:$N$37,0))</f>
        <v>#N/A</v>
      </c>
      <c r="M31" s="16" t="e">
        <f t="array" ref="M31">INDEX($D$38:$N$76,MATCH(M$24,$B$38:$B$76,0),MATCH($A31,$D$37:$N$37,0))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INDEX($D$38:$N$76,MATCH(B$24,$B$38:$B$76,0),MATCH($A32,$D$37:$N$37,0))</f>
        <v>55.432883531890944</v>
      </c>
      <c r="C32" s="16">
        <f t="array" ref="C32">INDEX($D$38:$N$76,MATCH(C$24,$B$38:$B$76,0),MATCH($A32,$D$37:$N$37,0))</f>
        <v>52.833691558968297</v>
      </c>
      <c r="D32" s="16">
        <f t="array" ref="D32">INDEX($D$38:$N$76,MATCH(D$24,$B$38:$B$76,0),MATCH($A32,$D$37:$N$37,0))</f>
        <v>52.001385526234436</v>
      </c>
      <c r="E32" s="16">
        <f t="array" ref="E32">INDEX($D$38:$N$76,MATCH(E$24,$B$38:$B$76,0),MATCH($A32,$D$37:$N$37,0))</f>
        <v>4.6769627073816906</v>
      </c>
      <c r="F32" s="16">
        <f t="array" ref="F32">INDEX($D$38:$N$76,MATCH(F$24,$B$38:$B$76,0),MATCH($A32,$D$37:$N$37,0))</f>
        <v>4.069366770340757</v>
      </c>
      <c r="G32" s="16">
        <f t="array" ref="G32">INDEX($D$38:$N$76,MATCH(G$24,$B$38:$B$76,0),MATCH($A32,$D$37:$N$37,0))</f>
        <v>-2.5840920350395898E-3</v>
      </c>
      <c r="H32" s="16">
        <f t="array" ref="H32">INDEX($D$38:$N$76,MATCH(H$24,$B$38:$B$76,0),MATCH($A32,$D$37:$N$37,0))</f>
        <v>3.1355142724709699</v>
      </c>
      <c r="I32" s="16">
        <f t="array" ref="I32">INDEX($D$38:$N$76,MATCH(I$24,$B$38:$B$76,0),MATCH($A32,$D$37:$N$37,0))</f>
        <v>-2.374090778056352</v>
      </c>
      <c r="J32" s="16">
        <f t="array" ref="J32">INDEX($D$38:$N$76,MATCH(J$24,$B$38:$B$76,0),MATCH($A32,$D$37:$N$37,0))</f>
        <v>-0.81316564168717809</v>
      </c>
      <c r="K32" s="16" t="e">
        <f t="array" ref="K32">INDEX($D$38:$N$76,MATCH(K$24,$B$38:$B$76,0),MATCH($A32,$D$37:$N$37,0))</f>
        <v>#N/A</v>
      </c>
      <c r="L32" s="16" t="e">
        <f t="array" ref="L32">INDEX($D$38:$N$76,MATCH(L$24,$B$38:$B$76,0),MATCH($A32,$D$37:$N$37,0))</f>
        <v>#N/A</v>
      </c>
      <c r="M32" s="16" t="e">
        <f t="array" ref="M32">INDEX($D$38:$N$76,MATCH(M$24,$B$38:$B$76,0),MATCH($A32,$D$37:$N$37,0))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INDEX($D$38:$N$76,MATCH(B$24,$B$38:$B$76,0),MATCH($A33,$D$37:$N$37,0))</f>
        <v>54.59009985403631</v>
      </c>
      <c r="C33" s="16">
        <f t="array" ref="C33">INDEX($D$38:$N$76,MATCH(C$24,$B$38:$B$76,0),MATCH($A33,$D$37:$N$37,0))</f>
        <v>51.559542001917961</v>
      </c>
      <c r="D33" s="16">
        <f t="array" ref="D33">INDEX($D$38:$N$76,MATCH(D$24,$B$38:$B$76,0),MATCH($A33,$D$37:$N$37,0))</f>
        <v>52.460102027909151</v>
      </c>
      <c r="E33" s="16">
        <f t="array" ref="E33">INDEX($D$38:$N$76,MATCH(E$24,$B$38:$B$76,0),MATCH($A33,$D$37:$N$37,0))</f>
        <v>-2.3426626738993321</v>
      </c>
      <c r="F33" s="16">
        <f t="array" ref="F33">INDEX($D$38:$N$76,MATCH(F$24,$B$38:$B$76,0),MATCH($A33,$D$37:$N$37,0))</f>
        <v>-2.6647027588577914</v>
      </c>
      <c r="G33" s="16">
        <f t="array" ref="G33">INDEX($D$38:$N$76,MATCH(G$24,$B$38:$B$76,0),MATCH($A33,$D$37:$N$37,0))</f>
        <v>-4.0194250011594219</v>
      </c>
      <c r="H33" s="16">
        <f t="array" ref="H33">INDEX($D$38:$N$76,MATCH(H$24,$B$38:$B$76,0),MATCH($A33,$D$37:$N$37,0))</f>
        <v>-0.91445549280427174</v>
      </c>
      <c r="I33" s="16">
        <f t="array" ref="I33">INDEX($D$38:$N$76,MATCH(I$24,$B$38:$B$76,0),MATCH($A33,$D$37:$N$37,0))</f>
        <v>-6.2523360285204443</v>
      </c>
      <c r="J33" s="16">
        <f t="array" ref="J33">INDEX($D$38:$N$76,MATCH(J$24,$B$38:$B$76,0),MATCH($A33,$D$37:$N$37,0))</f>
        <v>-5.1705989740634655</v>
      </c>
      <c r="K33" s="16" t="e">
        <f t="array" ref="K33">INDEX($D$38:$N$76,MATCH(K$24,$B$38:$B$76,0),MATCH($A33,$D$37:$N$37,0))</f>
        <v>#N/A</v>
      </c>
      <c r="L33" s="16" t="e">
        <f t="array" ref="L33">INDEX($D$38:$N$76,MATCH(L$24,$B$38:$B$76,0),MATCH($A33,$D$37:$N$37,0))</f>
        <v>#N/A</v>
      </c>
      <c r="M33" s="16" t="e">
        <f t="array" ref="M33">INDEX($D$38:$N$76,MATCH(M$24,$B$38:$B$76,0),MATCH($A33,$D$37:$N$37,0))</f>
        <v>#N/A</v>
      </c>
    </row>
    <row r="34" spans="1:19" x14ac:dyDescent="0.3">
      <c r="A34" s="15">
        <v>2100</v>
      </c>
      <c r="B34" s="16">
        <f t="array" ref="B34">INDEX($D$38:$N$76,MATCH(B$24,$B$38:$B$76,0),MATCH($A34,$D$37:$N$37,0))</f>
        <v>53.856750999760521</v>
      </c>
      <c r="C34" s="16">
        <f t="array" ref="C34">INDEX($D$38:$N$76,MATCH(C$24,$B$38:$B$76,0),MATCH($A34,$D$37:$N$37,0))</f>
        <v>49.897270871769877</v>
      </c>
      <c r="D34" s="16">
        <f t="array" ref="D34">INDEX($D$38:$N$76,MATCH(D$24,$B$38:$B$76,0),MATCH($A34,$D$37:$N$37,0))</f>
        <v>51.219986556881416</v>
      </c>
      <c r="E34" s="16">
        <f t="array" ref="E34">INDEX($D$38:$N$76,MATCH(E$24,$B$38:$B$76,0),MATCH($A34,$D$37:$N$37,0))</f>
        <v>-6.7468810645191111</v>
      </c>
      <c r="F34" s="16">
        <f t="array" ref="F34">INDEX($D$38:$N$76,MATCH(F$24,$B$38:$B$76,0),MATCH($A34,$D$37:$N$37,0))</f>
        <v>-6.9167999049699231</v>
      </c>
      <c r="G34" s="16">
        <f t="array" ref="G34">INDEX($D$38:$N$76,MATCH(G$24,$B$38:$B$76,0),MATCH($A34,$D$37:$N$37,0))</f>
        <v>-8.3205975769654099</v>
      </c>
      <c r="H34" s="16">
        <f t="array" ref="H34">INDEX($D$38:$N$76,MATCH(H$24,$B$38:$B$76,0),MATCH($A34,$D$37:$N$37,0))</f>
        <v>-7.7920199550323455</v>
      </c>
      <c r="I34" s="16">
        <f t="array" ref="I34">INDEX($D$38:$N$76,MATCH(I$24,$B$38:$B$76,0),MATCH($A34,$D$37:$N$37,0))</f>
        <v>-9.709478874819558</v>
      </c>
      <c r="J34" s="16">
        <f t="array" ref="J34">INDEX($D$38:$N$76,MATCH(J$24,$B$38:$B$76,0),MATCH($A34,$D$37:$N$37,0))</f>
        <v>-9.2319138180456761</v>
      </c>
      <c r="K34" s="16" t="e">
        <f t="array" ref="K34">INDEX($D$38:$N$76,MATCH(K$24,$B$38:$B$76,0),MATCH($A34,$D$37:$N$37,0))</f>
        <v>#N/A</v>
      </c>
      <c r="L34" s="16" t="e">
        <f t="array" ref="L34">INDEX($D$38:$N$76,MATCH(L$24,$B$38:$B$76,0),MATCH($A34,$D$37:$N$37,0))</f>
        <v>#N/A</v>
      </c>
      <c r="M34" s="16" t="e">
        <f t="array" ref="M34">INDEX($D$38:$N$76,MATCH(M$24,$B$38:$B$76,0),MATCH($A34,$D$37:$N$37,0))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30.100851092420761</v>
      </c>
      <c r="E38" s="16">
        <v>34.290745623713569</v>
      </c>
      <c r="F38" s="16">
        <v>39.194691350833729</v>
      </c>
      <c r="G38" s="16">
        <v>43.38022952638778</v>
      </c>
      <c r="H38" s="16">
        <v>44.997052197540491</v>
      </c>
      <c r="I38" s="16">
        <v>46.978716099553125</v>
      </c>
      <c r="J38" s="16">
        <v>50.464529305061397</v>
      </c>
      <c r="K38" s="16">
        <v>52.918215691467694</v>
      </c>
      <c r="L38" s="16">
        <v>55.432883531890944</v>
      </c>
      <c r="M38" s="16">
        <v>54.59009985403631</v>
      </c>
      <c r="N38" s="16">
        <v>53.856750999760521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30.147387308334828</v>
      </c>
      <c r="E39" s="16">
        <v>32.978234877723075</v>
      </c>
      <c r="F39" s="16">
        <v>33.65775</v>
      </c>
      <c r="G39" s="16">
        <v>37.747999999999969</v>
      </c>
      <c r="H39" s="16">
        <v>42.474999999999973</v>
      </c>
      <c r="I39" s="16">
        <v>45.079687288034947</v>
      </c>
      <c r="J39" s="16">
        <v>48.552662991101144</v>
      </c>
      <c r="K39" s="16">
        <v>50.48750795822901</v>
      </c>
      <c r="L39" s="16">
        <v>52.833691558968297</v>
      </c>
      <c r="M39" s="16">
        <v>51.559542001917961</v>
      </c>
      <c r="N39" s="16">
        <v>49.897270871769877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30.100851092420761</v>
      </c>
      <c r="E40" s="16">
        <v>34.290745623713569</v>
      </c>
      <c r="F40" s="16">
        <v>33.080000000000013</v>
      </c>
      <c r="G40" s="16">
        <v>34.579999999999991</v>
      </c>
      <c r="H40" s="16">
        <v>35.880000000000031</v>
      </c>
      <c r="I40" s="16">
        <v>37.330000000000005</v>
      </c>
      <c r="J40" s="16">
        <v>38.779999999999944</v>
      </c>
      <c r="K40" s="16">
        <v>48.098182503609664</v>
      </c>
      <c r="L40" s="16">
        <v>52.001385526234436</v>
      </c>
      <c r="M40" s="16">
        <v>52.460102027909151</v>
      </c>
      <c r="N40" s="16">
        <v>51.219986556881416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30.100851092420761</v>
      </c>
      <c r="E41" s="16">
        <v>34.290745623713569</v>
      </c>
      <c r="F41" s="16">
        <v>33.080000000000013</v>
      </c>
      <c r="G41" s="16">
        <v>30.611829268292816</v>
      </c>
      <c r="H41" s="16">
        <v>28.147908536585387</v>
      </c>
      <c r="I41" s="16">
        <v>25.640572146596405</v>
      </c>
      <c r="J41" s="16">
        <v>20.61407749062095</v>
      </c>
      <c r="K41" s="16">
        <v>11.109104150885724</v>
      </c>
      <c r="L41" s="16">
        <v>4.6769627073816906</v>
      </c>
      <c r="M41" s="16">
        <v>-2.3426626738993321</v>
      </c>
      <c r="N41" s="16">
        <v>-6.7468810645191111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30.100851092420761</v>
      </c>
      <c r="E42" s="16">
        <v>34.290745623713569</v>
      </c>
      <c r="F42" s="16">
        <v>33.080000000000013</v>
      </c>
      <c r="G42" s="16">
        <v>34.579999999999991</v>
      </c>
      <c r="H42" s="16">
        <v>29.077483870967896</v>
      </c>
      <c r="I42" s="16">
        <v>23.415759104903024</v>
      </c>
      <c r="J42" s="16">
        <v>18.080451612902579</v>
      </c>
      <c r="K42" s="16">
        <v>11.571352808364026</v>
      </c>
      <c r="L42" s="16">
        <v>4.4938980905822792</v>
      </c>
      <c r="M42" s="16">
        <v>-2.0771615741956646</v>
      </c>
      <c r="N42" s="16">
        <v>-7.4308733515795904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30.100851092420761</v>
      </c>
      <c r="E43" s="16">
        <v>34.290745623713569</v>
      </c>
      <c r="F43" s="16">
        <v>33.080000000000013</v>
      </c>
      <c r="G43" s="16">
        <v>30.611829268292759</v>
      </c>
      <c r="H43" s="16">
        <v>28.147908536585412</v>
      </c>
      <c r="I43" s="16">
        <v>25.683361038491235</v>
      </c>
      <c r="J43" s="16">
        <v>20.646751498923543</v>
      </c>
      <c r="K43" s="16">
        <v>11.119619447760671</v>
      </c>
      <c r="L43" s="16">
        <v>4.6143004900241547</v>
      </c>
      <c r="M43" s="16">
        <v>-2.3512748445102054</v>
      </c>
      <c r="N43" s="16">
        <v>-6.7615848736230095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30.100851092420761</v>
      </c>
      <c r="E44" s="16">
        <v>34.290745623713569</v>
      </c>
      <c r="F44" s="16">
        <v>33.080000000000013</v>
      </c>
      <c r="G44" s="16">
        <v>34.579999999999991</v>
      </c>
      <c r="H44" s="16">
        <v>29.077483870967896</v>
      </c>
      <c r="I44" s="16">
        <v>23.57896774193518</v>
      </c>
      <c r="J44" s="16">
        <v>18.080451612902603</v>
      </c>
      <c r="K44" s="16">
        <v>11.881532539420359</v>
      </c>
      <c r="L44" s="16">
        <v>4.0724782196306561</v>
      </c>
      <c r="M44" s="16">
        <v>-2.6429439236100234</v>
      </c>
      <c r="N44" s="16">
        <v>-6.9170594993020922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30.100851092420761</v>
      </c>
      <c r="E45" s="16">
        <v>34.290745623713569</v>
      </c>
      <c r="F45" s="16">
        <v>33.080000000000013</v>
      </c>
      <c r="G45" s="16">
        <v>20.631024083544997</v>
      </c>
      <c r="H45" s="16">
        <v>8.4321871156761148</v>
      </c>
      <c r="I45" s="16">
        <v>2.0036968501614796</v>
      </c>
      <c r="J45" s="16">
        <v>-2.4693555443319073</v>
      </c>
      <c r="K45" s="16">
        <v>3.4556887270539929</v>
      </c>
      <c r="L45" s="16">
        <v>-2.5840920350395898E-3</v>
      </c>
      <c r="M45" s="16">
        <v>-4.0194250011594219</v>
      </c>
      <c r="N45" s="16">
        <v>-8.3205975769654099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30.100851092420761</v>
      </c>
      <c r="E46" s="16">
        <v>34.290745623713569</v>
      </c>
      <c r="F46" s="16">
        <v>33.080000000000013</v>
      </c>
      <c r="G46" s="16">
        <v>34.579999999999991</v>
      </c>
      <c r="H46" s="16">
        <v>13.19677934203499</v>
      </c>
      <c r="I46" s="16">
        <v>-7.760020273919217</v>
      </c>
      <c r="J46" s="16">
        <v>-18.803743760211368</v>
      </c>
      <c r="K46" s="16">
        <v>4.0685804294061416</v>
      </c>
      <c r="L46" s="16">
        <v>3.1355142724709699</v>
      </c>
      <c r="M46" s="16">
        <v>-0.91445549280427174</v>
      </c>
      <c r="N46" s="16">
        <v>-7.7920199550323455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30.100851092420761</v>
      </c>
      <c r="E47" s="16">
        <v>34.290745623713569</v>
      </c>
      <c r="F47" s="16">
        <v>33.080000000000013</v>
      </c>
      <c r="G47" s="16">
        <v>20.631024083545</v>
      </c>
      <c r="H47" s="16">
        <v>8.4321871156761201</v>
      </c>
      <c r="I47" s="16">
        <v>2.0036968501614845</v>
      </c>
      <c r="J47" s="16">
        <v>-2.4693555443319193</v>
      </c>
      <c r="K47" s="16">
        <v>3.470553936484905</v>
      </c>
      <c r="L47" s="16">
        <v>9.1372192682124872E-3</v>
      </c>
      <c r="M47" s="16">
        <v>-4.0371375104569935</v>
      </c>
      <c r="N47" s="16">
        <v>-8.3294715884020398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30.100851092420761</v>
      </c>
      <c r="E48" s="16">
        <v>34.290745623713569</v>
      </c>
      <c r="F48" s="16">
        <v>33.080000000000013</v>
      </c>
      <c r="G48" s="16">
        <v>34.579999999999991</v>
      </c>
      <c r="H48" s="16">
        <v>13.196779342034993</v>
      </c>
      <c r="I48" s="16">
        <v>-7.7600202739192605</v>
      </c>
      <c r="J48" s="16">
        <v>-18.803743760211372</v>
      </c>
      <c r="K48" s="16">
        <v>4.1433068924618821</v>
      </c>
      <c r="L48" s="16">
        <v>3.1566745954657027</v>
      </c>
      <c r="M48" s="16">
        <v>-0.97780337672651418</v>
      </c>
      <c r="N48" s="16">
        <v>-7.8245588571606559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30.100851092420761</v>
      </c>
      <c r="E49" s="16">
        <v>34.290745623713569</v>
      </c>
      <c r="F49" s="16">
        <v>33.080000000000013</v>
      </c>
      <c r="G49" s="16">
        <v>20.631024083545</v>
      </c>
      <c r="H49" s="16">
        <v>8.4321871156761219</v>
      </c>
      <c r="I49" s="16">
        <v>2.0036968501614805</v>
      </c>
      <c r="J49" s="16">
        <v>-2.4693555443318997</v>
      </c>
      <c r="K49" s="16">
        <v>3.4556887254954942</v>
      </c>
      <c r="L49" s="16">
        <v>-2.5840160288610786E-3</v>
      </c>
      <c r="M49" s="16">
        <v>-4.0194250503750482</v>
      </c>
      <c r="N49" s="16">
        <v>-8.3205976021974628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30.100851092420761</v>
      </c>
      <c r="E50" s="16">
        <v>34.290745623713569</v>
      </c>
      <c r="F50" s="16">
        <v>33.080000000000013</v>
      </c>
      <c r="G50" s="16">
        <v>34.579999999999991</v>
      </c>
      <c r="H50" s="16">
        <v>13.196779342034997</v>
      </c>
      <c r="I50" s="16">
        <v>-7.7600202739191939</v>
      </c>
      <c r="J50" s="16">
        <v>-18.803743760211443</v>
      </c>
      <c r="K50" s="16">
        <v>4.0685804293724246</v>
      </c>
      <c r="L50" s="16">
        <v>3.1355142724550977</v>
      </c>
      <c r="M50" s="16">
        <v>-0.91445549278127225</v>
      </c>
      <c r="N50" s="16">
        <v>-7.7920199550058475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30.100851092420761</v>
      </c>
      <c r="E51" s="16">
        <v>34.290745623713569</v>
      </c>
      <c r="F51" s="16">
        <v>33.080000000000013</v>
      </c>
      <c r="G51" s="16">
        <v>20.631024083545</v>
      </c>
      <c r="H51" s="16">
        <v>8.4321871156761237</v>
      </c>
      <c r="I51" s="16">
        <v>2.0036968501614791</v>
      </c>
      <c r="J51" s="16">
        <v>-2.4693555443318993</v>
      </c>
      <c r="K51" s="16">
        <v>3.8009388534369899</v>
      </c>
      <c r="L51" s="16">
        <v>1.6481653330734845E-2</v>
      </c>
      <c r="M51" s="16">
        <v>-4.05742176501216</v>
      </c>
      <c r="N51" s="16">
        <v>-8.6469166848614734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30.100851092420761</v>
      </c>
      <c r="E52" s="16">
        <v>34.290745623713569</v>
      </c>
      <c r="F52" s="16">
        <v>33.080000000000013</v>
      </c>
      <c r="G52" s="16">
        <v>34.579999999999991</v>
      </c>
      <c r="H52" s="16">
        <v>29.07748387096791</v>
      </c>
      <c r="I52" s="16">
        <v>23.578967741935212</v>
      </c>
      <c r="J52" s="16">
        <v>18.080451612902596</v>
      </c>
      <c r="K52" s="16">
        <v>11.90614322962583</v>
      </c>
      <c r="L52" s="16">
        <v>4.069366770340757</v>
      </c>
      <c r="M52" s="16">
        <v>-2.6647027588577914</v>
      </c>
      <c r="N52" s="16">
        <v>-6.9167999049699231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30.100851092420761</v>
      </c>
      <c r="E53" s="16">
        <v>34.290745623713569</v>
      </c>
      <c r="F53" s="16">
        <v>33.080000000000013</v>
      </c>
      <c r="G53" s="16">
        <v>34.579999999999991</v>
      </c>
      <c r="H53" s="16">
        <v>13.196779342034988</v>
      </c>
      <c r="I53" s="16">
        <v>-7.7600202739192525</v>
      </c>
      <c r="J53" s="16">
        <v>-18.803743760211425</v>
      </c>
      <c r="K53" s="16">
        <v>4.6759011225111067</v>
      </c>
      <c r="L53" s="16">
        <v>3.1466715192682493</v>
      </c>
      <c r="M53" s="16">
        <v>-1.0188182872978691</v>
      </c>
      <c r="N53" s="16">
        <v>-8.3061351004410948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30.100851092420761</v>
      </c>
      <c r="E54" s="16">
        <v>34.290745623713569</v>
      </c>
      <c r="F54" s="16">
        <v>33.080000000000013</v>
      </c>
      <c r="G54" s="16">
        <v>20.631024083545004</v>
      </c>
      <c r="H54" s="16">
        <v>8.4321871156761219</v>
      </c>
      <c r="I54" s="16">
        <v>2.0036968501614827</v>
      </c>
      <c r="J54" s="16">
        <v>-2.4693555443319055</v>
      </c>
      <c r="K54" s="16">
        <v>3.2870276016043927</v>
      </c>
      <c r="L54" s="16">
        <v>0.93356813123837812</v>
      </c>
      <c r="M54" s="16">
        <v>-4.4898495009767743</v>
      </c>
      <c r="N54" s="16">
        <v>-8.6176641749718979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30.100851092420761</v>
      </c>
      <c r="E55" s="16">
        <v>34.290745623713569</v>
      </c>
      <c r="F55" s="16">
        <v>33.080000000000013</v>
      </c>
      <c r="G55" s="16">
        <v>34.579999999999991</v>
      </c>
      <c r="H55" s="16">
        <v>13.196779342035001</v>
      </c>
      <c r="I55" s="16">
        <v>-7.7600202739192135</v>
      </c>
      <c r="J55" s="16">
        <v>-18.803743760211404</v>
      </c>
      <c r="K55" s="16">
        <v>3.9596065135484433</v>
      </c>
      <c r="L55" s="16">
        <v>3.6305152773299421</v>
      </c>
      <c r="M55" s="16">
        <v>-0.6031938435797215</v>
      </c>
      <c r="N55" s="16">
        <v>-8.4893086932582307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30.100851092420761</v>
      </c>
      <c r="E56" s="16">
        <v>34.290745623713569</v>
      </c>
      <c r="F56" s="16">
        <v>33.080000000000013</v>
      </c>
      <c r="G56" s="16">
        <v>20.631024083545004</v>
      </c>
      <c r="H56" s="16">
        <v>8.4321871156761183</v>
      </c>
      <c r="I56" s="16">
        <v>2.0036968501614822</v>
      </c>
      <c r="J56" s="16">
        <v>-2.4693555443319126</v>
      </c>
      <c r="K56" s="16">
        <v>3.8316932495870182</v>
      </c>
      <c r="L56" s="16">
        <v>0.58942339518106523</v>
      </c>
      <c r="M56" s="16">
        <v>-4.5340382672158839</v>
      </c>
      <c r="N56" s="16">
        <v>-8.7739963206580853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30.100851092420761</v>
      </c>
      <c r="E57" s="16">
        <v>34.290745623713569</v>
      </c>
      <c r="F57" s="16">
        <v>33.080000000000013</v>
      </c>
      <c r="G57" s="16">
        <v>34.579999999999991</v>
      </c>
      <c r="H57" s="16">
        <v>13.196779342035013</v>
      </c>
      <c r="I57" s="16">
        <v>-7.7600202739192188</v>
      </c>
      <c r="J57" s="16">
        <v>-18.803743760211379</v>
      </c>
      <c r="K57" s="16">
        <v>4.3711716846658959</v>
      </c>
      <c r="L57" s="16">
        <v>3.1903647053270845</v>
      </c>
      <c r="M57" s="16">
        <v>-1.1600356315180915</v>
      </c>
      <c r="N57" s="16">
        <v>-7.9038815044344428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30.100851092420761</v>
      </c>
      <c r="E58" s="16">
        <v>34.290745623713569</v>
      </c>
      <c r="F58" s="16">
        <v>33.080000000000013</v>
      </c>
      <c r="G58" s="16">
        <v>27.93695121951264</v>
      </c>
      <c r="H58" s="16">
        <v>22.798152439024776</v>
      </c>
      <c r="I58" s="16">
        <v>17.659353658536904</v>
      </c>
      <c r="J58" s="16">
        <v>11.789537510027046</v>
      </c>
      <c r="K58" s="16">
        <v>3.8626834162397863</v>
      </c>
      <c r="L58" s="16">
        <v>-2.374090778056352</v>
      </c>
      <c r="M58" s="16">
        <v>-6.2523360285204443</v>
      </c>
      <c r="N58" s="16">
        <v>-9.709478874819558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30.100851092420761</v>
      </c>
      <c r="E59" s="16">
        <v>34.290745623713569</v>
      </c>
      <c r="F59" s="16">
        <v>33.080000000000013</v>
      </c>
      <c r="G59" s="16">
        <v>34.579999999999991</v>
      </c>
      <c r="H59" s="16">
        <v>24.360494623656503</v>
      </c>
      <c r="I59" s="16">
        <v>14.144989247311505</v>
      </c>
      <c r="J59" s="16">
        <v>3.9294838709670388</v>
      </c>
      <c r="K59" s="16">
        <v>3.9114832538060997</v>
      </c>
      <c r="L59" s="16">
        <v>-0.81316564168717809</v>
      </c>
      <c r="M59" s="16">
        <v>-5.1705989740634655</v>
      </c>
      <c r="N59" s="16">
        <v>-9.2319138180456761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30.100851092420761</v>
      </c>
      <c r="E60" s="16">
        <v>34.290745623713569</v>
      </c>
      <c r="F60" s="16">
        <v>33.080000000000013</v>
      </c>
      <c r="G60" s="16">
        <v>27.936951219512654</v>
      </c>
      <c r="H60" s="16">
        <v>22.798152439024808</v>
      </c>
      <c r="I60" s="16">
        <v>17.659353658536876</v>
      </c>
      <c r="J60" s="16">
        <v>11.84629967811947</v>
      </c>
      <c r="K60" s="16">
        <v>3.7927240236593098</v>
      </c>
      <c r="L60" s="16">
        <v>-2.3559871574062088</v>
      </c>
      <c r="M60" s="16">
        <v>-6.2554149613782126</v>
      </c>
      <c r="N60" s="16">
        <v>-9.7113063381238636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30.100851092420761</v>
      </c>
      <c r="E61" s="16">
        <v>34.290745623713569</v>
      </c>
      <c r="F61" s="16">
        <v>33.080000000000013</v>
      </c>
      <c r="G61" s="16">
        <v>34.579999999999991</v>
      </c>
      <c r="H61" s="16">
        <v>24.360494623656493</v>
      </c>
      <c r="I61" s="16">
        <v>14.144989247311495</v>
      </c>
      <c r="J61" s="16">
        <v>3.9294838709670339</v>
      </c>
      <c r="K61" s="16">
        <v>3.9366040765779107</v>
      </c>
      <c r="L61" s="16">
        <v>-0.83317134485006838</v>
      </c>
      <c r="M61" s="16">
        <v>-5.1655864962583662</v>
      </c>
      <c r="N61" s="16">
        <v>-9.2420414154597346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30.100851092420761</v>
      </c>
      <c r="E62" s="16">
        <v>34.290745623713569</v>
      </c>
      <c r="F62" s="16">
        <v>33.080000000000013</v>
      </c>
      <c r="G62" s="16">
        <v>27.936951219512611</v>
      </c>
      <c r="H62" s="16">
        <v>22.798152439024808</v>
      </c>
      <c r="I62" s="16">
        <v>17.659353658536894</v>
      </c>
      <c r="J62" s="16">
        <v>11.789537510099752</v>
      </c>
      <c r="K62" s="16">
        <v>3.8626834162867971</v>
      </c>
      <c r="L62" s="16">
        <v>-2.3740907780467024</v>
      </c>
      <c r="M62" s="16">
        <v>-6.2523360285068081</v>
      </c>
      <c r="N62" s="16">
        <v>-9.709478874962576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30.100851092420761</v>
      </c>
      <c r="E63" s="16">
        <v>34.290745623713569</v>
      </c>
      <c r="F63" s="16">
        <v>33.080000000000013</v>
      </c>
      <c r="G63" s="16">
        <v>30.611829268292784</v>
      </c>
      <c r="H63" s="16">
        <v>28.14790853658539</v>
      </c>
      <c r="I63" s="16">
        <v>25.670934276090009</v>
      </c>
      <c r="J63" s="16">
        <v>20.638976534974969</v>
      </c>
      <c r="K63" s="16">
        <v>11.225113078253047</v>
      </c>
      <c r="L63" s="16">
        <v>4.5705788885914123</v>
      </c>
      <c r="M63" s="16">
        <v>-2.4030466136213637</v>
      </c>
      <c r="N63" s="16">
        <v>-6.7513834072217263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30.100851092420761</v>
      </c>
      <c r="E64" s="16">
        <v>34.290745623713569</v>
      </c>
      <c r="F64" s="16">
        <v>33.080000000000013</v>
      </c>
      <c r="G64" s="16">
        <v>34.579999999999991</v>
      </c>
      <c r="H64" s="16">
        <v>24.360494623656514</v>
      </c>
      <c r="I64" s="16">
        <v>14.144989247311505</v>
      </c>
      <c r="J64" s="16">
        <v>3.9294838709670286</v>
      </c>
      <c r="K64" s="16">
        <v>3.9114832535259136</v>
      </c>
      <c r="L64" s="16">
        <v>-0.81316564181027751</v>
      </c>
      <c r="M64" s="16">
        <v>-5.1705989738223073</v>
      </c>
      <c r="N64" s="16">
        <v>-9.2319138178835818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30.100851092420761</v>
      </c>
      <c r="E65" s="16">
        <v>34.290745623713569</v>
      </c>
      <c r="F65" s="16">
        <v>33.080000000000013</v>
      </c>
      <c r="G65" s="16">
        <v>27.93695121951265</v>
      </c>
      <c r="H65" s="16">
        <v>22.798152439024793</v>
      </c>
      <c r="I65" s="16">
        <v>17.659353658536904</v>
      </c>
      <c r="J65" s="16">
        <v>11.452116303563615</v>
      </c>
      <c r="K65" s="16">
        <v>3.8661620629096083</v>
      </c>
      <c r="L65" s="16">
        <v>-2.2356090808906779</v>
      </c>
      <c r="M65" s="16">
        <v>-6.0343683777524753</v>
      </c>
      <c r="N65" s="16">
        <v>-9.7319856629595911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30.100851092420761</v>
      </c>
      <c r="E66" s="16">
        <v>34.290745623713569</v>
      </c>
      <c r="F66" s="16">
        <v>33.080000000000013</v>
      </c>
      <c r="G66" s="16">
        <v>34.579999999999991</v>
      </c>
      <c r="H66" s="16">
        <v>24.360494623656496</v>
      </c>
      <c r="I66" s="16">
        <v>14.144989247311488</v>
      </c>
      <c r="J66" s="16">
        <v>3.9294838709670272</v>
      </c>
      <c r="K66" s="16">
        <v>3.8301541962218164</v>
      </c>
      <c r="L66" s="16">
        <v>-0.90605843370103434</v>
      </c>
      <c r="M66" s="16">
        <v>-4.9874601469103039</v>
      </c>
      <c r="N66" s="16">
        <v>-9.2408307956007292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30.100851092420761</v>
      </c>
      <c r="E67" s="16">
        <v>34.290745623713569</v>
      </c>
      <c r="F67" s="16">
        <v>33.080000000000013</v>
      </c>
      <c r="G67" s="16">
        <v>27.936951219512622</v>
      </c>
      <c r="H67" s="16">
        <v>22.798152439024804</v>
      </c>
      <c r="I67" s="16">
        <v>17.659353658536897</v>
      </c>
      <c r="J67" s="16">
        <v>11.715447342539267</v>
      </c>
      <c r="K67" s="16">
        <v>4.3208302672509831</v>
      </c>
      <c r="L67" s="16">
        <v>-2.2390731512238631</v>
      </c>
      <c r="M67" s="16">
        <v>-6.270265702090291</v>
      </c>
      <c r="N67" s="16">
        <v>-10.210623511605634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30.100851092420761</v>
      </c>
      <c r="E68" s="16">
        <v>34.290745623713569</v>
      </c>
      <c r="F68" s="16">
        <v>33.080000000000013</v>
      </c>
      <c r="G68" s="16">
        <v>34.579999999999991</v>
      </c>
      <c r="H68" s="16">
        <v>24.360494623656493</v>
      </c>
      <c r="I68" s="16">
        <v>14.144989247311493</v>
      </c>
      <c r="J68" s="16">
        <v>3.9294838709670321</v>
      </c>
      <c r="K68" s="16">
        <v>3.9649150040498444</v>
      </c>
      <c r="L68" s="16">
        <v>-0.60935390818537005</v>
      </c>
      <c r="M68" s="16">
        <v>-5.2913008766813494</v>
      </c>
      <c r="N68" s="16">
        <v>-9.368455399173385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30.100851092420761</v>
      </c>
      <c r="E69" s="16">
        <v>34.290745623713569</v>
      </c>
      <c r="F69" s="16">
        <v>33.080000000000013</v>
      </c>
      <c r="G69" s="16">
        <v>27.936951219512654</v>
      </c>
      <c r="H69" s="16">
        <v>22.798152439024808</v>
      </c>
      <c r="I69" s="16">
        <v>17.659353658536894</v>
      </c>
      <c r="J69" s="16">
        <v>11.821048443940567</v>
      </c>
      <c r="K69" s="16">
        <v>3.8418273385791402</v>
      </c>
      <c r="L69" s="16">
        <v>-2.3786523867904523</v>
      </c>
      <c r="M69" s="16">
        <v>-6.2537943170042407</v>
      </c>
      <c r="N69" s="16">
        <v>-9.7141138338545741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30.100851092420761</v>
      </c>
      <c r="E70" s="16">
        <v>34.290745623713569</v>
      </c>
      <c r="F70" s="16">
        <v>33.080000000000013</v>
      </c>
      <c r="G70" s="16">
        <v>34.579999999999991</v>
      </c>
      <c r="H70" s="16">
        <v>24.360494623656496</v>
      </c>
      <c r="I70" s="16">
        <v>14.144989247311495</v>
      </c>
      <c r="J70" s="16">
        <v>3.9294838709670428</v>
      </c>
      <c r="K70" s="16">
        <v>3.9015093093652018</v>
      </c>
      <c r="L70" s="16">
        <v>-0.83551690765563169</v>
      </c>
      <c r="M70" s="16">
        <v>-5.1544624374212988</v>
      </c>
      <c r="N70" s="16">
        <v>-9.2157251442785189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30.100851092420761</v>
      </c>
      <c r="E71" s="16">
        <v>34.290745623713569</v>
      </c>
      <c r="F71" s="16">
        <v>33.080000000000013</v>
      </c>
      <c r="G71" s="16">
        <v>34.579999999999991</v>
      </c>
      <c r="H71" s="16">
        <v>29.07748387096791</v>
      </c>
      <c r="I71" s="16">
        <v>23.578967741935202</v>
      </c>
      <c r="J71" s="16">
        <v>18.080451612902603</v>
      </c>
      <c r="K71" s="16">
        <v>11.931602894389743</v>
      </c>
      <c r="L71" s="16">
        <v>4.0147659192089664</v>
      </c>
      <c r="M71" s="16">
        <v>-2.6531745684619006</v>
      </c>
      <c r="N71" s="16">
        <v>-6.899186908997935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30.100851092420761</v>
      </c>
      <c r="E72" s="16">
        <v>34.290745623713569</v>
      </c>
      <c r="F72" s="16">
        <v>33.080000000000013</v>
      </c>
      <c r="G72" s="16">
        <v>30.611829268292755</v>
      </c>
      <c r="H72" s="16">
        <v>28.14790853658539</v>
      </c>
      <c r="I72" s="16">
        <v>25.480952765001309</v>
      </c>
      <c r="J72" s="16">
        <v>20.412268858004325</v>
      </c>
      <c r="K72" s="16">
        <v>11.122338171155691</v>
      </c>
      <c r="L72" s="16">
        <v>4.8249357381550357</v>
      </c>
      <c r="M72" s="16">
        <v>-2.2965125681823824</v>
      </c>
      <c r="N72" s="16">
        <v>-6.5928102070676662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30.100851092420761</v>
      </c>
      <c r="E73" s="16">
        <v>34.290745623713569</v>
      </c>
      <c r="F73" s="16">
        <v>33.080000000000013</v>
      </c>
      <c r="G73" s="16">
        <v>34.579999999999991</v>
      </c>
      <c r="H73" s="16">
        <v>29.077483870967892</v>
      </c>
      <c r="I73" s="16">
        <v>23.578967741935202</v>
      </c>
      <c r="J73" s="16">
        <v>18.080451612902596</v>
      </c>
      <c r="K73" s="16">
        <v>11.906143231081321</v>
      </c>
      <c r="L73" s="16">
        <v>4.069366769955967</v>
      </c>
      <c r="M73" s="16">
        <v>-2.6647027599407926</v>
      </c>
      <c r="N73" s="16">
        <v>-6.9167999049576192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30.100851092420761</v>
      </c>
      <c r="E74" s="16">
        <v>34.290745623713569</v>
      </c>
      <c r="F74" s="16">
        <v>33.080000000000013</v>
      </c>
      <c r="G74" s="16">
        <v>30.611829268292858</v>
      </c>
      <c r="H74" s="16">
        <v>28.147908536585408</v>
      </c>
      <c r="I74" s="16">
        <v>24.554712972854517</v>
      </c>
      <c r="J74" s="16">
        <v>20.130935889100311</v>
      </c>
      <c r="K74" s="16">
        <v>11.908307087316297</v>
      </c>
      <c r="L74" s="16">
        <v>5.1544734115892972</v>
      </c>
      <c r="M74" s="16">
        <v>-2.1287512096753916</v>
      </c>
      <c r="N74" s="16">
        <v>-6.6685053941187213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30.100851092420761</v>
      </c>
      <c r="E75" s="16">
        <v>34.290745623713569</v>
      </c>
      <c r="F75" s="16">
        <v>33.080000000000013</v>
      </c>
      <c r="G75" s="16">
        <v>34.579999999999991</v>
      </c>
      <c r="H75" s="16">
        <v>29.077483870967896</v>
      </c>
      <c r="I75" s="16">
        <v>23.578967741935195</v>
      </c>
      <c r="J75" s="16">
        <v>18.080451612902596</v>
      </c>
      <c r="K75" s="16">
        <v>12.289286330988583</v>
      </c>
      <c r="L75" s="16">
        <v>3.9784398100071283</v>
      </c>
      <c r="M75" s="16">
        <v>-2.681490980498161</v>
      </c>
      <c r="N75" s="16">
        <v>-7.1922278243586737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30.100851092420761</v>
      </c>
      <c r="E76" s="16">
        <v>34.290745623713569</v>
      </c>
      <c r="F76" s="16">
        <v>33.080000000000013</v>
      </c>
      <c r="G76" s="16">
        <v>30.611829268292784</v>
      </c>
      <c r="H76" s="16">
        <v>28.147908536585412</v>
      </c>
      <c r="I76" s="16">
        <v>23.290898480007751</v>
      </c>
      <c r="J76" s="16">
        <v>19.991915712643671</v>
      </c>
      <c r="K76" s="16">
        <v>12.701036878609779</v>
      </c>
      <c r="L76" s="16">
        <v>5.2334531690138579</v>
      </c>
      <c r="M76" s="16">
        <v>-1.0646376011835084</v>
      </c>
      <c r="N76" s="16">
        <v>-7.2014938820252015</v>
      </c>
    </row>
  </sheetData>
  <conditionalFormatting sqref="A1:XFD18 A20:XFD1048576 N19:XFD19">
    <cfRule type="expression" dxfId="32" priority="2">
      <formula>_xlfn.ISFORMULA(A1)</formula>
    </cfRule>
  </conditionalFormatting>
  <conditionalFormatting sqref="A19:M19">
    <cfRule type="expression" dxfId="31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39796-53FD-47B7-B47B-42AF7CAC011A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E508-18B0-4B7D-8789-D77074414388}">
  <sheetPr>
    <tabColor theme="5" tint="0.39997558519241921"/>
  </sheetPr>
  <dimension ref="A1:S193"/>
  <sheetViews>
    <sheetView zoomScale="70" zoomScaleNormal="70" workbookViewId="0">
      <pane ySplit="13" topLeftCell="A14" activePane="bottomLeft" state="frozen"/>
      <selection pane="bottomLeft" activeCell="D15" sqref="D15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215</v>
      </c>
    </row>
    <row r="2" spans="1:4" s="14" customFormat="1" x14ac:dyDescent="0.3">
      <c r="A2" s="5" t="s">
        <v>5</v>
      </c>
      <c r="B2" s="14" t="s">
        <v>218</v>
      </c>
    </row>
    <row r="3" spans="1:4" s="14" customFormat="1" x14ac:dyDescent="0.3">
      <c r="A3" s="5" t="s">
        <v>6</v>
      </c>
      <c r="B3" s="14" t="s">
        <v>212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281</v>
      </c>
    </row>
    <row r="7" spans="1:4" s="14" customFormat="1" x14ac:dyDescent="0.3">
      <c r="A7" s="5"/>
      <c r="B7" s="14" t="s">
        <v>189</v>
      </c>
      <c r="C7" s="14" t="s">
        <v>51</v>
      </c>
      <c r="D7" s="14" t="s">
        <v>282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283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213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$E$8:$P3000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284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51</v>
      </c>
      <c r="B22" s="20" t="s">
        <v>52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INDEX($D$38:$N$193,MATCH(B$24&amp;$B$22,$B$38:$B$193&amp;$C$38:$C$193,0),MATCH($A25,$D$37:$N$37,0))</f>
        <v>24722.427025261677</v>
      </c>
      <c r="C25" s="16">
        <f t="array" ref="C25">INDEX($D$38:$N$193,MATCH(C$24&amp;$B$22,$B$38:$B$193&amp;$C$38:$C$193,0),MATCH($A25,$D$37:$N$37,0))</f>
        <v>24404.366692688596</v>
      </c>
      <c r="D25" s="16">
        <f t="array" ref="D25">INDEX($D$38:$N$193,MATCH(D$24&amp;$B$22,$B$38:$B$193&amp;$C$38:$C$193,0),MATCH($A25,$D$37:$N$37,0))</f>
        <v>24722.427025261677</v>
      </c>
      <c r="E25" s="16">
        <f t="array" ref="E25">INDEX($D$38:$N$193,MATCH(E$24&amp;$B$22,$B$38:$B$193&amp;$C$38:$C$193,0),MATCH($A25,$D$37:$N$37,0))</f>
        <v>24722.427025261677</v>
      </c>
      <c r="F25" s="16">
        <f t="array" ref="F25">INDEX($D$38:$N$193,MATCH(F$24&amp;$B$22,$B$38:$B$193&amp;$C$38:$C$193,0),MATCH($A25,$D$37:$N$37,0))</f>
        <v>24722.427025261677</v>
      </c>
      <c r="G25" s="16">
        <f t="array" ref="G25">INDEX($D$38:$N$193,MATCH(G$24&amp;$B$22,$B$38:$B$193&amp;$C$38:$C$193,0),MATCH($A25,$D$37:$N$37,0))</f>
        <v>24722.427025261677</v>
      </c>
      <c r="H25" s="16">
        <f t="array" ref="H25">INDEX($D$38:$N$193,MATCH(H$24&amp;$B$22,$B$38:$B$193&amp;$C$38:$C$193,0),MATCH($A25,$D$37:$N$37,0))</f>
        <v>24722.427025261677</v>
      </c>
      <c r="I25" s="16">
        <f t="array" ref="I25">INDEX($D$38:$N$193,MATCH(I$24&amp;$B$22,$B$38:$B$193&amp;$C$38:$C$193,0),MATCH($A25,$D$37:$N$37,0))</f>
        <v>24722.427025261677</v>
      </c>
      <c r="J25" s="16">
        <f t="array" ref="J25">INDEX($D$38:$N$193,MATCH(J$24&amp;$B$22,$B$38:$B$193&amp;$C$38:$C$193,0),MATCH($A25,$D$37:$N$37,0))</f>
        <v>24722.427025261677</v>
      </c>
      <c r="K25" s="16" t="e">
        <f t="array" ref="K25">INDEX($D$38:$N$193,MATCH(K$24&amp;$B$22,$B$38:$B$193&amp;$C$38:$C$193,0),MATCH($A25,$D$37:$N$37,0))</f>
        <v>#N/A</v>
      </c>
      <c r="L25" s="16" t="e">
        <f t="array" ref="L25">INDEX($D$38:$N$193,MATCH(L$24&amp;$B$22,$B$38:$B$193&amp;$C$38:$C$193,0),MATCH($A25,$D$37:$N$37,0))</f>
        <v>#N/A</v>
      </c>
      <c r="M25" s="16" t="e">
        <f t="array" ref="M25">INDEX($D$38:$N$193,MATCH(M$24&amp;$B$22,$B$38:$B$193&amp;$C$38:$C$193,0),MATCH($A25,$D$37:$N$37,0))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INDEX($D$38:$N$193,MATCH(B$24&amp;$B$22,$B$38:$B$193&amp;$C$38:$C$193,0),MATCH($A26,$D$37:$N$37,0))</f>
        <v>21888.228819461907</v>
      </c>
      <c r="C26" s="16">
        <f t="array" ref="C26">INDEX($D$38:$N$193,MATCH(C$24&amp;$B$22,$B$38:$B$193&amp;$C$38:$C$193,0),MATCH($A26,$D$37:$N$37,0))</f>
        <v>20417.493077386192</v>
      </c>
      <c r="D26" s="16">
        <f t="array" ref="D26">INDEX($D$38:$N$193,MATCH(D$24&amp;$B$22,$B$38:$B$193&amp;$C$38:$C$193,0),MATCH($A26,$D$37:$N$37,0))</f>
        <v>20379.253314548638</v>
      </c>
      <c r="E26" s="16">
        <f t="array" ref="E26">INDEX($D$38:$N$193,MATCH(E$24&amp;$B$22,$B$38:$B$193&amp;$C$38:$C$193,0),MATCH($A26,$D$37:$N$37,0))</f>
        <v>20379.253314548638</v>
      </c>
      <c r="F26" s="16">
        <f t="array" ref="F26">INDEX($D$38:$N$193,MATCH(F$24&amp;$B$22,$B$38:$B$193&amp;$C$38:$C$193,0),MATCH($A26,$D$37:$N$37,0))</f>
        <v>20379.253314548638</v>
      </c>
      <c r="G26" s="16">
        <f t="array" ref="G26">INDEX($D$38:$N$193,MATCH(G$24&amp;$B$22,$B$38:$B$193&amp;$C$38:$C$193,0),MATCH($A26,$D$37:$N$37,0))</f>
        <v>20379.253314548638</v>
      </c>
      <c r="H26" s="16">
        <f t="array" ref="H26">INDEX($D$38:$N$193,MATCH(H$24&amp;$B$22,$B$38:$B$193&amp;$C$38:$C$193,0),MATCH($A26,$D$37:$N$37,0))</f>
        <v>20379.253314548638</v>
      </c>
      <c r="I26" s="16">
        <f t="array" ref="I26">INDEX($D$38:$N$193,MATCH(I$24&amp;$B$22,$B$38:$B$193&amp;$C$38:$C$193,0),MATCH($A26,$D$37:$N$37,0))</f>
        <v>20379.253314548638</v>
      </c>
      <c r="J26" s="16">
        <f t="array" ref="J26">INDEX($D$38:$N$193,MATCH(J$24&amp;$B$22,$B$38:$B$193&amp;$C$38:$C$193,0),MATCH($A26,$D$37:$N$37,0))</f>
        <v>20379.253314548638</v>
      </c>
      <c r="K26" s="16" t="e">
        <f t="array" ref="K26">INDEX($D$38:$N$193,MATCH(K$24&amp;$B$22,$B$38:$B$193&amp;$C$38:$C$193,0),MATCH($A26,$D$37:$N$37,0))</f>
        <v>#N/A</v>
      </c>
      <c r="L26" s="16" t="e">
        <f t="array" ref="L26">INDEX($D$38:$N$193,MATCH(L$24&amp;$B$22,$B$38:$B$193&amp;$C$38:$C$193,0),MATCH($A26,$D$37:$N$37,0))</f>
        <v>#N/A</v>
      </c>
      <c r="M26" s="16" t="e">
        <f t="array" ref="M26">INDEX($D$38:$N$193,MATCH(M$24&amp;$B$22,$B$38:$B$193&amp;$C$38:$C$193,0),MATCH($A26,$D$37:$N$37,0))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INDEX($D$38:$N$193,MATCH(B$24&amp;$B$22,$B$38:$B$193&amp;$C$38:$C$193,0),MATCH($A27,$D$37:$N$37,0))</f>
        <v>27807.058071338866</v>
      </c>
      <c r="C27" s="16">
        <f t="array" ref="C27">INDEX($D$38:$N$193,MATCH(C$24&amp;$B$22,$B$38:$B$193&amp;$C$38:$C$193,0),MATCH($A27,$D$37:$N$37,0))</f>
        <v>28271.379190200321</v>
      </c>
      <c r="D27" s="16">
        <f t="array" ref="D27">INDEX($D$38:$N$193,MATCH(D$24&amp;$B$22,$B$38:$B$193&amp;$C$38:$C$193,0),MATCH($A27,$D$37:$N$37,0))</f>
        <v>27666.454975850625</v>
      </c>
      <c r="E27" s="16">
        <f t="array" ref="E27">INDEX($D$38:$N$193,MATCH(E$24&amp;$B$22,$B$38:$B$193&amp;$C$38:$C$193,0),MATCH($A27,$D$37:$N$37,0))</f>
        <v>23486.958562662123</v>
      </c>
      <c r="F27" s="16">
        <f t="array" ref="F27">INDEX($D$38:$N$193,MATCH(F$24&amp;$B$22,$B$38:$B$193&amp;$C$38:$C$193,0),MATCH($A27,$D$37:$N$37,0))</f>
        <v>27666.454975850625</v>
      </c>
      <c r="G27" s="16">
        <f t="array" ref="G27">INDEX($D$38:$N$193,MATCH(G$24&amp;$B$22,$B$38:$B$193&amp;$C$38:$C$193,0),MATCH($A27,$D$37:$N$37,0))</f>
        <v>13535.137773542428</v>
      </c>
      <c r="H27" s="16">
        <f t="array" ref="H27">INDEX($D$38:$N$193,MATCH(H$24&amp;$B$22,$B$38:$B$193&amp;$C$38:$C$193,0),MATCH($A27,$D$37:$N$37,0))</f>
        <v>27666.454975850625</v>
      </c>
      <c r="I27" s="16">
        <f t="array" ref="I27">INDEX($D$38:$N$193,MATCH(I$24&amp;$B$22,$B$38:$B$193&amp;$C$38:$C$193,0),MATCH($A27,$D$37:$N$37,0))</f>
        <v>19852.023807714522</v>
      </c>
      <c r="J27" s="16">
        <f t="array" ref="J27">INDEX($D$38:$N$193,MATCH(J$24&amp;$B$22,$B$38:$B$193&amp;$C$38:$C$193,0),MATCH($A27,$D$37:$N$37,0))</f>
        <v>27666.454975850625</v>
      </c>
      <c r="K27" s="16" t="e">
        <f t="array" ref="K27">INDEX($D$38:$N$193,MATCH(K$24&amp;$B$22,$B$38:$B$193&amp;$C$38:$C$193,0),MATCH($A27,$D$37:$N$37,0))</f>
        <v>#N/A</v>
      </c>
      <c r="L27" s="16" t="e">
        <f t="array" ref="L27">INDEX($D$38:$N$193,MATCH(L$24&amp;$B$22,$B$38:$B$193&amp;$C$38:$C$193,0),MATCH($A27,$D$37:$N$37,0))</f>
        <v>#N/A</v>
      </c>
      <c r="M27" s="16" t="e">
        <f t="array" ref="M27">INDEX($D$38:$N$193,MATCH(M$24&amp;$B$22,$B$38:$B$193&amp;$C$38:$C$193,0),MATCH($A27,$D$37:$N$37,0))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INDEX($D$38:$N$193,MATCH(B$24&amp;$B$22,$B$38:$B$193&amp;$C$38:$C$193,0),MATCH($A28,$D$37:$N$37,0))</f>
        <v>54689.539487522175</v>
      </c>
      <c r="C28" s="16">
        <f t="array" ref="C28">INDEX($D$38:$N$193,MATCH(C$24&amp;$B$22,$B$38:$B$193&amp;$C$38:$C$193,0),MATCH($A28,$D$37:$N$37,0))</f>
        <v>53332.109638306174</v>
      </c>
      <c r="D28" s="16">
        <f t="array" ref="D28">INDEX($D$38:$N$193,MATCH(D$24&amp;$B$22,$B$38:$B$193&amp;$C$38:$C$193,0),MATCH($A28,$D$37:$N$37,0))</f>
        <v>49008.810438931287</v>
      </c>
      <c r="E28" s="16">
        <f t="array" ref="E28">INDEX($D$38:$N$193,MATCH(E$24&amp;$B$22,$B$38:$B$193&amp;$C$38:$C$193,0),MATCH($A28,$D$37:$N$37,0))</f>
        <v>40661.719349598214</v>
      </c>
      <c r="F28" s="16">
        <f t="array" ref="F28">INDEX($D$38:$N$193,MATCH(F$24&amp;$B$22,$B$38:$B$193&amp;$C$38:$C$193,0),MATCH($A28,$D$37:$N$37,0))</f>
        <v>42241.339654509458</v>
      </c>
      <c r="G28" s="16">
        <f t="array" ref="G28">INDEX($D$38:$N$193,MATCH(G$24&amp;$B$22,$B$38:$B$193&amp;$C$38:$C$193,0),MATCH($A28,$D$37:$N$37,0))</f>
        <v>10314.223796979193</v>
      </c>
      <c r="H28" s="16">
        <f t="array" ref="H28">INDEX($D$38:$N$193,MATCH(H$24&amp;$B$22,$B$38:$B$193&amp;$C$38:$C$193,0),MATCH($A28,$D$37:$N$37,0))</f>
        <v>13729.725700310802</v>
      </c>
      <c r="I28" s="16">
        <f t="array" ref="I28">INDEX($D$38:$N$193,MATCH(I$24&amp;$B$22,$B$38:$B$193&amp;$C$38:$C$193,0),MATCH($A28,$D$37:$N$37,0))</f>
        <v>38130.431157695173</v>
      </c>
      <c r="J28" s="16">
        <f t="array" ref="J28">INDEX($D$38:$N$193,MATCH(J$24&amp;$B$22,$B$38:$B$193&amp;$C$38:$C$193,0),MATCH($A28,$D$37:$N$37,0))</f>
        <v>42568.213503447631</v>
      </c>
      <c r="K28" s="16" t="e">
        <f t="array" ref="K28">INDEX($D$38:$N$193,MATCH(K$24&amp;$B$22,$B$38:$B$193&amp;$C$38:$C$193,0),MATCH($A28,$D$37:$N$37,0))</f>
        <v>#N/A</v>
      </c>
      <c r="L28" s="16" t="e">
        <f t="array" ref="L28">INDEX($D$38:$N$193,MATCH(L$24&amp;$B$22,$B$38:$B$193&amp;$C$38:$C$193,0),MATCH($A28,$D$37:$N$37,0))</f>
        <v>#N/A</v>
      </c>
      <c r="M28" s="16" t="e">
        <f t="array" ref="M28">INDEX($D$38:$N$193,MATCH(M$24&amp;$B$22,$B$38:$B$193&amp;$C$38:$C$193,0),MATCH($A28,$D$37:$N$37,0))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INDEX($D$38:$N$193,MATCH(B$24&amp;$B$22,$B$38:$B$193&amp;$C$38:$C$193,0),MATCH($A29,$D$37:$N$37,0))</f>
        <v>38886.389621483795</v>
      </c>
      <c r="C29" s="16">
        <f t="array" ref="C29">INDEX($D$38:$N$193,MATCH(C$24&amp;$B$22,$B$38:$B$193&amp;$C$38:$C$193,0),MATCH($A29,$D$37:$N$37,0))</f>
        <v>38385.951153691683</v>
      </c>
      <c r="D29" s="16">
        <f t="array" ref="D29">INDEX($D$38:$N$193,MATCH(D$24&amp;$B$22,$B$38:$B$193&amp;$C$38:$C$193,0),MATCH($A29,$D$37:$N$37,0))</f>
        <v>34151.548530447908</v>
      </c>
      <c r="E29" s="16">
        <f t="array" ref="E29">INDEX($D$38:$N$193,MATCH(E$24&amp;$B$22,$B$38:$B$193&amp;$C$38:$C$193,0),MATCH($A29,$D$37:$N$37,0))</f>
        <v>24384.023561516882</v>
      </c>
      <c r="F29" s="16">
        <f t="array" ref="F29">INDEX($D$38:$N$193,MATCH(F$24&amp;$B$22,$B$38:$B$193&amp;$C$38:$C$193,0),MATCH($A29,$D$37:$N$37,0))</f>
        <v>22815.802487679248</v>
      </c>
      <c r="G29" s="16">
        <f t="array" ref="G29">INDEX($D$38:$N$193,MATCH(G$24&amp;$B$22,$B$38:$B$193&amp;$C$38:$C$193,0),MATCH($A29,$D$37:$N$37,0))</f>
        <v>5959.2850746885915</v>
      </c>
      <c r="H29" s="16">
        <f t="array" ref="H29">INDEX($D$38:$N$193,MATCH(H$24&amp;$B$22,$B$38:$B$193&amp;$C$38:$C$193,0),MATCH($A29,$D$37:$N$37,0))</f>
        <v>3425.3775054901325</v>
      </c>
      <c r="I29" s="16">
        <f t="array" ref="I29">INDEX($D$38:$N$193,MATCH(I$24&amp;$B$22,$B$38:$B$193&amp;$C$38:$C$193,0),MATCH($A29,$D$37:$N$37,0))</f>
        <v>23335.656804832557</v>
      </c>
      <c r="J29" s="16">
        <f t="array" ref="J29">INDEX($D$38:$N$193,MATCH(J$24&amp;$B$22,$B$38:$B$193&amp;$C$38:$C$193,0),MATCH($A29,$D$37:$N$37,0))</f>
        <v>16941.48800402429</v>
      </c>
      <c r="K29" s="16" t="e">
        <f t="array" ref="K29">INDEX($D$38:$N$193,MATCH(K$24&amp;$B$22,$B$38:$B$193&amp;$C$38:$C$193,0),MATCH($A29,$D$37:$N$37,0))</f>
        <v>#N/A</v>
      </c>
      <c r="L29" s="16" t="e">
        <f t="array" ref="L29">INDEX($D$38:$N$193,MATCH(L$24&amp;$B$22,$B$38:$B$193&amp;$C$38:$C$193,0),MATCH($A29,$D$37:$N$37,0))</f>
        <v>#N/A</v>
      </c>
      <c r="M29" s="16" t="e">
        <f t="array" ref="M29">INDEX($D$38:$N$193,MATCH(M$24&amp;$B$22,$B$38:$B$193&amp;$C$38:$C$193,0),MATCH($A29,$D$37:$N$37,0))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INDEX($D$38:$N$193,MATCH(B$24&amp;$B$22,$B$38:$B$193&amp;$C$38:$C$193,0),MATCH($A30,$D$37:$N$37,0))</f>
        <v>34725.121821120694</v>
      </c>
      <c r="C30" s="16">
        <f t="array" ref="C30">INDEX($D$38:$N$193,MATCH(C$24&amp;$B$22,$B$38:$B$193&amp;$C$38:$C$193,0),MATCH($A30,$D$37:$N$37,0))</f>
        <v>35522.557358886297</v>
      </c>
      <c r="D30" s="16">
        <f t="array" ref="D30">INDEX($D$38:$N$193,MATCH(D$24&amp;$B$22,$B$38:$B$193&amp;$C$38:$C$193,0),MATCH($A30,$D$37:$N$37,0))</f>
        <v>30848.891627157656</v>
      </c>
      <c r="E30" s="16">
        <f t="array" ref="E30">INDEX($D$38:$N$193,MATCH(E$24&amp;$B$22,$B$38:$B$193&amp;$C$38:$C$193,0),MATCH($A30,$D$37:$N$37,0))</f>
        <v>19125.590535363139</v>
      </c>
      <c r="F30" s="16">
        <f t="array" ref="F30">INDEX($D$38:$N$193,MATCH(F$24&amp;$B$22,$B$38:$B$193&amp;$C$38:$C$193,0),MATCH($A30,$D$37:$N$37,0))</f>
        <v>15914.224327798125</v>
      </c>
      <c r="G30" s="16">
        <f t="array" ref="G30">INDEX($D$38:$N$193,MATCH(G$24&amp;$B$22,$B$38:$B$193&amp;$C$38:$C$193,0),MATCH($A30,$D$37:$N$37,0))</f>
        <v>6258.2158901310486</v>
      </c>
      <c r="H30" s="16">
        <f t="array" ref="H30">INDEX($D$38:$N$193,MATCH(H$24&amp;$B$22,$B$38:$B$193&amp;$C$38:$C$193,0),MATCH($A30,$D$37:$N$37,0))</f>
        <v>3918.2241407190049</v>
      </c>
      <c r="I30" s="16">
        <f t="array" ref="I30">INDEX($D$38:$N$193,MATCH(I$24&amp;$B$22,$B$38:$B$193&amp;$C$38:$C$193,0),MATCH($A30,$D$37:$N$37,0))</f>
        <v>16250.196675248046</v>
      </c>
      <c r="J30" s="16">
        <f t="array" ref="J30">INDEX($D$38:$N$193,MATCH(J$24&amp;$B$22,$B$38:$B$193&amp;$C$38:$C$193,0),MATCH($A30,$D$37:$N$37,0))</f>
        <v>8107.1988066090635</v>
      </c>
      <c r="K30" s="16" t="e">
        <f t="array" ref="K30">INDEX($D$38:$N$193,MATCH(K$24&amp;$B$22,$B$38:$B$193&amp;$C$38:$C$193,0),MATCH($A30,$D$37:$N$37,0))</f>
        <v>#N/A</v>
      </c>
      <c r="L30" s="16" t="e">
        <f t="array" ref="L30">INDEX($D$38:$N$193,MATCH(L$24&amp;$B$22,$B$38:$B$193&amp;$C$38:$C$193,0),MATCH($A30,$D$37:$N$37,0))</f>
        <v>#N/A</v>
      </c>
      <c r="M30" s="16" t="e">
        <f t="array" ref="M30">INDEX($D$38:$N$193,MATCH(M$24&amp;$B$22,$B$38:$B$193&amp;$C$38:$C$193,0),MATCH($A30,$D$37:$N$37,0))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INDEX($D$38:$N$193,MATCH(B$24&amp;$B$22,$B$38:$B$193&amp;$C$38:$C$193,0),MATCH($A31,$D$37:$N$37,0))</f>
        <v>36574.776329057589</v>
      </c>
      <c r="C31" s="16">
        <f t="array" ref="C31">INDEX($D$38:$N$193,MATCH(C$24&amp;$B$22,$B$38:$B$193&amp;$C$38:$C$193,0),MATCH($A31,$D$37:$N$37,0))</f>
        <v>36871.768287771549</v>
      </c>
      <c r="D31" s="16">
        <f t="array" ref="D31">INDEX($D$38:$N$193,MATCH(D$24&amp;$B$22,$B$38:$B$193&amp;$C$38:$C$193,0),MATCH($A31,$D$37:$N$37,0))</f>
        <v>35688.176804067953</v>
      </c>
      <c r="E31" s="16">
        <f t="array" ref="E31">INDEX($D$38:$N$193,MATCH(E$24&amp;$B$22,$B$38:$B$193&amp;$C$38:$C$193,0),MATCH($A31,$D$37:$N$37,0))</f>
        <v>19297.661616959202</v>
      </c>
      <c r="F31" s="16">
        <f t="array" ref="F31">INDEX($D$38:$N$193,MATCH(F$24&amp;$B$22,$B$38:$B$193&amp;$C$38:$C$193,0),MATCH($A31,$D$37:$N$37,0))</f>
        <v>17612.630852668834</v>
      </c>
      <c r="G31" s="16">
        <f t="array" ref="G31">INDEX($D$38:$N$193,MATCH(G$24&amp;$B$22,$B$38:$B$193&amp;$C$38:$C$193,0),MATCH($A31,$D$37:$N$37,0))</f>
        <v>15813.138106312559</v>
      </c>
      <c r="H31" s="16">
        <f t="array" ref="H31">INDEX($D$38:$N$193,MATCH(H$24&amp;$B$22,$B$38:$B$193&amp;$C$38:$C$193,0),MATCH($A31,$D$37:$N$37,0))</f>
        <v>25632.521970229496</v>
      </c>
      <c r="I31" s="16">
        <f t="array" ref="I31">INDEX($D$38:$N$193,MATCH(I$24&amp;$B$22,$B$38:$B$193&amp;$C$38:$C$193,0),MATCH($A31,$D$37:$N$37,0))</f>
        <v>17667.701835331616</v>
      </c>
      <c r="J31" s="16">
        <f t="array" ref="J31">INDEX($D$38:$N$193,MATCH(J$24&amp;$B$22,$B$38:$B$193&amp;$C$38:$C$193,0),MATCH($A31,$D$37:$N$37,0))</f>
        <v>14178.53377809063</v>
      </c>
      <c r="K31" s="16" t="e">
        <f t="array" ref="K31">INDEX($D$38:$N$193,MATCH(K$24&amp;$B$22,$B$38:$B$193&amp;$C$38:$C$193,0),MATCH($A31,$D$37:$N$37,0))</f>
        <v>#N/A</v>
      </c>
      <c r="L31" s="16" t="e">
        <f t="array" ref="L31">INDEX($D$38:$N$193,MATCH(L$24&amp;$B$22,$B$38:$B$193&amp;$C$38:$C$193,0),MATCH($A31,$D$37:$N$37,0))</f>
        <v>#N/A</v>
      </c>
      <c r="M31" s="16" t="e">
        <f t="array" ref="M31">INDEX($D$38:$N$193,MATCH(M$24&amp;$B$22,$B$38:$B$193&amp;$C$38:$C$193,0),MATCH($A31,$D$37:$N$37,0))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INDEX($D$38:$N$193,MATCH(B$24&amp;$B$22,$B$38:$B$193&amp;$C$38:$C$193,0),MATCH($A32,$D$37:$N$37,0))</f>
        <v>36765.635275543136</v>
      </c>
      <c r="C32" s="16">
        <f t="array" ref="C32">INDEX($D$38:$N$193,MATCH(C$24&amp;$B$22,$B$38:$B$193&amp;$C$38:$C$193,0),MATCH($A32,$D$37:$N$37,0))</f>
        <v>36579.180634679396</v>
      </c>
      <c r="D32" s="16">
        <f t="array" ref="D32">INDEX($D$38:$N$193,MATCH(D$24&amp;$B$22,$B$38:$B$193&amp;$C$38:$C$193,0),MATCH($A32,$D$37:$N$37,0))</f>
        <v>36943.928956595293</v>
      </c>
      <c r="E32" s="16">
        <f t="array" ref="E32">INDEX($D$38:$N$193,MATCH(E$24&amp;$B$22,$B$38:$B$193&amp;$C$38:$C$193,0),MATCH($A32,$D$37:$N$37,0))</f>
        <v>19966.911272725403</v>
      </c>
      <c r="F32" s="16">
        <f t="array" ref="F32">INDEX($D$38:$N$193,MATCH(F$24&amp;$B$22,$B$38:$B$193&amp;$C$38:$C$193,0),MATCH($A32,$D$37:$N$37,0))</f>
        <v>19251.80738319326</v>
      </c>
      <c r="G32" s="16">
        <f t="array" ref="G32">INDEX($D$38:$N$193,MATCH(G$24&amp;$B$22,$B$38:$B$193&amp;$C$38:$C$193,0),MATCH($A32,$D$37:$N$37,0))</f>
        <v>17578.420215974729</v>
      </c>
      <c r="H32" s="16">
        <f t="array" ref="H32">INDEX($D$38:$N$193,MATCH(H$24&amp;$B$22,$B$38:$B$193&amp;$C$38:$C$193,0),MATCH($A32,$D$37:$N$37,0))</f>
        <v>22006.683651846444</v>
      </c>
      <c r="I32" s="16">
        <f t="array" ref="I32">INDEX($D$38:$N$193,MATCH(I$24&amp;$B$22,$B$38:$B$193&amp;$C$38:$C$193,0),MATCH($A32,$D$37:$N$37,0))</f>
        <v>15492.270903300319</v>
      </c>
      <c r="J32" s="16">
        <f t="array" ref="J32">INDEX($D$38:$N$193,MATCH(J$24&amp;$B$22,$B$38:$B$193&amp;$C$38:$C$193,0),MATCH($A32,$D$37:$N$37,0))</f>
        <v>16276.457143185979</v>
      </c>
      <c r="K32" s="16" t="e">
        <f t="array" ref="K32">INDEX($D$38:$N$193,MATCH(K$24&amp;$B$22,$B$38:$B$193&amp;$C$38:$C$193,0),MATCH($A32,$D$37:$N$37,0))</f>
        <v>#N/A</v>
      </c>
      <c r="L32" s="16" t="e">
        <f t="array" ref="L32">INDEX($D$38:$N$193,MATCH(L$24&amp;$B$22,$B$38:$B$193&amp;$C$38:$C$193,0),MATCH($A32,$D$37:$N$37,0))</f>
        <v>#N/A</v>
      </c>
      <c r="M32" s="16" t="e">
        <f t="array" ref="M32">INDEX($D$38:$N$193,MATCH(M$24&amp;$B$22,$B$38:$B$193&amp;$C$38:$C$193,0),MATCH($A32,$D$37:$N$37,0))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INDEX($D$38:$N$193,MATCH(B$24&amp;$B$22,$B$38:$B$193&amp;$C$38:$C$193,0),MATCH($A33,$D$37:$N$37,0))</f>
        <v>36451.97683763547</v>
      </c>
      <c r="C33" s="16">
        <f t="array" ref="C33">INDEX($D$38:$N$193,MATCH(C$24&amp;$B$22,$B$38:$B$193&amp;$C$38:$C$193,0),MATCH($A33,$D$37:$N$37,0))</f>
        <v>37097.935065611637</v>
      </c>
      <c r="D33" s="16">
        <f t="array" ref="D33">INDEX($D$38:$N$193,MATCH(D$24&amp;$B$22,$B$38:$B$193&amp;$C$38:$C$193,0),MATCH($A33,$D$37:$N$37,0))</f>
        <v>36864.822635252815</v>
      </c>
      <c r="E33" s="16">
        <f t="array" ref="E33">INDEX($D$38:$N$193,MATCH(E$24&amp;$B$22,$B$38:$B$193&amp;$C$38:$C$193,0),MATCH($A33,$D$37:$N$37,0))</f>
        <v>18267.68708400504</v>
      </c>
      <c r="F33" s="16">
        <f t="array" ref="F33">INDEX($D$38:$N$193,MATCH(F$24&amp;$B$22,$B$38:$B$193&amp;$C$38:$C$193,0),MATCH($A33,$D$37:$N$37,0))</f>
        <v>18231.438395226742</v>
      </c>
      <c r="G33" s="16">
        <f t="array" ref="G33">INDEX($D$38:$N$193,MATCH(G$24&amp;$B$22,$B$38:$B$193&amp;$C$38:$C$193,0),MATCH($A33,$D$37:$N$37,0))</f>
        <v>15476.466365455904</v>
      </c>
      <c r="H33" s="16">
        <f t="array" ref="H33">INDEX($D$38:$N$193,MATCH(H$24&amp;$B$22,$B$38:$B$193&amp;$C$38:$C$193,0),MATCH($A33,$D$37:$N$37,0))</f>
        <v>20547.451223192493</v>
      </c>
      <c r="I33" s="16">
        <f t="array" ref="I33">INDEX($D$38:$N$193,MATCH(I$24&amp;$B$22,$B$38:$B$193&amp;$C$38:$C$193,0),MATCH($A33,$D$37:$N$37,0))</f>
        <v>12167.726374670761</v>
      </c>
      <c r="J33" s="16">
        <f t="array" ref="J33">INDEX($D$38:$N$193,MATCH(J$24&amp;$B$22,$B$38:$B$193&amp;$C$38:$C$193,0),MATCH($A33,$D$37:$N$37,0))</f>
        <v>12531.746627826944</v>
      </c>
      <c r="K33" s="16" t="e">
        <f t="array" ref="K33">INDEX($D$38:$N$193,MATCH(K$24&amp;$B$22,$B$38:$B$193&amp;$C$38:$C$193,0),MATCH($A33,$D$37:$N$37,0))</f>
        <v>#N/A</v>
      </c>
      <c r="L33" s="16" t="e">
        <f t="array" ref="L33">INDEX($D$38:$N$193,MATCH(L$24&amp;$B$22,$B$38:$B$193&amp;$C$38:$C$193,0),MATCH($A33,$D$37:$N$37,0))</f>
        <v>#N/A</v>
      </c>
      <c r="M33" s="16" t="e">
        <f t="array" ref="M33">INDEX($D$38:$N$193,MATCH(M$24&amp;$B$22,$B$38:$B$193&amp;$C$38:$C$193,0),MATCH($A33,$D$37:$N$37,0))</f>
        <v>#N/A</v>
      </c>
    </row>
    <row r="34" spans="1:19" x14ac:dyDescent="0.3">
      <c r="A34" s="15">
        <v>2100</v>
      </c>
      <c r="B34" s="16">
        <f t="array" ref="B34">INDEX($D$38:$N$193,MATCH(B$24&amp;$B$22,$B$38:$B$193&amp;$C$38:$C$193,0),MATCH($A34,$D$37:$N$37,0))</f>
        <v>22095.679902256288</v>
      </c>
      <c r="C34" s="16">
        <f t="array" ref="C34">INDEX($D$38:$N$193,MATCH(C$24&amp;$B$22,$B$38:$B$193&amp;$C$38:$C$193,0),MATCH($A34,$D$37:$N$37,0))</f>
        <v>22069.914427707608</v>
      </c>
      <c r="D34" s="16">
        <f t="array" ref="D34">INDEX($D$38:$N$193,MATCH(D$24&amp;$B$22,$B$38:$B$193&amp;$C$38:$C$193,0),MATCH($A34,$D$37:$N$37,0))</f>
        <v>20618.861757071772</v>
      </c>
      <c r="E34" s="16">
        <f t="array" ref="E34">INDEX($D$38:$N$193,MATCH(E$24&amp;$B$22,$B$38:$B$193&amp;$C$38:$C$193,0),MATCH($A34,$D$37:$N$37,0))</f>
        <v>10544.482775455996</v>
      </c>
      <c r="F34" s="16">
        <f t="array" ref="F34">INDEX($D$38:$N$193,MATCH(F$24&amp;$B$22,$B$38:$B$193&amp;$C$38:$C$193,0),MATCH($A34,$D$37:$N$37,0))</f>
        <v>10065.41176931906</v>
      </c>
      <c r="G34" s="16">
        <f t="array" ref="G34">INDEX($D$38:$N$193,MATCH(G$24&amp;$B$22,$B$38:$B$193&amp;$C$38:$C$193,0),MATCH($A34,$D$37:$N$37,0))</f>
        <v>7478.0794713841588</v>
      </c>
      <c r="H34" s="16">
        <f t="array" ref="H34">INDEX($D$38:$N$193,MATCH(H$24&amp;$B$22,$B$38:$B$193&amp;$C$38:$C$193,0),MATCH($A34,$D$37:$N$37,0))</f>
        <v>7038.9224154006588</v>
      </c>
      <c r="I34" s="16">
        <f t="array" ref="I34">INDEX($D$38:$N$193,MATCH(I$24&amp;$B$22,$B$38:$B$193&amp;$C$38:$C$193,0),MATCH($A34,$D$37:$N$37,0))</f>
        <v>5623.3929172123753</v>
      </c>
      <c r="J34" s="16">
        <f t="array" ref="J34">INDEX($D$38:$N$193,MATCH(J$24&amp;$B$22,$B$38:$B$193&amp;$C$38:$C$193,0),MATCH($A34,$D$37:$N$37,0))</f>
        <v>5572.3708449041333</v>
      </c>
      <c r="K34" s="16" t="e">
        <f t="array" ref="K34">INDEX($D$38:$N$193,MATCH(K$24&amp;$B$22,$B$38:$B$193&amp;$C$38:$C$193,0),MATCH($A34,$D$37:$N$37,0))</f>
        <v>#N/A</v>
      </c>
      <c r="L34" s="16" t="e">
        <f t="array" ref="L34">INDEX($D$38:$N$193,MATCH(L$24&amp;$B$22,$B$38:$B$193&amp;$C$38:$C$193,0),MATCH($A34,$D$37:$N$37,0))</f>
        <v>#N/A</v>
      </c>
      <c r="M34" s="16" t="e">
        <f t="array" ref="M34">INDEX($D$38:$N$193,MATCH(M$24&amp;$B$22,$B$38:$B$193&amp;$C$38:$C$193,0),MATCH($A34,$D$37:$N$37,0))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C37" s="15" t="s">
        <v>51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52</v>
      </c>
      <c r="D38" s="16">
        <v>26914.702698356978</v>
      </c>
      <c r="E38" s="16">
        <v>24722.427025261677</v>
      </c>
      <c r="F38" s="16">
        <v>21888.228819461907</v>
      </c>
      <c r="G38" s="16">
        <v>27807.058071338866</v>
      </c>
      <c r="H38" s="16">
        <v>54689.539487522175</v>
      </c>
      <c r="I38" s="16">
        <v>38886.389621483795</v>
      </c>
      <c r="J38" s="16">
        <v>34725.121821120694</v>
      </c>
      <c r="K38" s="16">
        <v>36574.776329057589</v>
      </c>
      <c r="L38" s="16">
        <v>36765.635275543136</v>
      </c>
      <c r="M38" s="16">
        <v>36451.97683763547</v>
      </c>
      <c r="N38" s="16">
        <v>22095.679902256288</v>
      </c>
      <c r="S38" s="18"/>
    </row>
    <row r="39" spans="1:19" x14ac:dyDescent="0.3">
      <c r="A39" s="15" t="str">
        <f>INDEX('R1. Scenario specifications'!$C$11:$C$49,MATCH($B39,'R1. Scenario specifications'!$A$11:$A$49,0))</f>
        <v>TIAM BAU - No Policy Action</v>
      </c>
      <c r="B39" s="15" t="s">
        <v>11</v>
      </c>
      <c r="C39" s="15" t="s">
        <v>53</v>
      </c>
      <c r="D39" s="16">
        <v>47506.401201567365</v>
      </c>
      <c r="E39" s="16">
        <v>51370.31621790112</v>
      </c>
      <c r="F39" s="16">
        <v>64477.367162199291</v>
      </c>
      <c r="G39" s="16">
        <v>53762.557968894565</v>
      </c>
      <c r="H39" s="16">
        <v>16186.742292691624</v>
      </c>
      <c r="I39" s="16">
        <v>15927.166259766116</v>
      </c>
      <c r="J39" s="16">
        <v>18020.264182281484</v>
      </c>
      <c r="K39" s="16">
        <v>16622.494366868879</v>
      </c>
      <c r="L39" s="16">
        <v>13828.299653049631</v>
      </c>
      <c r="M39" s="16">
        <v>11940.60736212166</v>
      </c>
      <c r="N39" s="16">
        <v>7774.5846839903788</v>
      </c>
    </row>
    <row r="40" spans="1:19" x14ac:dyDescent="0.3">
      <c r="A40" s="15" t="str">
        <f>INDEX('R1. Scenario specifications'!$C$11:$C$49,MATCH($B40,'R1. Scenario specifications'!$A$11:$A$49,0))</f>
        <v>TIAM BAU - No Policy Action</v>
      </c>
      <c r="B40" s="15" t="s">
        <v>11</v>
      </c>
      <c r="C40" s="15" t="s">
        <v>54</v>
      </c>
      <c r="D40" s="16">
        <v>703.80118607166287</v>
      </c>
      <c r="E40" s="16">
        <v>336.53077865475609</v>
      </c>
      <c r="F40" s="16">
        <v>582.72565190787429</v>
      </c>
      <c r="G40" s="16">
        <v>1192.0898609243163</v>
      </c>
      <c r="H40" s="16">
        <v>1102.8433155046075</v>
      </c>
      <c r="I40" s="16">
        <v>344.33979080576825</v>
      </c>
      <c r="J40" s="16">
        <v>187.16469004531919</v>
      </c>
      <c r="K40" s="16">
        <v>467.96382816076277</v>
      </c>
      <c r="L40" s="16">
        <v>745.14986849045783</v>
      </c>
      <c r="M40" s="16">
        <v>1439.4694712158985</v>
      </c>
      <c r="N40" s="16">
        <v>907.70768159655347</v>
      </c>
    </row>
    <row r="41" spans="1:19" x14ac:dyDescent="0.3">
      <c r="A41" s="15" t="str">
        <f>INDEX('R1. Scenario specifications'!$C$11:$C$49,MATCH($B41,'R1. Scenario specifications'!$A$11:$A$49,0))</f>
        <v>TIAM BAU - No Policy Action</v>
      </c>
      <c r="B41" s="15" t="s">
        <v>11</v>
      </c>
      <c r="C41" s="15" t="s">
        <v>55</v>
      </c>
      <c r="D41" s="16">
        <v>393.32078258740222</v>
      </c>
      <c r="E41" s="16">
        <v>187.62327654202051</v>
      </c>
      <c r="F41" s="16">
        <v>2050.5732808127077</v>
      </c>
      <c r="G41" s="16">
        <v>3121.3660306588245</v>
      </c>
      <c r="H41" s="16">
        <v>13453.717206161244</v>
      </c>
      <c r="I41" s="16">
        <v>26663.440922452333</v>
      </c>
      <c r="J41" s="16">
        <v>26691.664059085415</v>
      </c>
      <c r="K41" s="16">
        <v>26016.820449395207</v>
      </c>
      <c r="L41" s="16">
        <v>25092.821537757874</v>
      </c>
      <c r="M41" s="16">
        <v>21236.533630911046</v>
      </c>
      <c r="N41" s="16">
        <v>22357.812629487729</v>
      </c>
    </row>
    <row r="42" spans="1:19" x14ac:dyDescent="0.3">
      <c r="A42" s="15" t="str">
        <f>INDEX('R1. Scenario specifications'!$C$11:$C$49,MATCH($B42,'R1. Scenario specifications'!$A$11:$A$49,0))</f>
        <v>Vivid BAU - WEO Current Policies Scenario emissions pathway run through TIAM</v>
      </c>
      <c r="B42" s="15" t="s">
        <v>13</v>
      </c>
      <c r="C42" s="15" t="s">
        <v>52</v>
      </c>
      <c r="D42" s="16">
        <v>26793.402490397082</v>
      </c>
      <c r="E42" s="16">
        <v>24404.366692688596</v>
      </c>
      <c r="F42" s="16">
        <v>20417.493077386192</v>
      </c>
      <c r="G42" s="16">
        <v>28271.379190200321</v>
      </c>
      <c r="H42" s="16">
        <v>53332.109638306174</v>
      </c>
      <c r="I42" s="16">
        <v>38385.951153691683</v>
      </c>
      <c r="J42" s="16">
        <v>35522.557358886297</v>
      </c>
      <c r="K42" s="16">
        <v>36871.768287771549</v>
      </c>
      <c r="L42" s="16">
        <v>36579.180634679396</v>
      </c>
      <c r="M42" s="16">
        <v>37097.935065611637</v>
      </c>
      <c r="N42" s="16">
        <v>22069.914427707608</v>
      </c>
    </row>
    <row r="43" spans="1:19" x14ac:dyDescent="0.3">
      <c r="A43" s="15" t="str">
        <f>INDEX('R1. Scenario specifications'!$C$11:$C$49,MATCH($B43,'R1. Scenario specifications'!$A$11:$A$49,0))</f>
        <v>Vivid BAU - WEO Current Policies Scenario emissions pathway run through TIAM</v>
      </c>
      <c r="B43" s="15" t="s">
        <v>13</v>
      </c>
      <c r="C43" s="15" t="s">
        <v>53</v>
      </c>
      <c r="D43" s="16">
        <v>47507.237628841351</v>
      </c>
      <c r="E43" s="16">
        <v>51369.48132098974</v>
      </c>
      <c r="F43" s="16">
        <v>62708.484830745743</v>
      </c>
      <c r="G43" s="16">
        <v>50882.614613486643</v>
      </c>
      <c r="H43" s="16">
        <v>15082.269380596652</v>
      </c>
      <c r="I43" s="16">
        <v>16355.297954430376</v>
      </c>
      <c r="J43" s="16">
        <v>16445.965631110954</v>
      </c>
      <c r="K43" s="16">
        <v>15711.617945691814</v>
      </c>
      <c r="L43" s="16">
        <v>14291.627516972016</v>
      </c>
      <c r="M43" s="16">
        <v>10553.379274146511</v>
      </c>
      <c r="N43" s="16">
        <v>7132.8878040276813</v>
      </c>
    </row>
    <row r="44" spans="1:19" x14ac:dyDescent="0.3">
      <c r="A44" s="15" t="str">
        <f>INDEX('R1. Scenario specifications'!$C$11:$C$49,MATCH($B44,'R1. Scenario specifications'!$A$11:$A$49,0))</f>
        <v>Vivid BAU - WEO Current Policies Scenario emissions pathway run through TIAM</v>
      </c>
      <c r="B44" s="15" t="s">
        <v>13</v>
      </c>
      <c r="C44" s="15" t="s">
        <v>54</v>
      </c>
      <c r="D44" s="16">
        <v>703.80118607166287</v>
      </c>
      <c r="E44" s="16">
        <v>336.53077865475609</v>
      </c>
      <c r="F44" s="16">
        <v>555.22479921347281</v>
      </c>
      <c r="G44" s="16">
        <v>1191.3391867716987</v>
      </c>
      <c r="H44" s="16">
        <v>1123.4894632586315</v>
      </c>
      <c r="I44" s="16">
        <v>351.30442048002953</v>
      </c>
      <c r="J44" s="16">
        <v>269.43227228346547</v>
      </c>
      <c r="K44" s="16">
        <v>548.98974015088959</v>
      </c>
      <c r="L44" s="16">
        <v>828.48845083305389</v>
      </c>
      <c r="M44" s="16">
        <v>1439.2795372819032</v>
      </c>
      <c r="N44" s="16">
        <v>893.24159432194733</v>
      </c>
    </row>
    <row r="45" spans="1:19" x14ac:dyDescent="0.3">
      <c r="A45" s="15" t="str">
        <f>INDEX('R1. Scenario specifications'!$C$11:$C$49,MATCH($B45,'R1. Scenario specifications'!$A$11:$A$49,0))</f>
        <v>Vivid BAU - WEO Current Policies Scenario emissions pathway run through TIAM</v>
      </c>
      <c r="B45" s="15" t="s">
        <v>13</v>
      </c>
      <c r="C45" s="15" t="s">
        <v>55</v>
      </c>
      <c r="D45" s="16">
        <v>395.53466572905069</v>
      </c>
      <c r="E45" s="16">
        <v>186.69919412154528</v>
      </c>
      <c r="F45" s="16">
        <v>2388.6771874029919</v>
      </c>
      <c r="G45" s="16">
        <v>4213.3507249229369</v>
      </c>
      <c r="H45" s="16">
        <v>15924.173343871718</v>
      </c>
      <c r="I45" s="16">
        <v>27873.403342212878</v>
      </c>
      <c r="J45" s="16">
        <v>26616.219450415796</v>
      </c>
      <c r="K45" s="16">
        <v>25891.561067674374</v>
      </c>
      <c r="L45" s="16">
        <v>24734.035003523066</v>
      </c>
      <c r="M45" s="16">
        <v>21120.027235147394</v>
      </c>
      <c r="N45" s="16">
        <v>21852.69723508304</v>
      </c>
    </row>
    <row r="46" spans="1:19" x14ac:dyDescent="0.3">
      <c r="A46" s="15" t="str">
        <f>INDEX('R1. Scenario specifications'!$C$11:$C$49,MATCH($B46,'R1. Scenario specifications'!$A$11:$A$49,0))</f>
        <v>Vivid Paris NDCs - WEO New Policies Scenario emissions pathway run through TIAM</v>
      </c>
      <c r="B46" s="15" t="s">
        <v>14</v>
      </c>
      <c r="C46" s="15" t="s">
        <v>52</v>
      </c>
      <c r="D46" s="16">
        <v>26914.702698356978</v>
      </c>
      <c r="E46" s="16">
        <v>24722.427025261677</v>
      </c>
      <c r="F46" s="16">
        <v>20379.253314548638</v>
      </c>
      <c r="G46" s="16">
        <v>27666.454975850625</v>
      </c>
      <c r="H46" s="16">
        <v>49008.810438931287</v>
      </c>
      <c r="I46" s="16">
        <v>34151.548530447908</v>
      </c>
      <c r="J46" s="16">
        <v>30848.891627157656</v>
      </c>
      <c r="K46" s="16">
        <v>35688.176804067953</v>
      </c>
      <c r="L46" s="16">
        <v>36943.928956595293</v>
      </c>
      <c r="M46" s="16">
        <v>36864.822635252815</v>
      </c>
      <c r="N46" s="16">
        <v>20618.861757071772</v>
      </c>
    </row>
    <row r="47" spans="1:19" x14ac:dyDescent="0.3">
      <c r="A47" s="15" t="str">
        <f>INDEX('R1. Scenario specifications'!$C$11:$C$49,MATCH($B47,'R1. Scenario specifications'!$A$11:$A$49,0))</f>
        <v>Vivid Paris NDCs - WEO New Policies Scenario emissions pathway run through TIAM</v>
      </c>
      <c r="B47" s="15" t="s">
        <v>14</v>
      </c>
      <c r="C47" s="15" t="s">
        <v>53</v>
      </c>
      <c r="D47" s="16">
        <v>47506.401201567365</v>
      </c>
      <c r="E47" s="16">
        <v>51370.31621790112</v>
      </c>
      <c r="F47" s="16">
        <v>62706.656692928802</v>
      </c>
      <c r="G47" s="16">
        <v>50605.959876524044</v>
      </c>
      <c r="H47" s="16">
        <v>17179.504295330622</v>
      </c>
      <c r="I47" s="16">
        <v>19634.927978255964</v>
      </c>
      <c r="J47" s="16">
        <v>21810.695912930132</v>
      </c>
      <c r="K47" s="16">
        <v>18862.649718149725</v>
      </c>
      <c r="L47" s="16">
        <v>17511.220514191751</v>
      </c>
      <c r="M47" s="16">
        <v>12726.145980105337</v>
      </c>
      <c r="N47" s="16">
        <v>7749.7913091776409</v>
      </c>
    </row>
    <row r="48" spans="1:19" x14ac:dyDescent="0.3">
      <c r="A48" s="15" t="str">
        <f>INDEX('R1. Scenario specifications'!$C$11:$C$49,MATCH($B48,'R1. Scenario specifications'!$A$11:$A$49,0))</f>
        <v>Vivid Paris NDCs - WEO New Policies Scenario emissions pathway run through TIAM</v>
      </c>
      <c r="B48" s="15" t="s">
        <v>14</v>
      </c>
      <c r="C48" s="15" t="s">
        <v>54</v>
      </c>
      <c r="D48" s="16">
        <v>703.80118607166287</v>
      </c>
      <c r="E48" s="16">
        <v>336.53077865475609</v>
      </c>
      <c r="F48" s="16">
        <v>564.85611993654607</v>
      </c>
      <c r="G48" s="16">
        <v>1219.6701777578864</v>
      </c>
      <c r="H48" s="16">
        <v>1136.6403295707617</v>
      </c>
      <c r="I48" s="16">
        <v>351.46917543737715</v>
      </c>
      <c r="J48" s="16">
        <v>224.04754617789851</v>
      </c>
      <c r="K48" s="16">
        <v>508.01332710923862</v>
      </c>
      <c r="L48" s="16">
        <v>783.58237048443107</v>
      </c>
      <c r="M48" s="16">
        <v>1426.4775452150352</v>
      </c>
      <c r="N48" s="16">
        <v>1305.2105487795957</v>
      </c>
    </row>
    <row r="49" spans="1:14" x14ac:dyDescent="0.3">
      <c r="A49" s="15" t="str">
        <f>INDEX('R1. Scenario specifications'!$C$11:$C$49,MATCH($B49,'R1. Scenario specifications'!$A$11:$A$49,0))</f>
        <v>Vivid Paris NDCs - WEO New Policies Scenario emissions pathway run through TIAM</v>
      </c>
      <c r="B49" s="15" t="s">
        <v>14</v>
      </c>
      <c r="C49" s="15" t="s">
        <v>55</v>
      </c>
      <c r="D49" s="16">
        <v>393.32078258740222</v>
      </c>
      <c r="E49" s="16">
        <v>187.62327654202051</v>
      </c>
      <c r="F49" s="16">
        <v>1906.9661681161072</v>
      </c>
      <c r="G49" s="16">
        <v>3921.6766864920469</v>
      </c>
      <c r="H49" s="16">
        <v>14621.473081472248</v>
      </c>
      <c r="I49" s="16">
        <v>27575.423147906047</v>
      </c>
      <c r="J49" s="16">
        <v>27897.30010660072</v>
      </c>
      <c r="K49" s="16">
        <v>27452.176367525477</v>
      </c>
      <c r="L49" s="16">
        <v>26888.234898745937</v>
      </c>
      <c r="M49" s="16">
        <v>21986.391985080587</v>
      </c>
      <c r="N49" s="16">
        <v>21963.448542845916</v>
      </c>
    </row>
    <row r="50" spans="1:14" x14ac:dyDescent="0.3">
      <c r="A50" s="15" t="str">
        <f>INDEX('R1. Scenario specifications'!$C$11:$C$49,MATCH($B50,'R1. Scenario specifications'!$A$11:$A$49,0))</f>
        <v>Current 2DS, 2020 start, 'Expect the Unexpected'</v>
      </c>
      <c r="B50" s="15" t="s">
        <v>15</v>
      </c>
      <c r="C50" s="15" t="s">
        <v>52</v>
      </c>
      <c r="D50" s="16">
        <v>26914.702698356978</v>
      </c>
      <c r="E50" s="16">
        <v>24722.427025261677</v>
      </c>
      <c r="F50" s="16">
        <v>20379.253314548638</v>
      </c>
      <c r="G50" s="16">
        <v>23486.958562662123</v>
      </c>
      <c r="H50" s="16">
        <v>40661.719349598214</v>
      </c>
      <c r="I50" s="16">
        <v>24384.023561516882</v>
      </c>
      <c r="J50" s="16">
        <v>19125.590535363139</v>
      </c>
      <c r="K50" s="16">
        <v>19297.661616959202</v>
      </c>
      <c r="L50" s="16">
        <v>19966.911272725403</v>
      </c>
      <c r="M50" s="16">
        <v>18267.68708400504</v>
      </c>
      <c r="N50" s="16">
        <v>10544.482775455996</v>
      </c>
    </row>
    <row r="51" spans="1:14" x14ac:dyDescent="0.3">
      <c r="A51" s="15" t="str">
        <f>INDEX('R1. Scenario specifications'!$C$11:$C$49,MATCH($B51,'R1. Scenario specifications'!$A$11:$A$49,0))</f>
        <v>Current 2DS, 2020 start, 'Expect the Unexpected'</v>
      </c>
      <c r="B51" s="15" t="s">
        <v>15</v>
      </c>
      <c r="C51" s="15" t="s">
        <v>53</v>
      </c>
      <c r="D51" s="16">
        <v>47506.401201567365</v>
      </c>
      <c r="E51" s="16">
        <v>51370.31621790112</v>
      </c>
      <c r="F51" s="16">
        <v>62706.656692928802</v>
      </c>
      <c r="G51" s="16">
        <v>48154.325757527302</v>
      </c>
      <c r="H51" s="16">
        <v>15571.020785706849</v>
      </c>
      <c r="I51" s="16">
        <v>18459.973974199602</v>
      </c>
      <c r="J51" s="16">
        <v>16889.421889389447</v>
      </c>
      <c r="K51" s="16">
        <v>11107.636707313915</v>
      </c>
      <c r="L51" s="16">
        <v>7087.6720493470593</v>
      </c>
      <c r="M51" s="16">
        <v>5879.0832797025396</v>
      </c>
      <c r="N51" s="16">
        <v>3223.7068817730465</v>
      </c>
    </row>
    <row r="52" spans="1:14" x14ac:dyDescent="0.3">
      <c r="A52" s="15" t="str">
        <f>INDEX('R1. Scenario specifications'!$C$11:$C$49,MATCH($B52,'R1. Scenario specifications'!$A$11:$A$49,0))</f>
        <v>Current 2DS, 2020 start, 'Expect the Unexpected'</v>
      </c>
      <c r="B52" s="15" t="s">
        <v>15</v>
      </c>
      <c r="C52" s="15" t="s">
        <v>54</v>
      </c>
      <c r="D52" s="16">
        <v>703.80118607166287</v>
      </c>
      <c r="E52" s="16">
        <v>336.53077865475609</v>
      </c>
      <c r="F52" s="16">
        <v>564.85611993654607</v>
      </c>
      <c r="G52" s="16">
        <v>1149.5424252654429</v>
      </c>
      <c r="H52" s="16">
        <v>1153.2274202921726</v>
      </c>
      <c r="I52" s="16">
        <v>819.95599993555766</v>
      </c>
      <c r="J52" s="16">
        <v>1160.1240032513101</v>
      </c>
      <c r="K52" s="16">
        <v>1134.7131378678159</v>
      </c>
      <c r="L52" s="16">
        <v>1402.0307414284373</v>
      </c>
      <c r="M52" s="16">
        <v>5194.361672379343</v>
      </c>
      <c r="N52" s="16">
        <v>7625.5067234789185</v>
      </c>
    </row>
    <row r="53" spans="1:14" x14ac:dyDescent="0.3">
      <c r="A53" s="15" t="str">
        <f>INDEX('R1. Scenario specifications'!$C$11:$C$49,MATCH($B53,'R1. Scenario specifications'!$A$11:$A$49,0))</f>
        <v>Current 2DS, 2020 start, 'Expect the Unexpected'</v>
      </c>
      <c r="B53" s="15" t="s">
        <v>15</v>
      </c>
      <c r="C53" s="15" t="s">
        <v>55</v>
      </c>
      <c r="D53" s="16">
        <v>393.32078258740222</v>
      </c>
      <c r="E53" s="16">
        <v>187.62327654202051</v>
      </c>
      <c r="F53" s="16">
        <v>1906.9661681161072</v>
      </c>
      <c r="G53" s="16">
        <v>1988.5727164131708</v>
      </c>
      <c r="H53" s="16">
        <v>6162.1649937020311</v>
      </c>
      <c r="I53" s="16">
        <v>14099.679886546184</v>
      </c>
      <c r="J53" s="16">
        <v>6758.9790784644256</v>
      </c>
      <c r="K53" s="16">
        <v>350.12912349540335</v>
      </c>
      <c r="L53" s="16">
        <v>0</v>
      </c>
      <c r="M53" s="16">
        <v>0</v>
      </c>
      <c r="N53" s="16">
        <v>1012.3231341079623</v>
      </c>
    </row>
    <row r="54" spans="1:14" x14ac:dyDescent="0.3">
      <c r="A54" s="15" t="str">
        <f>INDEX('R1. Scenario specifications'!$C$11:$C$49,MATCH($B54,'R1. Scenario specifications'!$A$11:$A$49,0))</f>
        <v>Current 2DS, 2030 start, 'Expect the Unexpected' but with cheap energy efficiency</v>
      </c>
      <c r="B54" s="15" t="s">
        <v>16</v>
      </c>
      <c r="C54" s="15" t="s">
        <v>52</v>
      </c>
      <c r="D54" s="16">
        <v>26914.702698356978</v>
      </c>
      <c r="E54" s="16">
        <v>24722.427025261677</v>
      </c>
      <c r="F54" s="16">
        <v>20379.253314548638</v>
      </c>
      <c r="G54" s="16">
        <v>27666.454975850625</v>
      </c>
      <c r="H54" s="16">
        <v>36357.744635882504</v>
      </c>
      <c r="I54" s="16">
        <v>22079.2187203662</v>
      </c>
      <c r="J54" s="16">
        <v>17579.628994295228</v>
      </c>
      <c r="K54" s="16">
        <v>18741.23587305945</v>
      </c>
      <c r="L54" s="16">
        <v>18603.032839786974</v>
      </c>
      <c r="M54" s="16">
        <v>20159.195193441541</v>
      </c>
      <c r="N54" s="16">
        <v>13593.044791433769</v>
      </c>
    </row>
    <row r="55" spans="1:14" x14ac:dyDescent="0.3">
      <c r="A55" s="15" t="str">
        <f>INDEX('R1. Scenario specifications'!$C$11:$C$49,MATCH($B55,'R1. Scenario specifications'!$A$11:$A$49,0))</f>
        <v>Current 2DS, 2030 start, 'Expect the Unexpected' but with cheap energy efficiency</v>
      </c>
      <c r="B55" s="15" t="s">
        <v>16</v>
      </c>
      <c r="C55" s="15" t="s">
        <v>53</v>
      </c>
      <c r="D55" s="16">
        <v>47506.401201567365</v>
      </c>
      <c r="E55" s="16">
        <v>51370.31621790112</v>
      </c>
      <c r="F55" s="16">
        <v>62706.656692928802</v>
      </c>
      <c r="G55" s="16">
        <v>50605.959876524044</v>
      </c>
      <c r="H55" s="16">
        <v>16467.493092774177</v>
      </c>
      <c r="I55" s="16">
        <v>15493.442470009126</v>
      </c>
      <c r="J55" s="16">
        <v>17119.266286028407</v>
      </c>
      <c r="K55" s="16">
        <v>11531.915217997232</v>
      </c>
      <c r="L55" s="16">
        <v>8771.599755363708</v>
      </c>
      <c r="M55" s="16">
        <v>6153.4832136093592</v>
      </c>
      <c r="N55" s="16">
        <v>2692.0202643379066</v>
      </c>
    </row>
    <row r="56" spans="1:14" x14ac:dyDescent="0.3">
      <c r="A56" s="15" t="str">
        <f>INDEX('R1. Scenario specifications'!$C$11:$C$49,MATCH($B56,'R1. Scenario specifications'!$A$11:$A$49,0))</f>
        <v>Current 2DS, 2030 start, 'Expect the Unexpected' but with cheap energy efficiency</v>
      </c>
      <c r="B56" s="15" t="s">
        <v>16</v>
      </c>
      <c r="C56" s="15" t="s">
        <v>54</v>
      </c>
      <c r="D56" s="16">
        <v>703.80118607166287</v>
      </c>
      <c r="E56" s="16">
        <v>336.53077865475609</v>
      </c>
      <c r="F56" s="16">
        <v>564.85611993654607</v>
      </c>
      <c r="G56" s="16">
        <v>1219.6701777578864</v>
      </c>
      <c r="H56" s="16">
        <v>1158.2822217440912</v>
      </c>
      <c r="I56" s="16">
        <v>1055.6031705678975</v>
      </c>
      <c r="J56" s="16">
        <v>1074.7000720281599</v>
      </c>
      <c r="K56" s="16">
        <v>1255.2538114896372</v>
      </c>
      <c r="L56" s="16">
        <v>1262.4578691444615</v>
      </c>
      <c r="M56" s="16">
        <v>2648.8509266249694</v>
      </c>
      <c r="N56" s="16">
        <v>5165.7075105536223</v>
      </c>
    </row>
    <row r="57" spans="1:14" x14ac:dyDescent="0.3">
      <c r="A57" s="15" t="str">
        <f>INDEX('R1. Scenario specifications'!$C$11:$C$49,MATCH($B57,'R1. Scenario specifications'!$A$11:$A$49,0))</f>
        <v>Current 2DS, 2030 start, 'Expect the Unexpected' but with cheap energy efficiency</v>
      </c>
      <c r="B57" s="15" t="s">
        <v>16</v>
      </c>
      <c r="C57" s="15" t="s">
        <v>55</v>
      </c>
      <c r="D57" s="16">
        <v>393.32078258740222</v>
      </c>
      <c r="E57" s="16">
        <v>187.62327654202051</v>
      </c>
      <c r="F57" s="16">
        <v>1906.9661681161072</v>
      </c>
      <c r="G57" s="16">
        <v>3921.6766864920469</v>
      </c>
      <c r="H57" s="16">
        <v>6433.1958224630253</v>
      </c>
      <c r="I57" s="16">
        <v>12288.649445289071</v>
      </c>
      <c r="J57" s="16">
        <v>5698.7970795917345</v>
      </c>
      <c r="K57" s="16">
        <v>181.75942203942691</v>
      </c>
      <c r="L57" s="16">
        <v>0</v>
      </c>
      <c r="M57" s="16">
        <v>0</v>
      </c>
      <c r="N57" s="16">
        <v>1106.7870690762002</v>
      </c>
    </row>
    <row r="58" spans="1:14" x14ac:dyDescent="0.3">
      <c r="A58" s="15" t="str">
        <f>INDEX('R1. Scenario specifications'!$C$11:$C$49,MATCH($B58,'R1. Scenario specifications'!$A$11:$A$49,0))</f>
        <v>Current 2DS, 2020 start, 'Expect the Unexpected' but with most conservative biomass CCS / NET technology cost assumptions</v>
      </c>
      <c r="B58" s="15" t="s">
        <v>17</v>
      </c>
      <c r="C58" s="15" t="s">
        <v>52</v>
      </c>
      <c r="D58" s="16">
        <v>26914.702698356978</v>
      </c>
      <c r="E58" s="16">
        <v>24722.427025261677</v>
      </c>
      <c r="F58" s="16">
        <v>20379.253314548638</v>
      </c>
      <c r="G58" s="16">
        <v>23440.055566565599</v>
      </c>
      <c r="H58" s="16">
        <v>40668.658777777673</v>
      </c>
      <c r="I58" s="16">
        <v>24410.801583111413</v>
      </c>
      <c r="J58" s="16">
        <v>18873.407471799143</v>
      </c>
      <c r="K58" s="16">
        <v>18525.505895122962</v>
      </c>
      <c r="L58" s="16">
        <v>19730.566598318874</v>
      </c>
      <c r="M58" s="16">
        <v>18331.237167477724</v>
      </c>
      <c r="N58" s="16">
        <v>10587.989487405132</v>
      </c>
    </row>
    <row r="59" spans="1:14" x14ac:dyDescent="0.3">
      <c r="A59" s="15" t="str">
        <f>INDEX('R1. Scenario specifications'!$C$11:$C$49,MATCH($B59,'R1. Scenario specifications'!$A$11:$A$49,0))</f>
        <v>Current 2DS, 2020 start, 'Expect the Unexpected' but with most conservative biomass CCS / NET technology cost assumptions</v>
      </c>
      <c r="B59" s="15" t="s">
        <v>17</v>
      </c>
      <c r="C59" s="15" t="s">
        <v>53</v>
      </c>
      <c r="D59" s="16">
        <v>47506.401201567365</v>
      </c>
      <c r="E59" s="16">
        <v>51370.31621790112</v>
      </c>
      <c r="F59" s="16">
        <v>62706.656692928802</v>
      </c>
      <c r="G59" s="16">
        <v>48189.641807797103</v>
      </c>
      <c r="H59" s="16">
        <v>15584.578491214199</v>
      </c>
      <c r="I59" s="16">
        <v>18465.779609600599</v>
      </c>
      <c r="J59" s="16">
        <v>17272.444165554658</v>
      </c>
      <c r="K59" s="16">
        <v>11759.984811367285</v>
      </c>
      <c r="L59" s="16">
        <v>7287.0817439481098</v>
      </c>
      <c r="M59" s="16">
        <v>5894.4758611119005</v>
      </c>
      <c r="N59" s="16">
        <v>3222.6108107406685</v>
      </c>
    </row>
    <row r="60" spans="1:14" x14ac:dyDescent="0.3">
      <c r="A60" s="15" t="str">
        <f>INDEX('R1. Scenario specifications'!$C$11:$C$49,MATCH($B60,'R1. Scenario specifications'!$A$11:$A$49,0))</f>
        <v>Current 2DS, 2020 start, 'Expect the Unexpected' but with most conservative biomass CCS / NET technology cost assumptions</v>
      </c>
      <c r="B60" s="15" t="s">
        <v>17</v>
      </c>
      <c r="C60" s="15" t="s">
        <v>54</v>
      </c>
      <c r="D60" s="16">
        <v>703.80118607166287</v>
      </c>
      <c r="E60" s="16">
        <v>336.53077865475609</v>
      </c>
      <c r="F60" s="16">
        <v>564.85611993654607</v>
      </c>
      <c r="G60" s="16">
        <v>1150.5597609696556</v>
      </c>
      <c r="H60" s="16">
        <v>1153.2274202921074</v>
      </c>
      <c r="I60" s="16">
        <v>819.63670190811763</v>
      </c>
      <c r="J60" s="16">
        <v>1160.124003251321</v>
      </c>
      <c r="K60" s="16">
        <v>1131.5804762450584</v>
      </c>
      <c r="L60" s="16">
        <v>1402.8529316017839</v>
      </c>
      <c r="M60" s="16">
        <v>5148.5563934434958</v>
      </c>
      <c r="N60" s="16">
        <v>7597.2703716559481</v>
      </c>
    </row>
    <row r="61" spans="1:14" x14ac:dyDescent="0.3">
      <c r="A61" s="15" t="str">
        <f>INDEX('R1. Scenario specifications'!$C$11:$C$49,MATCH($B61,'R1. Scenario specifications'!$A$11:$A$49,0))</f>
        <v>Current 2DS, 2020 start, 'Expect the Unexpected' but with most conservative biomass CCS / NET technology cost assumptions</v>
      </c>
      <c r="B61" s="15" t="s">
        <v>17</v>
      </c>
      <c r="C61" s="15" t="s">
        <v>55</v>
      </c>
      <c r="D61" s="16">
        <v>393.32078258740222</v>
      </c>
      <c r="E61" s="16">
        <v>187.62327654202051</v>
      </c>
      <c r="F61" s="16">
        <v>1906.9661681161072</v>
      </c>
      <c r="G61" s="16">
        <v>2007.419372910786</v>
      </c>
      <c r="H61" s="16">
        <v>6203.3041805214507</v>
      </c>
      <c r="I61" s="16">
        <v>14196.822586395196</v>
      </c>
      <c r="J61" s="16">
        <v>6785.3833122118267</v>
      </c>
      <c r="K61" s="16">
        <v>339.78362587154817</v>
      </c>
      <c r="L61" s="16">
        <v>0</v>
      </c>
      <c r="M61" s="16">
        <v>0</v>
      </c>
      <c r="N61" s="16">
        <v>1012.2972751736099</v>
      </c>
    </row>
    <row r="62" spans="1:14" x14ac:dyDescent="0.3">
      <c r="A62" s="15" t="str">
        <f>INDEX('R1. Scenario specifications'!$C$11:$C$49,MATCH($B62,'R1. Scenario specifications'!$A$11:$A$49,0))</f>
        <v>Current 2DS, 2030 start, 'Expect the Unexpected' but with most conservative biomass CCS / NET technology cost assumptions</v>
      </c>
      <c r="B62" s="15" t="s">
        <v>18</v>
      </c>
      <c r="C62" s="15" t="s">
        <v>52</v>
      </c>
      <c r="D62" s="16">
        <v>26914.702698356978</v>
      </c>
      <c r="E62" s="16">
        <v>24722.427025261677</v>
      </c>
      <c r="F62" s="16">
        <v>20379.253314548638</v>
      </c>
      <c r="G62" s="16">
        <v>27666.454975850625</v>
      </c>
      <c r="H62" s="16">
        <v>42241.196284134479</v>
      </c>
      <c r="I62" s="16">
        <v>22842.746155598368</v>
      </c>
      <c r="J62" s="16">
        <v>15882.026322616357</v>
      </c>
      <c r="K62" s="16">
        <v>17662.923185603151</v>
      </c>
      <c r="L62" s="16">
        <v>19184.617997683712</v>
      </c>
      <c r="M62" s="16">
        <v>18237.933448764634</v>
      </c>
      <c r="N62" s="16">
        <v>10111.98732063018</v>
      </c>
    </row>
    <row r="63" spans="1:14" x14ac:dyDescent="0.3">
      <c r="A63" s="15" t="str">
        <f>INDEX('R1. Scenario specifications'!$C$11:$C$49,MATCH($B63,'R1. Scenario specifications'!$A$11:$A$49,0))</f>
        <v>Current 2DS, 2030 start, 'Expect the Unexpected' but with most conservative biomass CCS / NET technology cost assumptions</v>
      </c>
      <c r="B63" s="15" t="s">
        <v>18</v>
      </c>
      <c r="C63" s="15" t="s">
        <v>53</v>
      </c>
      <c r="D63" s="16">
        <v>47506.401201567365</v>
      </c>
      <c r="E63" s="16">
        <v>51370.31621790112</v>
      </c>
      <c r="F63" s="16">
        <v>62706.656692928802</v>
      </c>
      <c r="G63" s="16">
        <v>50605.959876524044</v>
      </c>
      <c r="H63" s="16">
        <v>16240.216531558157</v>
      </c>
      <c r="I63" s="16">
        <v>20591.144488738864</v>
      </c>
      <c r="J63" s="16">
        <v>21232.162471616026</v>
      </c>
      <c r="K63" s="16">
        <v>14262.642824140416</v>
      </c>
      <c r="L63" s="16">
        <v>8116.8390506517571</v>
      </c>
      <c r="M63" s="16">
        <v>6014.3345427756658</v>
      </c>
      <c r="N63" s="16">
        <v>3243.9132137478973</v>
      </c>
    </row>
    <row r="64" spans="1:14" x14ac:dyDescent="0.3">
      <c r="A64" s="15" t="str">
        <f>INDEX('R1. Scenario specifications'!$C$11:$C$49,MATCH($B64,'R1. Scenario specifications'!$A$11:$A$49,0))</f>
        <v>Current 2DS, 2030 start, 'Expect the Unexpected' but with most conservative biomass CCS / NET technology cost assumptions</v>
      </c>
      <c r="B64" s="15" t="s">
        <v>18</v>
      </c>
      <c r="C64" s="15" t="s">
        <v>54</v>
      </c>
      <c r="D64" s="16">
        <v>703.80118607166287</v>
      </c>
      <c r="E64" s="16">
        <v>336.53077865475609</v>
      </c>
      <c r="F64" s="16">
        <v>564.85611993654607</v>
      </c>
      <c r="G64" s="16">
        <v>1219.6701777578864</v>
      </c>
      <c r="H64" s="16">
        <v>1153.2274202919812</v>
      </c>
      <c r="I64" s="16">
        <v>841.77393920899715</v>
      </c>
      <c r="J64" s="16">
        <v>1152.1314609710798</v>
      </c>
      <c r="K64" s="16">
        <v>1215.6929227556</v>
      </c>
      <c r="L64" s="16">
        <v>1529.2026091421089</v>
      </c>
      <c r="M64" s="16">
        <v>5162.9475135401535</v>
      </c>
      <c r="N64" s="16">
        <v>8156.3654398917006</v>
      </c>
    </row>
    <row r="65" spans="1:14" x14ac:dyDescent="0.3">
      <c r="A65" s="15" t="str">
        <f>INDEX('R1. Scenario specifications'!$C$11:$C$49,MATCH($B65,'R1. Scenario specifications'!$A$11:$A$49,0))</f>
        <v>Current 2DS, 2030 start, 'Expect the Unexpected' but with most conservative biomass CCS / NET technology cost assumptions</v>
      </c>
      <c r="B65" s="15" t="s">
        <v>18</v>
      </c>
      <c r="C65" s="15" t="s">
        <v>55</v>
      </c>
      <c r="D65" s="16">
        <v>393.32078258740222</v>
      </c>
      <c r="E65" s="16">
        <v>187.62327654202051</v>
      </c>
      <c r="F65" s="16">
        <v>1906.9661681161072</v>
      </c>
      <c r="G65" s="16">
        <v>3921.6766864920469</v>
      </c>
      <c r="H65" s="16">
        <v>6931.4688829557545</v>
      </c>
      <c r="I65" s="16">
        <v>11242.830113021109</v>
      </c>
      <c r="J65" s="16">
        <v>4631.6049739714026</v>
      </c>
      <c r="K65" s="16">
        <v>0</v>
      </c>
      <c r="L65" s="16">
        <v>0</v>
      </c>
      <c r="M65" s="16">
        <v>0</v>
      </c>
      <c r="N65" s="16">
        <v>1033.4363332282628</v>
      </c>
    </row>
    <row r="66" spans="1:14" x14ac:dyDescent="0.3">
      <c r="A66" s="15" t="str">
        <f>INDEX('R1. Scenario specifications'!$C$11:$C$49,MATCH($B66,'R1. Scenario specifications'!$A$11:$A$49,0))</f>
        <v>Current 1.5DS, 2020 start, 'Expect the Unexpected'</v>
      </c>
      <c r="B66" s="15" t="s">
        <v>19</v>
      </c>
      <c r="C66" s="15" t="s">
        <v>52</v>
      </c>
      <c r="D66" s="16">
        <v>26914.702698356978</v>
      </c>
      <c r="E66" s="16">
        <v>24722.427025261677</v>
      </c>
      <c r="F66" s="16">
        <v>20379.253314548638</v>
      </c>
      <c r="G66" s="16">
        <v>13535.137773542428</v>
      </c>
      <c r="H66" s="16">
        <v>10314.223796979193</v>
      </c>
      <c r="I66" s="16">
        <v>5959.2850746885915</v>
      </c>
      <c r="J66" s="16">
        <v>6258.2158901310486</v>
      </c>
      <c r="K66" s="16">
        <v>15813.138106312559</v>
      </c>
      <c r="L66" s="16">
        <v>17578.420215974729</v>
      </c>
      <c r="M66" s="16">
        <v>15476.466365455904</v>
      </c>
      <c r="N66" s="16">
        <v>7478.0794713841588</v>
      </c>
    </row>
    <row r="67" spans="1:14" x14ac:dyDescent="0.3">
      <c r="A67" s="15" t="str">
        <f>INDEX('R1. Scenario specifications'!$C$11:$C$49,MATCH($B67,'R1. Scenario specifications'!$A$11:$A$49,0))</f>
        <v>Current 1.5DS, 2020 start, 'Expect the Unexpected'</v>
      </c>
      <c r="B67" s="15" t="s">
        <v>19</v>
      </c>
      <c r="C67" s="15" t="s">
        <v>53</v>
      </c>
      <c r="D67" s="16">
        <v>47506.401201567365</v>
      </c>
      <c r="E67" s="16">
        <v>51370.31621790112</v>
      </c>
      <c r="F67" s="16">
        <v>62706.656692928802</v>
      </c>
      <c r="G67" s="16">
        <v>31889.107199505281</v>
      </c>
      <c r="H67" s="16">
        <v>13093.367248297725</v>
      </c>
      <c r="I67" s="16">
        <v>7433.4633082336495</v>
      </c>
      <c r="J67" s="16">
        <v>13884.480222488488</v>
      </c>
      <c r="K67" s="16">
        <v>17444.27765665633</v>
      </c>
      <c r="L67" s="16">
        <v>11826.983754984127</v>
      </c>
      <c r="M67" s="16">
        <v>6361.9166319009055</v>
      </c>
      <c r="N67" s="16">
        <v>3129.9127801177174</v>
      </c>
    </row>
    <row r="68" spans="1:14" x14ac:dyDescent="0.3">
      <c r="A68" s="15" t="str">
        <f>INDEX('R1. Scenario specifications'!$C$11:$C$49,MATCH($B68,'R1. Scenario specifications'!$A$11:$A$49,0))</f>
        <v>Current 1.5DS, 2020 start, 'Expect the Unexpected'</v>
      </c>
      <c r="B68" s="15" t="s">
        <v>19</v>
      </c>
      <c r="C68" s="15" t="s">
        <v>54</v>
      </c>
      <c r="D68" s="16">
        <v>703.80118607166287</v>
      </c>
      <c r="E68" s="16">
        <v>336.53077865475609</v>
      </c>
      <c r="F68" s="16">
        <v>564.85611993654607</v>
      </c>
      <c r="G68" s="16">
        <v>5433.9335416452477</v>
      </c>
      <c r="H68" s="16">
        <v>9387.608388273542</v>
      </c>
      <c r="I68" s="16">
        <v>11153.49330416448</v>
      </c>
      <c r="J68" s="16">
        <v>14523.897293053462</v>
      </c>
      <c r="K68" s="16">
        <v>7077.7103201503141</v>
      </c>
      <c r="L68" s="16">
        <v>3941.2858017755025</v>
      </c>
      <c r="M68" s="16">
        <v>8037.843113630066</v>
      </c>
      <c r="N68" s="16">
        <v>11255.18272977064</v>
      </c>
    </row>
    <row r="69" spans="1:14" x14ac:dyDescent="0.3">
      <c r="A69" s="15" t="str">
        <f>INDEX('R1. Scenario specifications'!$C$11:$C$49,MATCH($B69,'R1. Scenario specifications'!$A$11:$A$49,0))</f>
        <v>Current 1.5DS, 2020 start, 'Expect the Unexpected'</v>
      </c>
      <c r="B69" s="15" t="s">
        <v>19</v>
      </c>
      <c r="C69" s="15" t="s">
        <v>55</v>
      </c>
      <c r="D69" s="16">
        <v>393.32078258740222</v>
      </c>
      <c r="E69" s="16">
        <v>187.62327654202051</v>
      </c>
      <c r="F69" s="16">
        <v>1906.9661681161072</v>
      </c>
      <c r="G69" s="16">
        <v>1045.6279974008239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925.44506689342302</v>
      </c>
    </row>
    <row r="70" spans="1:14" x14ac:dyDescent="0.3">
      <c r="A70" s="15" t="str">
        <f>INDEX('R1. Scenario specifications'!$C$11:$C$49,MATCH($B70,'R1. Scenario specifications'!$A$11:$A$49,0))</f>
        <v>Current 1.5DS, 2030 start, 'Expect the Unexpected'</v>
      </c>
      <c r="B70" s="15" t="s">
        <v>20</v>
      </c>
      <c r="C70" s="15" t="s">
        <v>52</v>
      </c>
      <c r="D70" s="16">
        <v>26914.702698356978</v>
      </c>
      <c r="E70" s="16">
        <v>24722.427025261677</v>
      </c>
      <c r="F70" s="16">
        <v>20379.253314548638</v>
      </c>
      <c r="G70" s="16">
        <v>27666.454975850625</v>
      </c>
      <c r="H70" s="16">
        <v>13729.725700310802</v>
      </c>
      <c r="I70" s="16">
        <v>3425.3775054901325</v>
      </c>
      <c r="J70" s="16">
        <v>3918.2241407190049</v>
      </c>
      <c r="K70" s="16">
        <v>25632.521970229496</v>
      </c>
      <c r="L70" s="16">
        <v>22006.683651846444</v>
      </c>
      <c r="M70" s="16">
        <v>20547.451223192493</v>
      </c>
      <c r="N70" s="16">
        <v>7038.9224154006588</v>
      </c>
    </row>
    <row r="71" spans="1:14" x14ac:dyDescent="0.3">
      <c r="A71" s="15" t="str">
        <f>INDEX('R1. Scenario specifications'!$C$11:$C$49,MATCH($B71,'R1. Scenario specifications'!$A$11:$A$49,0))</f>
        <v>Current 1.5DS, 2030 start, 'Expect the Unexpected'</v>
      </c>
      <c r="B71" s="15" t="s">
        <v>20</v>
      </c>
      <c r="C71" s="15" t="s">
        <v>53</v>
      </c>
      <c r="D71" s="16">
        <v>47506.401201567365</v>
      </c>
      <c r="E71" s="16">
        <v>51370.31621790112</v>
      </c>
      <c r="F71" s="16">
        <v>62706.656692928802</v>
      </c>
      <c r="G71" s="16">
        <v>50605.959876524044</v>
      </c>
      <c r="H71" s="16">
        <v>23217.926798170673</v>
      </c>
      <c r="I71" s="16">
        <v>9743.8068417572213</v>
      </c>
      <c r="J71" s="16">
        <v>7896.620869876695</v>
      </c>
      <c r="K71" s="16">
        <v>8630.7530515254311</v>
      </c>
      <c r="L71" s="16">
        <v>11239.541487718099</v>
      </c>
      <c r="M71" s="16">
        <v>12642.216989946533</v>
      </c>
      <c r="N71" s="16">
        <v>11293.239039488744</v>
      </c>
    </row>
    <row r="72" spans="1:14" x14ac:dyDescent="0.3">
      <c r="A72" s="15" t="str">
        <f>INDEX('R1. Scenario specifications'!$C$11:$C$49,MATCH($B72,'R1. Scenario specifications'!$A$11:$A$49,0))</f>
        <v>Current 1.5DS, 2030 start, 'Expect the Unexpected'</v>
      </c>
      <c r="B72" s="15" t="s">
        <v>20</v>
      </c>
      <c r="C72" s="15" t="s">
        <v>54</v>
      </c>
      <c r="D72" s="16">
        <v>703.80118607166287</v>
      </c>
      <c r="E72" s="16">
        <v>336.53077865475609</v>
      </c>
      <c r="F72" s="16">
        <v>564.85611993654607</v>
      </c>
      <c r="G72" s="16">
        <v>1219.6701777578864</v>
      </c>
      <c r="H72" s="16">
        <v>6740.1135519724921</v>
      </c>
      <c r="I72" s="16">
        <v>11548.964357763522</v>
      </c>
      <c r="J72" s="16">
        <v>12294.18496845114</v>
      </c>
      <c r="K72" s="16">
        <v>5087.419334306067</v>
      </c>
      <c r="L72" s="16">
        <v>1360.497727477861</v>
      </c>
      <c r="M72" s="16">
        <v>1487.3358050883658</v>
      </c>
      <c r="N72" s="16">
        <v>1475.732972027542</v>
      </c>
    </row>
    <row r="73" spans="1:14" x14ac:dyDescent="0.3">
      <c r="A73" s="15" t="str">
        <f>INDEX('R1. Scenario specifications'!$C$11:$C$49,MATCH($B73,'R1. Scenario specifications'!$A$11:$A$49,0))</f>
        <v>Current 1.5DS, 2030 start, 'Expect the Unexpected'</v>
      </c>
      <c r="B73" s="15" t="s">
        <v>20</v>
      </c>
      <c r="C73" s="15" t="s">
        <v>55</v>
      </c>
      <c r="D73" s="16">
        <v>393.32078258740222</v>
      </c>
      <c r="E73" s="16">
        <v>187.62327654202051</v>
      </c>
      <c r="F73" s="16">
        <v>1906.9661681161072</v>
      </c>
      <c r="G73" s="16">
        <v>3921.6766864920469</v>
      </c>
      <c r="H73" s="16">
        <v>1612.5632162814372</v>
      </c>
      <c r="I73" s="16">
        <v>0</v>
      </c>
      <c r="J73" s="16">
        <v>0</v>
      </c>
      <c r="K73" s="16">
        <v>572.14424946166696</v>
      </c>
      <c r="L73" s="16">
        <v>320.7938636742507</v>
      </c>
      <c r="M73" s="16">
        <v>0</v>
      </c>
      <c r="N73" s="16">
        <v>1564.9046227767672</v>
      </c>
    </row>
    <row r="74" spans="1:14" x14ac:dyDescent="0.3">
      <c r="A74" s="15" t="str">
        <f>INDEX('R1. Scenario specifications'!$C$11:$C$49,MATCH($B74,'R1. Scenario specifications'!$A$11:$A$49,0))</f>
        <v>Current 1.5DS, 2020 start, 'Expect the Unexpected' but with cheap renewables</v>
      </c>
      <c r="B74" s="15" t="s">
        <v>21</v>
      </c>
      <c r="C74" s="15" t="s">
        <v>52</v>
      </c>
      <c r="D74" s="16">
        <v>26914.702698356978</v>
      </c>
      <c r="E74" s="16">
        <v>24722.427025261677</v>
      </c>
      <c r="F74" s="16">
        <v>20379.253314548638</v>
      </c>
      <c r="G74" s="16">
        <v>13535.137773631657</v>
      </c>
      <c r="H74" s="16">
        <v>10296.458204807157</v>
      </c>
      <c r="I74" s="16">
        <v>5949.3241374452537</v>
      </c>
      <c r="J74" s="16">
        <v>6237.2427140649743</v>
      </c>
      <c r="K74" s="16">
        <v>15803.767156019752</v>
      </c>
      <c r="L74" s="16">
        <v>17569.701522205774</v>
      </c>
      <c r="M74" s="16">
        <v>15705.894819864496</v>
      </c>
      <c r="N74" s="16">
        <v>7543.5678654949916</v>
      </c>
    </row>
    <row r="75" spans="1:14" x14ac:dyDescent="0.3">
      <c r="A75" s="15" t="str">
        <f>INDEX('R1. Scenario specifications'!$C$11:$C$49,MATCH($B75,'R1. Scenario specifications'!$A$11:$A$49,0))</f>
        <v>Current 1.5DS, 2020 start, 'Expect the Unexpected' but with cheap renewables</v>
      </c>
      <c r="B75" s="15" t="s">
        <v>21</v>
      </c>
      <c r="C75" s="15" t="s">
        <v>53</v>
      </c>
      <c r="D75" s="16">
        <v>47506.401201567365</v>
      </c>
      <c r="E75" s="16">
        <v>51370.31621790112</v>
      </c>
      <c r="F75" s="16">
        <v>62706.656692928802</v>
      </c>
      <c r="G75" s="16">
        <v>31889.107199805192</v>
      </c>
      <c r="H75" s="16">
        <v>13118.766378346092</v>
      </c>
      <c r="I75" s="16">
        <v>7441.017513827007</v>
      </c>
      <c r="J75" s="16">
        <v>13892.078173121878</v>
      </c>
      <c r="K75" s="16">
        <v>17457.887018786452</v>
      </c>
      <c r="L75" s="16">
        <v>11791.194041430321</v>
      </c>
      <c r="M75" s="16">
        <v>6362.6812994715465</v>
      </c>
      <c r="N75" s="16">
        <v>3131.0812305894547</v>
      </c>
    </row>
    <row r="76" spans="1:14" x14ac:dyDescent="0.3">
      <c r="A76" s="15" t="str">
        <f>INDEX('R1. Scenario specifications'!$C$11:$C$49,MATCH($B76,'R1. Scenario specifications'!$A$11:$A$49,0))</f>
        <v>Current 1.5DS, 2020 start, 'Expect the Unexpected' but with cheap renewables</v>
      </c>
      <c r="B76" s="15" t="s">
        <v>21</v>
      </c>
      <c r="C76" s="15" t="s">
        <v>54</v>
      </c>
      <c r="D76" s="16">
        <v>703.80118607166287</v>
      </c>
      <c r="E76" s="16">
        <v>336.53077865475609</v>
      </c>
      <c r="F76" s="16">
        <v>564.85611993654607</v>
      </c>
      <c r="G76" s="16">
        <v>5433.9335416452477</v>
      </c>
      <c r="H76" s="16">
        <v>9387.608388273542</v>
      </c>
      <c r="I76" s="16">
        <v>11163.312784655382</v>
      </c>
      <c r="J76" s="16">
        <v>14523.897293053462</v>
      </c>
      <c r="K76" s="16">
        <v>7074.7410744578028</v>
      </c>
      <c r="L76" s="16">
        <v>3892.926111131138</v>
      </c>
      <c r="M76" s="16">
        <v>7926.8032327154542</v>
      </c>
      <c r="N76" s="16">
        <v>11190.034624689368</v>
      </c>
    </row>
    <row r="77" spans="1:14" x14ac:dyDescent="0.3">
      <c r="A77" s="15" t="str">
        <f>INDEX('R1. Scenario specifications'!$C$11:$C$49,MATCH($B77,'R1. Scenario specifications'!$A$11:$A$49,0))</f>
        <v>Current 1.5DS, 2020 start, 'Expect the Unexpected' but with cheap renewables</v>
      </c>
      <c r="B77" s="15" t="s">
        <v>21</v>
      </c>
      <c r="C77" s="15" t="s">
        <v>55</v>
      </c>
      <c r="D77" s="16">
        <v>393.32078258740222</v>
      </c>
      <c r="E77" s="16">
        <v>187.62327654202051</v>
      </c>
      <c r="F77" s="16">
        <v>1906.9661681161072</v>
      </c>
      <c r="G77" s="16">
        <v>1045.6279974008239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925.44501981230496</v>
      </c>
    </row>
    <row r="78" spans="1:14" x14ac:dyDescent="0.3">
      <c r="A78" s="15" t="str">
        <f>INDEX('R1. Scenario specifications'!$C$11:$C$49,MATCH($B78,'R1. Scenario specifications'!$A$11:$A$49,0))</f>
        <v>Current 1.5DS, 2030 start, 'Expect the Unexpected' but with cheap renewables</v>
      </c>
      <c r="B78" s="15" t="s">
        <v>22</v>
      </c>
      <c r="C78" s="15" t="s">
        <v>52</v>
      </c>
      <c r="D78" s="16">
        <v>26914.702698356978</v>
      </c>
      <c r="E78" s="16">
        <v>24722.427025261677</v>
      </c>
      <c r="F78" s="16">
        <v>20379.253314548638</v>
      </c>
      <c r="G78" s="16">
        <v>27666.454975850625</v>
      </c>
      <c r="H78" s="16">
        <v>13747.127297073665</v>
      </c>
      <c r="I78" s="16">
        <v>3429.9825833836203</v>
      </c>
      <c r="J78" s="16">
        <v>3918.2241407189172</v>
      </c>
      <c r="K78" s="16">
        <v>25632.503528694611</v>
      </c>
      <c r="L78" s="16">
        <v>21909.674812061068</v>
      </c>
      <c r="M78" s="16">
        <v>20490.741590772934</v>
      </c>
      <c r="N78" s="16">
        <v>7025.3524121419714</v>
      </c>
    </row>
    <row r="79" spans="1:14" x14ac:dyDescent="0.3">
      <c r="A79" s="15" t="str">
        <f>INDEX('R1. Scenario specifications'!$C$11:$C$49,MATCH($B79,'R1. Scenario specifications'!$A$11:$A$49,0))</f>
        <v>Current 1.5DS, 2030 start, 'Expect the Unexpected' but with cheap renewables</v>
      </c>
      <c r="B79" s="15" t="s">
        <v>22</v>
      </c>
      <c r="C79" s="15" t="s">
        <v>53</v>
      </c>
      <c r="D79" s="16">
        <v>47506.401201567365</v>
      </c>
      <c r="E79" s="16">
        <v>51370.31621790112</v>
      </c>
      <c r="F79" s="16">
        <v>62706.656692928802</v>
      </c>
      <c r="G79" s="16">
        <v>50605.959876524044</v>
      </c>
      <c r="H79" s="16">
        <v>23209.079969782993</v>
      </c>
      <c r="I79" s="16">
        <v>9741.1756193009332</v>
      </c>
      <c r="J79" s="16">
        <v>7896.6208698766895</v>
      </c>
      <c r="K79" s="16">
        <v>8598.3414281097139</v>
      </c>
      <c r="L79" s="16">
        <v>11395.484076735091</v>
      </c>
      <c r="M79" s="16">
        <v>12759.776434595708</v>
      </c>
      <c r="N79" s="16">
        <v>11324.964968608785</v>
      </c>
    </row>
    <row r="80" spans="1:14" x14ac:dyDescent="0.3">
      <c r="A80" s="15" t="str">
        <f>INDEX('R1. Scenario specifications'!$C$11:$C$49,MATCH($B80,'R1. Scenario specifications'!$A$11:$A$49,0))</f>
        <v>Current 1.5DS, 2030 start, 'Expect the Unexpected' but with cheap renewables</v>
      </c>
      <c r="B80" s="15" t="s">
        <v>22</v>
      </c>
      <c r="C80" s="15" t="s">
        <v>54</v>
      </c>
      <c r="D80" s="16">
        <v>703.80118607166287</v>
      </c>
      <c r="E80" s="16">
        <v>336.53077865475609</v>
      </c>
      <c r="F80" s="16">
        <v>564.85611993654607</v>
      </c>
      <c r="G80" s="16">
        <v>1219.6701777578864</v>
      </c>
      <c r="H80" s="16">
        <v>6740.1135519724867</v>
      </c>
      <c r="I80" s="16">
        <v>11548.964357763518</v>
      </c>
      <c r="J80" s="16">
        <v>12294.184968451247</v>
      </c>
      <c r="K80" s="16">
        <v>5087.4173721886491</v>
      </c>
      <c r="L80" s="16">
        <v>1353.2655561405313</v>
      </c>
      <c r="M80" s="16">
        <v>1487.0622567470398</v>
      </c>
      <c r="N80" s="16">
        <v>1474.6522070580772</v>
      </c>
    </row>
    <row r="81" spans="1:14" x14ac:dyDescent="0.3">
      <c r="A81" s="15" t="str">
        <f>INDEX('R1. Scenario specifications'!$C$11:$C$49,MATCH($B81,'R1. Scenario specifications'!$A$11:$A$49,0))</f>
        <v>Current 1.5DS, 2030 start, 'Expect the Unexpected' but with cheap renewables</v>
      </c>
      <c r="B81" s="15" t="s">
        <v>22</v>
      </c>
      <c r="C81" s="15" t="s">
        <v>55</v>
      </c>
      <c r="D81" s="16">
        <v>393.32078258740222</v>
      </c>
      <c r="E81" s="16">
        <v>187.62327654202051</v>
      </c>
      <c r="F81" s="16">
        <v>1906.9661681161072</v>
      </c>
      <c r="G81" s="16">
        <v>3921.6766864920469</v>
      </c>
      <c r="H81" s="16">
        <v>1612.5632162814372</v>
      </c>
      <c r="I81" s="16">
        <v>0</v>
      </c>
      <c r="J81" s="16">
        <v>0</v>
      </c>
      <c r="K81" s="16">
        <v>572.14424946166696</v>
      </c>
      <c r="L81" s="16">
        <v>320.7938636742507</v>
      </c>
      <c r="M81" s="16">
        <v>0</v>
      </c>
      <c r="N81" s="16">
        <v>1571.9493454079504</v>
      </c>
    </row>
    <row r="82" spans="1:14" x14ac:dyDescent="0.3">
      <c r="A82" s="15" t="str">
        <f>INDEX('R1. Scenario specifications'!$C$11:$C$49,MATCH($B82,'R1. Scenario specifications'!$A$11:$A$49,0))</f>
        <v>Current 1.5DS, 2020 start, 'Expect the Unexpected' but with cheap CCS</v>
      </c>
      <c r="B82" s="15" t="s">
        <v>23</v>
      </c>
      <c r="C82" s="15" t="s">
        <v>52</v>
      </c>
      <c r="D82" s="16">
        <v>26914.702698356978</v>
      </c>
      <c r="E82" s="16">
        <v>24722.427025261677</v>
      </c>
      <c r="F82" s="16">
        <v>20379.253314548638</v>
      </c>
      <c r="G82" s="16">
        <v>13535.137773542428</v>
      </c>
      <c r="H82" s="16">
        <v>10314.223796979193</v>
      </c>
      <c r="I82" s="16">
        <v>5959.2850746885915</v>
      </c>
      <c r="J82" s="16">
        <v>6258.2158901310486</v>
      </c>
      <c r="K82" s="16">
        <v>15813.138106312526</v>
      </c>
      <c r="L82" s="16">
        <v>17578.420230606378</v>
      </c>
      <c r="M82" s="16">
        <v>15476.467577111724</v>
      </c>
      <c r="N82" s="16">
        <v>7478.0801270438969</v>
      </c>
    </row>
    <row r="83" spans="1:14" x14ac:dyDescent="0.3">
      <c r="A83" s="15" t="str">
        <f>INDEX('R1. Scenario specifications'!$C$11:$C$49,MATCH($B83,'R1. Scenario specifications'!$A$11:$A$49,0))</f>
        <v>Current 1.5DS, 2020 start, 'Expect the Unexpected' but with cheap CCS</v>
      </c>
      <c r="B83" s="15" t="s">
        <v>23</v>
      </c>
      <c r="C83" s="15" t="s">
        <v>53</v>
      </c>
      <c r="D83" s="16">
        <v>47506.401201567365</v>
      </c>
      <c r="E83" s="16">
        <v>51370.31621790112</v>
      </c>
      <c r="F83" s="16">
        <v>62706.656692928802</v>
      </c>
      <c r="G83" s="16">
        <v>31889.107199505281</v>
      </c>
      <c r="H83" s="16">
        <v>13093.367248297727</v>
      </c>
      <c r="I83" s="16">
        <v>7433.4633082336495</v>
      </c>
      <c r="J83" s="16">
        <v>13884.480225707388</v>
      </c>
      <c r="K83" s="16">
        <v>17444.277658132734</v>
      </c>
      <c r="L83" s="16">
        <v>11826.983753445937</v>
      </c>
      <c r="M83" s="16">
        <v>6361.9166323249647</v>
      </c>
      <c r="N83" s="16">
        <v>3129.9127801807913</v>
      </c>
    </row>
    <row r="84" spans="1:14" x14ac:dyDescent="0.3">
      <c r="A84" s="15" t="str">
        <f>INDEX('R1. Scenario specifications'!$C$11:$C$49,MATCH($B84,'R1. Scenario specifications'!$A$11:$A$49,0))</f>
        <v>Current 1.5DS, 2020 start, 'Expect the Unexpected' but with cheap CCS</v>
      </c>
      <c r="B84" s="15" t="s">
        <v>23</v>
      </c>
      <c r="C84" s="15" t="s">
        <v>54</v>
      </c>
      <c r="D84" s="16">
        <v>703.80118607166287</v>
      </c>
      <c r="E84" s="16">
        <v>336.53077865475609</v>
      </c>
      <c r="F84" s="16">
        <v>564.85611993654607</v>
      </c>
      <c r="G84" s="16">
        <v>5433.9335416452477</v>
      </c>
      <c r="H84" s="16">
        <v>9387.608388273542</v>
      </c>
      <c r="I84" s="16">
        <v>11153.49330416448</v>
      </c>
      <c r="J84" s="16">
        <v>14523.897293053462</v>
      </c>
      <c r="K84" s="16">
        <v>7077.7103201503523</v>
      </c>
      <c r="L84" s="16">
        <v>3941.285785611019</v>
      </c>
      <c r="M84" s="16">
        <v>8037.8418218134848</v>
      </c>
      <c r="N84" s="16">
        <v>11255.182010547447</v>
      </c>
    </row>
    <row r="85" spans="1:14" x14ac:dyDescent="0.3">
      <c r="A85" s="15" t="str">
        <f>INDEX('R1. Scenario specifications'!$C$11:$C$49,MATCH($B85,'R1. Scenario specifications'!$A$11:$A$49,0))</f>
        <v>Current 1.5DS, 2020 start, 'Expect the Unexpected' but with cheap CCS</v>
      </c>
      <c r="B85" s="15" t="s">
        <v>23</v>
      </c>
      <c r="C85" s="15" t="s">
        <v>55</v>
      </c>
      <c r="D85" s="16">
        <v>393.32078258740222</v>
      </c>
      <c r="E85" s="16">
        <v>187.62327654202051</v>
      </c>
      <c r="F85" s="16">
        <v>1906.9661681161072</v>
      </c>
      <c r="G85" s="16">
        <v>1045.6279974008239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925.44506689342302</v>
      </c>
    </row>
    <row r="86" spans="1:14" x14ac:dyDescent="0.3">
      <c r="A86" s="15" t="str">
        <f>INDEX('R1. Scenario specifications'!$C$11:$C$49,MATCH($B86,'R1. Scenario specifications'!$A$11:$A$49,0))</f>
        <v>Current 1.5DS, 2030 start, 'Expect the Unexpected' but with cheap CCS</v>
      </c>
      <c r="B86" s="15" t="s">
        <v>24</v>
      </c>
      <c r="C86" s="15" t="s">
        <v>52</v>
      </c>
      <c r="D86" s="16">
        <v>26914.702698356978</v>
      </c>
      <c r="E86" s="16">
        <v>24722.427025261677</v>
      </c>
      <c r="F86" s="16">
        <v>20379.253314548638</v>
      </c>
      <c r="G86" s="16">
        <v>27666.454975850625</v>
      </c>
      <c r="H86" s="16">
        <v>13729.725700271985</v>
      </c>
      <c r="I86" s="16">
        <v>3425.3775054759562</v>
      </c>
      <c r="J86" s="16">
        <v>3918.2241407189176</v>
      </c>
      <c r="K86" s="16">
        <v>25632.521970229496</v>
      </c>
      <c r="L86" s="16">
        <v>22006.683652001368</v>
      </c>
      <c r="M86" s="16">
        <v>20547.451223192529</v>
      </c>
      <c r="N86" s="16">
        <v>7038.9224154007952</v>
      </c>
    </row>
    <row r="87" spans="1:14" x14ac:dyDescent="0.3">
      <c r="A87" s="15" t="str">
        <f>INDEX('R1. Scenario specifications'!$C$11:$C$49,MATCH($B87,'R1. Scenario specifications'!$A$11:$A$49,0))</f>
        <v>Current 1.5DS, 2030 start, 'Expect the Unexpected' but with cheap CCS</v>
      </c>
      <c r="B87" s="15" t="s">
        <v>24</v>
      </c>
      <c r="C87" s="15" t="s">
        <v>53</v>
      </c>
      <c r="D87" s="16">
        <v>47506.401201567365</v>
      </c>
      <c r="E87" s="16">
        <v>51370.31621790112</v>
      </c>
      <c r="F87" s="16">
        <v>62706.656692928802</v>
      </c>
      <c r="G87" s="16">
        <v>50605.959876524044</v>
      </c>
      <c r="H87" s="16">
        <v>23217.926798273693</v>
      </c>
      <c r="I87" s="16">
        <v>9743.8068417878585</v>
      </c>
      <c r="J87" s="16">
        <v>7896.6208698766895</v>
      </c>
      <c r="K87" s="16">
        <v>8630.7530515254311</v>
      </c>
      <c r="L87" s="16">
        <v>11239.541487488787</v>
      </c>
      <c r="M87" s="16">
        <v>12642.216989897484</v>
      </c>
      <c r="N87" s="16">
        <v>11293.239039474021</v>
      </c>
    </row>
    <row r="88" spans="1:14" x14ac:dyDescent="0.3">
      <c r="A88" s="15" t="str">
        <f>INDEX('R1. Scenario specifications'!$C$11:$C$49,MATCH($B88,'R1. Scenario specifications'!$A$11:$A$49,0))</f>
        <v>Current 1.5DS, 2030 start, 'Expect the Unexpected' but with cheap CCS</v>
      </c>
      <c r="B88" s="15" t="s">
        <v>24</v>
      </c>
      <c r="C88" s="15" t="s">
        <v>54</v>
      </c>
      <c r="D88" s="16">
        <v>703.80118607166287</v>
      </c>
      <c r="E88" s="16">
        <v>336.53077865475609</v>
      </c>
      <c r="F88" s="16">
        <v>564.85611993654607</v>
      </c>
      <c r="G88" s="16">
        <v>1219.6701777578864</v>
      </c>
      <c r="H88" s="16">
        <v>6740.1135519724921</v>
      </c>
      <c r="I88" s="16">
        <v>11548.964357763522</v>
      </c>
      <c r="J88" s="16">
        <v>12294.184968451247</v>
      </c>
      <c r="K88" s="16">
        <v>5087.4193343060733</v>
      </c>
      <c r="L88" s="16">
        <v>1360.4977274776295</v>
      </c>
      <c r="M88" s="16">
        <v>1487.3358050883555</v>
      </c>
      <c r="N88" s="16">
        <v>1475.7329720275111</v>
      </c>
    </row>
    <row r="89" spans="1:14" x14ac:dyDescent="0.3">
      <c r="A89" s="15" t="str">
        <f>INDEX('R1. Scenario specifications'!$C$11:$C$49,MATCH($B89,'R1. Scenario specifications'!$A$11:$A$49,0))</f>
        <v>Current 1.5DS, 2030 start, 'Expect the Unexpected' but with cheap CCS</v>
      </c>
      <c r="B89" s="15" t="s">
        <v>24</v>
      </c>
      <c r="C89" s="15" t="s">
        <v>55</v>
      </c>
      <c r="D89" s="16">
        <v>393.32078258740222</v>
      </c>
      <c r="E89" s="16">
        <v>187.62327654202051</v>
      </c>
      <c r="F89" s="16">
        <v>1906.9661681161072</v>
      </c>
      <c r="G89" s="16">
        <v>3921.6766864920469</v>
      </c>
      <c r="H89" s="16">
        <v>1612.5632162814372</v>
      </c>
      <c r="I89" s="16">
        <v>0</v>
      </c>
      <c r="J89" s="16">
        <v>0</v>
      </c>
      <c r="K89" s="16">
        <v>572.14424946166696</v>
      </c>
      <c r="L89" s="16">
        <v>320.7938636742507</v>
      </c>
      <c r="M89" s="16">
        <v>0</v>
      </c>
      <c r="N89" s="16">
        <v>1564.9046227767783</v>
      </c>
    </row>
    <row r="90" spans="1:14" x14ac:dyDescent="0.3">
      <c r="A90" s="15" t="str">
        <f>INDEX('R1. Scenario specifications'!$C$11:$C$49,MATCH($B90,'R1. Scenario specifications'!$A$11:$A$49,0))</f>
        <v>Current 1.5DS, 2020 start, 'Expect the Unexpected' but with cheap EVs</v>
      </c>
      <c r="B90" s="15" t="s">
        <v>25</v>
      </c>
      <c r="C90" s="15" t="s">
        <v>52</v>
      </c>
      <c r="D90" s="16">
        <v>26914.702698356978</v>
      </c>
      <c r="E90" s="16">
        <v>24722.427025261677</v>
      </c>
      <c r="F90" s="16">
        <v>20379.253314548638</v>
      </c>
      <c r="G90" s="16">
        <v>15850.392931942446</v>
      </c>
      <c r="H90" s="16">
        <v>11374.831451672113</v>
      </c>
      <c r="I90" s="16">
        <v>5517.0542150494366</v>
      </c>
      <c r="J90" s="16">
        <v>9194.4408284568144</v>
      </c>
      <c r="K90" s="16">
        <v>9842.3703836643253</v>
      </c>
      <c r="L90" s="16">
        <v>7027.2287775194854</v>
      </c>
      <c r="M90" s="16">
        <v>7905.1858240321935</v>
      </c>
      <c r="N90" s="16">
        <v>7037.682719774557</v>
      </c>
    </row>
    <row r="91" spans="1:14" x14ac:dyDescent="0.3">
      <c r="A91" s="15" t="str">
        <f>INDEX('R1. Scenario specifications'!$C$11:$C$49,MATCH($B91,'R1. Scenario specifications'!$A$11:$A$49,0))</f>
        <v>Current 1.5DS, 2020 start, 'Expect the Unexpected' but with cheap EVs</v>
      </c>
      <c r="B91" s="15" t="s">
        <v>25</v>
      </c>
      <c r="C91" s="15" t="s">
        <v>53</v>
      </c>
      <c r="D91" s="16">
        <v>47506.401201567365</v>
      </c>
      <c r="E91" s="16">
        <v>51370.31621790112</v>
      </c>
      <c r="F91" s="16">
        <v>62706.656692928802</v>
      </c>
      <c r="G91" s="16">
        <v>26606.256007374657</v>
      </c>
      <c r="H91" s="16">
        <v>10030.272799986433</v>
      </c>
      <c r="I91" s="16">
        <v>5941.7090876316315</v>
      </c>
      <c r="J91" s="16">
        <v>3996.5796976799375</v>
      </c>
      <c r="K91" s="16">
        <v>14361.486500003704</v>
      </c>
      <c r="L91" s="16">
        <v>16531.517809462799</v>
      </c>
      <c r="M91" s="16">
        <v>7485.7012773965098</v>
      </c>
      <c r="N91" s="16">
        <v>2064.589956459723</v>
      </c>
    </row>
    <row r="92" spans="1:14" x14ac:dyDescent="0.3">
      <c r="A92" s="15" t="str">
        <f>INDEX('R1. Scenario specifications'!$C$11:$C$49,MATCH($B92,'R1. Scenario specifications'!$A$11:$A$49,0))</f>
        <v>Current 1.5DS, 2020 start, 'Expect the Unexpected' but with cheap EVs</v>
      </c>
      <c r="B92" s="15" t="s">
        <v>25</v>
      </c>
      <c r="C92" s="15" t="s">
        <v>54</v>
      </c>
      <c r="D92" s="16">
        <v>703.80118607166287</v>
      </c>
      <c r="E92" s="16">
        <v>336.53077865475609</v>
      </c>
      <c r="F92" s="16">
        <v>564.85611993654607</v>
      </c>
      <c r="G92" s="16">
        <v>5724.8234312793511</v>
      </c>
      <c r="H92" s="16">
        <v>9725.064957963179</v>
      </c>
      <c r="I92" s="16">
        <v>11925.495207686334</v>
      </c>
      <c r="J92" s="16">
        <v>19660.570439085019</v>
      </c>
      <c r="K92" s="16">
        <v>9444.6788429902044</v>
      </c>
      <c r="L92" s="16">
        <v>6899.69713396715</v>
      </c>
      <c r="M92" s="16">
        <v>13426.016225101936</v>
      </c>
      <c r="N92" s="16">
        <v>12659.812832262887</v>
      </c>
    </row>
    <row r="93" spans="1:14" x14ac:dyDescent="0.3">
      <c r="A93" s="15" t="str">
        <f>INDEX('R1. Scenario specifications'!$C$11:$C$49,MATCH($B93,'R1. Scenario specifications'!$A$11:$A$49,0))</f>
        <v>Current 1.5DS, 2020 start, 'Expect the Unexpected' but with cheap EVs</v>
      </c>
      <c r="B93" s="15" t="s">
        <v>25</v>
      </c>
      <c r="C93" s="15" t="s">
        <v>55</v>
      </c>
      <c r="D93" s="16">
        <v>393.32078258740222</v>
      </c>
      <c r="E93" s="16">
        <v>187.62327654202051</v>
      </c>
      <c r="F93" s="16">
        <v>1906.9661681161072</v>
      </c>
      <c r="G93" s="16">
        <v>1045.6279974008239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755.37529672564199</v>
      </c>
    </row>
    <row r="94" spans="1:14" x14ac:dyDescent="0.3">
      <c r="A94" s="15" t="str">
        <f>INDEX('R1. Scenario specifications'!$C$11:$C$49,MATCH($B94,'R1. Scenario specifications'!$A$11:$A$49,0))</f>
        <v>Current 2DS, 2030 start, 'Expect the Unexpected'</v>
      </c>
      <c r="B94" s="15" t="s">
        <v>26</v>
      </c>
      <c r="C94" s="15" t="s">
        <v>52</v>
      </c>
      <c r="D94" s="16">
        <v>26914.702698356978</v>
      </c>
      <c r="E94" s="16">
        <v>24722.427025261677</v>
      </c>
      <c r="F94" s="16">
        <v>20379.253314548638</v>
      </c>
      <c r="G94" s="16">
        <v>27666.454975850625</v>
      </c>
      <c r="H94" s="16">
        <v>42241.339654509458</v>
      </c>
      <c r="I94" s="16">
        <v>22815.802487679248</v>
      </c>
      <c r="J94" s="16">
        <v>15914.224327798125</v>
      </c>
      <c r="K94" s="16">
        <v>17612.630852668834</v>
      </c>
      <c r="L94" s="16">
        <v>19251.80738319326</v>
      </c>
      <c r="M94" s="16">
        <v>18231.438395226742</v>
      </c>
      <c r="N94" s="16">
        <v>10065.41176931906</v>
      </c>
    </row>
    <row r="95" spans="1:14" x14ac:dyDescent="0.3">
      <c r="A95" s="15" t="str">
        <f>INDEX('R1. Scenario specifications'!$C$11:$C$49,MATCH($B95,'R1. Scenario specifications'!$A$11:$A$49,0))</f>
        <v>Current 2DS, 2030 start, 'Expect the Unexpected'</v>
      </c>
      <c r="B95" s="15" t="s">
        <v>26</v>
      </c>
      <c r="C95" s="15" t="s">
        <v>53</v>
      </c>
      <c r="D95" s="16">
        <v>47506.401201567365</v>
      </c>
      <c r="E95" s="16">
        <v>51370.31621790112</v>
      </c>
      <c r="F95" s="16">
        <v>62706.656692928802</v>
      </c>
      <c r="G95" s="16">
        <v>50605.959876524044</v>
      </c>
      <c r="H95" s="16">
        <v>16243.090224959049</v>
      </c>
      <c r="I95" s="16">
        <v>20594.072156109542</v>
      </c>
      <c r="J95" s="16">
        <v>21007.495279932977</v>
      </c>
      <c r="K95" s="16">
        <v>14202.30876441249</v>
      </c>
      <c r="L95" s="16">
        <v>8020.5643850584665</v>
      </c>
      <c r="M95" s="16">
        <v>6011.47877155263</v>
      </c>
      <c r="N95" s="16">
        <v>3243.6388697787115</v>
      </c>
    </row>
    <row r="96" spans="1:14" x14ac:dyDescent="0.3">
      <c r="A96" s="15" t="str">
        <f>INDEX('R1. Scenario specifications'!$C$11:$C$49,MATCH($B96,'R1. Scenario specifications'!$A$11:$A$49,0))</f>
        <v>Current 2DS, 2030 start, 'Expect the Unexpected'</v>
      </c>
      <c r="B96" s="15" t="s">
        <v>26</v>
      </c>
      <c r="C96" s="15" t="s">
        <v>54</v>
      </c>
      <c r="D96" s="16">
        <v>703.80118607166287</v>
      </c>
      <c r="E96" s="16">
        <v>336.53077865475609</v>
      </c>
      <c r="F96" s="16">
        <v>564.85611993654607</v>
      </c>
      <c r="G96" s="16">
        <v>1219.6701777578864</v>
      </c>
      <c r="H96" s="16">
        <v>1153.2274202920391</v>
      </c>
      <c r="I96" s="16">
        <v>841.77393920902955</v>
      </c>
      <c r="J96" s="16">
        <v>1152.1314609710803</v>
      </c>
      <c r="K96" s="16">
        <v>1216.2987282516117</v>
      </c>
      <c r="L96" s="16">
        <v>1540.6373553764331</v>
      </c>
      <c r="M96" s="16">
        <v>5170.8124163646553</v>
      </c>
      <c r="N96" s="16">
        <v>8207.5282260539971</v>
      </c>
    </row>
    <row r="97" spans="1:14" x14ac:dyDescent="0.3">
      <c r="A97" s="15" t="str">
        <f>INDEX('R1. Scenario specifications'!$C$11:$C$49,MATCH($B97,'R1. Scenario specifications'!$A$11:$A$49,0))</f>
        <v>Current 2DS, 2030 start, 'Expect the Unexpected'</v>
      </c>
      <c r="B97" s="15" t="s">
        <v>26</v>
      </c>
      <c r="C97" s="15" t="s">
        <v>55</v>
      </c>
      <c r="D97" s="16">
        <v>393.32078258740222</v>
      </c>
      <c r="E97" s="16">
        <v>187.62327654202051</v>
      </c>
      <c r="F97" s="16">
        <v>1906.9661681161072</v>
      </c>
      <c r="G97" s="16">
        <v>3921.6766864920469</v>
      </c>
      <c r="H97" s="16">
        <v>6927.2143197464275</v>
      </c>
      <c r="I97" s="16">
        <v>11238.025301316829</v>
      </c>
      <c r="J97" s="16">
        <v>4630.2484851717154</v>
      </c>
      <c r="K97" s="16">
        <v>0</v>
      </c>
      <c r="L97" s="16">
        <v>0</v>
      </c>
      <c r="M97" s="16">
        <v>0</v>
      </c>
      <c r="N97" s="16">
        <v>1033.2273048381378</v>
      </c>
    </row>
    <row r="98" spans="1:14" x14ac:dyDescent="0.3">
      <c r="A98" s="15" t="str">
        <f>INDEX('R1. Scenario specifications'!$C$11:$C$49,MATCH($B98,'R1. Scenario specifications'!$A$11:$A$49,0))</f>
        <v>Current 1.5DS, 2030 start, 'Expect the Unexpected' but with cheap EVs</v>
      </c>
      <c r="B98" s="15" t="s">
        <v>27</v>
      </c>
      <c r="C98" s="15" t="s">
        <v>52</v>
      </c>
      <c r="D98" s="16">
        <v>26914.702698356978</v>
      </c>
      <c r="E98" s="16">
        <v>24722.427025261677</v>
      </c>
      <c r="F98" s="16">
        <v>20379.253314548638</v>
      </c>
      <c r="G98" s="16">
        <v>27666.454975850625</v>
      </c>
      <c r="H98" s="16">
        <v>15649.255848176203</v>
      </c>
      <c r="I98" s="16">
        <v>4688.4778715611119</v>
      </c>
      <c r="J98" s="16">
        <v>3757.3816334507987</v>
      </c>
      <c r="K98" s="16">
        <v>9300.4324161290588</v>
      </c>
      <c r="L98" s="16">
        <v>9503.3289633007789</v>
      </c>
      <c r="M98" s="16">
        <v>13001.611987681257</v>
      </c>
      <c r="N98" s="16">
        <v>7781.2140234023573</v>
      </c>
    </row>
    <row r="99" spans="1:14" x14ac:dyDescent="0.3">
      <c r="A99" s="15" t="str">
        <f>INDEX('R1. Scenario specifications'!$C$11:$C$49,MATCH($B99,'R1. Scenario specifications'!$A$11:$A$49,0))</f>
        <v>Current 1.5DS, 2030 start, 'Expect the Unexpected' but with cheap EVs</v>
      </c>
      <c r="B99" s="15" t="s">
        <v>27</v>
      </c>
      <c r="C99" s="15" t="s">
        <v>53</v>
      </c>
      <c r="D99" s="16">
        <v>47506.401201567365</v>
      </c>
      <c r="E99" s="16">
        <v>51370.31621790112</v>
      </c>
      <c r="F99" s="16">
        <v>62706.656692928802</v>
      </c>
      <c r="G99" s="16">
        <v>50605.959876524044</v>
      </c>
      <c r="H99" s="16">
        <v>17671.04355606727</v>
      </c>
      <c r="I99" s="16">
        <v>7226.5362867466783</v>
      </c>
      <c r="J99" s="16">
        <v>6981.4293393883054</v>
      </c>
      <c r="K99" s="16">
        <v>14999.980587554199</v>
      </c>
      <c r="L99" s="16">
        <v>17070.525033285026</v>
      </c>
      <c r="M99" s="16">
        <v>13024.324431779034</v>
      </c>
      <c r="N99" s="16">
        <v>6769.1201440567838</v>
      </c>
    </row>
    <row r="100" spans="1:14" x14ac:dyDescent="0.3">
      <c r="A100" s="15" t="str">
        <f>INDEX('R1. Scenario specifications'!$C$11:$C$49,MATCH($B100,'R1. Scenario specifications'!$A$11:$A$49,0))</f>
        <v>Current 1.5DS, 2030 start, 'Expect the Unexpected' but with cheap EVs</v>
      </c>
      <c r="B100" s="15" t="s">
        <v>27</v>
      </c>
      <c r="C100" s="15" t="s">
        <v>54</v>
      </c>
      <c r="D100" s="16">
        <v>703.80118607166287</v>
      </c>
      <c r="E100" s="16">
        <v>336.53077865475609</v>
      </c>
      <c r="F100" s="16">
        <v>564.85611993654607</v>
      </c>
      <c r="G100" s="16">
        <v>1219.6701777578864</v>
      </c>
      <c r="H100" s="16">
        <v>7494.7183897636787</v>
      </c>
      <c r="I100" s="16">
        <v>12460.181693800176</v>
      </c>
      <c r="J100" s="16">
        <v>12564.273836616656</v>
      </c>
      <c r="K100" s="16">
        <v>5071.2762185831862</v>
      </c>
      <c r="L100" s="16">
        <v>1360.0262776511752</v>
      </c>
      <c r="M100" s="16">
        <v>1544.4225743972713</v>
      </c>
      <c r="N100" s="16">
        <v>1504.4522245209121</v>
      </c>
    </row>
    <row r="101" spans="1:14" x14ac:dyDescent="0.3">
      <c r="A101" s="15" t="str">
        <f>INDEX('R1. Scenario specifications'!$C$11:$C$49,MATCH($B101,'R1. Scenario specifications'!$A$11:$A$49,0))</f>
        <v>Current 1.5DS, 2030 start, 'Expect the Unexpected' but with cheap EVs</v>
      </c>
      <c r="B101" s="15" t="s">
        <v>27</v>
      </c>
      <c r="C101" s="15" t="s">
        <v>55</v>
      </c>
      <c r="D101" s="16">
        <v>393.32078258740222</v>
      </c>
      <c r="E101" s="16">
        <v>187.62327654202051</v>
      </c>
      <c r="F101" s="16">
        <v>1906.9661681161072</v>
      </c>
      <c r="G101" s="16">
        <v>3921.6766864920469</v>
      </c>
      <c r="H101" s="16">
        <v>1612.5632162814372</v>
      </c>
      <c r="I101" s="16">
        <v>0</v>
      </c>
      <c r="J101" s="16">
        <v>0</v>
      </c>
      <c r="K101" s="16">
        <v>2.9300901119999998</v>
      </c>
      <c r="L101" s="16">
        <v>1.6428635415397499</v>
      </c>
      <c r="M101" s="16">
        <v>0</v>
      </c>
      <c r="N101" s="16">
        <v>1402.3665252338801</v>
      </c>
    </row>
    <row r="102" spans="1:14" x14ac:dyDescent="0.3">
      <c r="A102" s="15" t="str">
        <f>INDEX('R1. Scenario specifications'!$C$11:$C$49,MATCH($B102,'R1. Scenario specifications'!$A$11:$A$49,0))</f>
        <v>Current 1.5DS, 2020 start, 'Expect the Unexpected' but with cheap energy efficiency</v>
      </c>
      <c r="B102" s="15" t="s">
        <v>28</v>
      </c>
      <c r="C102" s="15" t="s">
        <v>52</v>
      </c>
      <c r="D102" s="16">
        <v>26914.702698356978</v>
      </c>
      <c r="E102" s="16">
        <v>24722.427025261677</v>
      </c>
      <c r="F102" s="16">
        <v>20379.253314548638</v>
      </c>
      <c r="G102" s="16">
        <v>12993.824715101055</v>
      </c>
      <c r="H102" s="16">
        <v>10529.943224717235</v>
      </c>
      <c r="I102" s="16">
        <v>6498.3992677807755</v>
      </c>
      <c r="J102" s="16">
        <v>5840.6037374190209</v>
      </c>
      <c r="K102" s="16">
        <v>20348.690798736741</v>
      </c>
      <c r="L102" s="16">
        <v>18665.796288411613</v>
      </c>
      <c r="M102" s="16">
        <v>16394.877095923432</v>
      </c>
      <c r="N102" s="16">
        <v>7675.6382943694634</v>
      </c>
    </row>
    <row r="103" spans="1:14" x14ac:dyDescent="0.3">
      <c r="A103" s="15" t="str">
        <f>INDEX('R1. Scenario specifications'!$C$11:$C$49,MATCH($B103,'R1. Scenario specifications'!$A$11:$A$49,0))</f>
        <v>Current 1.5DS, 2020 start, 'Expect the Unexpected' but with cheap energy efficiency</v>
      </c>
      <c r="B103" s="15" t="s">
        <v>28</v>
      </c>
      <c r="C103" s="15" t="s">
        <v>53</v>
      </c>
      <c r="D103" s="16">
        <v>47506.401201567365</v>
      </c>
      <c r="E103" s="16">
        <v>51370.31621790112</v>
      </c>
      <c r="F103" s="16">
        <v>62706.656692928802</v>
      </c>
      <c r="G103" s="16">
        <v>28951.147826828335</v>
      </c>
      <c r="H103" s="16">
        <v>12745.123292170234</v>
      </c>
      <c r="I103" s="16">
        <v>7339.652328875608</v>
      </c>
      <c r="J103" s="16">
        <v>12518.44207328648</v>
      </c>
      <c r="K103" s="16">
        <v>12235.832257619535</v>
      </c>
      <c r="L103" s="16">
        <v>10539.162163177905</v>
      </c>
      <c r="M103" s="16">
        <v>5896.2247676317629</v>
      </c>
      <c r="N103" s="16">
        <v>2433.4574585897444</v>
      </c>
    </row>
    <row r="104" spans="1:14" x14ac:dyDescent="0.3">
      <c r="A104" s="15" t="str">
        <f>INDEX('R1. Scenario specifications'!$C$11:$C$49,MATCH($B104,'R1. Scenario specifications'!$A$11:$A$49,0))</f>
        <v>Current 1.5DS, 2020 start, 'Expect the Unexpected' but with cheap energy efficiency</v>
      </c>
      <c r="B104" s="15" t="s">
        <v>28</v>
      </c>
      <c r="C104" s="15" t="s">
        <v>54</v>
      </c>
      <c r="D104" s="16">
        <v>703.80118607166287</v>
      </c>
      <c r="E104" s="16">
        <v>336.53077865475609</v>
      </c>
      <c r="F104" s="16">
        <v>564.85611993654607</v>
      </c>
      <c r="G104" s="16">
        <v>5477.8825676379838</v>
      </c>
      <c r="H104" s="16">
        <v>9776.7840773407461</v>
      </c>
      <c r="I104" s="16">
        <v>13006.583306856483</v>
      </c>
      <c r="J104" s="16">
        <v>15176.268952213013</v>
      </c>
      <c r="K104" s="16">
        <v>6209.0635260255476</v>
      </c>
      <c r="L104" s="16">
        <v>2478.4419004405581</v>
      </c>
      <c r="M104" s="16">
        <v>6766.8540493373748</v>
      </c>
      <c r="N104" s="16">
        <v>11915.023642855365</v>
      </c>
    </row>
    <row r="105" spans="1:14" x14ac:dyDescent="0.3">
      <c r="A105" s="15" t="str">
        <f>INDEX('R1. Scenario specifications'!$C$11:$C$49,MATCH($B105,'R1. Scenario specifications'!$A$11:$A$49,0))</f>
        <v>Current 1.5DS, 2020 start, 'Expect the Unexpected' but with cheap energy efficiency</v>
      </c>
      <c r="B105" s="15" t="s">
        <v>28</v>
      </c>
      <c r="C105" s="15" t="s">
        <v>55</v>
      </c>
      <c r="D105" s="16">
        <v>393.32078258740222</v>
      </c>
      <c r="E105" s="16">
        <v>187.62327654202051</v>
      </c>
      <c r="F105" s="16">
        <v>1906.9661681161072</v>
      </c>
      <c r="G105" s="16">
        <v>1045.6279974008239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1030.5861176488895</v>
      </c>
    </row>
    <row r="106" spans="1:14" x14ac:dyDescent="0.3">
      <c r="A106" s="15" t="str">
        <f>INDEX('R1. Scenario specifications'!$C$11:$C$49,MATCH($B106,'R1. Scenario specifications'!$A$11:$A$49,0))</f>
        <v>Current 1.5DS, 2030 start, 'Expect the Unexpected' but with cheap energy efficiency</v>
      </c>
      <c r="B106" s="15" t="s">
        <v>29</v>
      </c>
      <c r="C106" s="15" t="s">
        <v>52</v>
      </c>
      <c r="D106" s="16">
        <v>26914.702698356978</v>
      </c>
      <c r="E106" s="16">
        <v>24722.427025261677</v>
      </c>
      <c r="F106" s="16">
        <v>20379.253314548638</v>
      </c>
      <c r="G106" s="16">
        <v>27666.454975850625</v>
      </c>
      <c r="H106" s="16">
        <v>13963.852745844342</v>
      </c>
      <c r="I106" s="16">
        <v>3494.9337438962311</v>
      </c>
      <c r="J106" s="16">
        <v>3589.3763168235519</v>
      </c>
      <c r="K106" s="16">
        <v>22745.486438952696</v>
      </c>
      <c r="L106" s="16">
        <v>20552.288288389951</v>
      </c>
      <c r="M106" s="16">
        <v>21397.159944685074</v>
      </c>
      <c r="N106" s="16">
        <v>8082.0109552687682</v>
      </c>
    </row>
    <row r="107" spans="1:14" x14ac:dyDescent="0.3">
      <c r="A107" s="15" t="str">
        <f>INDEX('R1. Scenario specifications'!$C$11:$C$49,MATCH($B107,'R1. Scenario specifications'!$A$11:$A$49,0))</f>
        <v>Current 1.5DS, 2030 start, 'Expect the Unexpected' but with cheap energy efficiency</v>
      </c>
      <c r="B107" s="15" t="s">
        <v>29</v>
      </c>
      <c r="C107" s="15" t="s">
        <v>53</v>
      </c>
      <c r="D107" s="16">
        <v>47506.401201567365</v>
      </c>
      <c r="E107" s="16">
        <v>51370.31621790112</v>
      </c>
      <c r="F107" s="16">
        <v>62706.656692928802</v>
      </c>
      <c r="G107" s="16">
        <v>50605.959876524044</v>
      </c>
      <c r="H107" s="16">
        <v>22134.583020052869</v>
      </c>
      <c r="I107" s="16">
        <v>8322.7369909887293</v>
      </c>
      <c r="J107" s="16">
        <v>6316.3777683460648</v>
      </c>
      <c r="K107" s="16">
        <v>8404.0979452441716</v>
      </c>
      <c r="L107" s="16">
        <v>10883.582798372156</v>
      </c>
      <c r="M107" s="16">
        <v>12383.629595704615</v>
      </c>
      <c r="N107" s="16">
        <v>11342.997401799934</v>
      </c>
    </row>
    <row r="108" spans="1:14" x14ac:dyDescent="0.3">
      <c r="A108" s="15" t="str">
        <f>INDEX('R1. Scenario specifications'!$C$11:$C$49,MATCH($B108,'R1. Scenario specifications'!$A$11:$A$49,0))</f>
        <v>Current 1.5DS, 2030 start, 'Expect the Unexpected' but with cheap energy efficiency</v>
      </c>
      <c r="B108" s="15" t="s">
        <v>29</v>
      </c>
      <c r="C108" s="15" t="s">
        <v>54</v>
      </c>
      <c r="D108" s="16">
        <v>703.80118607166287</v>
      </c>
      <c r="E108" s="16">
        <v>336.53077865475609</v>
      </c>
      <c r="F108" s="16">
        <v>564.85611993654607</v>
      </c>
      <c r="G108" s="16">
        <v>1219.6701777578864</v>
      </c>
      <c r="H108" s="16">
        <v>7590.6370120358306</v>
      </c>
      <c r="I108" s="16">
        <v>12465.053036892466</v>
      </c>
      <c r="J108" s="16">
        <v>13353.095052952747</v>
      </c>
      <c r="K108" s="16">
        <v>5574.5890593188878</v>
      </c>
      <c r="L108" s="16">
        <v>1397.1828983847845</v>
      </c>
      <c r="M108" s="16">
        <v>1538.9786747539902</v>
      </c>
      <c r="N108" s="16">
        <v>1572.089121932705</v>
      </c>
    </row>
    <row r="109" spans="1:14" x14ac:dyDescent="0.3">
      <c r="A109" s="15" t="str">
        <f>INDEX('R1. Scenario specifications'!$C$11:$C$49,MATCH($B109,'R1. Scenario specifications'!$A$11:$A$49,0))</f>
        <v>Current 1.5DS, 2030 start, 'Expect the Unexpected' but with cheap energy efficiency</v>
      </c>
      <c r="B109" s="15" t="s">
        <v>29</v>
      </c>
      <c r="C109" s="15" t="s">
        <v>55</v>
      </c>
      <c r="D109" s="16">
        <v>393.32078258740222</v>
      </c>
      <c r="E109" s="16">
        <v>187.62327654202051</v>
      </c>
      <c r="F109" s="16">
        <v>1906.9661681161072</v>
      </c>
      <c r="G109" s="16">
        <v>3921.6766864920469</v>
      </c>
      <c r="H109" s="16">
        <v>1612.5632162814372</v>
      </c>
      <c r="I109" s="16">
        <v>0</v>
      </c>
      <c r="J109" s="16">
        <v>0</v>
      </c>
      <c r="K109" s="16">
        <v>353.49917161016401</v>
      </c>
      <c r="L109" s="16">
        <v>202.76184779079753</v>
      </c>
      <c r="M109" s="16">
        <v>47.456524350982704</v>
      </c>
      <c r="N109" s="16">
        <v>1906.1260202629765</v>
      </c>
    </row>
    <row r="110" spans="1:14" x14ac:dyDescent="0.3">
      <c r="A110" s="15" t="str">
        <f>INDEX('R1. Scenario specifications'!$C$11:$C$49,MATCH($B110,'R1. Scenario specifications'!$A$11:$A$49,0))</f>
        <v>Current 1.5DS, 2020 start, 'Expect the Unexpected' but with most conservative biomass CCS / NET technology cost assumptions</v>
      </c>
      <c r="B110" s="15" t="s">
        <v>30</v>
      </c>
      <c r="C110" s="15" t="s">
        <v>52</v>
      </c>
      <c r="D110" s="16">
        <v>26914.702698356978</v>
      </c>
      <c r="E110" s="16">
        <v>24722.427025261677</v>
      </c>
      <c r="F110" s="16">
        <v>20379.253314548638</v>
      </c>
      <c r="G110" s="16">
        <v>13643.035550938999</v>
      </c>
      <c r="H110" s="16">
        <v>10700.402989771635</v>
      </c>
      <c r="I110" s="16">
        <v>6097.2785862169858</v>
      </c>
      <c r="J110" s="16">
        <v>7080.3474465168847</v>
      </c>
      <c r="K110" s="16">
        <v>18338.429023054257</v>
      </c>
      <c r="L110" s="16">
        <v>19031.452977203789</v>
      </c>
      <c r="M110" s="16">
        <v>17127.571328227696</v>
      </c>
      <c r="N110" s="16">
        <v>9018.2592012005298</v>
      </c>
    </row>
    <row r="111" spans="1:14" x14ac:dyDescent="0.3">
      <c r="A111" s="15" t="str">
        <f>INDEX('R1. Scenario specifications'!$C$11:$C$49,MATCH($B111,'R1. Scenario specifications'!$A$11:$A$49,0))</f>
        <v>Current 1.5DS, 2020 start, 'Expect the Unexpected' but with most conservative biomass CCS / NET technology cost assumptions</v>
      </c>
      <c r="B111" s="15" t="s">
        <v>30</v>
      </c>
      <c r="C111" s="15" t="s">
        <v>53</v>
      </c>
      <c r="D111" s="16">
        <v>47506.401201567365</v>
      </c>
      <c r="E111" s="16">
        <v>51370.31621790112</v>
      </c>
      <c r="F111" s="16">
        <v>62706.656692928802</v>
      </c>
      <c r="G111" s="16">
        <v>31837.743295002307</v>
      </c>
      <c r="H111" s="16">
        <v>13109.77914960893</v>
      </c>
      <c r="I111" s="16">
        <v>7273.4285658137269</v>
      </c>
      <c r="J111" s="16">
        <v>14525.93042844195</v>
      </c>
      <c r="K111" s="16">
        <v>16134.481281624699</v>
      </c>
      <c r="L111" s="16">
        <v>12387.015206687798</v>
      </c>
      <c r="M111" s="16">
        <v>6660.900467231696</v>
      </c>
      <c r="N111" s="16">
        <v>3132.5231922841422</v>
      </c>
    </row>
    <row r="112" spans="1:14" x14ac:dyDescent="0.3">
      <c r="A112" s="15" t="str">
        <f>INDEX('R1. Scenario specifications'!$C$11:$C$49,MATCH($B112,'R1. Scenario specifications'!$A$11:$A$49,0))</f>
        <v>Current 1.5DS, 2020 start, 'Expect the Unexpected' but with most conservative biomass CCS / NET technology cost assumptions</v>
      </c>
      <c r="B112" s="15" t="s">
        <v>30</v>
      </c>
      <c r="C112" s="15" t="s">
        <v>54</v>
      </c>
      <c r="D112" s="16">
        <v>703.80118607166287</v>
      </c>
      <c r="E112" s="16">
        <v>336.53077865475609</v>
      </c>
      <c r="F112" s="16">
        <v>564.85611993654607</v>
      </c>
      <c r="G112" s="16">
        <v>5392.6009437663643</v>
      </c>
      <c r="H112" s="16">
        <v>8946.2183417600936</v>
      </c>
      <c r="I112" s="16">
        <v>10678.506675734558</v>
      </c>
      <c r="J112" s="16">
        <v>13734.664943768286</v>
      </c>
      <c r="K112" s="16">
        <v>5912.5091677188766</v>
      </c>
      <c r="L112" s="16">
        <v>2155.8992984605152</v>
      </c>
      <c r="M112" s="16">
        <v>6093.0807091290117</v>
      </c>
      <c r="N112" s="16">
        <v>9643.1891261058954</v>
      </c>
    </row>
    <row r="113" spans="1:14" x14ac:dyDescent="0.3">
      <c r="A113" s="15" t="str">
        <f>INDEX('R1. Scenario specifications'!$C$11:$C$49,MATCH($B113,'R1. Scenario specifications'!$A$11:$A$49,0))</f>
        <v>Current 1.5DS, 2020 start, 'Expect the Unexpected' but with most conservative biomass CCS / NET technology cost assumptions</v>
      </c>
      <c r="B113" s="15" t="s">
        <v>30</v>
      </c>
      <c r="C113" s="15" t="s">
        <v>55</v>
      </c>
      <c r="D113" s="16">
        <v>393.32078258740222</v>
      </c>
      <c r="E113" s="16">
        <v>187.62327654202051</v>
      </c>
      <c r="F113" s="16">
        <v>1906.9661681161072</v>
      </c>
      <c r="G113" s="16">
        <v>1045.6279974008239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1023.3699394359705</v>
      </c>
    </row>
    <row r="114" spans="1:14" x14ac:dyDescent="0.3">
      <c r="A114" s="15" t="str">
        <f>INDEX('R1. Scenario specifications'!$C$11:$C$49,MATCH($B114,'R1. Scenario specifications'!$A$11:$A$49,0))</f>
        <v>Current 1.5DS, 2030 start, 'Expect the Unexpected' but with most conservative biomass CCS / NET technology cost assumptions</v>
      </c>
      <c r="B114" s="15" t="s">
        <v>31</v>
      </c>
      <c r="C114" s="15" t="s">
        <v>52</v>
      </c>
      <c r="D114" s="16">
        <v>26914.702698356978</v>
      </c>
      <c r="E114" s="16">
        <v>24722.427025261677</v>
      </c>
      <c r="F114" s="16">
        <v>20379.253314548638</v>
      </c>
      <c r="G114" s="16">
        <v>27666.454975850625</v>
      </c>
      <c r="H114" s="16">
        <v>13406.17375721693</v>
      </c>
      <c r="I114" s="16">
        <v>3535.0480581060665</v>
      </c>
      <c r="J114" s="16">
        <v>4008.9100244145684</v>
      </c>
      <c r="K114" s="16">
        <v>25720.101786105832</v>
      </c>
      <c r="L114" s="16">
        <v>21994.249450973424</v>
      </c>
      <c r="M114" s="16">
        <v>20607.434740279154</v>
      </c>
      <c r="N114" s="16">
        <v>7805.170901910089</v>
      </c>
    </row>
    <row r="115" spans="1:14" x14ac:dyDescent="0.3">
      <c r="A115" s="15" t="str">
        <f>INDEX('R1. Scenario specifications'!$C$11:$C$49,MATCH($B115,'R1. Scenario specifications'!$A$11:$A$49,0))</f>
        <v>Current 1.5DS, 2030 start, 'Expect the Unexpected' but with most conservative biomass CCS / NET technology cost assumptions</v>
      </c>
      <c r="B115" s="15" t="s">
        <v>31</v>
      </c>
      <c r="C115" s="15" t="s">
        <v>53</v>
      </c>
      <c r="D115" s="16">
        <v>47506.401201567365</v>
      </c>
      <c r="E115" s="16">
        <v>51370.31621790112</v>
      </c>
      <c r="F115" s="16">
        <v>62706.656692928802</v>
      </c>
      <c r="G115" s="16">
        <v>50605.959876524044</v>
      </c>
      <c r="H115" s="16">
        <v>22856.77590971403</v>
      </c>
      <c r="I115" s="16">
        <v>9558.4763317668312</v>
      </c>
      <c r="J115" s="16">
        <v>7942.6663347500198</v>
      </c>
      <c r="K115" s="16">
        <v>8714.4298894616295</v>
      </c>
      <c r="L115" s="16">
        <v>11606.826668359656</v>
      </c>
      <c r="M115" s="16">
        <v>11667.932285558702</v>
      </c>
      <c r="N115" s="16">
        <v>10055.244242265839</v>
      </c>
    </row>
    <row r="116" spans="1:14" x14ac:dyDescent="0.3">
      <c r="A116" s="15" t="str">
        <f>INDEX('R1. Scenario specifications'!$C$11:$C$49,MATCH($B116,'R1. Scenario specifications'!$A$11:$A$49,0))</f>
        <v>Current 1.5DS, 2030 start, 'Expect the Unexpected' but with most conservative biomass CCS / NET technology cost assumptions</v>
      </c>
      <c r="B116" s="15" t="s">
        <v>31</v>
      </c>
      <c r="C116" s="15" t="s">
        <v>54</v>
      </c>
      <c r="D116" s="16">
        <v>703.80118607166287</v>
      </c>
      <c r="E116" s="16">
        <v>336.53077865475609</v>
      </c>
      <c r="F116" s="16">
        <v>564.85611993654607</v>
      </c>
      <c r="G116" s="16">
        <v>1219.6701777578864</v>
      </c>
      <c r="H116" s="16">
        <v>7240.9818689526783</v>
      </c>
      <c r="I116" s="16">
        <v>11788.653913860026</v>
      </c>
      <c r="J116" s="16">
        <v>12336.51161387285</v>
      </c>
      <c r="K116" s="16">
        <v>5126.6366296173774</v>
      </c>
      <c r="L116" s="16">
        <v>1353.432281239445</v>
      </c>
      <c r="M116" s="16">
        <v>1485.925764632246</v>
      </c>
      <c r="N116" s="16">
        <v>1499.5187193408083</v>
      </c>
    </row>
    <row r="117" spans="1:14" x14ac:dyDescent="0.3">
      <c r="A117" s="15" t="str">
        <f>INDEX('R1. Scenario specifications'!$C$11:$C$49,MATCH($B117,'R1. Scenario specifications'!$A$11:$A$49,0))</f>
        <v>Current 1.5DS, 2030 start, 'Expect the Unexpected' but with most conservative biomass CCS / NET technology cost assumptions</v>
      </c>
      <c r="B117" s="15" t="s">
        <v>31</v>
      </c>
      <c r="C117" s="15" t="s">
        <v>55</v>
      </c>
      <c r="D117" s="16">
        <v>393.32078258740222</v>
      </c>
      <c r="E117" s="16">
        <v>187.62327654202051</v>
      </c>
      <c r="F117" s="16">
        <v>1906.9661681161072</v>
      </c>
      <c r="G117" s="16">
        <v>3921.6766864920469</v>
      </c>
      <c r="H117" s="16">
        <v>1612.5632162814372</v>
      </c>
      <c r="I117" s="16">
        <v>0</v>
      </c>
      <c r="J117" s="16">
        <v>0</v>
      </c>
      <c r="K117" s="16">
        <v>588.66595869847993</v>
      </c>
      <c r="L117" s="16">
        <v>332.69083556955354</v>
      </c>
      <c r="M117" s="16">
        <v>1.4765489607912801</v>
      </c>
      <c r="N117" s="16">
        <v>1566.1266030638353</v>
      </c>
    </row>
    <row r="118" spans="1:14" x14ac:dyDescent="0.3">
      <c r="A118" s="15" t="str">
        <f>INDEX('R1. Scenario specifications'!$C$11:$C$49,MATCH($B118,'R1. Scenario specifications'!$A$11:$A$49,0))</f>
        <v>Current 1.75DS, 2020 start, 'Expect the Unexpected'</v>
      </c>
      <c r="B118" s="15" t="s">
        <v>32</v>
      </c>
      <c r="C118" s="15" t="s">
        <v>52</v>
      </c>
      <c r="D118" s="16">
        <v>26914.702698356978</v>
      </c>
      <c r="E118" s="16">
        <v>24722.427025261677</v>
      </c>
      <c r="F118" s="16">
        <v>20379.253314548638</v>
      </c>
      <c r="G118" s="16">
        <v>19852.023807714522</v>
      </c>
      <c r="H118" s="16">
        <v>38130.431157695173</v>
      </c>
      <c r="I118" s="16">
        <v>23335.656804832557</v>
      </c>
      <c r="J118" s="16">
        <v>16250.196675248046</v>
      </c>
      <c r="K118" s="16">
        <v>17667.701835331616</v>
      </c>
      <c r="L118" s="16">
        <v>15492.270903300319</v>
      </c>
      <c r="M118" s="16">
        <v>12167.726374670761</v>
      </c>
      <c r="N118" s="16">
        <v>5623.3929172123753</v>
      </c>
    </row>
    <row r="119" spans="1:14" x14ac:dyDescent="0.3">
      <c r="A119" s="15" t="str">
        <f>INDEX('R1. Scenario specifications'!$C$11:$C$49,MATCH($B119,'R1. Scenario specifications'!$A$11:$A$49,0))</f>
        <v>Current 1.75DS, 2020 start, 'Expect the Unexpected'</v>
      </c>
      <c r="B119" s="15" t="s">
        <v>32</v>
      </c>
      <c r="C119" s="15" t="s">
        <v>53</v>
      </c>
      <c r="D119" s="16">
        <v>47506.401201567365</v>
      </c>
      <c r="E119" s="16">
        <v>51370.31621790112</v>
      </c>
      <c r="F119" s="16">
        <v>62706.656692928802</v>
      </c>
      <c r="G119" s="16">
        <v>50182.146101804159</v>
      </c>
      <c r="H119" s="16">
        <v>18108.902866121425</v>
      </c>
      <c r="I119" s="16">
        <v>22163.710104827613</v>
      </c>
      <c r="J119" s="16">
        <v>20880.201195924827</v>
      </c>
      <c r="K119" s="16">
        <v>13305.964225208194</v>
      </c>
      <c r="L119" s="16">
        <v>6759.9331492730535</v>
      </c>
      <c r="M119" s="16">
        <v>4975.5868298649921</v>
      </c>
      <c r="N119" s="16">
        <v>3161.4893953680844</v>
      </c>
    </row>
    <row r="120" spans="1:14" x14ac:dyDescent="0.3">
      <c r="A120" s="15" t="str">
        <f>INDEX('R1. Scenario specifications'!$C$11:$C$49,MATCH($B120,'R1. Scenario specifications'!$A$11:$A$49,0))</f>
        <v>Current 1.75DS, 2020 start, 'Expect the Unexpected'</v>
      </c>
      <c r="B120" s="15" t="s">
        <v>32</v>
      </c>
      <c r="C120" s="15" t="s">
        <v>54</v>
      </c>
      <c r="D120" s="16">
        <v>703.80118607166287</v>
      </c>
      <c r="E120" s="16">
        <v>336.53077865475609</v>
      </c>
      <c r="F120" s="16">
        <v>564.85611993654607</v>
      </c>
      <c r="G120" s="16">
        <v>1222.1906404332856</v>
      </c>
      <c r="H120" s="16">
        <v>1141.0352560484564</v>
      </c>
      <c r="I120" s="16">
        <v>761.39434588671793</v>
      </c>
      <c r="J120" s="16">
        <v>1107.5602192220367</v>
      </c>
      <c r="K120" s="16">
        <v>3289.6185271361978</v>
      </c>
      <c r="L120" s="16">
        <v>6626.7851590880982</v>
      </c>
      <c r="M120" s="16">
        <v>11843.648916145223</v>
      </c>
      <c r="N120" s="16">
        <v>13652.607272105106</v>
      </c>
    </row>
    <row r="121" spans="1:14" x14ac:dyDescent="0.3">
      <c r="A121" s="15" t="str">
        <f>INDEX('R1. Scenario specifications'!$C$11:$C$49,MATCH($B121,'R1. Scenario specifications'!$A$11:$A$49,0))</f>
        <v>Current 1.75DS, 2020 start, 'Expect the Unexpected'</v>
      </c>
      <c r="B121" s="15" t="s">
        <v>32</v>
      </c>
      <c r="C121" s="15" t="s">
        <v>55</v>
      </c>
      <c r="D121" s="16">
        <v>393.32078258740222</v>
      </c>
      <c r="E121" s="16">
        <v>187.62327654202051</v>
      </c>
      <c r="F121" s="16">
        <v>1906.9661681161072</v>
      </c>
      <c r="G121" s="16">
        <v>1925.8332168127404</v>
      </c>
      <c r="H121" s="16">
        <v>4287.9869146709725</v>
      </c>
      <c r="I121" s="16">
        <v>8168.3972320239982</v>
      </c>
      <c r="J121" s="16">
        <v>3387.0479435367715</v>
      </c>
      <c r="K121" s="16">
        <v>0</v>
      </c>
      <c r="L121" s="16">
        <v>0</v>
      </c>
      <c r="M121" s="16">
        <v>0</v>
      </c>
      <c r="N121" s="16">
        <v>822.58680145354106</v>
      </c>
    </row>
    <row r="122" spans="1:14" x14ac:dyDescent="0.3">
      <c r="A122" s="15" t="str">
        <f>INDEX('R1. Scenario specifications'!$C$11:$C$49,MATCH($B122,'R1. Scenario specifications'!$A$11:$A$49,0))</f>
        <v>Current 1.75DS, 2030 start, 'Expect the Unexpected'</v>
      </c>
      <c r="B122" s="15" t="s">
        <v>33</v>
      </c>
      <c r="C122" s="15" t="s">
        <v>52</v>
      </c>
      <c r="D122" s="16">
        <v>26914.702698356978</v>
      </c>
      <c r="E122" s="16">
        <v>24722.427025261677</v>
      </c>
      <c r="F122" s="16">
        <v>20379.253314548638</v>
      </c>
      <c r="G122" s="16">
        <v>27666.454975850625</v>
      </c>
      <c r="H122" s="16">
        <v>42568.213503447631</v>
      </c>
      <c r="I122" s="16">
        <v>16941.48800402429</v>
      </c>
      <c r="J122" s="16">
        <v>8107.1988066090635</v>
      </c>
      <c r="K122" s="16">
        <v>14178.53377809063</v>
      </c>
      <c r="L122" s="16">
        <v>16276.457143185979</v>
      </c>
      <c r="M122" s="16">
        <v>12531.746627826944</v>
      </c>
      <c r="N122" s="16">
        <v>5572.3708449041333</v>
      </c>
    </row>
    <row r="123" spans="1:14" x14ac:dyDescent="0.3">
      <c r="A123" s="15" t="str">
        <f>INDEX('R1. Scenario specifications'!$C$11:$C$49,MATCH($B123,'R1. Scenario specifications'!$A$11:$A$49,0))</f>
        <v>Current 1.75DS, 2030 start, 'Expect the Unexpected'</v>
      </c>
      <c r="B123" s="15" t="s">
        <v>33</v>
      </c>
      <c r="C123" s="15" t="s">
        <v>53</v>
      </c>
      <c r="D123" s="16">
        <v>47506.401201567365</v>
      </c>
      <c r="E123" s="16">
        <v>51370.31621790112</v>
      </c>
      <c r="F123" s="16">
        <v>62706.656692928802</v>
      </c>
      <c r="G123" s="16">
        <v>50605.959876524044</v>
      </c>
      <c r="H123" s="16">
        <v>18724.379914090106</v>
      </c>
      <c r="I123" s="16">
        <v>21816.972981556857</v>
      </c>
      <c r="J123" s="16">
        <v>21082.987990876849</v>
      </c>
      <c r="K123" s="16">
        <v>19366.996662014721</v>
      </c>
      <c r="L123" s="16">
        <v>10217.272829093834</v>
      </c>
      <c r="M123" s="16">
        <v>5779.7961781566655</v>
      </c>
      <c r="N123" s="16">
        <v>3180.4238688934565</v>
      </c>
    </row>
    <row r="124" spans="1:14" x14ac:dyDescent="0.3">
      <c r="A124" s="15" t="str">
        <f>INDEX('R1. Scenario specifications'!$C$11:$C$49,MATCH($B124,'R1. Scenario specifications'!$A$11:$A$49,0))</f>
        <v>Current 1.75DS, 2030 start, 'Expect the Unexpected'</v>
      </c>
      <c r="B124" s="15" t="s">
        <v>33</v>
      </c>
      <c r="C124" s="15" t="s">
        <v>54</v>
      </c>
      <c r="D124" s="16">
        <v>703.80118607166287</v>
      </c>
      <c r="E124" s="16">
        <v>336.53077865475609</v>
      </c>
      <c r="F124" s="16">
        <v>564.85611993654607</v>
      </c>
      <c r="G124" s="16">
        <v>1219.6701777578864</v>
      </c>
      <c r="H124" s="16">
        <v>1124.5954166864203</v>
      </c>
      <c r="I124" s="16">
        <v>3995.9508259373924</v>
      </c>
      <c r="J124" s="16">
        <v>9176.2927496487973</v>
      </c>
      <c r="K124" s="16">
        <v>6362.5644593967081</v>
      </c>
      <c r="L124" s="16">
        <v>5501.845803260574</v>
      </c>
      <c r="M124" s="16">
        <v>11440.077565824027</v>
      </c>
      <c r="N124" s="16">
        <v>13462.153071411083</v>
      </c>
    </row>
    <row r="125" spans="1:14" x14ac:dyDescent="0.3">
      <c r="A125" s="15" t="str">
        <f>INDEX('R1. Scenario specifications'!$C$11:$C$49,MATCH($B125,'R1. Scenario specifications'!$A$11:$A$49,0))</f>
        <v>Current 1.75DS, 2030 start, 'Expect the Unexpected'</v>
      </c>
      <c r="B125" s="15" t="s">
        <v>33</v>
      </c>
      <c r="C125" s="15" t="s">
        <v>55</v>
      </c>
      <c r="D125" s="16">
        <v>393.32078258740222</v>
      </c>
      <c r="E125" s="16">
        <v>187.62327654202051</v>
      </c>
      <c r="F125" s="16">
        <v>1906.9661681161072</v>
      </c>
      <c r="G125" s="16">
        <v>3921.6766864920469</v>
      </c>
      <c r="H125" s="16">
        <v>3350.0744788291181</v>
      </c>
      <c r="I125" s="16">
        <v>1381.3123043442231</v>
      </c>
      <c r="J125" s="16">
        <v>228.26256864175431</v>
      </c>
      <c r="K125" s="16">
        <v>0</v>
      </c>
      <c r="L125" s="16">
        <v>0</v>
      </c>
      <c r="M125" s="16">
        <v>0</v>
      </c>
      <c r="N125" s="16">
        <v>871.11666682896703</v>
      </c>
    </row>
    <row r="126" spans="1:14" x14ac:dyDescent="0.3">
      <c r="A126" s="15" t="str">
        <f>INDEX('R1. Scenario specifications'!$C$11:$C$49,MATCH($B126,'R1. Scenario specifications'!$A$11:$A$49,0))</f>
        <v>Current 1.75DS, 2020 start, 'Expect the Unexpected' but with cheap renewables</v>
      </c>
      <c r="B126" s="15" t="s">
        <v>34</v>
      </c>
      <c r="C126" s="15" t="s">
        <v>52</v>
      </c>
      <c r="D126" s="16">
        <v>26914.702698356978</v>
      </c>
      <c r="E126" s="16">
        <v>24722.427025261677</v>
      </c>
      <c r="F126" s="16">
        <v>20379.253314548638</v>
      </c>
      <c r="G126" s="16">
        <v>19850.13733305638</v>
      </c>
      <c r="H126" s="16">
        <v>38064.821349019752</v>
      </c>
      <c r="I126" s="16">
        <v>24025.585828321651</v>
      </c>
      <c r="J126" s="16">
        <v>16482.939893181676</v>
      </c>
      <c r="K126" s="16">
        <v>17677.070667432898</v>
      </c>
      <c r="L126" s="16">
        <v>15519.534327577268</v>
      </c>
      <c r="M126" s="16">
        <v>12168.599051926078</v>
      </c>
      <c r="N126" s="16">
        <v>5644.334251398931</v>
      </c>
    </row>
    <row r="127" spans="1:14" x14ac:dyDescent="0.3">
      <c r="A127" s="15" t="str">
        <f>INDEX('R1. Scenario specifications'!$C$11:$C$49,MATCH($B127,'R1. Scenario specifications'!$A$11:$A$49,0))</f>
        <v>Current 1.75DS, 2020 start, 'Expect the Unexpected' but with cheap renewables</v>
      </c>
      <c r="B127" s="15" t="s">
        <v>34</v>
      </c>
      <c r="C127" s="15" t="s">
        <v>53</v>
      </c>
      <c r="D127" s="16">
        <v>47506.401201567365</v>
      </c>
      <c r="E127" s="16">
        <v>51370.31621790112</v>
      </c>
      <c r="F127" s="16">
        <v>62706.656692928802</v>
      </c>
      <c r="G127" s="16">
        <v>50182.146101804159</v>
      </c>
      <c r="H127" s="16">
        <v>18159.449968983001</v>
      </c>
      <c r="I127" s="16">
        <v>21649.030762803472</v>
      </c>
      <c r="J127" s="16">
        <v>20813.955937159695</v>
      </c>
      <c r="K127" s="16">
        <v>13452.124452345277</v>
      </c>
      <c r="L127" s="16">
        <v>6970.3200468356717</v>
      </c>
      <c r="M127" s="16">
        <v>5020.494398155668</v>
      </c>
      <c r="N127" s="16">
        <v>3160.2235343055654</v>
      </c>
    </row>
    <row r="128" spans="1:14" x14ac:dyDescent="0.3">
      <c r="A128" s="15" t="str">
        <f>INDEX('R1. Scenario specifications'!$C$11:$C$49,MATCH($B128,'R1. Scenario specifications'!$A$11:$A$49,0))</f>
        <v>Current 1.75DS, 2020 start, 'Expect the Unexpected' but with cheap renewables</v>
      </c>
      <c r="B128" s="15" t="s">
        <v>34</v>
      </c>
      <c r="C128" s="15" t="s">
        <v>54</v>
      </c>
      <c r="D128" s="16">
        <v>703.80118607166287</v>
      </c>
      <c r="E128" s="16">
        <v>336.53077865475609</v>
      </c>
      <c r="F128" s="16">
        <v>564.85611993654607</v>
      </c>
      <c r="G128" s="16">
        <v>1223.2763820941861</v>
      </c>
      <c r="H128" s="16">
        <v>1141.0352560484787</v>
      </c>
      <c r="I128" s="16">
        <v>761.39434588721883</v>
      </c>
      <c r="J128" s="16">
        <v>1175.1228567085648</v>
      </c>
      <c r="K128" s="16">
        <v>3290.789586286171</v>
      </c>
      <c r="L128" s="16">
        <v>6606.0554572196033</v>
      </c>
      <c r="M128" s="16">
        <v>11846.331878552626</v>
      </c>
      <c r="N128" s="16">
        <v>13652.895277403528</v>
      </c>
    </row>
    <row r="129" spans="1:14" x14ac:dyDescent="0.3">
      <c r="A129" s="15" t="str">
        <f>INDEX('R1. Scenario specifications'!$C$11:$C$49,MATCH($B129,'R1. Scenario specifications'!$A$11:$A$49,0))</f>
        <v>Current 1.75DS, 2020 start, 'Expect the Unexpected' but with cheap renewables</v>
      </c>
      <c r="B129" s="15" t="s">
        <v>34</v>
      </c>
      <c r="C129" s="15" t="s">
        <v>55</v>
      </c>
      <c r="D129" s="16">
        <v>393.32078258740222</v>
      </c>
      <c r="E129" s="16">
        <v>187.62327654202051</v>
      </c>
      <c r="F129" s="16">
        <v>1906.9661681161072</v>
      </c>
      <c r="G129" s="16">
        <v>1925.8332168127404</v>
      </c>
      <c r="H129" s="16">
        <v>4315.2718974389145</v>
      </c>
      <c r="I129" s="16">
        <v>8302.0078244369397</v>
      </c>
      <c r="J129" s="16">
        <v>3453.3840918929332</v>
      </c>
      <c r="K129" s="16">
        <v>0</v>
      </c>
      <c r="L129" s="16">
        <v>0</v>
      </c>
      <c r="M129" s="16">
        <v>0</v>
      </c>
      <c r="N129" s="16">
        <v>821.53447221100498</v>
      </c>
    </row>
    <row r="130" spans="1:14" x14ac:dyDescent="0.3">
      <c r="A130" s="15" t="str">
        <f>INDEX('R1. Scenario specifications'!$C$11:$C$49,MATCH($B130,'R1. Scenario specifications'!$A$11:$A$49,0))</f>
        <v>Current 1.75DS, 2030 start, 'Expect the Unexpected' but with cheap renewables</v>
      </c>
      <c r="B130" s="15" t="s">
        <v>35</v>
      </c>
      <c r="C130" s="15" t="s">
        <v>52</v>
      </c>
      <c r="D130" s="16">
        <v>26914.702698356978</v>
      </c>
      <c r="E130" s="16">
        <v>24722.427025261677</v>
      </c>
      <c r="F130" s="16">
        <v>20379.253314548638</v>
      </c>
      <c r="G130" s="16">
        <v>27666.454975850625</v>
      </c>
      <c r="H130" s="16">
        <v>42599.172315809825</v>
      </c>
      <c r="I130" s="16">
        <v>16942.008083767938</v>
      </c>
      <c r="J130" s="16">
        <v>8207.828287423481</v>
      </c>
      <c r="K130" s="16">
        <v>14374.521212840364</v>
      </c>
      <c r="L130" s="16">
        <v>16404.282431341275</v>
      </c>
      <c r="M130" s="16">
        <v>12531.02958173295</v>
      </c>
      <c r="N130" s="16">
        <v>5556.7708467291914</v>
      </c>
    </row>
    <row r="131" spans="1:14" x14ac:dyDescent="0.3">
      <c r="A131" s="15" t="str">
        <f>INDEX('R1. Scenario specifications'!$C$11:$C$49,MATCH($B131,'R1. Scenario specifications'!$A$11:$A$49,0))</f>
        <v>Current 1.75DS, 2030 start, 'Expect the Unexpected' but with cheap renewables</v>
      </c>
      <c r="B131" s="15" t="s">
        <v>35</v>
      </c>
      <c r="C131" s="15" t="s">
        <v>53</v>
      </c>
      <c r="D131" s="16">
        <v>47506.401201567365</v>
      </c>
      <c r="E131" s="16">
        <v>51370.31621790112</v>
      </c>
      <c r="F131" s="16">
        <v>62706.656692928802</v>
      </c>
      <c r="G131" s="16">
        <v>50605.959876524044</v>
      </c>
      <c r="H131" s="16">
        <v>18731.948352093328</v>
      </c>
      <c r="I131" s="16">
        <v>21821.43405725262</v>
      </c>
      <c r="J131" s="16">
        <v>21150.324833414772</v>
      </c>
      <c r="K131" s="16">
        <v>19209.416614613448</v>
      </c>
      <c r="L131" s="16">
        <v>10102.068054939355</v>
      </c>
      <c r="M131" s="16">
        <v>5796.9834828012654</v>
      </c>
      <c r="N131" s="16">
        <v>3166.2557835789785</v>
      </c>
    </row>
    <row r="132" spans="1:14" x14ac:dyDescent="0.3">
      <c r="A132" s="15" t="str">
        <f>INDEX('R1. Scenario specifications'!$C$11:$C$49,MATCH($B132,'R1. Scenario specifications'!$A$11:$A$49,0))</f>
        <v>Current 1.75DS, 2030 start, 'Expect the Unexpected' but with cheap renewables</v>
      </c>
      <c r="B132" s="15" t="s">
        <v>35</v>
      </c>
      <c r="C132" s="15" t="s">
        <v>54</v>
      </c>
      <c r="D132" s="16">
        <v>703.80118607166287</v>
      </c>
      <c r="E132" s="16">
        <v>336.53077865475609</v>
      </c>
      <c r="F132" s="16">
        <v>564.85611993654607</v>
      </c>
      <c r="G132" s="16">
        <v>1219.6701777578864</v>
      </c>
      <c r="H132" s="16">
        <v>1124.5954166863862</v>
      </c>
      <c r="I132" s="16">
        <v>3995.9508259373747</v>
      </c>
      <c r="J132" s="16">
        <v>9147.6989197094244</v>
      </c>
      <c r="K132" s="16">
        <v>6345.4204502718167</v>
      </c>
      <c r="L132" s="16">
        <v>5501.0292040505537</v>
      </c>
      <c r="M132" s="16">
        <v>11439.969231831003</v>
      </c>
      <c r="N132" s="16">
        <v>13466.858415816632</v>
      </c>
    </row>
    <row r="133" spans="1:14" x14ac:dyDescent="0.3">
      <c r="A133" s="15" t="str">
        <f>INDEX('R1. Scenario specifications'!$C$11:$C$49,MATCH($B133,'R1. Scenario specifications'!$A$11:$A$49,0))</f>
        <v>Current 1.75DS, 2030 start, 'Expect the Unexpected' but with cheap renewables</v>
      </c>
      <c r="B133" s="15" t="s">
        <v>35</v>
      </c>
      <c r="C133" s="15" t="s">
        <v>55</v>
      </c>
      <c r="D133" s="16">
        <v>393.32078258740222</v>
      </c>
      <c r="E133" s="16">
        <v>187.62327654202051</v>
      </c>
      <c r="F133" s="16">
        <v>1906.9661681161072</v>
      </c>
      <c r="G133" s="16">
        <v>3921.6766864920469</v>
      </c>
      <c r="H133" s="16">
        <v>3350.0744788291195</v>
      </c>
      <c r="I133" s="16">
        <v>1381.3123043442235</v>
      </c>
      <c r="J133" s="16">
        <v>228.262568641754</v>
      </c>
      <c r="K133" s="16">
        <v>0</v>
      </c>
      <c r="L133" s="16">
        <v>0</v>
      </c>
      <c r="M133" s="16">
        <v>0</v>
      </c>
      <c r="N133" s="16">
        <v>871.11791022946898</v>
      </c>
    </row>
    <row r="134" spans="1:14" x14ac:dyDescent="0.3">
      <c r="A134" s="15" t="str">
        <f>INDEX('R1. Scenario specifications'!$C$11:$C$49,MATCH($B134,'R1. Scenario specifications'!$A$11:$A$49,0))</f>
        <v>Current 1.75DS, 2020 start, 'Expect the Unexpected' but with cheap CCS</v>
      </c>
      <c r="B134" s="15" t="s">
        <v>36</v>
      </c>
      <c r="C134" s="15" t="s">
        <v>52</v>
      </c>
      <c r="D134" s="16">
        <v>26914.702698356978</v>
      </c>
      <c r="E134" s="16">
        <v>24722.427025261677</v>
      </c>
      <c r="F134" s="16">
        <v>20379.253314548638</v>
      </c>
      <c r="G134" s="16">
        <v>19852.023807714468</v>
      </c>
      <c r="H134" s="16">
        <v>38130.43115764414</v>
      </c>
      <c r="I134" s="16">
        <v>23335.656804796839</v>
      </c>
      <c r="J134" s="16">
        <v>16250.196675236306</v>
      </c>
      <c r="K134" s="16">
        <v>17667.701835330325</v>
      </c>
      <c r="L134" s="16">
        <v>15492.270903309634</v>
      </c>
      <c r="M134" s="16">
        <v>12167.726374676296</v>
      </c>
      <c r="N134" s="16">
        <v>5623.3929172118314</v>
      </c>
    </row>
    <row r="135" spans="1:14" x14ac:dyDescent="0.3">
      <c r="A135" s="15" t="str">
        <f>INDEX('R1. Scenario specifications'!$C$11:$C$49,MATCH($B135,'R1. Scenario specifications'!$A$11:$A$49,0))</f>
        <v>Current 1.75DS, 2020 start, 'Expect the Unexpected' but with cheap CCS</v>
      </c>
      <c r="B135" s="15" t="s">
        <v>36</v>
      </c>
      <c r="C135" s="15" t="s">
        <v>53</v>
      </c>
      <c r="D135" s="16">
        <v>47506.401201567365</v>
      </c>
      <c r="E135" s="16">
        <v>51370.31621790112</v>
      </c>
      <c r="F135" s="16">
        <v>62706.656692928802</v>
      </c>
      <c r="G135" s="16">
        <v>50182.146101804159</v>
      </c>
      <c r="H135" s="16">
        <v>18108.902866121432</v>
      </c>
      <c r="I135" s="16">
        <v>22163.710104827605</v>
      </c>
      <c r="J135" s="16">
        <v>20880.201195879155</v>
      </c>
      <c r="K135" s="16">
        <v>13305.964225128209</v>
      </c>
      <c r="L135" s="16">
        <v>6759.9331492532719</v>
      </c>
      <c r="M135" s="16">
        <v>4975.5868298588975</v>
      </c>
      <c r="N135" s="16">
        <v>3161.4893953662113</v>
      </c>
    </row>
    <row r="136" spans="1:14" x14ac:dyDescent="0.3">
      <c r="A136" s="15" t="str">
        <f>INDEX('R1. Scenario specifications'!$C$11:$C$49,MATCH($B136,'R1. Scenario specifications'!$A$11:$A$49,0))</f>
        <v>Current 1.75DS, 2020 start, 'Expect the Unexpected' but with cheap CCS</v>
      </c>
      <c r="B136" s="15" t="s">
        <v>36</v>
      </c>
      <c r="C136" s="15" t="s">
        <v>54</v>
      </c>
      <c r="D136" s="16">
        <v>703.80118607166287</v>
      </c>
      <c r="E136" s="16">
        <v>336.53077865475609</v>
      </c>
      <c r="F136" s="16">
        <v>564.85611993654607</v>
      </c>
      <c r="G136" s="16">
        <v>1222.1906404333481</v>
      </c>
      <c r="H136" s="16">
        <v>1141.035256048471</v>
      </c>
      <c r="I136" s="16">
        <v>761.39434588430538</v>
      </c>
      <c r="J136" s="16">
        <v>1107.5602192212773</v>
      </c>
      <c r="K136" s="16">
        <v>3289.618527137613</v>
      </c>
      <c r="L136" s="16">
        <v>6626.7851590887058</v>
      </c>
      <c r="M136" s="16">
        <v>11843.648916145221</v>
      </c>
      <c r="N136" s="16">
        <v>13652.60727210766</v>
      </c>
    </row>
    <row r="137" spans="1:14" x14ac:dyDescent="0.3">
      <c r="A137" s="15" t="str">
        <f>INDEX('R1. Scenario specifications'!$C$11:$C$49,MATCH($B137,'R1. Scenario specifications'!$A$11:$A$49,0))</f>
        <v>Current 1.75DS, 2020 start, 'Expect the Unexpected' but with cheap CCS</v>
      </c>
      <c r="B137" s="15" t="s">
        <v>36</v>
      </c>
      <c r="C137" s="15" t="s">
        <v>55</v>
      </c>
      <c r="D137" s="16">
        <v>393.32078258740222</v>
      </c>
      <c r="E137" s="16">
        <v>187.62327654202051</v>
      </c>
      <c r="F137" s="16">
        <v>1906.9661681161072</v>
      </c>
      <c r="G137" s="16">
        <v>1925.8332168127404</v>
      </c>
      <c r="H137" s="16">
        <v>4287.9869146502915</v>
      </c>
      <c r="I137" s="16">
        <v>8168.3972320812654</v>
      </c>
      <c r="J137" s="16">
        <v>3387.0479435753809</v>
      </c>
      <c r="K137" s="16">
        <v>0</v>
      </c>
      <c r="L137" s="16">
        <v>0</v>
      </c>
      <c r="M137" s="16">
        <v>0</v>
      </c>
      <c r="N137" s="16">
        <v>822.58680145343703</v>
      </c>
    </row>
    <row r="138" spans="1:14" x14ac:dyDescent="0.3">
      <c r="A138" s="15" t="str">
        <f>INDEX('R1. Scenario specifications'!$C$11:$C$49,MATCH($B138,'R1. Scenario specifications'!$A$11:$A$49,0))</f>
        <v>Current 2DS, 2020 start, 'Expect the Unexpected' but with cheap renewables</v>
      </c>
      <c r="B138" s="15" t="s">
        <v>37</v>
      </c>
      <c r="C138" s="15" t="s">
        <v>52</v>
      </c>
      <c r="D138" s="16">
        <v>26914.702698356978</v>
      </c>
      <c r="E138" s="16">
        <v>24722.427025261677</v>
      </c>
      <c r="F138" s="16">
        <v>20379.253314548638</v>
      </c>
      <c r="G138" s="16">
        <v>23432.810709644542</v>
      </c>
      <c r="H138" s="16">
        <v>41061.375121446399</v>
      </c>
      <c r="I138" s="16">
        <v>24385.01073977938</v>
      </c>
      <c r="J138" s="16">
        <v>19452.565504963524</v>
      </c>
      <c r="K138" s="16">
        <v>19412.113442266735</v>
      </c>
      <c r="L138" s="16">
        <v>20192.611930597828</v>
      </c>
      <c r="M138" s="16">
        <v>18295.074875403396</v>
      </c>
      <c r="N138" s="16">
        <v>10522.800670224651</v>
      </c>
    </row>
    <row r="139" spans="1:14" x14ac:dyDescent="0.3">
      <c r="A139" s="15" t="str">
        <f>INDEX('R1. Scenario specifications'!$C$11:$C$49,MATCH($B139,'R1. Scenario specifications'!$A$11:$A$49,0))</f>
        <v>Current 2DS, 2020 start, 'Expect the Unexpected' but with cheap renewables</v>
      </c>
      <c r="B139" s="15" t="s">
        <v>37</v>
      </c>
      <c r="C139" s="15" t="s">
        <v>53</v>
      </c>
      <c r="D139" s="16">
        <v>47506.401201567365</v>
      </c>
      <c r="E139" s="16">
        <v>51370.31621790112</v>
      </c>
      <c r="F139" s="16">
        <v>62706.656692928802</v>
      </c>
      <c r="G139" s="16">
        <v>48095.702305085724</v>
      </c>
      <c r="H139" s="16">
        <v>15534.801407555073</v>
      </c>
      <c r="I139" s="16">
        <v>18493.355159042476</v>
      </c>
      <c r="J139" s="16">
        <v>16546.253416276508</v>
      </c>
      <c r="K139" s="16">
        <v>10893.054453324588</v>
      </c>
      <c r="L139" s="16">
        <v>7114.1971191764569</v>
      </c>
      <c r="M139" s="16">
        <v>5930.3793163535602</v>
      </c>
      <c r="N139" s="16">
        <v>3231.8637273448417</v>
      </c>
    </row>
    <row r="140" spans="1:14" x14ac:dyDescent="0.3">
      <c r="A140" s="15" t="str">
        <f>INDEX('R1. Scenario specifications'!$C$11:$C$49,MATCH($B140,'R1. Scenario specifications'!$A$11:$A$49,0))</f>
        <v>Current 2DS, 2020 start, 'Expect the Unexpected' but with cheap renewables</v>
      </c>
      <c r="B140" s="15" t="s">
        <v>37</v>
      </c>
      <c r="C140" s="15" t="s">
        <v>54</v>
      </c>
      <c r="D140" s="16">
        <v>703.80118607166287</v>
      </c>
      <c r="E140" s="16">
        <v>336.53077865475609</v>
      </c>
      <c r="F140" s="16">
        <v>564.85611993654607</v>
      </c>
      <c r="G140" s="16">
        <v>1149.5424252654082</v>
      </c>
      <c r="H140" s="16">
        <v>1153.2274202919773</v>
      </c>
      <c r="I140" s="16">
        <v>819.9559999354675</v>
      </c>
      <c r="J140" s="16">
        <v>1160.1240032511548</v>
      </c>
      <c r="K140" s="16">
        <v>1134.6469482756459</v>
      </c>
      <c r="L140" s="16">
        <v>1288.0233431112308</v>
      </c>
      <c r="M140" s="16">
        <v>5072.9274345907652</v>
      </c>
      <c r="N140" s="16">
        <v>7626.199873208956</v>
      </c>
    </row>
    <row r="141" spans="1:14" x14ac:dyDescent="0.3">
      <c r="A141" s="15" t="str">
        <f>INDEX('R1. Scenario specifications'!$C$11:$C$49,MATCH($B141,'R1. Scenario specifications'!$A$11:$A$49,0))</f>
        <v>Current 2DS, 2020 start, 'Expect the Unexpected' but with cheap renewables</v>
      </c>
      <c r="B141" s="15" t="s">
        <v>37</v>
      </c>
      <c r="C141" s="15" t="s">
        <v>55</v>
      </c>
      <c r="D141" s="16">
        <v>393.32078258740222</v>
      </c>
      <c r="E141" s="16">
        <v>187.62327654202051</v>
      </c>
      <c r="F141" s="16">
        <v>1906.9661681161072</v>
      </c>
      <c r="G141" s="16">
        <v>1938.3513404504188</v>
      </c>
      <c r="H141" s="16">
        <v>6197.6300718408884</v>
      </c>
      <c r="I141" s="16">
        <v>14138.463511626614</v>
      </c>
      <c r="J141" s="16">
        <v>6702.5484720532058</v>
      </c>
      <c r="K141" s="16">
        <v>317.51129588583905</v>
      </c>
      <c r="L141" s="16">
        <v>0</v>
      </c>
      <c r="M141" s="16">
        <v>0</v>
      </c>
      <c r="N141" s="16">
        <v>1015.4485877501742</v>
      </c>
    </row>
    <row r="142" spans="1:14" x14ac:dyDescent="0.3">
      <c r="A142" s="15" t="str">
        <f>INDEX('R1. Scenario specifications'!$C$11:$C$49,MATCH($B142,'R1. Scenario specifications'!$A$11:$A$49,0))</f>
        <v>Current 1.75DS, 2030 start, 'Expect the Unexpected' but with cheap CCS</v>
      </c>
      <c r="B142" s="15" t="s">
        <v>38</v>
      </c>
      <c r="C142" s="15" t="s">
        <v>52</v>
      </c>
      <c r="D142" s="16">
        <v>26914.702698356978</v>
      </c>
      <c r="E142" s="16">
        <v>24722.427025261677</v>
      </c>
      <c r="F142" s="16">
        <v>20379.253314548638</v>
      </c>
      <c r="G142" s="16">
        <v>27666.454975850625</v>
      </c>
      <c r="H142" s="16">
        <v>42568.213507435888</v>
      </c>
      <c r="I142" s="16">
        <v>16941.488004034993</v>
      </c>
      <c r="J142" s="16">
        <v>8107.1988066023705</v>
      </c>
      <c r="K142" s="16">
        <v>14178.533778064157</v>
      </c>
      <c r="L142" s="16">
        <v>16276.457138747508</v>
      </c>
      <c r="M142" s="16">
        <v>12531.746627826988</v>
      </c>
      <c r="N142" s="16">
        <v>5572.3708450057829</v>
      </c>
    </row>
    <row r="143" spans="1:14" x14ac:dyDescent="0.3">
      <c r="A143" s="15" t="str">
        <f>INDEX('R1. Scenario specifications'!$C$11:$C$49,MATCH($B143,'R1. Scenario specifications'!$A$11:$A$49,0))</f>
        <v>Current 1.75DS, 2030 start, 'Expect the Unexpected' but with cheap CCS</v>
      </c>
      <c r="B143" s="15" t="s">
        <v>38</v>
      </c>
      <c r="C143" s="15" t="s">
        <v>53</v>
      </c>
      <c r="D143" s="16">
        <v>47506.401201567365</v>
      </c>
      <c r="E143" s="16">
        <v>51370.31621790112</v>
      </c>
      <c r="F143" s="16">
        <v>62706.656692928802</v>
      </c>
      <c r="G143" s="16">
        <v>50605.959876524044</v>
      </c>
      <c r="H143" s="16">
        <v>18724.379914090106</v>
      </c>
      <c r="I143" s="16">
        <v>21816.97298155677</v>
      </c>
      <c r="J143" s="16">
        <v>21082.987990876834</v>
      </c>
      <c r="K143" s="16">
        <v>19366.996662013484</v>
      </c>
      <c r="L143" s="16">
        <v>10217.272830936728</v>
      </c>
      <c r="M143" s="16">
        <v>5779.7961781758968</v>
      </c>
      <c r="N143" s="16">
        <v>3180.4238687360989</v>
      </c>
    </row>
    <row r="144" spans="1:14" x14ac:dyDescent="0.3">
      <c r="A144" s="15" t="str">
        <f>INDEX('R1. Scenario specifications'!$C$11:$C$49,MATCH($B144,'R1. Scenario specifications'!$A$11:$A$49,0))</f>
        <v>Current 1.75DS, 2030 start, 'Expect the Unexpected' but with cheap CCS</v>
      </c>
      <c r="B144" s="15" t="s">
        <v>38</v>
      </c>
      <c r="C144" s="15" t="s">
        <v>54</v>
      </c>
      <c r="D144" s="16">
        <v>703.80118607166287</v>
      </c>
      <c r="E144" s="16">
        <v>336.53077865475609</v>
      </c>
      <c r="F144" s="16">
        <v>564.85611993654607</v>
      </c>
      <c r="G144" s="16">
        <v>1219.6701777578864</v>
      </c>
      <c r="H144" s="16">
        <v>1124.5954166863983</v>
      </c>
      <c r="I144" s="16">
        <v>3995.9508259374006</v>
      </c>
      <c r="J144" s="16">
        <v>9176.2927496396551</v>
      </c>
      <c r="K144" s="16">
        <v>6362.5644594257483</v>
      </c>
      <c r="L144" s="16">
        <v>5501.8458032795352</v>
      </c>
      <c r="M144" s="16">
        <v>11440.077565823914</v>
      </c>
      <c r="N144" s="16">
        <v>13462.153071411083</v>
      </c>
    </row>
    <row r="145" spans="1:14" x14ac:dyDescent="0.3">
      <c r="A145" s="15" t="str">
        <f>INDEX('R1. Scenario specifications'!$C$11:$C$49,MATCH($B145,'R1. Scenario specifications'!$A$11:$A$49,0))</f>
        <v>Current 1.75DS, 2030 start, 'Expect the Unexpected' but with cheap CCS</v>
      </c>
      <c r="B145" s="15" t="s">
        <v>38</v>
      </c>
      <c r="C145" s="15" t="s">
        <v>55</v>
      </c>
      <c r="D145" s="16">
        <v>393.32078258740222</v>
      </c>
      <c r="E145" s="16">
        <v>187.62327654202051</v>
      </c>
      <c r="F145" s="16">
        <v>1906.9661681161072</v>
      </c>
      <c r="G145" s="16">
        <v>3921.6766864920469</v>
      </c>
      <c r="H145" s="16">
        <v>3350.0744788291186</v>
      </c>
      <c r="I145" s="16">
        <v>1381.3123043442231</v>
      </c>
      <c r="J145" s="16">
        <v>228.26256864175431</v>
      </c>
      <c r="K145" s="16">
        <v>0</v>
      </c>
      <c r="L145" s="16">
        <v>0</v>
      </c>
      <c r="M145" s="16">
        <v>0</v>
      </c>
      <c r="N145" s="16">
        <v>871.11666682899101</v>
      </c>
    </row>
    <row r="146" spans="1:14" x14ac:dyDescent="0.3">
      <c r="A146" s="15" t="str">
        <f>INDEX('R1. Scenario specifications'!$C$11:$C$49,MATCH($B146,'R1. Scenario specifications'!$A$11:$A$49,0))</f>
        <v>Current 1.75DS, 2020 start, 'Expect the Unexpected' but with cheap EVs</v>
      </c>
      <c r="B146" s="15" t="s">
        <v>39</v>
      </c>
      <c r="C146" s="15" t="s">
        <v>52</v>
      </c>
      <c r="D146" s="16">
        <v>26914.702698356978</v>
      </c>
      <c r="E146" s="16">
        <v>24722.427025261677</v>
      </c>
      <c r="F146" s="16">
        <v>20379.253314548638</v>
      </c>
      <c r="G146" s="16">
        <v>17757.387043712333</v>
      </c>
      <c r="H146" s="16">
        <v>15650.245282606709</v>
      </c>
      <c r="I146" s="16">
        <v>13698.039125849995</v>
      </c>
      <c r="J146" s="16">
        <v>13292.574361790372</v>
      </c>
      <c r="K146" s="16">
        <v>12839.919305100764</v>
      </c>
      <c r="L146" s="16">
        <v>10022.005519312726</v>
      </c>
      <c r="M146" s="16">
        <v>8773.9340689044802</v>
      </c>
      <c r="N146" s="16">
        <v>5270.6726859896507</v>
      </c>
    </row>
    <row r="147" spans="1:14" x14ac:dyDescent="0.3">
      <c r="A147" s="15" t="str">
        <f>INDEX('R1. Scenario specifications'!$C$11:$C$49,MATCH($B147,'R1. Scenario specifications'!$A$11:$A$49,0))</f>
        <v>Current 1.75DS, 2020 start, 'Expect the Unexpected' but with cheap EVs</v>
      </c>
      <c r="B147" s="15" t="s">
        <v>39</v>
      </c>
      <c r="C147" s="15" t="s">
        <v>53</v>
      </c>
      <c r="D147" s="16">
        <v>47506.401201567365</v>
      </c>
      <c r="E147" s="16">
        <v>51370.31621790112</v>
      </c>
      <c r="F147" s="16">
        <v>62706.656692928802</v>
      </c>
      <c r="G147" s="16">
        <v>41825.831653270769</v>
      </c>
      <c r="H147" s="16">
        <v>17008.808841926239</v>
      </c>
      <c r="I147" s="16">
        <v>7089.87020090449</v>
      </c>
      <c r="J147" s="16">
        <v>7199.6765082529819</v>
      </c>
      <c r="K147" s="16">
        <v>9271.999211199829</v>
      </c>
      <c r="L147" s="16">
        <v>7200.8021025936532</v>
      </c>
      <c r="M147" s="16">
        <v>3388.3292338948095</v>
      </c>
      <c r="N147" s="16">
        <v>1130.0512649885859</v>
      </c>
    </row>
    <row r="148" spans="1:14" x14ac:dyDescent="0.3">
      <c r="A148" s="15" t="str">
        <f>INDEX('R1. Scenario specifications'!$C$11:$C$49,MATCH($B148,'R1. Scenario specifications'!$A$11:$A$49,0))</f>
        <v>Current 1.75DS, 2020 start, 'Expect the Unexpected' but with cheap EVs</v>
      </c>
      <c r="B148" s="15" t="s">
        <v>39</v>
      </c>
      <c r="C148" s="15" t="s">
        <v>54</v>
      </c>
      <c r="D148" s="16">
        <v>703.80118607166287</v>
      </c>
      <c r="E148" s="16">
        <v>336.53077865475609</v>
      </c>
      <c r="F148" s="16">
        <v>564.85611993654607</v>
      </c>
      <c r="G148" s="16">
        <v>1056.5365074572278</v>
      </c>
      <c r="H148" s="16">
        <v>1412.6888068510095</v>
      </c>
      <c r="I148" s="16">
        <v>1798.4747381965158</v>
      </c>
      <c r="J148" s="16">
        <v>2692.6459658030335</v>
      </c>
      <c r="K148" s="16">
        <v>4945.1175234920456</v>
      </c>
      <c r="L148" s="16">
        <v>11126.050480686443</v>
      </c>
      <c r="M148" s="16">
        <v>16900.099446868702</v>
      </c>
      <c r="N148" s="16">
        <v>15940.815323210591</v>
      </c>
    </row>
    <row r="149" spans="1:14" x14ac:dyDescent="0.3">
      <c r="A149" s="15" t="str">
        <f>INDEX('R1. Scenario specifications'!$C$11:$C$49,MATCH($B149,'R1. Scenario specifications'!$A$11:$A$49,0))</f>
        <v>Current 1.75DS, 2020 start, 'Expect the Unexpected' but with cheap EVs</v>
      </c>
      <c r="B149" s="15" t="s">
        <v>39</v>
      </c>
      <c r="C149" s="15" t="s">
        <v>55</v>
      </c>
      <c r="D149" s="16">
        <v>393.32078258740222</v>
      </c>
      <c r="E149" s="16">
        <v>187.62327654202051</v>
      </c>
      <c r="F149" s="16">
        <v>1906.9661681161072</v>
      </c>
      <c r="G149" s="16">
        <v>1045.6279974008239</v>
      </c>
      <c r="H149" s="16">
        <v>367.30083811950402</v>
      </c>
      <c r="I149" s="16">
        <v>1394.0922342854128</v>
      </c>
      <c r="J149" s="16">
        <v>666.18109625780937</v>
      </c>
      <c r="K149" s="16">
        <v>0</v>
      </c>
      <c r="L149" s="16">
        <v>0</v>
      </c>
      <c r="M149" s="16">
        <v>0</v>
      </c>
      <c r="N149" s="16">
        <v>675.83765337796399</v>
      </c>
    </row>
    <row r="150" spans="1:14" x14ac:dyDescent="0.3">
      <c r="A150" s="15" t="str">
        <f>INDEX('R1. Scenario specifications'!$C$11:$C$49,MATCH($B150,'R1. Scenario specifications'!$A$11:$A$49,0))</f>
        <v>Current 1.75DS, 2030 start, 'Expect the Unexpected' but with cheap EVs</v>
      </c>
      <c r="B150" s="15" t="s">
        <v>40</v>
      </c>
      <c r="C150" s="15" t="s">
        <v>52</v>
      </c>
      <c r="D150" s="16">
        <v>26914.702698356978</v>
      </c>
      <c r="E150" s="16">
        <v>24722.427025261677</v>
      </c>
      <c r="F150" s="16">
        <v>20379.253314548638</v>
      </c>
      <c r="G150" s="16">
        <v>27666.454975850625</v>
      </c>
      <c r="H150" s="16">
        <v>19395.640892798074</v>
      </c>
      <c r="I150" s="16">
        <v>11733.134043442873</v>
      </c>
      <c r="J150" s="16">
        <v>9515.4113186558097</v>
      </c>
      <c r="K150" s="16">
        <v>9965.3308508405371</v>
      </c>
      <c r="L150" s="16">
        <v>9848.4366434799795</v>
      </c>
      <c r="M150" s="16">
        <v>8499.2209550523858</v>
      </c>
      <c r="N150" s="16">
        <v>5384.8220850801372</v>
      </c>
    </row>
    <row r="151" spans="1:14" x14ac:dyDescent="0.3">
      <c r="A151" s="15" t="str">
        <f>INDEX('R1. Scenario specifications'!$C$11:$C$49,MATCH($B151,'R1. Scenario specifications'!$A$11:$A$49,0))</f>
        <v>Current 1.75DS, 2030 start, 'Expect the Unexpected' but with cheap EVs</v>
      </c>
      <c r="B151" s="15" t="s">
        <v>40</v>
      </c>
      <c r="C151" s="15" t="s">
        <v>53</v>
      </c>
      <c r="D151" s="16">
        <v>47506.401201567365</v>
      </c>
      <c r="E151" s="16">
        <v>51370.31621790112</v>
      </c>
      <c r="F151" s="16">
        <v>62706.656692928802</v>
      </c>
      <c r="G151" s="16">
        <v>50605.959876524044</v>
      </c>
      <c r="H151" s="16">
        <v>17079.268782547857</v>
      </c>
      <c r="I151" s="16">
        <v>4658.4801660216499</v>
      </c>
      <c r="J151" s="16">
        <v>3393.4904215008332</v>
      </c>
      <c r="K151" s="16">
        <v>8485.4047861194595</v>
      </c>
      <c r="L151" s="16">
        <v>8993.1090407933716</v>
      </c>
      <c r="M151" s="16">
        <v>4671.3803860083972</v>
      </c>
      <c r="N151" s="16">
        <v>1615.8697974972706</v>
      </c>
    </row>
    <row r="152" spans="1:14" x14ac:dyDescent="0.3">
      <c r="A152" s="15" t="str">
        <f>INDEX('R1. Scenario specifications'!$C$11:$C$49,MATCH($B152,'R1. Scenario specifications'!$A$11:$A$49,0))</f>
        <v>Current 1.75DS, 2030 start, 'Expect the Unexpected' but with cheap EVs</v>
      </c>
      <c r="B152" s="15" t="s">
        <v>40</v>
      </c>
      <c r="C152" s="15" t="s">
        <v>54</v>
      </c>
      <c r="D152" s="16">
        <v>703.80118607166287</v>
      </c>
      <c r="E152" s="16">
        <v>336.53077865475609</v>
      </c>
      <c r="F152" s="16">
        <v>564.85611993654607</v>
      </c>
      <c r="G152" s="16">
        <v>1219.6701777578864</v>
      </c>
      <c r="H152" s="16">
        <v>3027.3084257767828</v>
      </c>
      <c r="I152" s="16">
        <v>8160.6708789068798</v>
      </c>
      <c r="J152" s="16">
        <v>13528.617320347877</v>
      </c>
      <c r="K152" s="16">
        <v>9151.254672229421</v>
      </c>
      <c r="L152" s="16">
        <v>10384.014940901781</v>
      </c>
      <c r="M152" s="16">
        <v>15913.101529898368</v>
      </c>
      <c r="N152" s="16">
        <v>15016.932445887554</v>
      </c>
    </row>
    <row r="153" spans="1:14" x14ac:dyDescent="0.3">
      <c r="A153" s="15" t="str">
        <f>INDEX('R1. Scenario specifications'!$C$11:$C$49,MATCH($B153,'R1. Scenario specifications'!$A$11:$A$49,0))</f>
        <v>Current 1.75DS, 2030 start, 'Expect the Unexpected' but with cheap EVs</v>
      </c>
      <c r="B153" s="15" t="s">
        <v>40</v>
      </c>
      <c r="C153" s="15" t="s">
        <v>55</v>
      </c>
      <c r="D153" s="16">
        <v>393.32078258740222</v>
      </c>
      <c r="E153" s="16">
        <v>187.62327654202051</v>
      </c>
      <c r="F153" s="16">
        <v>1906.9661681161072</v>
      </c>
      <c r="G153" s="16">
        <v>3921.6766864920469</v>
      </c>
      <c r="H153" s="16">
        <v>1612.8385063893156</v>
      </c>
      <c r="I153" s="16">
        <v>0.15435159476080301</v>
      </c>
      <c r="J153" s="16">
        <v>0</v>
      </c>
      <c r="K153" s="16">
        <v>0</v>
      </c>
      <c r="L153" s="16">
        <v>0</v>
      </c>
      <c r="M153" s="16">
        <v>0</v>
      </c>
      <c r="N153" s="16">
        <v>714.539450137073</v>
      </c>
    </row>
    <row r="154" spans="1:14" x14ac:dyDescent="0.3">
      <c r="A154" s="15" t="str">
        <f>INDEX('R1. Scenario specifications'!$C$11:$C$49,MATCH($B154,'R1. Scenario specifications'!$A$11:$A$49,0))</f>
        <v>Current 1.75DS, 2020 start, 'Expect the Unexpected' but with cheap energy efficiency</v>
      </c>
      <c r="B154" s="15" t="s">
        <v>41</v>
      </c>
      <c r="C154" s="15" t="s">
        <v>52</v>
      </c>
      <c r="D154" s="16">
        <v>26914.702698356978</v>
      </c>
      <c r="E154" s="16">
        <v>24722.427025261677</v>
      </c>
      <c r="F154" s="16">
        <v>20379.253314548638</v>
      </c>
      <c r="G154" s="16">
        <v>20990.7647478125</v>
      </c>
      <c r="H154" s="16">
        <v>36240.497550434593</v>
      </c>
      <c r="I154" s="16">
        <v>22739.749752870081</v>
      </c>
      <c r="J154" s="16">
        <v>18270.204902528683</v>
      </c>
      <c r="K154" s="16">
        <v>17665.139632009959</v>
      </c>
      <c r="L154" s="16">
        <v>16787.834784334191</v>
      </c>
      <c r="M154" s="16">
        <v>12720.644378312516</v>
      </c>
      <c r="N154" s="16">
        <v>5950.5347713547426</v>
      </c>
    </row>
    <row r="155" spans="1:14" x14ac:dyDescent="0.3">
      <c r="A155" s="15" t="str">
        <f>INDEX('R1. Scenario specifications'!$C$11:$C$49,MATCH($B155,'R1. Scenario specifications'!$A$11:$A$49,0))</f>
        <v>Current 1.75DS, 2020 start, 'Expect the Unexpected' but with cheap energy efficiency</v>
      </c>
      <c r="B155" s="15" t="s">
        <v>41</v>
      </c>
      <c r="C155" s="15" t="s">
        <v>53</v>
      </c>
      <c r="D155" s="16">
        <v>47506.401201567365</v>
      </c>
      <c r="E155" s="16">
        <v>51370.31621790112</v>
      </c>
      <c r="F155" s="16">
        <v>62706.656692928802</v>
      </c>
      <c r="G155" s="16">
        <v>38420.093624481167</v>
      </c>
      <c r="H155" s="16">
        <v>13846.948446774672</v>
      </c>
      <c r="I155" s="16">
        <v>15249.442850342919</v>
      </c>
      <c r="J155" s="16">
        <v>14221.659301790098</v>
      </c>
      <c r="K155" s="16">
        <v>10059.021691578491</v>
      </c>
      <c r="L155" s="16">
        <v>6144.5690070315159</v>
      </c>
      <c r="M155" s="16">
        <v>4724.1038222286425</v>
      </c>
      <c r="N155" s="16">
        <v>2512.0303172373406</v>
      </c>
    </row>
    <row r="156" spans="1:14" x14ac:dyDescent="0.3">
      <c r="A156" s="15" t="str">
        <f>INDEX('R1. Scenario specifications'!$C$11:$C$49,MATCH($B156,'R1. Scenario specifications'!$A$11:$A$49,0))</f>
        <v>Current 1.75DS, 2020 start, 'Expect the Unexpected' but with cheap energy efficiency</v>
      </c>
      <c r="B156" s="15" t="s">
        <v>41</v>
      </c>
      <c r="C156" s="15" t="s">
        <v>54</v>
      </c>
      <c r="D156" s="16">
        <v>703.80118607166287</v>
      </c>
      <c r="E156" s="16">
        <v>336.53077865475609</v>
      </c>
      <c r="F156" s="16">
        <v>564.85611993654607</v>
      </c>
      <c r="G156" s="16">
        <v>1053.5366161671104</v>
      </c>
      <c r="H156" s="16">
        <v>1163.4409702890678</v>
      </c>
      <c r="I156" s="16">
        <v>1065.6399631422357</v>
      </c>
      <c r="J156" s="16">
        <v>1025.0629540349278</v>
      </c>
      <c r="K156" s="16">
        <v>2271.1747863834817</v>
      </c>
      <c r="L156" s="16">
        <v>5355.2304153434889</v>
      </c>
      <c r="M156" s="16">
        <v>11486.844024858026</v>
      </c>
      <c r="N156" s="16">
        <v>13997.664919091607</v>
      </c>
    </row>
    <row r="157" spans="1:14" x14ac:dyDescent="0.3">
      <c r="A157" s="15" t="str">
        <f>INDEX('R1. Scenario specifications'!$C$11:$C$49,MATCH($B157,'R1. Scenario specifications'!$A$11:$A$49,0))</f>
        <v>Current 1.75DS, 2020 start, 'Expect the Unexpected' but with cheap energy efficiency</v>
      </c>
      <c r="B157" s="15" t="s">
        <v>41</v>
      </c>
      <c r="C157" s="15" t="s">
        <v>55</v>
      </c>
      <c r="D157" s="16">
        <v>393.32078258740222</v>
      </c>
      <c r="E157" s="16">
        <v>187.62327654202051</v>
      </c>
      <c r="F157" s="16">
        <v>1906.9661681161072</v>
      </c>
      <c r="G157" s="16">
        <v>1157.3278773276006</v>
      </c>
      <c r="H157" s="16">
        <v>4039.0922844577763</v>
      </c>
      <c r="I157" s="16">
        <v>8361.4469143269271</v>
      </c>
      <c r="J157" s="16">
        <v>3438.0742134790066</v>
      </c>
      <c r="K157" s="16">
        <v>0</v>
      </c>
      <c r="L157" s="16">
        <v>0</v>
      </c>
      <c r="M157" s="16">
        <v>0</v>
      </c>
      <c r="N157" s="16">
        <v>876.70866935893798</v>
      </c>
    </row>
    <row r="158" spans="1:14" x14ac:dyDescent="0.3">
      <c r="A158" s="15" t="str">
        <f>INDEX('R1. Scenario specifications'!$C$11:$C$49,MATCH($B158,'R1. Scenario specifications'!$A$11:$A$49,0))</f>
        <v>Current 1.75DS, 2030 start, 'Expect the Unexpected' but with cheap energy efficiency</v>
      </c>
      <c r="B158" s="15" t="s">
        <v>42</v>
      </c>
      <c r="C158" s="15" t="s">
        <v>52</v>
      </c>
      <c r="D158" s="16">
        <v>26914.702698356978</v>
      </c>
      <c r="E158" s="16">
        <v>24722.427025261677</v>
      </c>
      <c r="F158" s="16">
        <v>20379.253314548638</v>
      </c>
      <c r="G158" s="16">
        <v>27666.454975850625</v>
      </c>
      <c r="H158" s="16">
        <v>36701.81149713567</v>
      </c>
      <c r="I158" s="16">
        <v>16832.098275822613</v>
      </c>
      <c r="J158" s="16">
        <v>8784.7034021674135</v>
      </c>
      <c r="K158" s="16">
        <v>15205.395333180237</v>
      </c>
      <c r="L158" s="16">
        <v>17830.791367648144</v>
      </c>
      <c r="M158" s="16">
        <v>15958.672725415277</v>
      </c>
      <c r="N158" s="16">
        <v>7784.3149304349108</v>
      </c>
    </row>
    <row r="159" spans="1:14" x14ac:dyDescent="0.3">
      <c r="A159" s="15" t="str">
        <f>INDEX('R1. Scenario specifications'!$C$11:$C$49,MATCH($B159,'R1. Scenario specifications'!$A$11:$A$49,0))</f>
        <v>Current 1.75DS, 2030 start, 'Expect the Unexpected' but with cheap energy efficiency</v>
      </c>
      <c r="B159" s="15" t="s">
        <v>42</v>
      </c>
      <c r="C159" s="15" t="s">
        <v>53</v>
      </c>
      <c r="D159" s="16">
        <v>47506.401201567365</v>
      </c>
      <c r="E159" s="16">
        <v>51370.31621790112</v>
      </c>
      <c r="F159" s="16">
        <v>62706.656692928802</v>
      </c>
      <c r="G159" s="16">
        <v>50605.959876524044</v>
      </c>
      <c r="H159" s="16">
        <v>17893.881976571745</v>
      </c>
      <c r="I159" s="16">
        <v>19424.754576611936</v>
      </c>
      <c r="J159" s="16">
        <v>18375.588317557147</v>
      </c>
      <c r="K159" s="16">
        <v>15477.878186018948</v>
      </c>
      <c r="L159" s="16">
        <v>8997.4136954284513</v>
      </c>
      <c r="M159" s="16">
        <v>5405.6742361379038</v>
      </c>
      <c r="N159" s="16">
        <v>2582.5707531749235</v>
      </c>
    </row>
    <row r="160" spans="1:14" x14ac:dyDescent="0.3">
      <c r="A160" s="15" t="str">
        <f>INDEX('R1. Scenario specifications'!$C$11:$C$49,MATCH($B160,'R1. Scenario specifications'!$A$11:$A$49,0))</f>
        <v>Current 1.75DS, 2030 start, 'Expect the Unexpected' but with cheap energy efficiency</v>
      </c>
      <c r="B160" s="15" t="s">
        <v>42</v>
      </c>
      <c r="C160" s="15" t="s">
        <v>54</v>
      </c>
      <c r="D160" s="16">
        <v>703.80118607166287</v>
      </c>
      <c r="E160" s="16">
        <v>336.53077865475609</v>
      </c>
      <c r="F160" s="16">
        <v>564.85611993654607</v>
      </c>
      <c r="G160" s="16">
        <v>1219.6701777578864</v>
      </c>
      <c r="H160" s="16">
        <v>1120.1530970455171</v>
      </c>
      <c r="I160" s="16">
        <v>3421.6352633628985</v>
      </c>
      <c r="J160" s="16">
        <v>9175.8247957102194</v>
      </c>
      <c r="K160" s="16">
        <v>6245.0007851281744</v>
      </c>
      <c r="L160" s="16">
        <v>4240.5970674430682</v>
      </c>
      <c r="M160" s="16">
        <v>7278.5217164975184</v>
      </c>
      <c r="N160" s="16">
        <v>11961.222236841433</v>
      </c>
    </row>
    <row r="161" spans="1:14" x14ac:dyDescent="0.3">
      <c r="A161" s="15" t="str">
        <f>INDEX('R1. Scenario specifications'!$C$11:$C$49,MATCH($B161,'R1. Scenario specifications'!$A$11:$A$49,0))</f>
        <v>Current 1.75DS, 2030 start, 'Expect the Unexpected' but with cheap energy efficiency</v>
      </c>
      <c r="B161" s="15" t="s">
        <v>42</v>
      </c>
      <c r="C161" s="15" t="s">
        <v>55</v>
      </c>
      <c r="D161" s="16">
        <v>393.32078258740222</v>
      </c>
      <c r="E161" s="16">
        <v>187.62327654202051</v>
      </c>
      <c r="F161" s="16">
        <v>1906.9661681161072</v>
      </c>
      <c r="G161" s="16">
        <v>3921.6766864920469</v>
      </c>
      <c r="H161" s="16">
        <v>4022.3441590229741</v>
      </c>
      <c r="I161" s="16">
        <v>1844.0587976865934</v>
      </c>
      <c r="J161" s="16">
        <v>276.37714095011063</v>
      </c>
      <c r="K161" s="16">
        <v>0</v>
      </c>
      <c r="L161" s="16">
        <v>0</v>
      </c>
      <c r="M161" s="16">
        <v>0</v>
      </c>
      <c r="N161" s="16">
        <v>963.6402316497398</v>
      </c>
    </row>
    <row r="162" spans="1:14" x14ac:dyDescent="0.3">
      <c r="A162" s="15" t="str">
        <f>INDEX('R1. Scenario specifications'!$C$11:$C$49,MATCH($B162,'R1. Scenario specifications'!$A$11:$A$49,0))</f>
        <v>Current 1.75DS, 2020 start, 'Expect the Unexpected' but with most conservative biomass CCS / NET technology cost assumptions</v>
      </c>
      <c r="B162" s="15" t="s">
        <v>43</v>
      </c>
      <c r="C162" s="15" t="s">
        <v>52</v>
      </c>
      <c r="D162" s="16">
        <v>26914.702698356978</v>
      </c>
      <c r="E162" s="16">
        <v>24722.427025261677</v>
      </c>
      <c r="F162" s="16">
        <v>20379.253314548638</v>
      </c>
      <c r="G162" s="16">
        <v>19853.39681845672</v>
      </c>
      <c r="H162" s="16">
        <v>38219.061688705675</v>
      </c>
      <c r="I162" s="16">
        <v>21313.515371095546</v>
      </c>
      <c r="J162" s="16">
        <v>15707.645066253906</v>
      </c>
      <c r="K162" s="16">
        <v>17586.613447612719</v>
      </c>
      <c r="L162" s="16">
        <v>15488.765790221631</v>
      </c>
      <c r="M162" s="16">
        <v>12176.142968046988</v>
      </c>
      <c r="N162" s="16">
        <v>5568.2249210990012</v>
      </c>
    </row>
    <row r="163" spans="1:14" x14ac:dyDescent="0.3">
      <c r="A163" s="15" t="str">
        <f>INDEX('R1. Scenario specifications'!$C$11:$C$49,MATCH($B163,'R1. Scenario specifications'!$A$11:$A$49,0))</f>
        <v>Current 1.75DS, 2020 start, 'Expect the Unexpected' but with most conservative biomass CCS / NET technology cost assumptions</v>
      </c>
      <c r="B163" s="15" t="s">
        <v>43</v>
      </c>
      <c r="C163" s="15" t="s">
        <v>53</v>
      </c>
      <c r="D163" s="16">
        <v>47506.401201567365</v>
      </c>
      <c r="E163" s="16">
        <v>51370.31621790112</v>
      </c>
      <c r="F163" s="16">
        <v>62706.656692928802</v>
      </c>
      <c r="G163" s="16">
        <v>50182.146101804159</v>
      </c>
      <c r="H163" s="16">
        <v>18140.380811098297</v>
      </c>
      <c r="I163" s="16">
        <v>24079.800749474722</v>
      </c>
      <c r="J163" s="16">
        <v>21293.343546067532</v>
      </c>
      <c r="K163" s="16">
        <v>13573.496217372101</v>
      </c>
      <c r="L163" s="16">
        <v>6831.9369702569747</v>
      </c>
      <c r="M163" s="16">
        <v>4979.2312600085934</v>
      </c>
      <c r="N163" s="16">
        <v>3158.1840968325864</v>
      </c>
    </row>
    <row r="164" spans="1:14" x14ac:dyDescent="0.3">
      <c r="A164" s="15" t="str">
        <f>INDEX('R1. Scenario specifications'!$C$11:$C$49,MATCH($B164,'R1. Scenario specifications'!$A$11:$A$49,0))</f>
        <v>Current 1.75DS, 2020 start, 'Expect the Unexpected' but with most conservative biomass CCS / NET technology cost assumptions</v>
      </c>
      <c r="B164" s="15" t="s">
        <v>43</v>
      </c>
      <c r="C164" s="15" t="s">
        <v>54</v>
      </c>
      <c r="D164" s="16">
        <v>703.80118607166287</v>
      </c>
      <c r="E164" s="16">
        <v>336.53077865475609</v>
      </c>
      <c r="F164" s="16">
        <v>564.85611993654607</v>
      </c>
      <c r="G164" s="16">
        <v>1222.1906055148202</v>
      </c>
      <c r="H164" s="16">
        <v>1141.3889828406429</v>
      </c>
      <c r="I164" s="16">
        <v>761.59268689065561</v>
      </c>
      <c r="J164" s="16">
        <v>1263.2880095002026</v>
      </c>
      <c r="K164" s="16">
        <v>3356.0180718649653</v>
      </c>
      <c r="L164" s="16">
        <v>6616.3141423955767</v>
      </c>
      <c r="M164" s="16">
        <v>11843.648916145223</v>
      </c>
      <c r="N164" s="16">
        <v>13696.705273090914</v>
      </c>
    </row>
    <row r="165" spans="1:14" x14ac:dyDescent="0.3">
      <c r="A165" s="15" t="str">
        <f>INDEX('R1. Scenario specifications'!$C$11:$C$49,MATCH($B165,'R1. Scenario specifications'!$A$11:$A$49,0))</f>
        <v>Current 1.75DS, 2020 start, 'Expect the Unexpected' but with most conservative biomass CCS / NET technology cost assumptions</v>
      </c>
      <c r="B165" s="15" t="s">
        <v>43</v>
      </c>
      <c r="C165" s="15" t="s">
        <v>55</v>
      </c>
      <c r="D165" s="16">
        <v>393.32078258740222</v>
      </c>
      <c r="E165" s="16">
        <v>187.62327654202051</v>
      </c>
      <c r="F165" s="16">
        <v>1906.9661681161072</v>
      </c>
      <c r="G165" s="16">
        <v>1925.8332168127372</v>
      </c>
      <c r="H165" s="16">
        <v>4311.1600182710472</v>
      </c>
      <c r="I165" s="16">
        <v>8120.1741334316212</v>
      </c>
      <c r="J165" s="16">
        <v>3352.7249498097794</v>
      </c>
      <c r="K165" s="16">
        <v>0</v>
      </c>
      <c r="L165" s="16">
        <v>0</v>
      </c>
      <c r="M165" s="16">
        <v>0</v>
      </c>
      <c r="N165" s="16">
        <v>822.454809683642</v>
      </c>
    </row>
    <row r="166" spans="1:14" x14ac:dyDescent="0.3">
      <c r="A166" s="15" t="str">
        <f>INDEX('R1. Scenario specifications'!$C$11:$C$49,MATCH($B166,'R1. Scenario specifications'!$A$11:$A$49,0))</f>
        <v>Current 1.75DS, 2030 start, 'Expect the Unexpected' but with most conservative biomass CCS / NET technology cost assumptions</v>
      </c>
      <c r="B166" s="15" t="s">
        <v>44</v>
      </c>
      <c r="C166" s="15" t="s">
        <v>52</v>
      </c>
      <c r="D166" s="16">
        <v>26914.702698356978</v>
      </c>
      <c r="E166" s="16">
        <v>24722.427025261677</v>
      </c>
      <c r="F166" s="16">
        <v>20379.253314548638</v>
      </c>
      <c r="G166" s="16">
        <v>27666.454975850625</v>
      </c>
      <c r="H166" s="16">
        <v>42842.955391677497</v>
      </c>
      <c r="I166" s="16">
        <v>15798.490094022251</v>
      </c>
      <c r="J166" s="16">
        <v>8420.6136727256999</v>
      </c>
      <c r="K166" s="16">
        <v>14861.305432058813</v>
      </c>
      <c r="L166" s="16">
        <v>15968.545247243597</v>
      </c>
      <c r="M166" s="16">
        <v>12606.881911430883</v>
      </c>
      <c r="N166" s="16">
        <v>5574.4864861516908</v>
      </c>
    </row>
    <row r="167" spans="1:14" x14ac:dyDescent="0.3">
      <c r="A167" s="15" t="str">
        <f>INDEX('R1. Scenario specifications'!$C$11:$C$49,MATCH($B167,'R1. Scenario specifications'!$A$11:$A$49,0))</f>
        <v>Current 1.75DS, 2030 start, 'Expect the Unexpected' but with most conservative biomass CCS / NET technology cost assumptions</v>
      </c>
      <c r="B167" s="15" t="s">
        <v>44</v>
      </c>
      <c r="C167" s="15" t="s">
        <v>53</v>
      </c>
      <c r="D167" s="16">
        <v>47506.401201567365</v>
      </c>
      <c r="E167" s="16">
        <v>51370.31621790112</v>
      </c>
      <c r="F167" s="16">
        <v>62706.656692928802</v>
      </c>
      <c r="G167" s="16">
        <v>50605.959876524044</v>
      </c>
      <c r="H167" s="16">
        <v>18731.948352093328</v>
      </c>
      <c r="I167" s="16">
        <v>22074.345996979555</v>
      </c>
      <c r="J167" s="16">
        <v>21132.240595887561</v>
      </c>
      <c r="K167" s="16">
        <v>19015.311453216444</v>
      </c>
      <c r="L167" s="16">
        <v>10346.857450794472</v>
      </c>
      <c r="M167" s="16">
        <v>5803.4923762636172</v>
      </c>
      <c r="N167" s="16">
        <v>3173.5963901207465</v>
      </c>
    </row>
    <row r="168" spans="1:14" x14ac:dyDescent="0.3">
      <c r="A168" s="15" t="str">
        <f>INDEX('R1. Scenario specifications'!$C$11:$C$49,MATCH($B168,'R1. Scenario specifications'!$A$11:$A$49,0))</f>
        <v>Current 1.75DS, 2030 start, 'Expect the Unexpected' but with most conservative biomass CCS / NET technology cost assumptions</v>
      </c>
      <c r="B168" s="15" t="s">
        <v>44</v>
      </c>
      <c r="C168" s="15" t="s">
        <v>54</v>
      </c>
      <c r="D168" s="16">
        <v>703.80118607166287</v>
      </c>
      <c r="E168" s="16">
        <v>336.53077865475609</v>
      </c>
      <c r="F168" s="16">
        <v>564.85611993654607</v>
      </c>
      <c r="G168" s="16">
        <v>1219.6701777578864</v>
      </c>
      <c r="H168" s="16">
        <v>1132.5249370894423</v>
      </c>
      <c r="I168" s="16">
        <v>4434.3451425488984</v>
      </c>
      <c r="J168" s="16">
        <v>8735.0960199602214</v>
      </c>
      <c r="K168" s="16">
        <v>5982.1685147751868</v>
      </c>
      <c r="L168" s="16">
        <v>5566.0567077049582</v>
      </c>
      <c r="M168" s="16">
        <v>11341.096042305295</v>
      </c>
      <c r="N168" s="16">
        <v>13464.329381828476</v>
      </c>
    </row>
    <row r="169" spans="1:14" x14ac:dyDescent="0.3">
      <c r="A169" s="15" t="str">
        <f>INDEX('R1. Scenario specifications'!$C$11:$C$49,MATCH($B169,'R1. Scenario specifications'!$A$11:$A$49,0))</f>
        <v>Current 1.75DS, 2030 start, 'Expect the Unexpected' but with most conservative biomass CCS / NET technology cost assumptions</v>
      </c>
      <c r="B169" s="15" t="s">
        <v>44</v>
      </c>
      <c r="C169" s="15" t="s">
        <v>55</v>
      </c>
      <c r="D169" s="16">
        <v>393.32078258740222</v>
      </c>
      <c r="E169" s="16">
        <v>187.62327654202051</v>
      </c>
      <c r="F169" s="16">
        <v>1906.9661681161072</v>
      </c>
      <c r="G169" s="16">
        <v>3921.6766864920469</v>
      </c>
      <c r="H169" s="16">
        <v>3344.3206958841579</v>
      </c>
      <c r="I169" s="16">
        <v>1162.9425197182145</v>
      </c>
      <c r="J169" s="16">
        <v>107.6342777146201</v>
      </c>
      <c r="K169" s="16">
        <v>0</v>
      </c>
      <c r="L169" s="16">
        <v>0</v>
      </c>
      <c r="M169" s="16">
        <v>0</v>
      </c>
      <c r="N169" s="16">
        <v>871.58513138222702</v>
      </c>
    </row>
    <row r="170" spans="1:14" x14ac:dyDescent="0.3">
      <c r="A170" s="15" t="str">
        <f>INDEX('R1. Scenario specifications'!$C$11:$C$49,MATCH($B170,'R1. Scenario specifications'!$A$11:$A$49,0))</f>
        <v>Current 2DS, 2030 start, 'Expect the Unexpected' but with cheap renewables</v>
      </c>
      <c r="B170" s="15" t="s">
        <v>45</v>
      </c>
      <c r="C170" s="15" t="s">
        <v>52</v>
      </c>
      <c r="D170" s="16">
        <v>26914.702698356978</v>
      </c>
      <c r="E170" s="16">
        <v>24722.427025261677</v>
      </c>
      <c r="F170" s="16">
        <v>20379.253314548638</v>
      </c>
      <c r="G170" s="16">
        <v>27666.454975850625</v>
      </c>
      <c r="H170" s="16">
        <v>42218.165833483697</v>
      </c>
      <c r="I170" s="16">
        <v>22789.01487819097</v>
      </c>
      <c r="J170" s="16">
        <v>16279.463108882361</v>
      </c>
      <c r="K170" s="16">
        <v>17952.328148417237</v>
      </c>
      <c r="L170" s="16">
        <v>19063.262578289898</v>
      </c>
      <c r="M170" s="16">
        <v>18233.366696685167</v>
      </c>
      <c r="N170" s="16">
        <v>10032.640524308033</v>
      </c>
    </row>
    <row r="171" spans="1:14" x14ac:dyDescent="0.3">
      <c r="A171" s="15" t="str">
        <f>INDEX('R1. Scenario specifications'!$C$11:$C$49,MATCH($B171,'R1. Scenario specifications'!$A$11:$A$49,0))</f>
        <v>Current 2DS, 2030 start, 'Expect the Unexpected' but with cheap renewables</v>
      </c>
      <c r="B171" s="15" t="s">
        <v>45</v>
      </c>
      <c r="C171" s="15" t="s">
        <v>53</v>
      </c>
      <c r="D171" s="16">
        <v>47506.401201567365</v>
      </c>
      <c r="E171" s="16">
        <v>51370.31621790112</v>
      </c>
      <c r="F171" s="16">
        <v>62706.656692928802</v>
      </c>
      <c r="G171" s="16">
        <v>50605.959876524044</v>
      </c>
      <c r="H171" s="16">
        <v>16242.261233701143</v>
      </c>
      <c r="I171" s="16">
        <v>20588.174645225463</v>
      </c>
      <c r="J171" s="16">
        <v>21148.239274456304</v>
      </c>
      <c r="K171" s="16">
        <v>14508.594383357493</v>
      </c>
      <c r="L171" s="16">
        <v>8386.5475018531433</v>
      </c>
      <c r="M171" s="16">
        <v>6045.0080796851744</v>
      </c>
      <c r="N171" s="16">
        <v>3236.4222360140088</v>
      </c>
    </row>
    <row r="172" spans="1:14" x14ac:dyDescent="0.3">
      <c r="A172" s="15" t="str">
        <f>INDEX('R1. Scenario specifications'!$C$11:$C$49,MATCH($B172,'R1. Scenario specifications'!$A$11:$A$49,0))</f>
        <v>Current 2DS, 2030 start, 'Expect the Unexpected' but with cheap renewables</v>
      </c>
      <c r="B172" s="15" t="s">
        <v>45</v>
      </c>
      <c r="C172" s="15" t="s">
        <v>54</v>
      </c>
      <c r="D172" s="16">
        <v>703.80118607166287</v>
      </c>
      <c r="E172" s="16">
        <v>336.53077865475609</v>
      </c>
      <c r="F172" s="16">
        <v>564.85611993654607</v>
      </c>
      <c r="G172" s="16">
        <v>1219.6701777578864</v>
      </c>
      <c r="H172" s="16">
        <v>1153.2274202919702</v>
      </c>
      <c r="I172" s="16">
        <v>841.77393920898567</v>
      </c>
      <c r="J172" s="16">
        <v>1152.131460971068</v>
      </c>
      <c r="K172" s="16">
        <v>1212.906148906877</v>
      </c>
      <c r="L172" s="16">
        <v>1520.6597315428003</v>
      </c>
      <c r="M172" s="16">
        <v>5165.8043666866133</v>
      </c>
      <c r="N172" s="16">
        <v>8195.5294616633182</v>
      </c>
    </row>
    <row r="173" spans="1:14" x14ac:dyDescent="0.3">
      <c r="A173" s="15" t="str">
        <f>INDEX('R1. Scenario specifications'!$C$11:$C$49,MATCH($B173,'R1. Scenario specifications'!$A$11:$A$49,0))</f>
        <v>Current 2DS, 2030 start, 'Expect the Unexpected' but with cheap renewables</v>
      </c>
      <c r="B173" s="15" t="s">
        <v>45</v>
      </c>
      <c r="C173" s="15" t="s">
        <v>55</v>
      </c>
      <c r="D173" s="16">
        <v>393.32078258740222</v>
      </c>
      <c r="E173" s="16">
        <v>187.62327654202051</v>
      </c>
      <c r="F173" s="16">
        <v>1906.9661681161072</v>
      </c>
      <c r="G173" s="16">
        <v>3921.6766864920469</v>
      </c>
      <c r="H173" s="16">
        <v>6924.1993865152526</v>
      </c>
      <c r="I173" s="16">
        <v>11053.142800297092</v>
      </c>
      <c r="J173" s="16">
        <v>4527.5350679943249</v>
      </c>
      <c r="K173" s="16">
        <v>0</v>
      </c>
      <c r="L173" s="16">
        <v>0</v>
      </c>
      <c r="M173" s="16">
        <v>0</v>
      </c>
      <c r="N173" s="16">
        <v>1034.4592623605404</v>
      </c>
    </row>
    <row r="174" spans="1:14" x14ac:dyDescent="0.3">
      <c r="A174" s="15" t="str">
        <f>INDEX('R1. Scenario specifications'!$C$11:$C$49,MATCH($B174,'R1. Scenario specifications'!$A$11:$A$49,0))</f>
        <v>Current 2DS, 2020 start, 'Expect the Unexpected' but with cheap CCS</v>
      </c>
      <c r="B174" s="15" t="s">
        <v>46</v>
      </c>
      <c r="C174" s="15" t="s">
        <v>52</v>
      </c>
      <c r="D174" s="16">
        <v>26914.702698356978</v>
      </c>
      <c r="E174" s="16">
        <v>24722.427025261677</v>
      </c>
      <c r="F174" s="16">
        <v>20379.253314548638</v>
      </c>
      <c r="G174" s="16">
        <v>23419.536571993271</v>
      </c>
      <c r="H174" s="16">
        <v>40725.704565938191</v>
      </c>
      <c r="I174" s="16">
        <v>24841.814328114062</v>
      </c>
      <c r="J174" s="16">
        <v>19603.465607109105</v>
      </c>
      <c r="K174" s="16">
        <v>19235.965713143509</v>
      </c>
      <c r="L174" s="16">
        <v>20077.35458795747</v>
      </c>
      <c r="M174" s="16">
        <v>18314.553781322928</v>
      </c>
      <c r="N174" s="16">
        <v>10421.576119304123</v>
      </c>
    </row>
    <row r="175" spans="1:14" x14ac:dyDescent="0.3">
      <c r="A175" s="15" t="str">
        <f>INDEX('R1. Scenario specifications'!$C$11:$C$49,MATCH($B175,'R1. Scenario specifications'!$A$11:$A$49,0))</f>
        <v>Current 2DS, 2020 start, 'Expect the Unexpected' but with cheap CCS</v>
      </c>
      <c r="B175" s="15" t="s">
        <v>46</v>
      </c>
      <c r="C175" s="15" t="s">
        <v>53</v>
      </c>
      <c r="D175" s="16">
        <v>47506.401201567365</v>
      </c>
      <c r="E175" s="16">
        <v>51370.31621790112</v>
      </c>
      <c r="F175" s="16">
        <v>62706.656692928802</v>
      </c>
      <c r="G175" s="16">
        <v>48213.627211931569</v>
      </c>
      <c r="H175" s="16">
        <v>15527.186698047151</v>
      </c>
      <c r="I175" s="16">
        <v>18157.212107197167</v>
      </c>
      <c r="J175" s="16">
        <v>16169.885402647298</v>
      </c>
      <c r="K175" s="16">
        <v>11185.018339585053</v>
      </c>
      <c r="L175" s="16">
        <v>7129.4462125479704</v>
      </c>
      <c r="M175" s="16">
        <v>5892.524626889297</v>
      </c>
      <c r="N175" s="16">
        <v>3219.0915790557669</v>
      </c>
    </row>
    <row r="176" spans="1:14" x14ac:dyDescent="0.3">
      <c r="A176" s="15" t="str">
        <f>INDEX('R1. Scenario specifications'!$C$11:$C$49,MATCH($B176,'R1. Scenario specifications'!$A$11:$A$49,0))</f>
        <v>Current 2DS, 2020 start, 'Expect the Unexpected' but with cheap CCS</v>
      </c>
      <c r="B176" s="15" t="s">
        <v>46</v>
      </c>
      <c r="C176" s="15" t="s">
        <v>54</v>
      </c>
      <c r="D176" s="16">
        <v>703.80118607166287</v>
      </c>
      <c r="E176" s="16">
        <v>336.53077865475609</v>
      </c>
      <c r="F176" s="16">
        <v>564.85611993654607</v>
      </c>
      <c r="G176" s="16">
        <v>1150.5597609695537</v>
      </c>
      <c r="H176" s="16">
        <v>1153.0124237144291</v>
      </c>
      <c r="I176" s="16">
        <v>819.51563436415756</v>
      </c>
      <c r="J176" s="16">
        <v>1160.1240032512856</v>
      </c>
      <c r="K176" s="16">
        <v>1217.6417138693469</v>
      </c>
      <c r="L176" s="16">
        <v>1282.5966195006883</v>
      </c>
      <c r="M176" s="16">
        <v>5100.0426124494697</v>
      </c>
      <c r="N176" s="16">
        <v>7625.675333140116</v>
      </c>
    </row>
    <row r="177" spans="1:14" x14ac:dyDescent="0.3">
      <c r="A177" s="15" t="str">
        <f>INDEX('R1. Scenario specifications'!$C$11:$C$49,MATCH($B177,'R1. Scenario specifications'!$A$11:$A$49,0))</f>
        <v>Current 2DS, 2020 start, 'Expect the Unexpected' but with cheap CCS</v>
      </c>
      <c r="B177" s="15" t="s">
        <v>46</v>
      </c>
      <c r="C177" s="15" t="s">
        <v>55</v>
      </c>
      <c r="D177" s="16">
        <v>393.32078258740222</v>
      </c>
      <c r="E177" s="16">
        <v>187.62327654202051</v>
      </c>
      <c r="F177" s="16">
        <v>1906.9661681161072</v>
      </c>
      <c r="G177" s="16">
        <v>2007.419372910786</v>
      </c>
      <c r="H177" s="16">
        <v>6553.1004234436923</v>
      </c>
      <c r="I177" s="16">
        <v>14368.773532886389</v>
      </c>
      <c r="J177" s="16">
        <v>6867.5345170709779</v>
      </c>
      <c r="K177" s="16">
        <v>393.44472069052125</v>
      </c>
      <c r="L177" s="16">
        <v>0</v>
      </c>
      <c r="M177" s="16">
        <v>0</v>
      </c>
      <c r="N177" s="16">
        <v>1012.9008669790525</v>
      </c>
    </row>
    <row r="178" spans="1:14" x14ac:dyDescent="0.3">
      <c r="A178" s="15" t="str">
        <f>INDEX('R1. Scenario specifications'!$C$11:$C$49,MATCH($B178,'R1. Scenario specifications'!$A$11:$A$49,0))</f>
        <v>Current 2DS, 2030 start, 'Expect the Unexpected' but with cheap CCS</v>
      </c>
      <c r="B178" s="15" t="s">
        <v>47</v>
      </c>
      <c r="C178" s="15" t="s">
        <v>52</v>
      </c>
      <c r="D178" s="16">
        <v>26914.702698356978</v>
      </c>
      <c r="E178" s="16">
        <v>24722.427025261677</v>
      </c>
      <c r="F178" s="16">
        <v>20379.253314548638</v>
      </c>
      <c r="G178" s="16">
        <v>27666.454975850625</v>
      </c>
      <c r="H178" s="16">
        <v>42241.339654509473</v>
      </c>
      <c r="I178" s="16">
        <v>22815.802488057336</v>
      </c>
      <c r="J178" s="16">
        <v>15914.224327151007</v>
      </c>
      <c r="K178" s="16">
        <v>17612.630852074719</v>
      </c>
      <c r="L178" s="16">
        <v>19251.807382389172</v>
      </c>
      <c r="M178" s="16">
        <v>18231.438395116722</v>
      </c>
      <c r="N178" s="16">
        <v>10065.411770329776</v>
      </c>
    </row>
    <row r="179" spans="1:14" x14ac:dyDescent="0.3">
      <c r="A179" s="15" t="str">
        <f>INDEX('R1. Scenario specifications'!$C$11:$C$49,MATCH($B179,'R1. Scenario specifications'!$A$11:$A$49,0))</f>
        <v>Current 2DS, 2030 start, 'Expect the Unexpected' but with cheap CCS</v>
      </c>
      <c r="B179" s="15" t="s">
        <v>47</v>
      </c>
      <c r="C179" s="15" t="s">
        <v>53</v>
      </c>
      <c r="D179" s="16">
        <v>47506.401201567365</v>
      </c>
      <c r="E179" s="16">
        <v>51370.31621790112</v>
      </c>
      <c r="F179" s="16">
        <v>62706.656692928802</v>
      </c>
      <c r="G179" s="16">
        <v>50605.959876524044</v>
      </c>
      <c r="H179" s="16">
        <v>16243.090224959049</v>
      </c>
      <c r="I179" s="16">
        <v>20594.072156109542</v>
      </c>
      <c r="J179" s="16">
        <v>21007.495279946612</v>
      </c>
      <c r="K179" s="16">
        <v>14202.308763868428</v>
      </c>
      <c r="L179" s="16">
        <v>8020.5643848261834</v>
      </c>
      <c r="M179" s="16">
        <v>6011.4787715469874</v>
      </c>
      <c r="N179" s="16">
        <v>3243.6388697838488</v>
      </c>
    </row>
    <row r="180" spans="1:14" x14ac:dyDescent="0.3">
      <c r="A180" s="15" t="str">
        <f>INDEX('R1. Scenario specifications'!$C$11:$C$49,MATCH($B180,'R1. Scenario specifications'!$A$11:$A$49,0))</f>
        <v>Current 2DS, 2030 start, 'Expect the Unexpected' but with cheap CCS</v>
      </c>
      <c r="B180" s="15" t="s">
        <v>47</v>
      </c>
      <c r="C180" s="15" t="s">
        <v>54</v>
      </c>
      <c r="D180" s="16">
        <v>703.80118607166287</v>
      </c>
      <c r="E180" s="16">
        <v>336.53077865475609</v>
      </c>
      <c r="F180" s="16">
        <v>564.85611993654607</v>
      </c>
      <c r="G180" s="16">
        <v>1219.6701777578864</v>
      </c>
      <c r="H180" s="16">
        <v>1153.2274202920391</v>
      </c>
      <c r="I180" s="16">
        <v>841.77393920902955</v>
      </c>
      <c r="J180" s="16">
        <v>1152.1314609710805</v>
      </c>
      <c r="K180" s="16">
        <v>1216.2987282571678</v>
      </c>
      <c r="L180" s="16">
        <v>1540.637356182445</v>
      </c>
      <c r="M180" s="16">
        <v>5170.8124164853416</v>
      </c>
      <c r="N180" s="16">
        <v>8207.5282249529319</v>
      </c>
    </row>
    <row r="181" spans="1:14" x14ac:dyDescent="0.3">
      <c r="A181" s="15" t="str">
        <f>INDEX('R1. Scenario specifications'!$C$11:$C$49,MATCH($B181,'R1. Scenario specifications'!$A$11:$A$49,0))</f>
        <v>Current 2DS, 2030 start, 'Expect the Unexpected' but with cheap CCS</v>
      </c>
      <c r="B181" s="15" t="s">
        <v>47</v>
      </c>
      <c r="C181" s="15" t="s">
        <v>55</v>
      </c>
      <c r="D181" s="16">
        <v>393.32078258740222</v>
      </c>
      <c r="E181" s="16">
        <v>187.62327654202051</v>
      </c>
      <c r="F181" s="16">
        <v>1906.9661681161072</v>
      </c>
      <c r="G181" s="16">
        <v>3921.6766864920469</v>
      </c>
      <c r="H181" s="16">
        <v>6927.2143197464093</v>
      </c>
      <c r="I181" s="16">
        <v>11238.025303419419</v>
      </c>
      <c r="J181" s="16">
        <v>4630.248486350617</v>
      </c>
      <c r="K181" s="16">
        <v>0</v>
      </c>
      <c r="L181" s="16">
        <v>0</v>
      </c>
      <c r="M181" s="16">
        <v>0</v>
      </c>
      <c r="N181" s="16">
        <v>1033.2273048356478</v>
      </c>
    </row>
    <row r="182" spans="1:14" x14ac:dyDescent="0.3">
      <c r="A182" s="15" t="str">
        <f>INDEX('R1. Scenario specifications'!$C$11:$C$49,MATCH($B182,'R1. Scenario specifications'!$A$11:$A$49,0))</f>
        <v>Current 2DS, 2020 start, 'Expect the Unexpected' but with cheap EVs</v>
      </c>
      <c r="B182" s="15" t="s">
        <v>48</v>
      </c>
      <c r="C182" s="15" t="s">
        <v>52</v>
      </c>
      <c r="D182" s="16">
        <v>26914.702698356978</v>
      </c>
      <c r="E182" s="16">
        <v>24722.427025261677</v>
      </c>
      <c r="F182" s="16">
        <v>20379.253314548638</v>
      </c>
      <c r="G182" s="16">
        <v>17786.190876362256</v>
      </c>
      <c r="H182" s="16">
        <v>14892.496007120797</v>
      </c>
      <c r="I182" s="16">
        <v>12332.695565714839</v>
      </c>
      <c r="J182" s="16">
        <v>12922.486488003813</v>
      </c>
      <c r="K182" s="16">
        <v>12355.86198834582</v>
      </c>
      <c r="L182" s="16">
        <v>13498.186185685219</v>
      </c>
      <c r="M182" s="16">
        <v>14313.582431620853</v>
      </c>
      <c r="N182" s="16">
        <v>10228.60695959534</v>
      </c>
    </row>
    <row r="183" spans="1:14" x14ac:dyDescent="0.3">
      <c r="A183" s="15" t="str">
        <f>INDEX('R1. Scenario specifications'!$C$11:$C$49,MATCH($B183,'R1. Scenario specifications'!$A$11:$A$49,0))</f>
        <v>Current 2DS, 2020 start, 'Expect the Unexpected' but with cheap EVs</v>
      </c>
      <c r="B183" s="15" t="s">
        <v>48</v>
      </c>
      <c r="C183" s="15" t="s">
        <v>53</v>
      </c>
      <c r="D183" s="16">
        <v>47506.401201567365</v>
      </c>
      <c r="E183" s="16">
        <v>51370.31621790112</v>
      </c>
      <c r="F183" s="16">
        <v>62706.656692928802</v>
      </c>
      <c r="G183" s="16">
        <v>42611.357959026136</v>
      </c>
      <c r="H183" s="16">
        <v>18769.759918053976</v>
      </c>
      <c r="I183" s="16">
        <v>9000.4000002096909</v>
      </c>
      <c r="J183" s="16">
        <v>9175.1375827981083</v>
      </c>
      <c r="K183" s="16">
        <v>11318.495371265797</v>
      </c>
      <c r="L183" s="16">
        <v>10563.534076569289</v>
      </c>
      <c r="M183" s="16">
        <v>6829.5163507922189</v>
      </c>
      <c r="N183" s="16">
        <v>2631.2403377058099</v>
      </c>
    </row>
    <row r="184" spans="1:14" x14ac:dyDescent="0.3">
      <c r="A184" s="15" t="str">
        <f>INDEX('R1. Scenario specifications'!$C$11:$C$49,MATCH($B184,'R1. Scenario specifications'!$A$11:$A$49,0))</f>
        <v>Current 2DS, 2020 start, 'Expect the Unexpected' but with cheap EVs</v>
      </c>
      <c r="B184" s="15" t="s">
        <v>48</v>
      </c>
      <c r="C184" s="15" t="s">
        <v>54</v>
      </c>
      <c r="D184" s="16">
        <v>703.80118607166287</v>
      </c>
      <c r="E184" s="16">
        <v>336.53077865475609</v>
      </c>
      <c r="F184" s="16">
        <v>564.85611993654607</v>
      </c>
      <c r="G184" s="16">
        <v>987.47227847667921</v>
      </c>
      <c r="H184" s="16">
        <v>1148.4820416808839</v>
      </c>
      <c r="I184" s="16">
        <v>1107.4849087496971</v>
      </c>
      <c r="J184" s="16">
        <v>1155.5722424354437</v>
      </c>
      <c r="K184" s="16">
        <v>2012.4736053990232</v>
      </c>
      <c r="L184" s="16">
        <v>3454.7970008703833</v>
      </c>
      <c r="M184" s="16">
        <v>6947.38691623669</v>
      </c>
      <c r="N184" s="16">
        <v>8292.7669401195672</v>
      </c>
    </row>
    <row r="185" spans="1:14" x14ac:dyDescent="0.3">
      <c r="A185" s="15" t="str">
        <f>INDEX('R1. Scenario specifications'!$C$11:$C$49,MATCH($B185,'R1. Scenario specifications'!$A$11:$A$49,0))</f>
        <v>Current 2DS, 2020 start, 'Expect the Unexpected' but with cheap EVs</v>
      </c>
      <c r="B185" s="15" t="s">
        <v>48</v>
      </c>
      <c r="C185" s="15" t="s">
        <v>55</v>
      </c>
      <c r="D185" s="16">
        <v>393.32078258740222</v>
      </c>
      <c r="E185" s="16">
        <v>187.62327654202051</v>
      </c>
      <c r="F185" s="16">
        <v>1906.9661681161072</v>
      </c>
      <c r="G185" s="16">
        <v>1045.6279974008239</v>
      </c>
      <c r="H185" s="16">
        <v>708.56090426339699</v>
      </c>
      <c r="I185" s="16">
        <v>4095.2154201319227</v>
      </c>
      <c r="J185" s="16">
        <v>2073.3839396034386</v>
      </c>
      <c r="K185" s="16">
        <v>0</v>
      </c>
      <c r="L185" s="16">
        <v>0</v>
      </c>
      <c r="M185" s="16">
        <v>0</v>
      </c>
      <c r="N185" s="16">
        <v>835.65260690951902</v>
      </c>
    </row>
    <row r="186" spans="1:14" x14ac:dyDescent="0.3">
      <c r="A186" s="15" t="str">
        <f>INDEX('R1. Scenario specifications'!$C$11:$C$49,MATCH($B186,'R1. Scenario specifications'!$A$11:$A$49,0))</f>
        <v>Current 2DS, 2030 start, 'Expect the Unexpected' but with cheap EVs</v>
      </c>
      <c r="B186" s="15" t="s">
        <v>49</v>
      </c>
      <c r="C186" s="15" t="s">
        <v>52</v>
      </c>
      <c r="D186" s="16">
        <v>26914.702698356978</v>
      </c>
      <c r="E186" s="16">
        <v>24722.427025261677</v>
      </c>
      <c r="F186" s="16">
        <v>20379.253314548638</v>
      </c>
      <c r="G186" s="16">
        <v>27666.454975850625</v>
      </c>
      <c r="H186" s="16">
        <v>19166.001386992106</v>
      </c>
      <c r="I186" s="16">
        <v>12541.764639903582</v>
      </c>
      <c r="J186" s="16">
        <v>11039.239345932287</v>
      </c>
      <c r="K186" s="16">
        <v>11149.773962709392</v>
      </c>
      <c r="L186" s="16">
        <v>13482.519891586866</v>
      </c>
      <c r="M186" s="16">
        <v>11780.928091319507</v>
      </c>
      <c r="N186" s="16">
        <v>8473.8812383125805</v>
      </c>
    </row>
    <row r="187" spans="1:14" x14ac:dyDescent="0.3">
      <c r="A187" s="15" t="str">
        <f>INDEX('R1. Scenario specifications'!$C$11:$C$49,MATCH($B187,'R1. Scenario specifications'!$A$11:$A$49,0))</f>
        <v>Current 2DS, 2030 start, 'Expect the Unexpected' but with cheap EVs</v>
      </c>
      <c r="B187" s="15" t="s">
        <v>49</v>
      </c>
      <c r="C187" s="15" t="s">
        <v>53</v>
      </c>
      <c r="D187" s="16">
        <v>47506.401201567365</v>
      </c>
      <c r="E187" s="16">
        <v>51370.31621790112</v>
      </c>
      <c r="F187" s="16">
        <v>62706.656692928802</v>
      </c>
      <c r="G187" s="16">
        <v>50605.959876524044</v>
      </c>
      <c r="H187" s="16">
        <v>19750.436970064584</v>
      </c>
      <c r="I187" s="16">
        <v>9092.3641944048613</v>
      </c>
      <c r="J187" s="16">
        <v>10604.020692803177</v>
      </c>
      <c r="K187" s="16">
        <v>12261.346592198952</v>
      </c>
      <c r="L187" s="16">
        <v>10691.945174291543</v>
      </c>
      <c r="M187" s="16">
        <v>6571.1438943203048</v>
      </c>
      <c r="N187" s="16">
        <v>2412.0987192943785</v>
      </c>
    </row>
    <row r="188" spans="1:14" x14ac:dyDescent="0.3">
      <c r="A188" s="15" t="str">
        <f>INDEX('R1. Scenario specifications'!$C$11:$C$49,MATCH($B188,'R1. Scenario specifications'!$A$11:$A$49,0))</f>
        <v>Current 2DS, 2030 start, 'Expect the Unexpected' but with cheap EVs</v>
      </c>
      <c r="B188" s="15" t="s">
        <v>49</v>
      </c>
      <c r="C188" s="15" t="s">
        <v>54</v>
      </c>
      <c r="D188" s="16">
        <v>703.80118607166287</v>
      </c>
      <c r="E188" s="16">
        <v>336.53077865475609</v>
      </c>
      <c r="F188" s="16">
        <v>564.85611993654607</v>
      </c>
      <c r="G188" s="16">
        <v>1219.6701777578864</v>
      </c>
      <c r="H188" s="16">
        <v>1153.2274114216457</v>
      </c>
      <c r="I188" s="16">
        <v>1015.5724812885406</v>
      </c>
      <c r="J188" s="16">
        <v>2024.3428907530242</v>
      </c>
      <c r="K188" s="16">
        <v>2394.8232532214156</v>
      </c>
      <c r="L188" s="16">
        <v>3429.4409206288847</v>
      </c>
      <c r="M188" s="16">
        <v>10002.916123954075</v>
      </c>
      <c r="N188" s="16">
        <v>10532.977801574913</v>
      </c>
    </row>
    <row r="189" spans="1:14" x14ac:dyDescent="0.3">
      <c r="A189" s="15" t="str">
        <f>INDEX('R1. Scenario specifications'!$C$11:$C$49,MATCH($B189,'R1. Scenario specifications'!$A$11:$A$49,0))</f>
        <v>Current 2DS, 2030 start, 'Expect the Unexpected' but with cheap EVs</v>
      </c>
      <c r="B189" s="15" t="s">
        <v>49</v>
      </c>
      <c r="C189" s="15" t="s">
        <v>55</v>
      </c>
      <c r="D189" s="16">
        <v>393.32078258740222</v>
      </c>
      <c r="E189" s="16">
        <v>187.62327654202051</v>
      </c>
      <c r="F189" s="16">
        <v>1906.9661681161072</v>
      </c>
      <c r="G189" s="16">
        <v>3921.6766864920469</v>
      </c>
      <c r="H189" s="16">
        <v>2464.454067818268</v>
      </c>
      <c r="I189" s="16">
        <v>2950.3022705275262</v>
      </c>
      <c r="J189" s="16">
        <v>1386.3873499442902</v>
      </c>
      <c r="K189" s="16">
        <v>0</v>
      </c>
      <c r="L189" s="16">
        <v>0</v>
      </c>
      <c r="M189" s="16">
        <v>0</v>
      </c>
      <c r="N189" s="16">
        <v>840.99355822396797</v>
      </c>
    </row>
    <row r="190" spans="1:14" x14ac:dyDescent="0.3">
      <c r="A190" s="15" t="str">
        <f>INDEX('R1. Scenario specifications'!$C$11:$C$49,MATCH($B190,'R1. Scenario specifications'!$A$11:$A$49,0))</f>
        <v>Current 2DS, 2020 start, 'Expect the Unexpected' but with cheap energy efficiency</v>
      </c>
      <c r="B190" s="15" t="s">
        <v>50</v>
      </c>
      <c r="C190" s="15" t="s">
        <v>52</v>
      </c>
      <c r="D190" s="16">
        <v>26914.702698356978</v>
      </c>
      <c r="E190" s="16">
        <v>24722.427025261677</v>
      </c>
      <c r="F190" s="16">
        <v>20379.253314548638</v>
      </c>
      <c r="G190" s="16">
        <v>20726.318073767652</v>
      </c>
      <c r="H190" s="16">
        <v>38398.681862032026</v>
      </c>
      <c r="I190" s="16">
        <v>23363.197870275351</v>
      </c>
      <c r="J190" s="16">
        <v>19930.082781452998</v>
      </c>
      <c r="K190" s="16">
        <v>18864.802950126064</v>
      </c>
      <c r="L190" s="16">
        <v>19019.401328378288</v>
      </c>
      <c r="M190" s="16">
        <v>20987.997220657915</v>
      </c>
      <c r="N190" s="16">
        <v>13453.455165850728</v>
      </c>
    </row>
    <row r="191" spans="1:14" x14ac:dyDescent="0.3">
      <c r="A191" s="15" t="str">
        <f>INDEX('R1. Scenario specifications'!$C$11:$C$49,MATCH($B191,'R1. Scenario specifications'!$A$11:$A$49,0))</f>
        <v>Current 2DS, 2020 start, 'Expect the Unexpected' but with cheap energy efficiency</v>
      </c>
      <c r="B191" s="15" t="s">
        <v>50</v>
      </c>
      <c r="C191" s="15" t="s">
        <v>53</v>
      </c>
      <c r="D191" s="16">
        <v>47506.401201567365</v>
      </c>
      <c r="E191" s="16">
        <v>51370.31621790112</v>
      </c>
      <c r="F191" s="16">
        <v>62706.656692928802</v>
      </c>
      <c r="G191" s="16">
        <v>40535.219540827849</v>
      </c>
      <c r="H191" s="16">
        <v>14161.565840731979</v>
      </c>
      <c r="I191" s="16">
        <v>14368.11877170757</v>
      </c>
      <c r="J191" s="16">
        <v>13862.413615831458</v>
      </c>
      <c r="K191" s="16">
        <v>10583.989123468833</v>
      </c>
      <c r="L191" s="16">
        <v>7911.3729734648332</v>
      </c>
      <c r="M191" s="16">
        <v>5920.8005292681564</v>
      </c>
      <c r="N191" s="16">
        <v>3188.6045824833545</v>
      </c>
    </row>
    <row r="192" spans="1:14" x14ac:dyDescent="0.3">
      <c r="A192" s="15" t="str">
        <f>INDEX('R1. Scenario specifications'!$C$11:$C$49,MATCH($B192,'R1. Scenario specifications'!$A$11:$A$49,0))</f>
        <v>Current 2DS, 2020 start, 'Expect the Unexpected' but with cheap energy efficiency</v>
      </c>
      <c r="B192" s="15" t="s">
        <v>50</v>
      </c>
      <c r="C192" s="15" t="s">
        <v>54</v>
      </c>
      <c r="D192" s="16">
        <v>703.80118607166287</v>
      </c>
      <c r="E192" s="16">
        <v>336.53077865475609</v>
      </c>
      <c r="F192" s="16">
        <v>564.85611993654607</v>
      </c>
      <c r="G192" s="16">
        <v>987.47194505830328</v>
      </c>
      <c r="H192" s="16">
        <v>1158.2822217440125</v>
      </c>
      <c r="I192" s="16">
        <v>1090.4589050217473</v>
      </c>
      <c r="J192" s="16">
        <v>1193.6921983637712</v>
      </c>
      <c r="K192" s="16">
        <v>1260.6225667057163</v>
      </c>
      <c r="L192" s="16">
        <v>1209.9119838931756</v>
      </c>
      <c r="M192" s="16">
        <v>1807.1808719387247</v>
      </c>
      <c r="N192" s="16">
        <v>4644.6736395532434</v>
      </c>
    </row>
    <row r="193" spans="1:14" x14ac:dyDescent="0.3">
      <c r="A193" s="15" t="str">
        <f>INDEX('R1. Scenario specifications'!$C$11:$C$49,MATCH($B193,'R1. Scenario specifications'!$A$11:$A$49,0))</f>
        <v>Current 2DS, 2020 start, 'Expect the Unexpected' but with cheap energy efficiency</v>
      </c>
      <c r="B193" s="15" t="s">
        <v>50</v>
      </c>
      <c r="C193" s="15" t="s">
        <v>55</v>
      </c>
      <c r="D193" s="16">
        <v>393.32078258740222</v>
      </c>
      <c r="E193" s="16">
        <v>187.62327654202051</v>
      </c>
      <c r="F193" s="16">
        <v>1906.9661681161072</v>
      </c>
      <c r="G193" s="16">
        <v>1277.0356934090737</v>
      </c>
      <c r="H193" s="16">
        <v>5314.0889837715276</v>
      </c>
      <c r="I193" s="16">
        <v>12775.589346350554</v>
      </c>
      <c r="J193" s="16">
        <v>6754.5311312050771</v>
      </c>
      <c r="K193" s="16">
        <v>1107.0337062995889</v>
      </c>
      <c r="L193" s="16">
        <v>236.78298552620299</v>
      </c>
      <c r="M193" s="16">
        <v>0</v>
      </c>
      <c r="N193" s="16">
        <v>1115.4347070029833</v>
      </c>
    </row>
  </sheetData>
  <conditionalFormatting sqref="A2373:XFD1048576 A1:XFD18 A20:XFD193 N19:XFD19 A194:A2372 D194:XFD2372">
    <cfRule type="expression" dxfId="30" priority="2">
      <formula>_xlfn.ISFORMULA(A1)</formula>
    </cfRule>
  </conditionalFormatting>
  <conditionalFormatting sqref="A19:M19">
    <cfRule type="expression" dxfId="29" priority="1">
      <formula>_xlfn.ISFORMULA(A19)</formula>
    </cfRule>
  </conditionalFormatting>
  <dataValidations disablePrompts="1" count="1">
    <dataValidation type="list" allowBlank="1" showInputMessage="1" showErrorMessage="1" sqref="B22" xr:uid="{39800600-CC07-48C5-9D48-E5A29E72791F}">
      <formula1>$C$38:$C$41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D9922E2-1BAB-4842-98DF-25770096606C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C144-8027-408F-B747-A0B91C9AF02A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5" sqref="D15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214</v>
      </c>
    </row>
    <row r="2" spans="1:4" s="14" customFormat="1" x14ac:dyDescent="0.3">
      <c r="A2" s="5" t="s">
        <v>5</v>
      </c>
      <c r="B2" s="14" t="s">
        <v>217</v>
      </c>
    </row>
    <row r="3" spans="1:4" s="14" customFormat="1" x14ac:dyDescent="0.3">
      <c r="A3" s="5" t="s">
        <v>6</v>
      </c>
      <c r="B3" s="14" t="s">
        <v>216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193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194</v>
      </c>
    </row>
    <row r="8" spans="1:4" s="14" customFormat="1" x14ac:dyDescent="0.3">
      <c r="A8" s="5"/>
      <c r="B8" s="14" t="s">
        <v>191</v>
      </c>
      <c r="C8" s="14" t="s">
        <v>95</v>
      </c>
      <c r="D8" s="14" t="s">
        <v>95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209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$D$8:$O592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285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0.27214200000000005</v>
      </c>
      <c r="C25" s="16">
        <f t="shared" ref="C25:M25" si="2">INDEX($D$38:$N$76,MATCH(C$24,$B$38:$B$76,0),MATCH($A25,$D$37:$N$37,0))</f>
        <v>0.27214200000000005</v>
      </c>
      <c r="D25" s="16">
        <f t="shared" si="2"/>
        <v>0.27214200000000005</v>
      </c>
      <c r="E25" s="16">
        <f t="shared" si="2"/>
        <v>0.27214200000000005</v>
      </c>
      <c r="F25" s="16">
        <f t="shared" si="2"/>
        <v>0.27214200000000005</v>
      </c>
      <c r="G25" s="16">
        <f t="shared" si="2"/>
        <v>0.27214200000000005</v>
      </c>
      <c r="H25" s="16">
        <f t="shared" si="2"/>
        <v>0.27214200000000005</v>
      </c>
      <c r="I25" s="16">
        <f t="shared" si="2"/>
        <v>0.27214200000000005</v>
      </c>
      <c r="J25" s="16">
        <f t="shared" si="2"/>
        <v>0.27214200000000005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45.963941456190994</v>
      </c>
      <c r="C26" s="16">
        <f t="shared" si="3"/>
        <v>45.963941456190994</v>
      </c>
      <c r="D26" s="16">
        <f t="shared" si="3"/>
        <v>45.606935917385456</v>
      </c>
      <c r="E26" s="16">
        <f t="shared" si="3"/>
        <v>45.606935917385456</v>
      </c>
      <c r="F26" s="16">
        <f t="shared" si="3"/>
        <v>45.606935917385456</v>
      </c>
      <c r="G26" s="16">
        <f t="shared" si="3"/>
        <v>45.606935917385456</v>
      </c>
      <c r="H26" s="16">
        <f t="shared" si="3"/>
        <v>45.606935917385456</v>
      </c>
      <c r="I26" s="16">
        <f t="shared" si="3"/>
        <v>45.606935917385456</v>
      </c>
      <c r="J26" s="16">
        <f t="shared" si="3"/>
        <v>45.606935917385456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56.220066244731683</v>
      </c>
      <c r="C27" s="16">
        <f t="shared" si="3"/>
        <v>56.220066244731683</v>
      </c>
      <c r="D27" s="16">
        <f t="shared" si="3"/>
        <v>54.575952795469014</v>
      </c>
      <c r="E27" s="16">
        <f t="shared" si="3"/>
        <v>55.710744694499397</v>
      </c>
      <c r="F27" s="16">
        <f t="shared" si="3"/>
        <v>54.575952795469014</v>
      </c>
      <c r="G27" s="16">
        <f t="shared" si="3"/>
        <v>1770.2466158024718</v>
      </c>
      <c r="H27" s="16">
        <f t="shared" si="3"/>
        <v>54.575952795469014</v>
      </c>
      <c r="I27" s="16">
        <f t="shared" si="3"/>
        <v>56.113885707531416</v>
      </c>
      <c r="J27" s="16">
        <f t="shared" si="3"/>
        <v>54.575952795469014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53.123312345432332</v>
      </c>
      <c r="C28" s="16">
        <f t="shared" si="3"/>
        <v>53.123312345432332</v>
      </c>
      <c r="D28" s="16">
        <f t="shared" si="3"/>
        <v>51.203192622103344</v>
      </c>
      <c r="E28" s="16">
        <f t="shared" si="3"/>
        <v>51.540702269300212</v>
      </c>
      <c r="F28" s="16">
        <f t="shared" si="3"/>
        <v>51.203192622103344</v>
      </c>
      <c r="G28" s="16">
        <f t="shared" si="3"/>
        <v>4558.5341822855953</v>
      </c>
      <c r="H28" s="16">
        <f t="shared" si="3"/>
        <v>2551.5368964516597</v>
      </c>
      <c r="I28" s="16">
        <f t="shared" si="3"/>
        <v>52.343503338719088</v>
      </c>
      <c r="J28" s="16">
        <f t="shared" si="3"/>
        <v>52.665900554771703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51.433726169339728</v>
      </c>
      <c r="C29" s="16">
        <f t="shared" si="3"/>
        <v>51.433726169339728</v>
      </c>
      <c r="D29" s="16">
        <f t="shared" si="3"/>
        <v>50.998687781483071</v>
      </c>
      <c r="E29" s="16">
        <f t="shared" si="3"/>
        <v>50.380524355825457</v>
      </c>
      <c r="F29" s="16">
        <f t="shared" si="3"/>
        <v>46.6211695475601</v>
      </c>
      <c r="G29" s="16">
        <f t="shared" si="3"/>
        <v>6700.3773971655537</v>
      </c>
      <c r="H29" s="16">
        <f t="shared" si="3"/>
        <v>6350.2203784093308</v>
      </c>
      <c r="I29" s="16">
        <f t="shared" si="3"/>
        <v>46.82427725018573</v>
      </c>
      <c r="J29" s="16">
        <f t="shared" si="3"/>
        <v>1380.5001608962536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3093.9170427765671</v>
      </c>
      <c r="C30" s="16">
        <f t="shared" si="3"/>
        <v>3694.5973315910501</v>
      </c>
      <c r="D30" s="16">
        <f t="shared" si="3"/>
        <v>2641.6505446262695</v>
      </c>
      <c r="E30" s="16">
        <f t="shared" si="3"/>
        <v>5283.7066966937582</v>
      </c>
      <c r="F30" s="16">
        <f t="shared" si="3"/>
        <v>4563.4885555960645</v>
      </c>
      <c r="G30" s="16">
        <f t="shared" si="3"/>
        <v>6326.6299430855888</v>
      </c>
      <c r="H30" s="16">
        <f t="shared" si="3"/>
        <v>7050.6235456582808</v>
      </c>
      <c r="I30" s="16">
        <f t="shared" si="3"/>
        <v>5913.4040265575441</v>
      </c>
      <c r="J30" s="16">
        <f t="shared" si="3"/>
        <v>3513.6349933374954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6421.4312537261094</v>
      </c>
      <c r="C31" s="16">
        <f t="shared" si="3"/>
        <v>6827.9064115396532</v>
      </c>
      <c r="D31" s="16">
        <f t="shared" si="3"/>
        <v>5021.3951451224821</v>
      </c>
      <c r="E31" s="16">
        <f t="shared" si="3"/>
        <v>11656.878653250382</v>
      </c>
      <c r="F31" s="16">
        <f t="shared" si="3"/>
        <v>10546.458638900654</v>
      </c>
      <c r="G31" s="16">
        <f t="shared" si="3"/>
        <v>9244.7707845843943</v>
      </c>
      <c r="H31" s="16">
        <f t="shared" si="3"/>
        <v>11366.009124855518</v>
      </c>
      <c r="I31" s="16">
        <f t="shared" si="3"/>
        <v>11062.309787280919</v>
      </c>
      <c r="J31" s="16">
        <f t="shared" si="3"/>
        <v>8803.2100984358058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9575.3494570500261</v>
      </c>
      <c r="C32" s="16">
        <f t="shared" si="3"/>
        <v>9097.759883140825</v>
      </c>
      <c r="D32" s="16">
        <f t="shared" si="3"/>
        <v>6468.1738453317876</v>
      </c>
      <c r="E32" s="16">
        <f t="shared" si="3"/>
        <v>15030.044905537103</v>
      </c>
      <c r="F32" s="16">
        <f t="shared" si="3"/>
        <v>14516.440026369659</v>
      </c>
      <c r="G32" s="16">
        <f t="shared" si="3"/>
        <v>13032.694012738415</v>
      </c>
      <c r="H32" s="16">
        <f t="shared" si="3"/>
        <v>13125.390473968549</v>
      </c>
      <c r="I32" s="16">
        <f t="shared" si="3"/>
        <v>14293.99682990729</v>
      </c>
      <c r="J32" s="16">
        <f t="shared" si="3"/>
        <v>13736.742102771481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11716.636748745874</v>
      </c>
      <c r="C33" s="16">
        <f t="shared" si="3"/>
        <v>12326.755970118073</v>
      </c>
      <c r="D33" s="16">
        <f t="shared" si="3"/>
        <v>10718.799287964097</v>
      </c>
      <c r="E33" s="16">
        <f t="shared" si="3"/>
        <v>16453.980346708344</v>
      </c>
      <c r="F33" s="16">
        <f t="shared" si="3"/>
        <v>16344.33653473372</v>
      </c>
      <c r="G33" s="16">
        <f t="shared" si="3"/>
        <v>15915.058357444344</v>
      </c>
      <c r="H33" s="16">
        <f t="shared" si="3"/>
        <v>13440.209552934644</v>
      </c>
      <c r="I33" s="16">
        <f t="shared" si="3"/>
        <v>15227.18724953727</v>
      </c>
      <c r="J33" s="16">
        <f t="shared" si="3"/>
        <v>15698.85042606869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14292.557285288727</v>
      </c>
      <c r="C34" s="16">
        <f t="shared" si="3"/>
        <v>14905.639851854434</v>
      </c>
      <c r="D34" s="16">
        <f t="shared" si="3"/>
        <v>15124.678180804645</v>
      </c>
      <c r="E34" s="16">
        <f t="shared" si="3"/>
        <v>18469.824692999806</v>
      </c>
      <c r="F34" s="16">
        <f t="shared" si="3"/>
        <v>18414.666451648409</v>
      </c>
      <c r="G34" s="16">
        <f t="shared" si="3"/>
        <v>18366.183102969415</v>
      </c>
      <c r="H34" s="16">
        <f t="shared" si="3"/>
        <v>15363.588324418459</v>
      </c>
      <c r="I34" s="16">
        <f t="shared" si="3"/>
        <v>17915.574286612889</v>
      </c>
      <c r="J34" s="16">
        <f t="shared" si="3"/>
        <v>18054.212004828918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0.55126200000000003</v>
      </c>
      <c r="E38" s="16">
        <v>0.27214200000000005</v>
      </c>
      <c r="F38" s="16">
        <v>45.963941456190994</v>
      </c>
      <c r="G38" s="16">
        <v>56.220066244731683</v>
      </c>
      <c r="H38" s="16">
        <v>53.123312345432332</v>
      </c>
      <c r="I38" s="16">
        <v>51.433726169339728</v>
      </c>
      <c r="J38" s="16">
        <v>3093.9170427765671</v>
      </c>
      <c r="K38" s="16">
        <v>6421.4312537261094</v>
      </c>
      <c r="L38" s="16">
        <v>9575.3494570500261</v>
      </c>
      <c r="M38" s="16">
        <v>11716.636748745874</v>
      </c>
      <c r="N38" s="16">
        <v>14292.557285288727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0.55126200000000003</v>
      </c>
      <c r="E39" s="16">
        <v>0.27214200000000005</v>
      </c>
      <c r="F39" s="16">
        <v>45.963941456190994</v>
      </c>
      <c r="G39" s="16">
        <v>56.220066244731683</v>
      </c>
      <c r="H39" s="16">
        <v>53.123312345432332</v>
      </c>
      <c r="I39" s="16">
        <v>51.433726169339728</v>
      </c>
      <c r="J39" s="16">
        <v>3694.5973315910501</v>
      </c>
      <c r="K39" s="16">
        <v>6827.9064115396532</v>
      </c>
      <c r="L39" s="16">
        <v>9097.759883140825</v>
      </c>
      <c r="M39" s="16">
        <v>12326.755970118073</v>
      </c>
      <c r="N39" s="16">
        <v>14905.639851854434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0.55126200000000003</v>
      </c>
      <c r="E40" s="16">
        <v>0.27214200000000005</v>
      </c>
      <c r="F40" s="16">
        <v>45.606935917385456</v>
      </c>
      <c r="G40" s="16">
        <v>54.575952795469014</v>
      </c>
      <c r="H40" s="16">
        <v>51.203192622103344</v>
      </c>
      <c r="I40" s="16">
        <v>50.998687781483071</v>
      </c>
      <c r="J40" s="16">
        <v>2641.6505446262695</v>
      </c>
      <c r="K40" s="16">
        <v>5021.3951451224821</v>
      </c>
      <c r="L40" s="16">
        <v>6468.1738453317876</v>
      </c>
      <c r="M40" s="16">
        <v>10718.799287964097</v>
      </c>
      <c r="N40" s="16">
        <v>15124.678180804645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0.55126200000000003</v>
      </c>
      <c r="E41" s="16">
        <v>0.27214200000000005</v>
      </c>
      <c r="F41" s="16">
        <v>45.606935917385456</v>
      </c>
      <c r="G41" s="16">
        <v>55.710744694499397</v>
      </c>
      <c r="H41" s="16">
        <v>51.540702269300212</v>
      </c>
      <c r="I41" s="16">
        <v>50.380524355825457</v>
      </c>
      <c r="J41" s="16">
        <v>5283.7066966937582</v>
      </c>
      <c r="K41" s="16">
        <v>11656.878653250382</v>
      </c>
      <c r="L41" s="16">
        <v>15030.044905537103</v>
      </c>
      <c r="M41" s="16">
        <v>16453.980346708344</v>
      </c>
      <c r="N41" s="16">
        <v>18469.824692999806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0.55126200000000003</v>
      </c>
      <c r="E42" s="16">
        <v>0.27214200000000005</v>
      </c>
      <c r="F42" s="16">
        <v>45.606935917385456</v>
      </c>
      <c r="G42" s="16">
        <v>54.575952795469014</v>
      </c>
      <c r="H42" s="16">
        <v>51.203192622103344</v>
      </c>
      <c r="I42" s="16">
        <v>46.943300530661944</v>
      </c>
      <c r="J42" s="16">
        <v>2366.6095602396754</v>
      </c>
      <c r="K42" s="16">
        <v>7450.741315191246</v>
      </c>
      <c r="L42" s="16">
        <v>10631.333432592995</v>
      </c>
      <c r="M42" s="16">
        <v>12568.857153093919</v>
      </c>
      <c r="N42" s="16">
        <v>14520.404691436075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0.55126200000000003</v>
      </c>
      <c r="E43" s="16">
        <v>0.27214200000000005</v>
      </c>
      <c r="F43" s="16">
        <v>45.606935917385456</v>
      </c>
      <c r="G43" s="16">
        <v>55.712672382487987</v>
      </c>
      <c r="H43" s="16">
        <v>51.541275601990996</v>
      </c>
      <c r="I43" s="16">
        <v>50.380524355825514</v>
      </c>
      <c r="J43" s="16">
        <v>5159.2543106628009</v>
      </c>
      <c r="K43" s="16">
        <v>11614.203374204988</v>
      </c>
      <c r="L43" s="16">
        <v>14995.563367304274</v>
      </c>
      <c r="M43" s="16">
        <v>16428.557516448029</v>
      </c>
      <c r="N43" s="16">
        <v>18470.886054255076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0.55126200000000003</v>
      </c>
      <c r="E44" s="16">
        <v>0.27214200000000005</v>
      </c>
      <c r="F44" s="16">
        <v>45.606935917385456</v>
      </c>
      <c r="G44" s="16">
        <v>54.575952795469014</v>
      </c>
      <c r="H44" s="16">
        <v>52.280827647438912</v>
      </c>
      <c r="I44" s="16">
        <v>46.94167960541192</v>
      </c>
      <c r="J44" s="16">
        <v>4382.7821217533228</v>
      </c>
      <c r="K44" s="16">
        <v>10458.529848204726</v>
      </c>
      <c r="L44" s="16">
        <v>14411.735782377909</v>
      </c>
      <c r="M44" s="16">
        <v>16342.895115172449</v>
      </c>
      <c r="N44" s="16">
        <v>18414.486918206389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0.55126200000000003</v>
      </c>
      <c r="E45" s="16">
        <v>0.27214200000000005</v>
      </c>
      <c r="F45" s="16">
        <v>45.606935917385456</v>
      </c>
      <c r="G45" s="16">
        <v>1770.2466158024718</v>
      </c>
      <c r="H45" s="16">
        <v>4558.5341822855953</v>
      </c>
      <c r="I45" s="16">
        <v>6700.3773971655537</v>
      </c>
      <c r="J45" s="16">
        <v>6326.6299430855888</v>
      </c>
      <c r="K45" s="16">
        <v>9244.7707845843943</v>
      </c>
      <c r="L45" s="16">
        <v>13032.694012738415</v>
      </c>
      <c r="M45" s="16">
        <v>15915.058357444344</v>
      </c>
      <c r="N45" s="16">
        <v>18366.183102969415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0.55126200000000003</v>
      </c>
      <c r="E46" s="16">
        <v>0.27214200000000005</v>
      </c>
      <c r="F46" s="16">
        <v>45.606935917385456</v>
      </c>
      <c r="G46" s="16">
        <v>54.575952795469014</v>
      </c>
      <c r="H46" s="16">
        <v>2551.5368964516597</v>
      </c>
      <c r="I46" s="16">
        <v>6350.2203784093308</v>
      </c>
      <c r="J46" s="16">
        <v>7050.6235456582808</v>
      </c>
      <c r="K46" s="16">
        <v>11366.009124855518</v>
      </c>
      <c r="L46" s="16">
        <v>13125.390473968549</v>
      </c>
      <c r="M46" s="16">
        <v>13440.209552934644</v>
      </c>
      <c r="N46" s="16">
        <v>15363.588324418459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0.55126200000000003</v>
      </c>
      <c r="E47" s="16">
        <v>0.27214200000000005</v>
      </c>
      <c r="F47" s="16">
        <v>45.606935917385456</v>
      </c>
      <c r="G47" s="16">
        <v>1770.2466154661281</v>
      </c>
      <c r="H47" s="16">
        <v>4549.0095084674722</v>
      </c>
      <c r="I47" s="16">
        <v>6697.5445700680448</v>
      </c>
      <c r="J47" s="16">
        <v>6311.8103212787555</v>
      </c>
      <c r="K47" s="16">
        <v>9232.8999805778949</v>
      </c>
      <c r="L47" s="16">
        <v>13057.071735798156</v>
      </c>
      <c r="M47" s="16">
        <v>15916.205808904375</v>
      </c>
      <c r="N47" s="16">
        <v>18376.67098613799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0.55126200000000003</v>
      </c>
      <c r="E48" s="16">
        <v>0.27214200000000005</v>
      </c>
      <c r="F48" s="16">
        <v>45.606935917385456</v>
      </c>
      <c r="G48" s="16">
        <v>54.575952795469014</v>
      </c>
      <c r="H48" s="16">
        <v>2548.5887983258622</v>
      </c>
      <c r="I48" s="16">
        <v>6349.3435554788985</v>
      </c>
      <c r="J48" s="16">
        <v>7050.6235456582863</v>
      </c>
      <c r="K48" s="16">
        <v>11378.366915334012</v>
      </c>
      <c r="L48" s="16">
        <v>13067.541616281467</v>
      </c>
      <c r="M48" s="16">
        <v>13378.939526243832</v>
      </c>
      <c r="N48" s="16">
        <v>15346.298434699314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0.55126200000000003</v>
      </c>
      <c r="E49" s="16">
        <v>0.27214200000000005</v>
      </c>
      <c r="F49" s="16">
        <v>45.606935917385456</v>
      </c>
      <c r="G49" s="16">
        <v>1770.2466158024686</v>
      </c>
      <c r="H49" s="16">
        <v>4558.5341822855944</v>
      </c>
      <c r="I49" s="16">
        <v>6700.3773971655537</v>
      </c>
      <c r="J49" s="16">
        <v>6326.6299368072214</v>
      </c>
      <c r="K49" s="16">
        <v>9244.7707811892942</v>
      </c>
      <c r="L49" s="16">
        <v>13032.694014813416</v>
      </c>
      <c r="M49" s="16">
        <v>15915.058357282796</v>
      </c>
      <c r="N49" s="16">
        <v>18366.183102945382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0.55126200000000003</v>
      </c>
      <c r="E50" s="16">
        <v>0.27214200000000005</v>
      </c>
      <c r="F50" s="16">
        <v>45.606935917385456</v>
      </c>
      <c r="G50" s="16">
        <v>54.575952795469014</v>
      </c>
      <c r="H50" s="16">
        <v>2551.536896406898</v>
      </c>
      <c r="I50" s="16">
        <v>6350.2203783960185</v>
      </c>
      <c r="J50" s="16">
        <v>7050.6235456582863</v>
      </c>
      <c r="K50" s="16">
        <v>11366.009124855518</v>
      </c>
      <c r="L50" s="16">
        <v>13125.390474055961</v>
      </c>
      <c r="M50" s="16">
        <v>13440.209552982549</v>
      </c>
      <c r="N50" s="16">
        <v>15363.588324432752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0.55126200000000003</v>
      </c>
      <c r="E51" s="16">
        <v>0.27214200000000005</v>
      </c>
      <c r="F51" s="16">
        <v>45.606935917385456</v>
      </c>
      <c r="G51" s="16">
        <v>2981.7260794939693</v>
      </c>
      <c r="H51" s="16">
        <v>5603.047068088028</v>
      </c>
      <c r="I51" s="16">
        <v>8371.2335263943405</v>
      </c>
      <c r="J51" s="16">
        <v>16900.995224563645</v>
      </c>
      <c r="K51" s="16">
        <v>17866.677056216398</v>
      </c>
      <c r="L51" s="16">
        <v>19192.669851019295</v>
      </c>
      <c r="M51" s="16">
        <v>20967.973179336954</v>
      </c>
      <c r="N51" s="16">
        <v>22647.275450672292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0.55126200000000003</v>
      </c>
      <c r="E52" s="16">
        <v>0.27214200000000005</v>
      </c>
      <c r="F52" s="16">
        <v>45.606935917385456</v>
      </c>
      <c r="G52" s="16">
        <v>54.575952795469014</v>
      </c>
      <c r="H52" s="16">
        <v>51.203192622103344</v>
      </c>
      <c r="I52" s="16">
        <v>46.6211695475601</v>
      </c>
      <c r="J52" s="16">
        <v>4563.4885555960645</v>
      </c>
      <c r="K52" s="16">
        <v>10546.458638900654</v>
      </c>
      <c r="L52" s="16">
        <v>14516.440026369659</v>
      </c>
      <c r="M52" s="16">
        <v>16344.33653473372</v>
      </c>
      <c r="N52" s="16">
        <v>18414.666451648409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0.55126200000000003</v>
      </c>
      <c r="E53" s="16">
        <v>0.27214200000000005</v>
      </c>
      <c r="F53" s="16">
        <v>45.606935917385456</v>
      </c>
      <c r="G53" s="16">
        <v>54.575952795469014</v>
      </c>
      <c r="H53" s="16">
        <v>5405.9345316092104</v>
      </c>
      <c r="I53" s="16">
        <v>8648.0171283963136</v>
      </c>
      <c r="J53" s="16">
        <v>8246.890254227912</v>
      </c>
      <c r="K53" s="16">
        <v>16611.127467896538</v>
      </c>
      <c r="L53" s="16">
        <v>18992.071856385588</v>
      </c>
      <c r="M53" s="16">
        <v>20149.34157977434</v>
      </c>
      <c r="N53" s="16">
        <v>21468.334035939672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0.55126200000000003</v>
      </c>
      <c r="E54" s="16">
        <v>0.27214200000000005</v>
      </c>
      <c r="F54" s="16">
        <v>45.606935917385456</v>
      </c>
      <c r="G54" s="16">
        <v>833.41558599742018</v>
      </c>
      <c r="H54" s="16">
        <v>3427.0865315947058</v>
      </c>
      <c r="I54" s="16">
        <v>5795.8285970081897</v>
      </c>
      <c r="J54" s="16">
        <v>4870.4434885149312</v>
      </c>
      <c r="K54" s="16">
        <v>6763.7897314812399</v>
      </c>
      <c r="L54" s="16">
        <v>9519.5258278624078</v>
      </c>
      <c r="M54" s="16">
        <v>12435.956277161766</v>
      </c>
      <c r="N54" s="16">
        <v>14532.075665821285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0.55126200000000003</v>
      </c>
      <c r="E55" s="16">
        <v>0.27214200000000005</v>
      </c>
      <c r="F55" s="16">
        <v>45.606935917385456</v>
      </c>
      <c r="G55" s="16">
        <v>54.575952795469014</v>
      </c>
      <c r="H55" s="16">
        <v>1440.077743727654</v>
      </c>
      <c r="I55" s="16">
        <v>4959.7437181594632</v>
      </c>
      <c r="J55" s="16">
        <v>5671.0513840801714</v>
      </c>
      <c r="K55" s="16">
        <v>8817.3072126453953</v>
      </c>
      <c r="L55" s="16">
        <v>9507.9864864239262</v>
      </c>
      <c r="M55" s="16">
        <v>8311.4211180165257</v>
      </c>
      <c r="N55" s="16">
        <v>10529.925785846113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0.55126200000000003</v>
      </c>
      <c r="E56" s="16">
        <v>0.27214200000000005</v>
      </c>
      <c r="F56" s="16">
        <v>45.606935917385456</v>
      </c>
      <c r="G56" s="16">
        <v>1747.734435220872</v>
      </c>
      <c r="H56" s="16">
        <v>4543.5994366281793</v>
      </c>
      <c r="I56" s="16">
        <v>6552.6071128317999</v>
      </c>
      <c r="J56" s="16">
        <v>6668.3351307615549</v>
      </c>
      <c r="K56" s="16">
        <v>9532.0036735953436</v>
      </c>
      <c r="L56" s="16">
        <v>12907.850222038811</v>
      </c>
      <c r="M56" s="16">
        <v>16057.290155750312</v>
      </c>
      <c r="N56" s="16">
        <v>18461.609010164084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0.55126200000000003</v>
      </c>
      <c r="E57" s="16">
        <v>0.27214200000000005</v>
      </c>
      <c r="F57" s="16">
        <v>45.606935917385456</v>
      </c>
      <c r="G57" s="16">
        <v>54.575952795469014</v>
      </c>
      <c r="H57" s="16">
        <v>2697.0444114909928</v>
      </c>
      <c r="I57" s="16">
        <v>6370.0808995635725</v>
      </c>
      <c r="J57" s="16">
        <v>7067.4164239240135</v>
      </c>
      <c r="K57" s="16">
        <v>11284.218840738544</v>
      </c>
      <c r="L57" s="16">
        <v>12808.539546889502</v>
      </c>
      <c r="M57" s="16">
        <v>14000.902795100925</v>
      </c>
      <c r="N57" s="16">
        <v>15906.712226376872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0.55126200000000003</v>
      </c>
      <c r="E58" s="16">
        <v>0.27214200000000005</v>
      </c>
      <c r="F58" s="16">
        <v>45.606935917385456</v>
      </c>
      <c r="G58" s="16">
        <v>56.113885707531416</v>
      </c>
      <c r="H58" s="16">
        <v>52.343503338719088</v>
      </c>
      <c r="I58" s="16">
        <v>46.82427725018573</v>
      </c>
      <c r="J58" s="16">
        <v>5913.4040265575441</v>
      </c>
      <c r="K58" s="16">
        <v>11062.309787280919</v>
      </c>
      <c r="L58" s="16">
        <v>14293.99682990729</v>
      </c>
      <c r="M58" s="16">
        <v>15227.18724953727</v>
      </c>
      <c r="N58" s="16">
        <v>17915.574286612889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0.55126200000000003</v>
      </c>
      <c r="E59" s="16">
        <v>0.27214200000000005</v>
      </c>
      <c r="F59" s="16">
        <v>45.606935917385456</v>
      </c>
      <c r="G59" s="16">
        <v>54.575952795469014</v>
      </c>
      <c r="H59" s="16">
        <v>52.665900554771703</v>
      </c>
      <c r="I59" s="16">
        <v>1380.5001608962536</v>
      </c>
      <c r="J59" s="16">
        <v>3513.6349933374954</v>
      </c>
      <c r="K59" s="16">
        <v>8803.2100984358058</v>
      </c>
      <c r="L59" s="16">
        <v>13736.742102771481</v>
      </c>
      <c r="M59" s="16">
        <v>15698.85042606869</v>
      </c>
      <c r="N59" s="16">
        <v>18054.212004828918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0.55126200000000003</v>
      </c>
      <c r="E60" s="16">
        <v>0.27214200000000005</v>
      </c>
      <c r="F60" s="16">
        <v>45.606935917385456</v>
      </c>
      <c r="G60" s="16">
        <v>56.113885707531416</v>
      </c>
      <c r="H60" s="16">
        <v>53.123312345432332</v>
      </c>
      <c r="I60" s="16">
        <v>47.056207935416765</v>
      </c>
      <c r="J60" s="16">
        <v>5879.2812096418575</v>
      </c>
      <c r="K60" s="16">
        <v>10989.064379687845</v>
      </c>
      <c r="L60" s="16">
        <v>14343.660034207845</v>
      </c>
      <c r="M60" s="16">
        <v>15254.139144234947</v>
      </c>
      <c r="N60" s="16">
        <v>17918.84106247333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0.55126200000000003</v>
      </c>
      <c r="E61" s="16">
        <v>0.27214200000000005</v>
      </c>
      <c r="F61" s="16">
        <v>45.606935917385456</v>
      </c>
      <c r="G61" s="16">
        <v>54.575952795469014</v>
      </c>
      <c r="H61" s="16">
        <v>52.665900554771703</v>
      </c>
      <c r="I61" s="16">
        <v>1381.00887058428</v>
      </c>
      <c r="J61" s="16">
        <v>3489.9007380639509</v>
      </c>
      <c r="K61" s="16">
        <v>8863.6915310109962</v>
      </c>
      <c r="L61" s="16">
        <v>13845.256327714706</v>
      </c>
      <c r="M61" s="16">
        <v>15688.29805632961</v>
      </c>
      <c r="N61" s="16">
        <v>18067.435078997623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0.55126200000000003</v>
      </c>
      <c r="E62" s="16">
        <v>0.27214200000000005</v>
      </c>
      <c r="F62" s="16">
        <v>45.606935917385456</v>
      </c>
      <c r="G62" s="16">
        <v>56.113885707531416</v>
      </c>
      <c r="H62" s="16">
        <v>52.343503338719117</v>
      </c>
      <c r="I62" s="16">
        <v>46.824277250185744</v>
      </c>
      <c r="J62" s="16">
        <v>5913.4040265749472</v>
      </c>
      <c r="K62" s="16">
        <v>11062.309787311384</v>
      </c>
      <c r="L62" s="16">
        <v>14293.996829914819</v>
      </c>
      <c r="M62" s="16">
        <v>15227.187249543358</v>
      </c>
      <c r="N62" s="16">
        <v>17915.574286614763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0.55126200000000003</v>
      </c>
      <c r="E63" s="16">
        <v>0.27214200000000005</v>
      </c>
      <c r="F63" s="16">
        <v>45.606935917385456</v>
      </c>
      <c r="G63" s="16">
        <v>55.70165598334917</v>
      </c>
      <c r="H63" s="16">
        <v>51.537999106106668</v>
      </c>
      <c r="I63" s="16">
        <v>47.008464117134764</v>
      </c>
      <c r="J63" s="16">
        <v>5342.1184322403778</v>
      </c>
      <c r="K63" s="16">
        <v>11709.004788661381</v>
      </c>
      <c r="L63" s="16">
        <v>14999.623501149206</v>
      </c>
      <c r="M63" s="16">
        <v>16413.941515921171</v>
      </c>
      <c r="N63" s="16">
        <v>18466.691298835482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0.55126200000000003</v>
      </c>
      <c r="E64" s="16">
        <v>0.27214200000000005</v>
      </c>
      <c r="F64" s="16">
        <v>45.606935917385456</v>
      </c>
      <c r="G64" s="16">
        <v>54.575952795469014</v>
      </c>
      <c r="H64" s="16">
        <v>52.665900554771703</v>
      </c>
      <c r="I64" s="16">
        <v>1380.500160896288</v>
      </c>
      <c r="J64" s="16">
        <v>3513.6349933374963</v>
      </c>
      <c r="K64" s="16">
        <v>8803.2100984362751</v>
      </c>
      <c r="L64" s="16">
        <v>13736.74210213749</v>
      </c>
      <c r="M64" s="16">
        <v>15698.850426081515</v>
      </c>
      <c r="N64" s="16">
        <v>18054.212004888854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0.55126200000000003</v>
      </c>
      <c r="E65" s="16">
        <v>0.27214200000000005</v>
      </c>
      <c r="F65" s="16">
        <v>45.606935917385456</v>
      </c>
      <c r="G65" s="16">
        <v>1682.5244813546533</v>
      </c>
      <c r="H65" s="16">
        <v>9919.4351739406648</v>
      </c>
      <c r="I65" s="16">
        <v>15113.140460319379</v>
      </c>
      <c r="J65" s="16">
        <v>16721.14201650082</v>
      </c>
      <c r="K65" s="16">
        <v>17719.238938139551</v>
      </c>
      <c r="L65" s="16">
        <v>19479.623348600133</v>
      </c>
      <c r="M65" s="16">
        <v>21368.282518483156</v>
      </c>
      <c r="N65" s="16">
        <v>22701.415867769749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0.55126200000000003</v>
      </c>
      <c r="E66" s="16">
        <v>0.27214200000000005</v>
      </c>
      <c r="F66" s="16">
        <v>45.606935917385456</v>
      </c>
      <c r="G66" s="16">
        <v>54.575952795469014</v>
      </c>
      <c r="H66" s="16">
        <v>9511.6841802943727</v>
      </c>
      <c r="I66" s="16">
        <v>15482.504971032804</v>
      </c>
      <c r="J66" s="16">
        <v>17173.633959279414</v>
      </c>
      <c r="K66" s="16">
        <v>18093.470505575646</v>
      </c>
      <c r="L66" s="16">
        <v>19021.003618487899</v>
      </c>
      <c r="M66" s="16">
        <v>21111.846545466575</v>
      </c>
      <c r="N66" s="16">
        <v>22679.562417050933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0.55126200000000003</v>
      </c>
      <c r="E67" s="16">
        <v>0.27214200000000005</v>
      </c>
      <c r="F67" s="16">
        <v>45.606935917385456</v>
      </c>
      <c r="G67" s="16">
        <v>56.113885707531416</v>
      </c>
      <c r="H67" s="16">
        <v>51.660604412763988</v>
      </c>
      <c r="I67" s="16">
        <v>46.722369845539255</v>
      </c>
      <c r="J67" s="16">
        <v>4427.8220775296204</v>
      </c>
      <c r="K67" s="16">
        <v>9051.1322272656944</v>
      </c>
      <c r="L67" s="16">
        <v>11604.444936599502</v>
      </c>
      <c r="M67" s="16">
        <v>12389.413034707224</v>
      </c>
      <c r="N67" s="16">
        <v>14263.468102411161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0.55126200000000003</v>
      </c>
      <c r="E68" s="16">
        <v>0.27214200000000005</v>
      </c>
      <c r="F68" s="16">
        <v>45.606935917385456</v>
      </c>
      <c r="G68" s="16">
        <v>54.575952795469014</v>
      </c>
      <c r="H68" s="16">
        <v>52.665900554771703</v>
      </c>
      <c r="I68" s="16">
        <v>559.41877503218302</v>
      </c>
      <c r="J68" s="16">
        <v>2838.667959235835</v>
      </c>
      <c r="K68" s="16">
        <v>6710.2841688602175</v>
      </c>
      <c r="L68" s="16">
        <v>10345.052092141739</v>
      </c>
      <c r="M68" s="16">
        <v>12402.742415107223</v>
      </c>
      <c r="N68" s="16">
        <v>14324.760614517947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0.55126200000000003</v>
      </c>
      <c r="E69" s="16">
        <v>0.27214200000000005</v>
      </c>
      <c r="F69" s="16">
        <v>45.606935917385456</v>
      </c>
      <c r="G69" s="16">
        <v>56.113885707531416</v>
      </c>
      <c r="H69" s="16">
        <v>52.136767137821536</v>
      </c>
      <c r="I69" s="16">
        <v>46.762789798356565</v>
      </c>
      <c r="J69" s="16">
        <v>5964.6596554274665</v>
      </c>
      <c r="K69" s="16">
        <v>10924.562036205218</v>
      </c>
      <c r="L69" s="16">
        <v>14271.653781868034</v>
      </c>
      <c r="M69" s="16">
        <v>15223.968869561408</v>
      </c>
      <c r="N69" s="16">
        <v>17921.274290257941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0.55126200000000003</v>
      </c>
      <c r="E70" s="16">
        <v>0.27214200000000005</v>
      </c>
      <c r="F70" s="16">
        <v>45.606935917385456</v>
      </c>
      <c r="G70" s="16">
        <v>54.575952795469014</v>
      </c>
      <c r="H70" s="16">
        <v>52.665900554771703</v>
      </c>
      <c r="I70" s="16">
        <v>1512.7659113642076</v>
      </c>
      <c r="J70" s="16">
        <v>3575.142522080298</v>
      </c>
      <c r="K70" s="16">
        <v>8940.6943947226027</v>
      </c>
      <c r="L70" s="16">
        <v>13629.370204280545</v>
      </c>
      <c r="M70" s="16">
        <v>15675.219875264014</v>
      </c>
      <c r="N70" s="16">
        <v>18056.452724124661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0.55126200000000003</v>
      </c>
      <c r="E71" s="16">
        <v>0.27214200000000005</v>
      </c>
      <c r="F71" s="16">
        <v>45.606935917385456</v>
      </c>
      <c r="G71" s="16">
        <v>54.575952795469014</v>
      </c>
      <c r="H71" s="16">
        <v>51.514064343817303</v>
      </c>
      <c r="I71" s="16">
        <v>46.757035916957868</v>
      </c>
      <c r="J71" s="16">
        <v>4225.5920659479216</v>
      </c>
      <c r="K71" s="16">
        <v>10109.705635747467</v>
      </c>
      <c r="L71" s="16">
        <v>14213.858758620096</v>
      </c>
      <c r="M71" s="16">
        <v>16356.760918566981</v>
      </c>
      <c r="N71" s="16">
        <v>18430.758150459202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0.55126200000000003</v>
      </c>
      <c r="E72" s="16">
        <v>0.27214200000000005</v>
      </c>
      <c r="F72" s="16">
        <v>45.606935917385456</v>
      </c>
      <c r="G72" s="16">
        <v>55.706839160179896</v>
      </c>
      <c r="H72" s="16">
        <v>51.539540685831554</v>
      </c>
      <c r="I72" s="16">
        <v>48.811579689059833</v>
      </c>
      <c r="J72" s="16">
        <v>5580.1051166812103</v>
      </c>
      <c r="K72" s="16">
        <v>11569.001133218424</v>
      </c>
      <c r="L72" s="16">
        <v>15033.653333632326</v>
      </c>
      <c r="M72" s="16">
        <v>16448.823131457269</v>
      </c>
      <c r="N72" s="16">
        <v>18470.876102908413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0.55126200000000003</v>
      </c>
      <c r="E73" s="16">
        <v>0.27214200000000005</v>
      </c>
      <c r="F73" s="16">
        <v>45.606935917385456</v>
      </c>
      <c r="G73" s="16">
        <v>54.575952795469014</v>
      </c>
      <c r="H73" s="16">
        <v>51.203192622103344</v>
      </c>
      <c r="I73" s="16">
        <v>46.6211695475601</v>
      </c>
      <c r="J73" s="16">
        <v>4563.488556101297</v>
      </c>
      <c r="K73" s="16">
        <v>10546.458639612383</v>
      </c>
      <c r="L73" s="16">
        <v>14516.44002655819</v>
      </c>
      <c r="M73" s="16">
        <v>16344.336534735874</v>
      </c>
      <c r="N73" s="16">
        <v>18414.666451646452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0.55126200000000003</v>
      </c>
      <c r="E74" s="16">
        <v>0.27214200000000005</v>
      </c>
      <c r="F74" s="16">
        <v>45.606935917385456</v>
      </c>
      <c r="G74" s="16">
        <v>1580.8022393267108</v>
      </c>
      <c r="H74" s="16">
        <v>10065.625618860795</v>
      </c>
      <c r="I74" s="16">
        <v>15178.735589454976</v>
      </c>
      <c r="J74" s="16">
        <v>16586.671706739526</v>
      </c>
      <c r="K74" s="16">
        <v>17661.735912478252</v>
      </c>
      <c r="L74" s="16">
        <v>18927.950420020068</v>
      </c>
      <c r="M74" s="16">
        <v>20861.362670634851</v>
      </c>
      <c r="N74" s="16">
        <v>22419.020022686091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0.55126200000000003</v>
      </c>
      <c r="E75" s="16">
        <v>0.27214200000000005</v>
      </c>
      <c r="F75" s="16">
        <v>45.606935917385456</v>
      </c>
      <c r="G75" s="16">
        <v>54.575952795469014</v>
      </c>
      <c r="H75" s="16">
        <v>9372.9848832193475</v>
      </c>
      <c r="I75" s="16">
        <v>15170.603349894722</v>
      </c>
      <c r="J75" s="16">
        <v>16554.064850514063</v>
      </c>
      <c r="K75" s="16">
        <v>17674.697459747833</v>
      </c>
      <c r="L75" s="16">
        <v>18995.839360205326</v>
      </c>
      <c r="M75" s="16">
        <v>20897.043634820042</v>
      </c>
      <c r="N75" s="16">
        <v>22620.983634047247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0.55126200000000003</v>
      </c>
      <c r="E76" s="16">
        <v>0.27214200000000005</v>
      </c>
      <c r="F76" s="16">
        <v>45.606935917385456</v>
      </c>
      <c r="G76" s="16">
        <v>56.113885707531416</v>
      </c>
      <c r="H76" s="16">
        <v>51.660604412763988</v>
      </c>
      <c r="I76" s="16">
        <v>47.927501499502299</v>
      </c>
      <c r="J76" s="16">
        <v>3405.8133822555928</v>
      </c>
      <c r="K76" s="16">
        <v>8442.8674248879906</v>
      </c>
      <c r="L76" s="16">
        <v>11202.527405666284</v>
      </c>
      <c r="M76" s="16">
        <v>12587.862118970823</v>
      </c>
      <c r="N76" s="16">
        <v>14571.354674920283</v>
      </c>
    </row>
  </sheetData>
  <conditionalFormatting sqref="A1:XFD12 A13 C13:XFD13 A14:XFD18 A20:XFD1048576 N19:XFD19">
    <cfRule type="expression" dxfId="28" priority="3">
      <formula>_xlfn.ISFORMULA(A1)</formula>
    </cfRule>
  </conditionalFormatting>
  <conditionalFormatting sqref="B13">
    <cfRule type="expression" dxfId="27" priority="2">
      <formula>_xlfn.ISFORMULA(B13)</formula>
    </cfRule>
  </conditionalFormatting>
  <conditionalFormatting sqref="A19:M19">
    <cfRule type="expression" dxfId="26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32C7702-C4DA-4D94-825C-E19E261BC94E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1097-4D4E-4E10-86AB-CE398B6BCCD4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219</v>
      </c>
    </row>
    <row r="2" spans="1:4" s="14" customFormat="1" x14ac:dyDescent="0.3">
      <c r="A2" s="5" t="s">
        <v>5</v>
      </c>
      <c r="B2" s="14" t="s">
        <v>220</v>
      </c>
    </row>
    <row r="3" spans="1:4" s="14" customFormat="1" x14ac:dyDescent="0.3">
      <c r="A3" s="5" t="s">
        <v>6</v>
      </c>
      <c r="B3" s="14" t="s">
        <v>221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277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278</v>
      </c>
    </row>
    <row r="8" spans="1:4" s="14" customFormat="1" x14ac:dyDescent="0.3">
      <c r="A8" s="5"/>
      <c r="B8" s="14" t="s">
        <v>191</v>
      </c>
      <c r="C8" s="14" t="s">
        <v>95</v>
      </c>
      <c r="D8" s="14" t="s">
        <v>95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209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$D$8:$O559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286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820.13437499999918</v>
      </c>
      <c r="C25" s="16">
        <f t="shared" ref="C25:M25" si="2">INDEX($D$38:$N$76,MATCH(C$24,$B$38:$B$76,0),MATCH($A25,$D$37:$N$37,0))</f>
        <v>820.1343749999993</v>
      </c>
      <c r="D25" s="16">
        <f t="shared" si="2"/>
        <v>820.13437499999918</v>
      </c>
      <c r="E25" s="16">
        <f t="shared" si="2"/>
        <v>820.13437499999918</v>
      </c>
      <c r="F25" s="16">
        <f t="shared" si="2"/>
        <v>820.13437499999918</v>
      </c>
      <c r="G25" s="16">
        <f t="shared" si="2"/>
        <v>820.13437499999918</v>
      </c>
      <c r="H25" s="16">
        <f t="shared" si="2"/>
        <v>820.13437499999918</v>
      </c>
      <c r="I25" s="16">
        <f t="shared" si="2"/>
        <v>820.13437499999918</v>
      </c>
      <c r="J25" s="16">
        <f t="shared" si="2"/>
        <v>820.13437499999918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792.24799999999959</v>
      </c>
      <c r="C26" s="16">
        <f t="shared" si="3"/>
        <v>869.69781124999986</v>
      </c>
      <c r="D26" s="16">
        <f t="shared" si="3"/>
        <v>1362.8160048302</v>
      </c>
      <c r="E26" s="16">
        <f t="shared" si="3"/>
        <v>1362.8160048302</v>
      </c>
      <c r="F26" s="16">
        <f t="shared" si="3"/>
        <v>1362.8160048302</v>
      </c>
      <c r="G26" s="16">
        <f t="shared" si="3"/>
        <v>1362.8160048302</v>
      </c>
      <c r="H26" s="16">
        <f t="shared" si="3"/>
        <v>1362.8160048302</v>
      </c>
      <c r="I26" s="16">
        <f t="shared" si="3"/>
        <v>1362.8160048302</v>
      </c>
      <c r="J26" s="16">
        <f t="shared" si="3"/>
        <v>1362.8160048302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357.87441281962424</v>
      </c>
      <c r="C27" s="16">
        <f t="shared" si="3"/>
        <v>411.38217499650585</v>
      </c>
      <c r="D27" s="16">
        <f t="shared" si="3"/>
        <v>1922.7410214159004</v>
      </c>
      <c r="E27" s="16">
        <f t="shared" si="3"/>
        <v>333.82962807864527</v>
      </c>
      <c r="F27" s="16">
        <f t="shared" si="3"/>
        <v>1922.7410214159004</v>
      </c>
      <c r="G27" s="16">
        <f t="shared" si="3"/>
        <v>1470.0351371255219</v>
      </c>
      <c r="H27" s="16">
        <f t="shared" si="3"/>
        <v>1922.7410214159004</v>
      </c>
      <c r="I27" s="16">
        <f t="shared" si="3"/>
        <v>743.75692299795924</v>
      </c>
      <c r="J27" s="16">
        <f t="shared" si="3"/>
        <v>1922.7410214159004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137.33079268751101</v>
      </c>
      <c r="C28" s="16">
        <f t="shared" si="3"/>
        <v>139.78002214435543</v>
      </c>
      <c r="D28" s="16">
        <f t="shared" si="3"/>
        <v>2919.3859813086187</v>
      </c>
      <c r="E28" s="16">
        <f t="shared" si="3"/>
        <v>2097.7997845334453</v>
      </c>
      <c r="F28" s="16">
        <f t="shared" si="3"/>
        <v>2160.11504349406</v>
      </c>
      <c r="G28" s="16">
        <f t="shared" si="3"/>
        <v>257.80148621547744</v>
      </c>
      <c r="H28" s="16">
        <f t="shared" si="3"/>
        <v>3549.9436609180352</v>
      </c>
      <c r="I28" s="16">
        <f t="shared" si="3"/>
        <v>2239.1660602609209</v>
      </c>
      <c r="J28" s="16">
        <f t="shared" si="3"/>
        <v>1030.2127370535159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7187.8240596877013</v>
      </c>
      <c r="C29" s="16">
        <f t="shared" si="3"/>
        <v>6114.7492599427878</v>
      </c>
      <c r="D29" s="16">
        <f t="shared" si="3"/>
        <v>6091.0372314665365</v>
      </c>
      <c r="E29" s="16">
        <f t="shared" si="3"/>
        <v>6915.5558471352178</v>
      </c>
      <c r="F29" s="16">
        <f t="shared" si="3"/>
        <v>8389.6379554845298</v>
      </c>
      <c r="G29" s="16">
        <f t="shared" si="3"/>
        <v>331.77792268158021</v>
      </c>
      <c r="H29" s="16">
        <f t="shared" si="3"/>
        <v>2454.2208156443853</v>
      </c>
      <c r="I29" s="16">
        <f t="shared" si="3"/>
        <v>9005.3206929213411</v>
      </c>
      <c r="J29" s="16">
        <f t="shared" si="3"/>
        <v>8258.4575692502312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7489.3840529316294</v>
      </c>
      <c r="C30" s="16">
        <f t="shared" si="3"/>
        <v>6592.8138300776536</v>
      </c>
      <c r="D30" s="16">
        <f t="shared" si="3"/>
        <v>6804.091244554691</v>
      </c>
      <c r="E30" s="16">
        <f t="shared" si="3"/>
        <v>7470.0546296913017</v>
      </c>
      <c r="F30" s="16">
        <f t="shared" si="3"/>
        <v>9236.7606453165045</v>
      </c>
      <c r="G30" s="16">
        <f t="shared" si="3"/>
        <v>0</v>
      </c>
      <c r="H30" s="16">
        <f t="shared" si="3"/>
        <v>195.23724752666249</v>
      </c>
      <c r="I30" s="16">
        <f t="shared" si="3"/>
        <v>6290.5698292953748</v>
      </c>
      <c r="J30" s="16">
        <f t="shared" si="3"/>
        <v>5628.5028712562143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6904.8665864497816</v>
      </c>
      <c r="C31" s="16">
        <f t="shared" si="3"/>
        <v>6577.3447091034486</v>
      </c>
      <c r="D31" s="16">
        <f t="shared" si="3"/>
        <v>7796.9697576695844</v>
      </c>
      <c r="E31" s="16">
        <f t="shared" si="3"/>
        <v>4162.1751926748766</v>
      </c>
      <c r="F31" s="16">
        <f t="shared" si="3"/>
        <v>5629.2300621609102</v>
      </c>
      <c r="G31" s="16">
        <f t="shared" si="3"/>
        <v>71.285969900736404</v>
      </c>
      <c r="H31" s="16">
        <f t="shared" si="3"/>
        <v>160.15953946972161</v>
      </c>
      <c r="I31" s="16">
        <f t="shared" si="3"/>
        <v>733.16614875802554</v>
      </c>
      <c r="J31" s="16">
        <f t="shared" si="3"/>
        <v>1570.9209477324648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6416.854595458557</v>
      </c>
      <c r="C32" s="16">
        <f t="shared" si="3"/>
        <v>6981.7780034893804</v>
      </c>
      <c r="D32" s="16">
        <f t="shared" si="3"/>
        <v>9094.9070557850137</v>
      </c>
      <c r="E32" s="16">
        <f t="shared" si="3"/>
        <v>1487.2488540758177</v>
      </c>
      <c r="F32" s="16">
        <f t="shared" si="3"/>
        <v>2023.8631900606383</v>
      </c>
      <c r="G32" s="16">
        <f t="shared" si="3"/>
        <v>1407.7091512932284</v>
      </c>
      <c r="H32" s="16">
        <f t="shared" si="3"/>
        <v>5167.6308101879331</v>
      </c>
      <c r="I32" s="16">
        <f t="shared" si="3"/>
        <v>267.49758133866487</v>
      </c>
      <c r="J32" s="16">
        <f t="shared" si="3"/>
        <v>651.1377650979025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8993.6716592341418</v>
      </c>
      <c r="C33" s="16">
        <f t="shared" si="3"/>
        <v>8417.1864125164248</v>
      </c>
      <c r="D33" s="16">
        <f t="shared" si="3"/>
        <v>9805.6944523830607</v>
      </c>
      <c r="E33" s="16">
        <f t="shared" si="3"/>
        <v>525.7056038196032</v>
      </c>
      <c r="F33" s="16">
        <f t="shared" si="3"/>
        <v>451.38525974998674</v>
      </c>
      <c r="G33" s="16">
        <f t="shared" si="3"/>
        <v>609.56455813451134</v>
      </c>
      <c r="H33" s="16">
        <f t="shared" si="3"/>
        <v>7602.5009527599414</v>
      </c>
      <c r="I33" s="16">
        <f t="shared" si="3"/>
        <v>186.59443393650741</v>
      </c>
      <c r="J33" s="16">
        <f t="shared" si="3"/>
        <v>329.29789445397984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20114.780515261697</v>
      </c>
      <c r="C34" s="16">
        <f t="shared" si="3"/>
        <v>19727.27431442868</v>
      </c>
      <c r="D34" s="16">
        <f t="shared" si="3"/>
        <v>18890.420312187463</v>
      </c>
      <c r="E34" s="16">
        <f t="shared" si="3"/>
        <v>6038.1136923540762</v>
      </c>
      <c r="F34" s="16">
        <f t="shared" si="3"/>
        <v>5963.6651655371725</v>
      </c>
      <c r="G34" s="16">
        <f t="shared" si="3"/>
        <v>5702.6381251170878</v>
      </c>
      <c r="H34" s="16">
        <f t="shared" si="3"/>
        <v>20052.704138790257</v>
      </c>
      <c r="I34" s="16">
        <f t="shared" si="3"/>
        <v>4760.3848675004829</v>
      </c>
      <c r="J34" s="16">
        <f t="shared" si="3"/>
        <v>5200.3804598816641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</v>
      </c>
      <c r="E38" s="16">
        <v>820.13437499999918</v>
      </c>
      <c r="F38" s="16">
        <v>792.24799999999959</v>
      </c>
      <c r="G38" s="16">
        <v>357.87441281962424</v>
      </c>
      <c r="H38" s="16">
        <v>137.33079268751101</v>
      </c>
      <c r="I38" s="16">
        <v>7187.8240596877013</v>
      </c>
      <c r="J38" s="16">
        <v>7489.3840529316294</v>
      </c>
      <c r="K38" s="16">
        <v>6904.8665864497816</v>
      </c>
      <c r="L38" s="16">
        <v>6416.854595458557</v>
      </c>
      <c r="M38" s="16">
        <v>8993.6716592341418</v>
      </c>
      <c r="N38" s="16">
        <v>20114.780515261697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0</v>
      </c>
      <c r="E39" s="16">
        <v>820.1343749999993</v>
      </c>
      <c r="F39" s="16">
        <v>869.69781124999986</v>
      </c>
      <c r="G39" s="16">
        <v>411.38217499650585</v>
      </c>
      <c r="H39" s="16">
        <v>139.78002214435543</v>
      </c>
      <c r="I39" s="16">
        <v>6114.7492599427878</v>
      </c>
      <c r="J39" s="16">
        <v>6592.8138300776536</v>
      </c>
      <c r="K39" s="16">
        <v>6577.3447091034486</v>
      </c>
      <c r="L39" s="16">
        <v>6981.7780034893804</v>
      </c>
      <c r="M39" s="16">
        <v>8417.1864125164248</v>
      </c>
      <c r="N39" s="16">
        <v>19727.27431442868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</v>
      </c>
      <c r="E40" s="16">
        <v>820.13437499999918</v>
      </c>
      <c r="F40" s="16">
        <v>1362.8160048302</v>
      </c>
      <c r="G40" s="16">
        <v>1922.7410214159004</v>
      </c>
      <c r="H40" s="16">
        <v>2919.3859813086187</v>
      </c>
      <c r="I40" s="16">
        <v>6091.0372314665365</v>
      </c>
      <c r="J40" s="16">
        <v>6804.091244554691</v>
      </c>
      <c r="K40" s="16">
        <v>7796.9697576695844</v>
      </c>
      <c r="L40" s="16">
        <v>9094.9070557850137</v>
      </c>
      <c r="M40" s="16">
        <v>9805.6944523830607</v>
      </c>
      <c r="N40" s="16">
        <v>18890.420312187463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</v>
      </c>
      <c r="E41" s="16">
        <v>820.13437499999918</v>
      </c>
      <c r="F41" s="16">
        <v>1362.8160048302</v>
      </c>
      <c r="G41" s="16">
        <v>333.82962807864527</v>
      </c>
      <c r="H41" s="16">
        <v>2097.7997845334453</v>
      </c>
      <c r="I41" s="16">
        <v>6915.5558471352178</v>
      </c>
      <c r="J41" s="16">
        <v>7470.0546296913017</v>
      </c>
      <c r="K41" s="16">
        <v>4162.1751926748766</v>
      </c>
      <c r="L41" s="16">
        <v>1487.2488540758177</v>
      </c>
      <c r="M41" s="16">
        <v>525.7056038196032</v>
      </c>
      <c r="N41" s="16">
        <v>6038.1136923540762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</v>
      </c>
      <c r="E42" s="16">
        <v>820.13437499999918</v>
      </c>
      <c r="F42" s="16">
        <v>1362.8160048302</v>
      </c>
      <c r="G42" s="16">
        <v>1922.7410214159004</v>
      </c>
      <c r="H42" s="16">
        <v>1330.4385311767855</v>
      </c>
      <c r="I42" s="16">
        <v>5066.8561438844672</v>
      </c>
      <c r="J42" s="16">
        <v>8758.8094831888557</v>
      </c>
      <c r="K42" s="16">
        <v>6709.4240902799165</v>
      </c>
      <c r="L42" s="16">
        <v>3441.5034121193275</v>
      </c>
      <c r="M42" s="16">
        <v>1094.7874570327303</v>
      </c>
      <c r="N42" s="16">
        <v>5625.2637336411262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</v>
      </c>
      <c r="E43" s="16">
        <v>820.13437499999918</v>
      </c>
      <c r="F43" s="16">
        <v>1362.8160048302</v>
      </c>
      <c r="G43" s="16">
        <v>333.8296280786455</v>
      </c>
      <c r="H43" s="16">
        <v>2048.2740505170418</v>
      </c>
      <c r="I43" s="16">
        <v>6778.171744147051</v>
      </c>
      <c r="J43" s="16">
        <v>7613.9410209610105</v>
      </c>
      <c r="K43" s="16">
        <v>4225.7311762862746</v>
      </c>
      <c r="L43" s="16">
        <v>1523.4426056280295</v>
      </c>
      <c r="M43" s="16">
        <v>497.91981645691237</v>
      </c>
      <c r="N43" s="16">
        <v>6019.2036529940297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</v>
      </c>
      <c r="E44" s="16">
        <v>820.13437499999918</v>
      </c>
      <c r="F44" s="16">
        <v>1362.8160048302</v>
      </c>
      <c r="G44" s="16">
        <v>1922.7410214159004</v>
      </c>
      <c r="H44" s="16">
        <v>2157.1628374413258</v>
      </c>
      <c r="I44" s="16">
        <v>8347.5456499305928</v>
      </c>
      <c r="J44" s="16">
        <v>9582.7241837321671</v>
      </c>
      <c r="K44" s="16">
        <v>5794.8319077631231</v>
      </c>
      <c r="L44" s="16">
        <v>2137.5695799093883</v>
      </c>
      <c r="M44" s="16">
        <v>452.06004850910131</v>
      </c>
      <c r="N44" s="16">
        <v>5963.3900301624317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</v>
      </c>
      <c r="E45" s="16">
        <v>820.13437499999918</v>
      </c>
      <c r="F45" s="16">
        <v>1362.8160048302</v>
      </c>
      <c r="G45" s="16">
        <v>1470.0351371255219</v>
      </c>
      <c r="H45" s="16">
        <v>257.80148621547744</v>
      </c>
      <c r="I45" s="16">
        <v>331.77792268158021</v>
      </c>
      <c r="J45" s="16">
        <v>0</v>
      </c>
      <c r="K45" s="16">
        <v>71.285969900736404</v>
      </c>
      <c r="L45" s="16">
        <v>1407.7091512932284</v>
      </c>
      <c r="M45" s="16">
        <v>609.56455813451134</v>
      </c>
      <c r="N45" s="16">
        <v>5702.6381251170878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</v>
      </c>
      <c r="E46" s="16">
        <v>820.13437499999918</v>
      </c>
      <c r="F46" s="16">
        <v>1362.8160048302</v>
      </c>
      <c r="G46" s="16">
        <v>1922.7410214159004</v>
      </c>
      <c r="H46" s="16">
        <v>3549.9436609180352</v>
      </c>
      <c r="I46" s="16">
        <v>2454.2208156443853</v>
      </c>
      <c r="J46" s="16">
        <v>195.23724752666249</v>
      </c>
      <c r="K46" s="16">
        <v>160.15953946972161</v>
      </c>
      <c r="L46" s="16">
        <v>5167.6308101879331</v>
      </c>
      <c r="M46" s="16">
        <v>7602.5009527599414</v>
      </c>
      <c r="N46" s="16">
        <v>20052.704138790257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</v>
      </c>
      <c r="E47" s="16">
        <v>820.13437499999918</v>
      </c>
      <c r="F47" s="16">
        <v>1362.8160048302</v>
      </c>
      <c r="G47" s="16">
        <v>1470.0351370362903</v>
      </c>
      <c r="H47" s="16">
        <v>257.80148618525442</v>
      </c>
      <c r="I47" s="16">
        <v>331.77792268157918</v>
      </c>
      <c r="J47" s="16">
        <v>0</v>
      </c>
      <c r="K47" s="16">
        <v>71.285969900736404</v>
      </c>
      <c r="L47" s="16">
        <v>1408.4558420576984</v>
      </c>
      <c r="M47" s="16">
        <v>482.29343530317931</v>
      </c>
      <c r="N47" s="16">
        <v>5697.0621649041514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</v>
      </c>
      <c r="E48" s="16">
        <v>820.13437499999918</v>
      </c>
      <c r="F48" s="16">
        <v>1362.8160048302</v>
      </c>
      <c r="G48" s="16">
        <v>1922.7410214159004</v>
      </c>
      <c r="H48" s="16">
        <v>3532.5420641551777</v>
      </c>
      <c r="I48" s="16">
        <v>2449.6157377508985</v>
      </c>
      <c r="J48" s="16">
        <v>195.23724752666249</v>
      </c>
      <c r="K48" s="16">
        <v>160.15953946972161</v>
      </c>
      <c r="L48" s="16">
        <v>5243.9974279306116</v>
      </c>
      <c r="M48" s="16">
        <v>7692.0444105291626</v>
      </c>
      <c r="N48" s="16">
        <v>20073.818815673043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</v>
      </c>
      <c r="E49" s="16">
        <v>820.13437499999918</v>
      </c>
      <c r="F49" s="16">
        <v>1362.8160048302</v>
      </c>
      <c r="G49" s="16">
        <v>1470.035137125521</v>
      </c>
      <c r="H49" s="16">
        <v>257.80148621547744</v>
      </c>
      <c r="I49" s="16">
        <v>331.77792268158021</v>
      </c>
      <c r="J49" s="16">
        <v>0</v>
      </c>
      <c r="K49" s="16">
        <v>71.285969900736404</v>
      </c>
      <c r="L49" s="16">
        <v>1407.7091513974365</v>
      </c>
      <c r="M49" s="16">
        <v>609.56452412318913</v>
      </c>
      <c r="N49" s="16">
        <v>5702.6381251148568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</v>
      </c>
      <c r="E50" s="16">
        <v>820.13437499999918</v>
      </c>
      <c r="F50" s="16">
        <v>1362.8160048302</v>
      </c>
      <c r="G50" s="16">
        <v>1922.7410214159004</v>
      </c>
      <c r="H50" s="16">
        <v>3549.943660956852</v>
      </c>
      <c r="I50" s="16">
        <v>2454.2208156585612</v>
      </c>
      <c r="J50" s="16">
        <v>195.23724752666249</v>
      </c>
      <c r="K50" s="16">
        <v>160.15953946972161</v>
      </c>
      <c r="L50" s="16">
        <v>5167.6308100330461</v>
      </c>
      <c r="M50" s="16">
        <v>7602.5009526630201</v>
      </c>
      <c r="N50" s="16">
        <v>20052.704138761339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</v>
      </c>
      <c r="E51" s="16">
        <v>820.13437499999918</v>
      </c>
      <c r="F51" s="16">
        <v>1362.8160048302</v>
      </c>
      <c r="G51" s="16">
        <v>689.14209743932929</v>
      </c>
      <c r="H51" s="16">
        <v>0</v>
      </c>
      <c r="I51" s="16">
        <v>154.95513028904099</v>
      </c>
      <c r="J51" s="16">
        <v>0</v>
      </c>
      <c r="K51" s="16">
        <v>98.407486388652998</v>
      </c>
      <c r="L51" s="16">
        <v>670.73960188707974</v>
      </c>
      <c r="M51" s="16">
        <v>526.90926332817651</v>
      </c>
      <c r="N51" s="16">
        <v>5301.4091355781493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</v>
      </c>
      <c r="E52" s="16">
        <v>820.13437499999918</v>
      </c>
      <c r="F52" s="16">
        <v>1362.8160048302</v>
      </c>
      <c r="G52" s="16">
        <v>1922.7410214159004</v>
      </c>
      <c r="H52" s="16">
        <v>2160.11504349406</v>
      </c>
      <c r="I52" s="16">
        <v>8389.6379554845298</v>
      </c>
      <c r="J52" s="16">
        <v>9236.7606453165045</v>
      </c>
      <c r="K52" s="16">
        <v>5629.2300621609102</v>
      </c>
      <c r="L52" s="16">
        <v>2023.8631900606383</v>
      </c>
      <c r="M52" s="16">
        <v>451.38525974998674</v>
      </c>
      <c r="N52" s="16">
        <v>5963.6651655371725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</v>
      </c>
      <c r="E53" s="16">
        <v>820.13437499999918</v>
      </c>
      <c r="F53" s="16">
        <v>1362.8160048302</v>
      </c>
      <c r="G53" s="16">
        <v>1922.7410214159004</v>
      </c>
      <c r="H53" s="16">
        <v>1562.3230376749802</v>
      </c>
      <c r="I53" s="16">
        <v>980.92951961855044</v>
      </c>
      <c r="J53" s="16">
        <v>168.3945036214547</v>
      </c>
      <c r="K53" s="16">
        <v>65.747030514071781</v>
      </c>
      <c r="L53" s="16">
        <v>1164.6289044907246</v>
      </c>
      <c r="M53" s="16">
        <v>1560.7346821462033</v>
      </c>
      <c r="N53" s="16">
        <v>11529.748404448455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</v>
      </c>
      <c r="E54" s="16">
        <v>820.13437499999918</v>
      </c>
      <c r="F54" s="16">
        <v>1362.8160048302</v>
      </c>
      <c r="G54" s="16">
        <v>1666.0292707232729</v>
      </c>
      <c r="H54" s="16">
        <v>646.58924072645721</v>
      </c>
      <c r="I54" s="16">
        <v>153.14708318104471</v>
      </c>
      <c r="J54" s="16">
        <v>0</v>
      </c>
      <c r="K54" s="16">
        <v>204.44288545440281</v>
      </c>
      <c r="L54" s="16">
        <v>2720.0512416747033</v>
      </c>
      <c r="M54" s="16">
        <v>1051.506071601689</v>
      </c>
      <c r="N54" s="16">
        <v>5056.6780429926512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</v>
      </c>
      <c r="E55" s="16">
        <v>820.13437499999918</v>
      </c>
      <c r="F55" s="16">
        <v>1362.8160048302</v>
      </c>
      <c r="G55" s="16">
        <v>1922.7410214159004</v>
      </c>
      <c r="H55" s="16">
        <v>3232.4292302975186</v>
      </c>
      <c r="I55" s="16">
        <v>2609.3834524591689</v>
      </c>
      <c r="J55" s="16">
        <v>176.30441129138438</v>
      </c>
      <c r="K55" s="16">
        <v>108.4926628773965</v>
      </c>
      <c r="L55" s="16">
        <v>5793.2532653406151</v>
      </c>
      <c r="M55" s="16">
        <v>10106.632450855319</v>
      </c>
      <c r="N55" s="16">
        <v>19635.413219414768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</v>
      </c>
      <c r="E56" s="16">
        <v>820.13437499999918</v>
      </c>
      <c r="F56" s="16">
        <v>1362.8160048302</v>
      </c>
      <c r="G56" s="16">
        <v>1437.3386463845616</v>
      </c>
      <c r="H56" s="16">
        <v>273.9533451074131</v>
      </c>
      <c r="I56" s="16">
        <v>218.0971526769105</v>
      </c>
      <c r="J56" s="16">
        <v>152.40555240802601</v>
      </c>
      <c r="K56" s="16">
        <v>130.30028528790311</v>
      </c>
      <c r="L56" s="16">
        <v>1877.2479107011659</v>
      </c>
      <c r="M56" s="16">
        <v>773.20418196967205</v>
      </c>
      <c r="N56" s="16">
        <v>5728.2526310151252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</v>
      </c>
      <c r="E57" s="16">
        <v>820.13437499999918</v>
      </c>
      <c r="F57" s="16">
        <v>1362.8160048302</v>
      </c>
      <c r="G57" s="16">
        <v>1922.7410214159004</v>
      </c>
      <c r="H57" s="16">
        <v>3409.3360975497858</v>
      </c>
      <c r="I57" s="16">
        <v>2077.6284991799953</v>
      </c>
      <c r="J57" s="16">
        <v>197.92224426677711</v>
      </c>
      <c r="K57" s="16">
        <v>163.77085900961811</v>
      </c>
      <c r="L57" s="16">
        <v>5750.2759377252969</v>
      </c>
      <c r="M57" s="16">
        <v>6914.6047180249479</v>
      </c>
      <c r="N57" s="16">
        <v>18991.732928025162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</v>
      </c>
      <c r="E58" s="16">
        <v>820.13437499999918</v>
      </c>
      <c r="F58" s="16">
        <v>1362.8160048302</v>
      </c>
      <c r="G58" s="16">
        <v>743.75692299795924</v>
      </c>
      <c r="H58" s="16">
        <v>2239.1660602609209</v>
      </c>
      <c r="I58" s="16">
        <v>9005.3206929213411</v>
      </c>
      <c r="J58" s="16">
        <v>6290.5698292953748</v>
      </c>
      <c r="K58" s="16">
        <v>733.16614875802554</v>
      </c>
      <c r="L58" s="16">
        <v>267.49758133866487</v>
      </c>
      <c r="M58" s="16">
        <v>186.59443393650741</v>
      </c>
      <c r="N58" s="16">
        <v>4760.3848675004829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</v>
      </c>
      <c r="E59" s="16">
        <v>820.13437499999918</v>
      </c>
      <c r="F59" s="16">
        <v>1362.8160048302</v>
      </c>
      <c r="G59" s="16">
        <v>1922.7410214159004</v>
      </c>
      <c r="H59" s="16">
        <v>1030.2127370535159</v>
      </c>
      <c r="I59" s="16">
        <v>8258.4575692502312</v>
      </c>
      <c r="J59" s="16">
        <v>5628.5028712562143</v>
      </c>
      <c r="K59" s="16">
        <v>1570.9209477324648</v>
      </c>
      <c r="L59" s="16">
        <v>651.1377650979025</v>
      </c>
      <c r="M59" s="16">
        <v>329.29789445397984</v>
      </c>
      <c r="N59" s="16">
        <v>5200.3804598816641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</v>
      </c>
      <c r="E60" s="16">
        <v>820.13437499999918</v>
      </c>
      <c r="F60" s="16">
        <v>1362.8160048302</v>
      </c>
      <c r="G60" s="16">
        <v>746.17617352662592</v>
      </c>
      <c r="H60" s="16">
        <v>2228.0454943347136</v>
      </c>
      <c r="I60" s="16">
        <v>8919.5077787595874</v>
      </c>
      <c r="J60" s="16">
        <v>6187.0263981482858</v>
      </c>
      <c r="K60" s="16">
        <v>721.30190821619567</v>
      </c>
      <c r="L60" s="16">
        <v>270.83276763377773</v>
      </c>
      <c r="M60" s="16">
        <v>189.08581498114614</v>
      </c>
      <c r="N60" s="16">
        <v>4779.1279357119784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</v>
      </c>
      <c r="E61" s="16">
        <v>820.13437499999918</v>
      </c>
      <c r="F61" s="16">
        <v>1362.8160048302</v>
      </c>
      <c r="G61" s="16">
        <v>1922.7410214159004</v>
      </c>
      <c r="H61" s="16">
        <v>1028.1460001215755</v>
      </c>
      <c r="I61" s="16">
        <v>8241.2328707364941</v>
      </c>
      <c r="J61" s="16">
        <v>5874.698612641374</v>
      </c>
      <c r="K61" s="16">
        <v>1583.7010136355698</v>
      </c>
      <c r="L61" s="16">
        <v>511.84502400753252</v>
      </c>
      <c r="M61" s="16">
        <v>225.2041919333173</v>
      </c>
      <c r="N61" s="16">
        <v>5207.6801760825647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</v>
      </c>
      <c r="E62" s="16">
        <v>820.13437499999918</v>
      </c>
      <c r="F62" s="16">
        <v>1362.8160048302</v>
      </c>
      <c r="G62" s="16">
        <v>743.75692299795514</v>
      </c>
      <c r="H62" s="16">
        <v>2239.1660603269938</v>
      </c>
      <c r="I62" s="16">
        <v>9005.3206929171156</v>
      </c>
      <c r="J62" s="16">
        <v>6290.5698292794432</v>
      </c>
      <c r="K62" s="16">
        <v>733.16614875802554</v>
      </c>
      <c r="L62" s="16">
        <v>267.49758133866487</v>
      </c>
      <c r="M62" s="16">
        <v>186.5944339365075</v>
      </c>
      <c r="N62" s="16">
        <v>4760.3848674988458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</v>
      </c>
      <c r="E63" s="16">
        <v>820.13437499999918</v>
      </c>
      <c r="F63" s="16">
        <v>1362.8160048302</v>
      </c>
      <c r="G63" s="16">
        <v>127.4090339835643</v>
      </c>
      <c r="H63" s="16">
        <v>1574.4622355942984</v>
      </c>
      <c r="I63" s="16">
        <v>6889.7173087816209</v>
      </c>
      <c r="J63" s="16">
        <v>7426.321757587848</v>
      </c>
      <c r="K63" s="16">
        <v>4167.1424354858309</v>
      </c>
      <c r="L63" s="16">
        <v>1384.2130485334919</v>
      </c>
      <c r="M63" s="16">
        <v>557.40766927547304</v>
      </c>
      <c r="N63" s="16">
        <v>6058.2077783462992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</v>
      </c>
      <c r="E64" s="16">
        <v>820.13437499999918</v>
      </c>
      <c r="F64" s="16">
        <v>1362.8160048302</v>
      </c>
      <c r="G64" s="16">
        <v>1922.7410214159004</v>
      </c>
      <c r="H64" s="16">
        <v>1030.2127370534963</v>
      </c>
      <c r="I64" s="16">
        <v>8258.4575703070677</v>
      </c>
      <c r="J64" s="16">
        <v>5628.5028712047324</v>
      </c>
      <c r="K64" s="16">
        <v>1570.9209477324673</v>
      </c>
      <c r="L64" s="16">
        <v>651.13776951908767</v>
      </c>
      <c r="M64" s="16">
        <v>329.29789445485699</v>
      </c>
      <c r="N64" s="16">
        <v>5200.3804598791685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</v>
      </c>
      <c r="E65" s="16">
        <v>820.13437499999918</v>
      </c>
      <c r="F65" s="16">
        <v>1362.8160048302</v>
      </c>
      <c r="G65" s="16">
        <v>65.519813176301085</v>
      </c>
      <c r="H65" s="16">
        <v>489.21912407969268</v>
      </c>
      <c r="I65" s="16">
        <v>1681.3797073921332</v>
      </c>
      <c r="J65" s="16">
        <v>1164.5295991053888</v>
      </c>
      <c r="K65" s="16">
        <v>333.64929034083968</v>
      </c>
      <c r="L65" s="16">
        <v>421.02659798889204</v>
      </c>
      <c r="M65" s="16">
        <v>270.9711598956448</v>
      </c>
      <c r="N65" s="16">
        <v>4410.1406561278081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</v>
      </c>
      <c r="E66" s="16">
        <v>820.13437499999918</v>
      </c>
      <c r="F66" s="16">
        <v>1362.8160048302</v>
      </c>
      <c r="G66" s="16">
        <v>1922.7410214159004</v>
      </c>
      <c r="H66" s="16">
        <v>22.898138134470901</v>
      </c>
      <c r="I66" s="16">
        <v>1846.7272919944203</v>
      </c>
      <c r="J66" s="16">
        <v>1280.0336164478699</v>
      </c>
      <c r="K66" s="16">
        <v>430.51690681642287</v>
      </c>
      <c r="L66" s="16">
        <v>39.490038625625601</v>
      </c>
      <c r="M66" s="16">
        <v>523.61553549060704</v>
      </c>
      <c r="N66" s="16">
        <v>5018.5395217170662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</v>
      </c>
      <c r="E67" s="16">
        <v>820.13437499999918</v>
      </c>
      <c r="F67" s="16">
        <v>1362.8160048302</v>
      </c>
      <c r="G67" s="16">
        <v>494.33672926904558</v>
      </c>
      <c r="H67" s="16">
        <v>3013.6335889258362</v>
      </c>
      <c r="I67" s="16">
        <v>7727.7775984336531</v>
      </c>
      <c r="J67" s="16">
        <v>6235.8898561456353</v>
      </c>
      <c r="K67" s="16">
        <v>2289.9179587730696</v>
      </c>
      <c r="L67" s="16">
        <v>245.9864035622295</v>
      </c>
      <c r="M67" s="16">
        <v>137.9213876296208</v>
      </c>
      <c r="N67" s="16">
        <v>4638.5631368158483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</v>
      </c>
      <c r="E68" s="16">
        <v>820.13437499999918</v>
      </c>
      <c r="F68" s="16">
        <v>1362.8160048302</v>
      </c>
      <c r="G68" s="16">
        <v>1922.7410214159004</v>
      </c>
      <c r="H68" s="16">
        <v>876.61743946378624</v>
      </c>
      <c r="I68" s="16">
        <v>7736.3938569578604</v>
      </c>
      <c r="J68" s="16">
        <v>6986.8248955558865</v>
      </c>
      <c r="K68" s="16">
        <v>2738.3092315819044</v>
      </c>
      <c r="L68" s="16">
        <v>692.0676243865239</v>
      </c>
      <c r="M68" s="16">
        <v>798.81951301551203</v>
      </c>
      <c r="N68" s="16">
        <v>4851.9257442303087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</v>
      </c>
      <c r="E69" s="16">
        <v>820.13437499999918</v>
      </c>
      <c r="F69" s="16">
        <v>1362.8160048302</v>
      </c>
      <c r="G69" s="16">
        <v>743.68777510231962</v>
      </c>
      <c r="H69" s="16">
        <v>2123.4789770412208</v>
      </c>
      <c r="I69" s="16">
        <v>8590.5932201692904</v>
      </c>
      <c r="J69" s="16">
        <v>6011.2262405382144</v>
      </c>
      <c r="K69" s="16">
        <v>760.52509166097377</v>
      </c>
      <c r="L69" s="16">
        <v>274.77318867895588</v>
      </c>
      <c r="M69" s="16">
        <v>156.45343823308824</v>
      </c>
      <c r="N69" s="16">
        <v>4761.466387672438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</v>
      </c>
      <c r="E70" s="16">
        <v>820.13437499999918</v>
      </c>
      <c r="F70" s="16">
        <v>1362.8160048302</v>
      </c>
      <c r="G70" s="16">
        <v>1922.7410214159004</v>
      </c>
      <c r="H70" s="16">
        <v>1394.705085609701</v>
      </c>
      <c r="I70" s="16">
        <v>7653.5789568064347</v>
      </c>
      <c r="J70" s="16">
        <v>5782.1323255385087</v>
      </c>
      <c r="K70" s="16">
        <v>1690.0257362288432</v>
      </c>
      <c r="L70" s="16">
        <v>952.69232107857124</v>
      </c>
      <c r="M70" s="16">
        <v>143.8753956073771</v>
      </c>
      <c r="N70" s="16">
        <v>5200.2776078126826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</v>
      </c>
      <c r="E71" s="16">
        <v>820.13437499999918</v>
      </c>
      <c r="F71" s="16">
        <v>1362.8160048302</v>
      </c>
      <c r="G71" s="16">
        <v>1922.7410214159004</v>
      </c>
      <c r="H71" s="16">
        <v>2185.4824989266381</v>
      </c>
      <c r="I71" s="16">
        <v>8562.3613122776769</v>
      </c>
      <c r="J71" s="16">
        <v>9904.0069390214921</v>
      </c>
      <c r="K71" s="16">
        <v>6383.4081368928519</v>
      </c>
      <c r="L71" s="16">
        <v>2410.080819486278</v>
      </c>
      <c r="M71" s="16">
        <v>455.9403029640622</v>
      </c>
      <c r="N71" s="16">
        <v>6016.1113882906102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</v>
      </c>
      <c r="E72" s="16">
        <v>820.13437499999918</v>
      </c>
      <c r="F72" s="16">
        <v>1362.8160048302</v>
      </c>
      <c r="G72" s="16">
        <v>333.82962807864527</v>
      </c>
      <c r="H72" s="16">
        <v>1830.5785805282553</v>
      </c>
      <c r="I72" s="16">
        <v>6631.2161600381678</v>
      </c>
      <c r="J72" s="16">
        <v>6828.1018737784379</v>
      </c>
      <c r="K72" s="16">
        <v>4250.2957811498263</v>
      </c>
      <c r="L72" s="16">
        <v>1558.2531453061033</v>
      </c>
      <c r="M72" s="16">
        <v>562.75927286049864</v>
      </c>
      <c r="N72" s="16">
        <v>6160.9787859726266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</v>
      </c>
      <c r="E73" s="16">
        <v>820.13437499999918</v>
      </c>
      <c r="F73" s="16">
        <v>1362.8160048302</v>
      </c>
      <c r="G73" s="16">
        <v>1922.7410214159004</v>
      </c>
      <c r="H73" s="16">
        <v>2160.11504349406</v>
      </c>
      <c r="I73" s="16">
        <v>8389.6379535439628</v>
      </c>
      <c r="J73" s="16">
        <v>9236.7606433950932</v>
      </c>
      <c r="K73" s="16">
        <v>5629.2300610772782</v>
      </c>
      <c r="L73" s="16">
        <v>2023.8631897821701</v>
      </c>
      <c r="M73" s="16">
        <v>451.38525974998674</v>
      </c>
      <c r="N73" s="16">
        <v>5963.6651655320311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</v>
      </c>
      <c r="E74" s="16">
        <v>820.13437499999918</v>
      </c>
      <c r="F74" s="16">
        <v>1362.8160048302</v>
      </c>
      <c r="G74" s="16">
        <v>210.8883304457936</v>
      </c>
      <c r="H74" s="16">
        <v>0</v>
      </c>
      <c r="I74" s="16">
        <v>34.863696123099601</v>
      </c>
      <c r="J74" s="16">
        <v>267.42066135813593</v>
      </c>
      <c r="K74" s="16">
        <v>790.46935133299098</v>
      </c>
      <c r="L74" s="16">
        <v>885.17259287314016</v>
      </c>
      <c r="M74" s="16">
        <v>636.26298633177259</v>
      </c>
      <c r="N74" s="16">
        <v>5818.7590196546589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</v>
      </c>
      <c r="E75" s="16">
        <v>21.581499999999998</v>
      </c>
      <c r="F75" s="16">
        <v>135.9097282250834</v>
      </c>
      <c r="G75" s="16">
        <v>175.631728691771</v>
      </c>
      <c r="H75" s="16">
        <v>22.873211352677799</v>
      </c>
      <c r="I75" s="16">
        <v>525.70462227530072</v>
      </c>
      <c r="J75" s="16">
        <v>615.79888304658596</v>
      </c>
      <c r="K75" s="16">
        <v>312.30043281064411</v>
      </c>
      <c r="L75" s="16">
        <v>257.37576346601367</v>
      </c>
      <c r="M75" s="16">
        <v>137.46775490486399</v>
      </c>
      <c r="N75" s="16">
        <v>1736.9564123444309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</sheetData>
  <conditionalFormatting sqref="A1:XFD12 A13 C13:XFD13 A14:XFD18 A20:XFD1048576 N19:XFD19">
    <cfRule type="expression" dxfId="25" priority="3">
      <formula>_xlfn.ISFORMULA(A1)</formula>
    </cfRule>
  </conditionalFormatting>
  <conditionalFormatting sqref="B13">
    <cfRule type="expression" dxfId="24" priority="2">
      <formula>_xlfn.ISFORMULA(B13)</formula>
    </cfRule>
  </conditionalFormatting>
  <conditionalFormatting sqref="A19:M19">
    <cfRule type="expression" dxfId="23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799D8A-B7BE-4EE0-8D48-13342ED7AC45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008-BA95-4EC0-AFD7-94A2B3188560}">
  <sheetPr>
    <tabColor theme="5" tint="0.39997558519241921"/>
  </sheetPr>
  <dimension ref="A1:S154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223</v>
      </c>
    </row>
    <row r="2" spans="1:4" s="14" customFormat="1" x14ac:dyDescent="0.3">
      <c r="A2" s="5" t="s">
        <v>5</v>
      </c>
      <c r="B2" s="14" t="s">
        <v>203</v>
      </c>
    </row>
    <row r="3" spans="1:4" s="14" customFormat="1" x14ac:dyDescent="0.3">
      <c r="A3" s="5" t="s">
        <v>6</v>
      </c>
      <c r="B3" s="14" t="s">
        <v>222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287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288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289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213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$E$8:$P2000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tr">
        <f>CONCATENATE($B$22," Primary energy consumption (PJ)")</f>
        <v>PRIM FUELS - COA Primary energy consumption (PJ)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56</v>
      </c>
      <c r="B22" s="20" t="s">
        <v>57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INDEX($D$38:$N$154,MATCH(B$24&amp;$B$22,$B$38:$B$154&amp;$C$38:$C$154,0),MATCH($A25,$D$37:$N$37,0))</f>
        <v>168306.32212056764</v>
      </c>
      <c r="C25" s="16">
        <f t="array" ref="C25">INDEX($D$38:$N$154,MATCH(C$24&amp;$B$22,$B$38:$B$154&amp;$C$38:$C$154,0),MATCH($A25,$D$37:$N$37,0))</f>
        <v>161422.66722544498</v>
      </c>
      <c r="D25" s="16">
        <f t="array" ref="D25">INDEX($D$38:$N$154,MATCH(D$24&amp;$B$22,$B$38:$B$154&amp;$C$38:$C$154,0),MATCH($A25,$D$37:$N$37,0))</f>
        <v>168306.32212056764</v>
      </c>
      <c r="E25" s="16">
        <f t="array" ref="E25">INDEX($D$38:$N$154,MATCH(E$24&amp;$B$22,$B$38:$B$154&amp;$C$38:$C$154,0),MATCH($A25,$D$37:$N$37,0))</f>
        <v>168306.32212056764</v>
      </c>
      <c r="F25" s="16">
        <f t="array" ref="F25">INDEX($D$38:$N$154,MATCH(F$24&amp;$B$22,$B$38:$B$154&amp;$C$38:$C$154,0),MATCH($A25,$D$37:$N$37,0))</f>
        <v>168306.32212056764</v>
      </c>
      <c r="G25" s="16">
        <f t="array" ref="G25">INDEX($D$38:$N$154,MATCH(G$24&amp;$B$22,$B$38:$B$154&amp;$C$38:$C$154,0),MATCH($A25,$D$37:$N$37,0))</f>
        <v>168306.32212056764</v>
      </c>
      <c r="H25" s="16">
        <f t="array" ref="H25">INDEX($D$38:$N$154,MATCH(H$24&amp;$B$22,$B$38:$B$154&amp;$C$38:$C$154,0),MATCH($A25,$D$37:$N$37,0))</f>
        <v>168306.32212056764</v>
      </c>
      <c r="I25" s="16">
        <f t="array" ref="I25">INDEX($D$38:$N$154,MATCH(I$24&amp;$B$22,$B$38:$B$154&amp;$C$38:$C$154,0),MATCH($A25,$D$37:$N$37,0))</f>
        <v>168306.32212056764</v>
      </c>
      <c r="J25" s="16">
        <f t="array" ref="J25">INDEX($D$38:$N$154,MATCH(J$24&amp;$B$22,$B$38:$B$154&amp;$C$38:$C$154,0),MATCH($A25,$D$37:$N$37,0))</f>
        <v>168306.32212056764</v>
      </c>
      <c r="K25" s="16" t="e">
        <f t="array" ref="K25">INDEX($D$38:$N$154,MATCH(K$24&amp;$B$22,$B$38:$B$154&amp;$C$38:$C$154,0),MATCH($A25,$D$37:$N$37,0))</f>
        <v>#N/A</v>
      </c>
      <c r="L25" s="16" t="e">
        <f t="array" ref="L25">INDEX($D$38:$N$154,MATCH(L$24&amp;$B$22,$B$38:$B$154&amp;$C$38:$C$154,0),MATCH($A25,$D$37:$N$37,0))</f>
        <v>#N/A</v>
      </c>
      <c r="M25" s="16" t="e">
        <f t="array" ref="M25">INDEX($D$38:$N$154,MATCH(M$24&amp;$B$22,$B$38:$B$154&amp;$C$38:$C$154,0),MATCH($A25,$D$37:$N$37,0))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INDEX($D$38:$N$154,MATCH(B$24&amp;$B$22,$B$38:$B$154&amp;$C$38:$C$154,0),MATCH($A26,$D$37:$N$37,0))</f>
        <v>194711.07159263283</v>
      </c>
      <c r="C26" s="16">
        <f t="array" ref="C26">INDEX($D$38:$N$154,MATCH(C$24&amp;$B$22,$B$38:$B$154&amp;$C$38:$C$154,0),MATCH($A26,$D$37:$N$37,0))</f>
        <v>153928.58067777156</v>
      </c>
      <c r="D26" s="16">
        <f t="array" ref="D26">INDEX($D$38:$N$154,MATCH(D$24&amp;$B$22,$B$38:$B$154&amp;$C$38:$C$154,0),MATCH($A26,$D$37:$N$37,0))</f>
        <v>134111.16375601804</v>
      </c>
      <c r="E26" s="16">
        <f t="array" ref="E26">INDEX($D$38:$N$154,MATCH(E$24&amp;$B$22,$B$38:$B$154&amp;$C$38:$C$154,0),MATCH($A26,$D$37:$N$37,0))</f>
        <v>134111.16375601804</v>
      </c>
      <c r="F26" s="16">
        <f t="array" ref="F26">INDEX($D$38:$N$154,MATCH(F$24&amp;$B$22,$B$38:$B$154&amp;$C$38:$C$154,0),MATCH($A26,$D$37:$N$37,0))</f>
        <v>134111.16375601804</v>
      </c>
      <c r="G26" s="16">
        <f t="array" ref="G26">INDEX($D$38:$N$154,MATCH(G$24&amp;$B$22,$B$38:$B$154&amp;$C$38:$C$154,0),MATCH($A26,$D$37:$N$37,0))</f>
        <v>134111.16375601804</v>
      </c>
      <c r="H26" s="16">
        <f t="array" ref="H26">INDEX($D$38:$N$154,MATCH(H$24&amp;$B$22,$B$38:$B$154&amp;$C$38:$C$154,0),MATCH($A26,$D$37:$N$37,0))</f>
        <v>134111.16375601804</v>
      </c>
      <c r="I26" s="16">
        <f t="array" ref="I26">INDEX($D$38:$N$154,MATCH(I$24&amp;$B$22,$B$38:$B$154&amp;$C$38:$C$154,0),MATCH($A26,$D$37:$N$37,0))</f>
        <v>134111.16375601804</v>
      </c>
      <c r="J26" s="16">
        <f t="array" ref="J26">INDEX($D$38:$N$154,MATCH(J$24&amp;$B$22,$B$38:$B$154&amp;$C$38:$C$154,0),MATCH($A26,$D$37:$N$37,0))</f>
        <v>134111.16375601804</v>
      </c>
      <c r="K26" s="16" t="e">
        <f t="array" ref="K26">INDEX($D$38:$N$154,MATCH(K$24&amp;$B$22,$B$38:$B$154&amp;$C$38:$C$154,0),MATCH($A26,$D$37:$N$37,0))</f>
        <v>#N/A</v>
      </c>
      <c r="L26" s="16" t="e">
        <f t="array" ref="L26">INDEX($D$38:$N$154,MATCH(L$24&amp;$B$22,$B$38:$B$154&amp;$C$38:$C$154,0),MATCH($A26,$D$37:$N$37,0))</f>
        <v>#N/A</v>
      </c>
      <c r="M26" s="16" t="e">
        <f t="array" ref="M26">INDEX($D$38:$N$154,MATCH(M$24&amp;$B$22,$B$38:$B$154&amp;$C$38:$C$154,0),MATCH($A26,$D$37:$N$37,0))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INDEX($D$38:$N$154,MATCH(B$24&amp;$B$22,$B$38:$B$154&amp;$C$38:$C$154,0),MATCH($A27,$D$37:$N$37,0))</f>
        <v>217970.23881409963</v>
      </c>
      <c r="C27" s="16">
        <f t="array" ref="C27">INDEX($D$38:$N$154,MATCH(C$24&amp;$B$22,$B$38:$B$154&amp;$C$38:$C$154,0),MATCH($A27,$D$37:$N$37,0))</f>
        <v>180469.81488646189</v>
      </c>
      <c r="D27" s="16">
        <f t="array" ref="D27">INDEX($D$38:$N$154,MATCH(D$24&amp;$B$22,$B$38:$B$154&amp;$C$38:$C$154,0),MATCH($A27,$D$37:$N$37,0))</f>
        <v>131730.77292402135</v>
      </c>
      <c r="E27" s="16">
        <f t="array" ref="E27">INDEX($D$38:$N$154,MATCH(E$24&amp;$B$22,$B$38:$B$154&amp;$C$38:$C$154,0),MATCH($A27,$D$37:$N$37,0))</f>
        <v>102966.70891373135</v>
      </c>
      <c r="F27" s="16">
        <f t="array" ref="F27">INDEX($D$38:$N$154,MATCH(F$24&amp;$B$22,$B$38:$B$154&amp;$C$38:$C$154,0),MATCH($A27,$D$37:$N$37,0))</f>
        <v>131730.77292402135</v>
      </c>
      <c r="G27" s="16">
        <f t="array" ref="G27">INDEX($D$38:$N$154,MATCH(G$24&amp;$B$22,$B$38:$B$154&amp;$C$38:$C$154,0),MATCH($A27,$D$37:$N$37,0))</f>
        <v>60331.327953358646</v>
      </c>
      <c r="H27" s="16">
        <f t="array" ref="H27">INDEX($D$38:$N$154,MATCH(H$24&amp;$B$22,$B$38:$B$154&amp;$C$38:$C$154,0),MATCH($A27,$D$37:$N$37,0))</f>
        <v>131730.77292402135</v>
      </c>
      <c r="I27" s="16">
        <f t="array" ref="I27">INDEX($D$38:$N$154,MATCH(I$24&amp;$B$22,$B$38:$B$154&amp;$C$38:$C$154,0),MATCH($A27,$D$37:$N$37,0))</f>
        <v>76009.751537498916</v>
      </c>
      <c r="J27" s="16">
        <f t="array" ref="J27">INDEX($D$38:$N$154,MATCH(J$24&amp;$B$22,$B$38:$B$154&amp;$C$38:$C$154,0),MATCH($A27,$D$37:$N$37,0))</f>
        <v>131730.77292402135</v>
      </c>
      <c r="K27" s="16" t="e">
        <f t="array" ref="K27">INDEX($D$38:$N$154,MATCH(K$24&amp;$B$22,$B$38:$B$154&amp;$C$38:$C$154,0),MATCH($A27,$D$37:$N$37,0))</f>
        <v>#N/A</v>
      </c>
      <c r="L27" s="16" t="e">
        <f t="array" ref="L27">INDEX($D$38:$N$154,MATCH(L$24&amp;$B$22,$B$38:$B$154&amp;$C$38:$C$154,0),MATCH($A27,$D$37:$N$37,0))</f>
        <v>#N/A</v>
      </c>
      <c r="M27" s="16" t="e">
        <f t="array" ref="M27">INDEX($D$38:$N$154,MATCH(M$24&amp;$B$22,$B$38:$B$154&amp;$C$38:$C$154,0),MATCH($A27,$D$37:$N$37,0))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INDEX($D$38:$N$154,MATCH(B$24&amp;$B$22,$B$38:$B$154&amp;$C$38:$C$154,0),MATCH($A28,$D$37:$N$37,0))</f>
        <v>237028.32235118083</v>
      </c>
      <c r="C28" s="16">
        <f t="array" ref="C28">INDEX($D$38:$N$154,MATCH(C$24&amp;$B$22,$B$38:$B$154&amp;$C$38:$C$154,0),MATCH($A28,$D$37:$N$37,0))</f>
        <v>228993.75326449334</v>
      </c>
      <c r="D28" s="16">
        <f t="array" ref="D28">INDEX($D$38:$N$154,MATCH(D$24&amp;$B$22,$B$38:$B$154&amp;$C$38:$C$154,0),MATCH($A28,$D$37:$N$37,0))</f>
        <v>144919.82904299005</v>
      </c>
      <c r="E28" s="16">
        <f t="array" ref="E28">INDEX($D$38:$N$154,MATCH(E$24&amp;$B$22,$B$38:$B$154&amp;$C$38:$C$154,0),MATCH($A28,$D$37:$N$37,0))</f>
        <v>90355.260932839199</v>
      </c>
      <c r="F28" s="16">
        <f t="array" ref="F28">INDEX($D$38:$N$154,MATCH(F$24&amp;$B$22,$B$38:$B$154&amp;$C$38:$C$154,0),MATCH($A28,$D$37:$N$37,0))</f>
        <v>91801.221655928399</v>
      </c>
      <c r="G28" s="16">
        <f t="array" ref="G28">INDEX($D$38:$N$154,MATCH(G$24&amp;$B$22,$B$38:$B$154&amp;$C$38:$C$154,0),MATCH($A28,$D$37:$N$37,0))</f>
        <v>49505.316892161864</v>
      </c>
      <c r="H28" s="16">
        <f t="array" ref="H28">INDEX($D$38:$N$154,MATCH(H$24&amp;$B$22,$B$38:$B$154&amp;$C$38:$C$154,0),MATCH($A28,$D$37:$N$37,0))</f>
        <v>51733.323643599382</v>
      </c>
      <c r="I28" s="16">
        <f t="array" ref="I28">INDEX($D$38:$N$154,MATCH(I$24&amp;$B$22,$B$38:$B$154&amp;$C$38:$C$154,0),MATCH($A28,$D$37:$N$37,0))</f>
        <v>56113.459287662728</v>
      </c>
      <c r="J28" s="16">
        <f t="array" ref="J28">INDEX($D$38:$N$154,MATCH(J$24&amp;$B$22,$B$38:$B$154&amp;$C$38:$C$154,0),MATCH($A28,$D$37:$N$37,0))</f>
        <v>61860.891801870683</v>
      </c>
      <c r="K28" s="16" t="e">
        <f t="array" ref="K28">INDEX($D$38:$N$154,MATCH(K$24&amp;$B$22,$B$38:$B$154&amp;$C$38:$C$154,0),MATCH($A28,$D$37:$N$37,0))</f>
        <v>#N/A</v>
      </c>
      <c r="L28" s="16" t="e">
        <f t="array" ref="L28">INDEX($D$38:$N$154,MATCH(L$24&amp;$B$22,$B$38:$B$154&amp;$C$38:$C$154,0),MATCH($A28,$D$37:$N$37,0))</f>
        <v>#N/A</v>
      </c>
      <c r="M28" s="16" t="e">
        <f t="array" ref="M28">INDEX($D$38:$N$154,MATCH(M$24&amp;$B$22,$B$38:$B$154&amp;$C$38:$C$154,0),MATCH($A28,$D$37:$N$37,0))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INDEX($D$38:$N$154,MATCH(B$24&amp;$B$22,$B$38:$B$154&amp;$C$38:$C$154,0),MATCH($A29,$D$37:$N$37,0))</f>
        <v>252454.65534414563</v>
      </c>
      <c r="C29" s="16">
        <f t="array" ref="C29">INDEX($D$38:$N$154,MATCH(C$24&amp;$B$22,$B$38:$B$154&amp;$C$38:$C$154,0),MATCH($A29,$D$37:$N$37,0))</f>
        <v>251619.36988689896</v>
      </c>
      <c r="D29" s="16">
        <f t="array" ref="D29">INDEX($D$38:$N$154,MATCH(D$24&amp;$B$22,$B$38:$B$154&amp;$C$38:$C$154,0),MATCH($A29,$D$37:$N$37,0))</f>
        <v>164600.16025617617</v>
      </c>
      <c r="E29" s="16">
        <f t="array" ref="E29">INDEX($D$38:$N$154,MATCH(E$24&amp;$B$22,$B$38:$B$154&amp;$C$38:$C$154,0),MATCH($A29,$D$37:$N$37,0))</f>
        <v>93773.608146290775</v>
      </c>
      <c r="F29" s="16">
        <f t="array" ref="F29">INDEX($D$38:$N$154,MATCH(F$24&amp;$B$22,$B$38:$B$154&amp;$C$38:$C$154,0),MATCH($A29,$D$37:$N$37,0))</f>
        <v>78667.281591687803</v>
      </c>
      <c r="G29" s="16">
        <f t="array" ref="G29">INDEX($D$38:$N$154,MATCH(G$24&amp;$B$22,$B$38:$B$154&amp;$C$38:$C$154,0),MATCH($A29,$D$37:$N$37,0))</f>
        <v>40156.339140458731</v>
      </c>
      <c r="H29" s="16">
        <f t="array" ref="H29">INDEX($D$38:$N$154,MATCH(H$24&amp;$B$22,$B$38:$B$154&amp;$C$38:$C$154,0),MATCH($A29,$D$37:$N$37,0))</f>
        <v>44198.897233864023</v>
      </c>
      <c r="I29" s="16">
        <f t="array" ref="I29">INDEX($D$38:$N$154,MATCH(I$24&amp;$B$22,$B$38:$B$154&amp;$C$38:$C$154,0),MATCH($A29,$D$37:$N$37,0))</f>
        <v>77967.067486619868</v>
      </c>
      <c r="J29" s="16">
        <f t="array" ref="J29">INDEX($D$38:$N$154,MATCH(J$24&amp;$B$22,$B$38:$B$154&amp;$C$38:$C$154,0),MATCH($A29,$D$37:$N$37,0))</f>
        <v>71181.769048246511</v>
      </c>
      <c r="K29" s="16" t="e">
        <f t="array" ref="K29">INDEX($D$38:$N$154,MATCH(K$24&amp;$B$22,$B$38:$B$154&amp;$C$38:$C$154,0),MATCH($A29,$D$37:$N$37,0))</f>
        <v>#N/A</v>
      </c>
      <c r="L29" s="16" t="e">
        <f t="array" ref="L29">INDEX($D$38:$N$154,MATCH(L$24&amp;$B$22,$B$38:$B$154&amp;$C$38:$C$154,0),MATCH($A29,$D$37:$N$37,0))</f>
        <v>#N/A</v>
      </c>
      <c r="M29" s="16" t="e">
        <f t="array" ref="M29">INDEX($D$38:$N$154,MATCH(M$24&amp;$B$22,$B$38:$B$154&amp;$C$38:$C$154,0),MATCH($A29,$D$37:$N$37,0))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INDEX($D$38:$N$154,MATCH(B$24&amp;$B$22,$B$38:$B$154&amp;$C$38:$C$154,0),MATCH($A30,$D$37:$N$37,0))</f>
        <v>288115.56676016276</v>
      </c>
      <c r="C30" s="16">
        <f t="array" ref="C30">INDEX($D$38:$N$154,MATCH(C$24&amp;$B$22,$B$38:$B$154&amp;$C$38:$C$154,0),MATCH($A30,$D$37:$N$37,0))</f>
        <v>290917.17473831744</v>
      </c>
      <c r="D30" s="16">
        <f t="array" ref="D30">INDEX($D$38:$N$154,MATCH(D$24&amp;$B$22,$B$38:$B$154&amp;$C$38:$C$154,0),MATCH($A30,$D$37:$N$37,0))</f>
        <v>177795.74952531158</v>
      </c>
      <c r="E30" s="16">
        <f t="array" ref="E30">INDEX($D$38:$N$154,MATCH(E$24&amp;$B$22,$B$38:$B$154&amp;$C$38:$C$154,0),MATCH($A30,$D$37:$N$37,0))</f>
        <v>100476.85784571672</v>
      </c>
      <c r="F30" s="16">
        <f t="array" ref="F30">INDEX($D$38:$N$154,MATCH(F$24&amp;$B$22,$B$38:$B$154&amp;$C$38:$C$154,0),MATCH($A30,$D$37:$N$37,0))</f>
        <v>90891.184479918098</v>
      </c>
      <c r="G30" s="16">
        <f t="array" ref="G30">INDEX($D$38:$N$154,MATCH(G$24&amp;$B$22,$B$38:$B$154&amp;$C$38:$C$154,0),MATCH($A30,$D$37:$N$37,0))</f>
        <v>64120.756584532406</v>
      </c>
      <c r="H30" s="16">
        <f t="array" ref="H30">INDEX($D$38:$N$154,MATCH(H$24&amp;$B$22,$B$38:$B$154&amp;$C$38:$C$154,0),MATCH($A30,$D$37:$N$37,0))</f>
        <v>17666.433145517734</v>
      </c>
      <c r="I30" s="16">
        <f t="array" ref="I30">INDEX($D$38:$N$154,MATCH(I$24&amp;$B$22,$B$38:$B$154&amp;$C$38:$C$154,0),MATCH($A30,$D$37:$N$37,0))</f>
        <v>95662.427202340346</v>
      </c>
      <c r="J30" s="16">
        <f t="array" ref="J30">INDEX($D$38:$N$154,MATCH(J$24&amp;$B$22,$B$38:$B$154&amp;$C$38:$C$154,0),MATCH($A30,$D$37:$N$37,0))</f>
        <v>69500.088297395239</v>
      </c>
      <c r="K30" s="16" t="e">
        <f t="array" ref="K30">INDEX($D$38:$N$154,MATCH(K$24&amp;$B$22,$B$38:$B$154&amp;$C$38:$C$154,0),MATCH($A30,$D$37:$N$37,0))</f>
        <v>#N/A</v>
      </c>
      <c r="L30" s="16" t="e">
        <f t="array" ref="L30">INDEX($D$38:$N$154,MATCH(L$24&amp;$B$22,$B$38:$B$154&amp;$C$38:$C$154,0),MATCH($A30,$D$37:$N$37,0))</f>
        <v>#N/A</v>
      </c>
      <c r="M30" s="16" t="e">
        <f t="array" ref="M30">INDEX($D$38:$N$154,MATCH(M$24&amp;$B$22,$B$38:$B$154&amp;$C$38:$C$154,0),MATCH($A30,$D$37:$N$37,0))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INDEX($D$38:$N$154,MATCH(B$24&amp;$B$22,$B$38:$B$154&amp;$C$38:$C$154,0),MATCH($A31,$D$37:$N$37,0))</f>
        <v>324720.53065286839</v>
      </c>
      <c r="C31" s="16">
        <f t="array" ref="C31">INDEX($D$38:$N$154,MATCH(C$24&amp;$B$22,$B$38:$B$154&amp;$C$38:$C$154,0),MATCH($A31,$D$37:$N$37,0))</f>
        <v>324334.09993139131</v>
      </c>
      <c r="D31" s="16">
        <f t="array" ref="D31">INDEX($D$38:$N$154,MATCH(D$24&amp;$B$22,$B$38:$B$154&amp;$C$38:$C$154,0),MATCH($A31,$D$37:$N$37,0))</f>
        <v>275273.51685227227</v>
      </c>
      <c r="E31" s="16">
        <f t="array" ref="E31">INDEX($D$38:$N$154,MATCH(E$24&amp;$B$22,$B$38:$B$154&amp;$C$38:$C$154,0),MATCH($A31,$D$37:$N$37,0))</f>
        <v>97822.781958668842</v>
      </c>
      <c r="F31" s="16">
        <f t="array" ref="F31">INDEX($D$38:$N$154,MATCH(F$24&amp;$B$22,$B$38:$B$154&amp;$C$38:$C$154,0),MATCH($A31,$D$37:$N$37,0))</f>
        <v>100864.81289737186</v>
      </c>
      <c r="G31" s="16">
        <f t="array" ref="G31">INDEX($D$38:$N$154,MATCH(G$24&amp;$B$22,$B$38:$B$154&amp;$C$38:$C$154,0),MATCH($A31,$D$37:$N$37,0))</f>
        <v>95885.843304745445</v>
      </c>
      <c r="H31" s="16">
        <f t="array" ref="H31">INDEX($D$38:$N$154,MATCH(H$24&amp;$B$22,$B$38:$B$154&amp;$C$38:$C$154,0),MATCH($A31,$D$37:$N$37,0))</f>
        <v>107675.00397315828</v>
      </c>
      <c r="I31" s="16">
        <f t="array" ref="I31">INDEX($D$38:$N$154,MATCH(I$24&amp;$B$22,$B$38:$B$154&amp;$C$38:$C$154,0),MATCH($A31,$D$37:$N$37,0))</f>
        <v>101136.89823172957</v>
      </c>
      <c r="J31" s="16">
        <f t="array" ref="J31">INDEX($D$38:$N$154,MATCH(J$24&amp;$B$22,$B$38:$B$154&amp;$C$38:$C$154,0),MATCH($A31,$D$37:$N$37,0))</f>
        <v>100218.39135976737</v>
      </c>
      <c r="K31" s="16" t="e">
        <f t="array" ref="K31">INDEX($D$38:$N$154,MATCH(K$24&amp;$B$22,$B$38:$B$154&amp;$C$38:$C$154,0),MATCH($A31,$D$37:$N$37,0))</f>
        <v>#N/A</v>
      </c>
      <c r="L31" s="16" t="e">
        <f t="array" ref="L31">INDEX($D$38:$N$154,MATCH(L$24&amp;$B$22,$B$38:$B$154&amp;$C$38:$C$154,0),MATCH($A31,$D$37:$N$37,0))</f>
        <v>#N/A</v>
      </c>
      <c r="M31" s="16" t="e">
        <f t="array" ref="M31">INDEX($D$38:$N$154,MATCH(M$24&amp;$B$22,$B$38:$B$154&amp;$C$38:$C$154,0),MATCH($A31,$D$37:$N$37,0))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INDEX($D$38:$N$154,MATCH(B$24&amp;$B$22,$B$38:$B$154&amp;$C$38:$C$154,0),MATCH($A32,$D$37:$N$37,0))</f>
        <v>371395.06115316739</v>
      </c>
      <c r="C32" s="16">
        <f t="array" ref="C32">INDEX($D$38:$N$154,MATCH(C$24&amp;$B$22,$B$38:$B$154&amp;$C$38:$C$154,0),MATCH($A32,$D$37:$N$37,0))</f>
        <v>371735.30234870029</v>
      </c>
      <c r="D32" s="16">
        <f t="array" ref="D32">INDEX($D$38:$N$154,MATCH(D$24&amp;$B$22,$B$38:$B$154&amp;$C$38:$C$154,0),MATCH($A32,$D$37:$N$37,0))</f>
        <v>337810.49937470612</v>
      </c>
      <c r="E32" s="16">
        <f t="array" ref="E32">INDEX($D$38:$N$154,MATCH(E$24&amp;$B$22,$B$38:$B$154&amp;$C$38:$C$154,0),MATCH($A32,$D$37:$N$37,0))</f>
        <v>114981.03767423281</v>
      </c>
      <c r="F32" s="16">
        <f t="array" ref="F32">INDEX($D$38:$N$154,MATCH(F$24&amp;$B$22,$B$38:$B$154&amp;$C$38:$C$154,0),MATCH($A32,$D$37:$N$37,0))</f>
        <v>113910.63102026233</v>
      </c>
      <c r="G32" s="16">
        <f t="array" ref="G32">INDEX($D$38:$N$154,MATCH(G$24&amp;$B$22,$B$38:$B$154&amp;$C$38:$C$154,0),MATCH($A32,$D$37:$N$37,0))</f>
        <v>103363.95173943121</v>
      </c>
      <c r="H32" s="16">
        <f t="array" ref="H32">INDEX($D$38:$N$154,MATCH(H$24&amp;$B$22,$B$38:$B$154&amp;$C$38:$C$154,0),MATCH($A32,$D$37:$N$37,0))</f>
        <v>112744.07134134207</v>
      </c>
      <c r="I32" s="16">
        <f t="array" ref="I32">INDEX($D$38:$N$154,MATCH(I$24&amp;$B$22,$B$38:$B$154&amp;$C$38:$C$154,0),MATCH($A32,$D$37:$N$37,0))</f>
        <v>103606.24540299538</v>
      </c>
      <c r="J32" s="16">
        <f t="array" ref="J32">INDEX($D$38:$N$154,MATCH(J$24&amp;$B$22,$B$38:$B$154&amp;$C$38:$C$154,0),MATCH($A32,$D$37:$N$37,0))</f>
        <v>103759.70401088365</v>
      </c>
      <c r="K32" s="16" t="e">
        <f t="array" ref="K32">INDEX($D$38:$N$154,MATCH(K$24&amp;$B$22,$B$38:$B$154&amp;$C$38:$C$154,0),MATCH($A32,$D$37:$N$37,0))</f>
        <v>#N/A</v>
      </c>
      <c r="L32" s="16" t="e">
        <f t="array" ref="L32">INDEX($D$38:$N$154,MATCH(L$24&amp;$B$22,$B$38:$B$154&amp;$C$38:$C$154,0),MATCH($A32,$D$37:$N$37,0))</f>
        <v>#N/A</v>
      </c>
      <c r="M32" s="16" t="e">
        <f t="array" ref="M32">INDEX($D$38:$N$154,MATCH(M$24&amp;$B$22,$B$38:$B$154&amp;$C$38:$C$154,0),MATCH($A32,$D$37:$N$37,0))</f>
        <v>#N/A</v>
      </c>
      <c r="P32" s="18"/>
      <c r="Q32" s="18"/>
      <c r="R32" s="18"/>
    </row>
    <row r="33" spans="1:19" x14ac:dyDescent="0.3">
      <c r="A33" s="15">
        <v>2090</v>
      </c>
      <c r="B33" s="16">
        <f t="array" ref="B33">INDEX($D$38:$N$154,MATCH(B$24&amp;$B$22,$B$38:$B$154&amp;$C$38:$C$154,0),MATCH($A33,$D$37:$N$37,0))</f>
        <v>380785.52756920672</v>
      </c>
      <c r="C33" s="16">
        <f t="array" ref="C33">INDEX($D$38:$N$154,MATCH(C$24&amp;$B$22,$B$38:$B$154&amp;$C$38:$C$154,0),MATCH($A33,$D$37:$N$37,0))</f>
        <v>382200.83529160277</v>
      </c>
      <c r="D33" s="16">
        <f t="array" ref="D33">INDEX($D$38:$N$154,MATCH(D$24&amp;$B$22,$B$38:$B$154&amp;$C$38:$C$154,0),MATCH($A33,$D$37:$N$37,0))</f>
        <v>361307.75838983199</v>
      </c>
      <c r="E33" s="16">
        <f t="array" ref="E33">INDEX($D$38:$N$154,MATCH(E$24&amp;$B$22,$B$38:$B$154&amp;$C$38:$C$154,0),MATCH($A33,$D$37:$N$37,0))</f>
        <v>116705.03538157544</v>
      </c>
      <c r="F33" s="16">
        <f t="array" ref="F33">INDEX($D$38:$N$154,MATCH(F$24&amp;$B$22,$B$38:$B$154&amp;$C$38:$C$154,0),MATCH($A33,$D$37:$N$37,0))</f>
        <v>115156.6155711676</v>
      </c>
      <c r="G33" s="16">
        <f t="array" ref="G33">INDEX($D$38:$N$154,MATCH(G$24&amp;$B$22,$B$38:$B$154&amp;$C$38:$C$154,0),MATCH($A33,$D$37:$N$37,0))</f>
        <v>105528.44207913104</v>
      </c>
      <c r="H33" s="16">
        <f t="array" ref="H33">INDEX($D$38:$N$154,MATCH(H$24&amp;$B$22,$B$38:$B$154&amp;$C$38:$C$154,0),MATCH($A33,$D$37:$N$37,0))</f>
        <v>93216.143150343618</v>
      </c>
      <c r="I33" s="16">
        <f t="array" ref="I33">INDEX($D$38:$N$154,MATCH(I$24&amp;$B$22,$B$38:$B$154&amp;$C$38:$C$154,0),MATCH($A33,$D$37:$N$37,0))</f>
        <v>85635.127321180451</v>
      </c>
      <c r="J33" s="16">
        <f t="array" ref="J33">INDEX($D$38:$N$154,MATCH(J$24&amp;$B$22,$B$38:$B$154&amp;$C$38:$C$154,0),MATCH($A33,$D$37:$N$37,0))</f>
        <v>98773.397940546391</v>
      </c>
      <c r="K33" s="16" t="e">
        <f t="array" ref="K33">INDEX($D$38:$N$154,MATCH(K$24&amp;$B$22,$B$38:$B$154&amp;$C$38:$C$154,0),MATCH($A33,$D$37:$N$37,0))</f>
        <v>#N/A</v>
      </c>
      <c r="L33" s="16" t="e">
        <f t="array" ref="L33">INDEX($D$38:$N$154,MATCH(L$24&amp;$B$22,$B$38:$B$154&amp;$C$38:$C$154,0),MATCH($A33,$D$37:$N$37,0))</f>
        <v>#N/A</v>
      </c>
      <c r="M33" s="16" t="e">
        <f t="array" ref="M33">INDEX($D$38:$N$154,MATCH(M$24&amp;$B$22,$B$38:$B$154&amp;$C$38:$C$154,0),MATCH($A33,$D$37:$N$37,0))</f>
        <v>#N/A</v>
      </c>
    </row>
    <row r="34" spans="1:19" x14ac:dyDescent="0.3">
      <c r="A34" s="15">
        <v>2100</v>
      </c>
      <c r="B34" s="16">
        <f t="array" ref="B34">INDEX($D$38:$N$154,MATCH(B$24&amp;$B$22,$B$38:$B$154&amp;$C$38:$C$154,0),MATCH($A34,$D$37:$N$37,0))</f>
        <v>395134.64912871126</v>
      </c>
      <c r="C34" s="16">
        <f t="array" ref="C34">INDEX($D$38:$N$154,MATCH(C$24&amp;$B$22,$B$38:$B$154&amp;$C$38:$C$154,0),MATCH($A34,$D$37:$N$37,0))</f>
        <v>387768.34307779075</v>
      </c>
      <c r="D34" s="16">
        <f t="array" ref="D34">INDEX($D$38:$N$154,MATCH(D$24&amp;$B$22,$B$38:$B$154&amp;$C$38:$C$154,0),MATCH($A34,$D$37:$N$37,0))</f>
        <v>375730.31297164503</v>
      </c>
      <c r="E34" s="16">
        <f t="array" ref="E34">INDEX($D$38:$N$154,MATCH(E$24&amp;$B$22,$B$38:$B$154&amp;$C$38:$C$154,0),MATCH($A34,$D$37:$N$37,0))</f>
        <v>109039.55874866714</v>
      </c>
      <c r="F34" s="16">
        <f t="array" ref="F34">INDEX($D$38:$N$154,MATCH(F$24&amp;$B$22,$B$38:$B$154&amp;$C$38:$C$154,0),MATCH($A34,$D$37:$N$37,0))</f>
        <v>105360.22526198439</v>
      </c>
      <c r="G34" s="16">
        <f t="array" ref="G34">INDEX($D$38:$N$154,MATCH(G$24&amp;$B$22,$B$38:$B$154&amp;$C$38:$C$154,0),MATCH($A34,$D$37:$N$37,0))</f>
        <v>81988.53705847649</v>
      </c>
      <c r="H34" s="16">
        <f t="array" ref="H34">INDEX($D$38:$N$154,MATCH(H$24&amp;$B$22,$B$38:$B$154&amp;$C$38:$C$154,0),MATCH($A34,$D$37:$N$37,0))</f>
        <v>110022.5086008464</v>
      </c>
      <c r="I34" s="16">
        <f t="array" ref="I34">INDEX($D$38:$N$154,MATCH(I$24&amp;$B$22,$B$38:$B$154&amp;$C$38:$C$154,0),MATCH($A34,$D$37:$N$37,0))</f>
        <v>75625.236863252314</v>
      </c>
      <c r="J34" s="16">
        <f t="array" ref="J34">INDEX($D$38:$N$154,MATCH(J$24&amp;$B$22,$B$38:$B$154&amp;$C$38:$C$154,0),MATCH($A34,$D$37:$N$37,0))</f>
        <v>76205.060882449659</v>
      </c>
      <c r="K34" s="16" t="e">
        <f t="array" ref="K34">INDEX($D$38:$N$154,MATCH(K$24&amp;$B$22,$B$38:$B$154&amp;$C$38:$C$154,0),MATCH($A34,$D$37:$N$37,0))</f>
        <v>#N/A</v>
      </c>
      <c r="L34" s="16" t="e">
        <f t="array" ref="L34">INDEX($D$38:$N$154,MATCH(L$24&amp;$B$22,$B$38:$B$154&amp;$C$38:$C$154,0),MATCH($A34,$D$37:$N$37,0))</f>
        <v>#N/A</v>
      </c>
      <c r="M34" s="16" t="e">
        <f t="array" ref="M34">INDEX($D$38:$N$154,MATCH(M$24&amp;$B$22,$B$38:$B$154&amp;$C$38:$C$154,0),MATCH($A34,$D$37:$N$37,0))</f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C37" s="15" t="s">
        <v>56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57</v>
      </c>
      <c r="D38" s="16">
        <v>133894.60387512439</v>
      </c>
      <c r="E38" s="16">
        <v>168306.32212056764</v>
      </c>
      <c r="F38" s="16">
        <v>194711.07159263283</v>
      </c>
      <c r="G38" s="16">
        <v>217970.23881409963</v>
      </c>
      <c r="H38" s="16">
        <v>237028.32235118083</v>
      </c>
      <c r="I38" s="16">
        <v>252454.65534414563</v>
      </c>
      <c r="J38" s="16">
        <v>288115.56676016276</v>
      </c>
      <c r="K38" s="16">
        <v>324720.53065286839</v>
      </c>
      <c r="L38" s="16">
        <v>371395.06115316739</v>
      </c>
      <c r="M38" s="16">
        <v>380785.52756920672</v>
      </c>
      <c r="N38" s="16">
        <v>395134.64912871126</v>
      </c>
      <c r="S38" s="18"/>
    </row>
    <row r="39" spans="1:19" x14ac:dyDescent="0.3">
      <c r="A39" s="15" t="str">
        <f>INDEX('R1. Scenario specifications'!$C$11:$C$49,MATCH($B39,'R1. Scenario specifications'!$A$11:$A$49,0))</f>
        <v>TIAM BAU - No Policy Action</v>
      </c>
      <c r="B39" s="15" t="s">
        <v>11</v>
      </c>
      <c r="C39" s="15" t="s">
        <v>58</v>
      </c>
      <c r="D39" s="16">
        <v>106730.80067226537</v>
      </c>
      <c r="E39" s="16">
        <v>117004.03742241452</v>
      </c>
      <c r="F39" s="16">
        <v>143195.68239028181</v>
      </c>
      <c r="G39" s="16">
        <v>162875.65264356148</v>
      </c>
      <c r="H39" s="16">
        <v>165776.83251378872</v>
      </c>
      <c r="I39" s="16">
        <v>187815.46062024077</v>
      </c>
      <c r="J39" s="16">
        <v>195797.8003339768</v>
      </c>
      <c r="K39" s="16">
        <v>193503.86762997715</v>
      </c>
      <c r="L39" s="16">
        <v>187396.64587408991</v>
      </c>
      <c r="M39" s="16">
        <v>182040.64868124263</v>
      </c>
      <c r="N39" s="16">
        <v>175593.5638396024</v>
      </c>
    </row>
    <row r="40" spans="1:19" x14ac:dyDescent="0.3">
      <c r="A40" s="15" t="str">
        <f>INDEX('R1. Scenario specifications'!$C$11:$C$49,MATCH($B40,'R1. Scenario specifications'!$A$11:$A$49,0))</f>
        <v>TIAM BAU - No Policy Action</v>
      </c>
      <c r="B40" s="15" t="s">
        <v>11</v>
      </c>
      <c r="C40" s="15" t="s">
        <v>59</v>
      </c>
      <c r="D40" s="16">
        <v>245376.50303448446</v>
      </c>
      <c r="E40" s="16">
        <v>264342.20872438542</v>
      </c>
      <c r="F40" s="16">
        <v>296751.56616757932</v>
      </c>
      <c r="G40" s="16">
        <v>311249.33635442407</v>
      </c>
      <c r="H40" s="16">
        <v>308014.06250591052</v>
      </c>
      <c r="I40" s="16">
        <v>297659.4335157352</v>
      </c>
      <c r="J40" s="16">
        <v>276743.6527549561</v>
      </c>
      <c r="K40" s="16">
        <v>269670.53281628655</v>
      </c>
      <c r="L40" s="16">
        <v>282146.91007645871</v>
      </c>
      <c r="M40" s="16">
        <v>273233.1172543721</v>
      </c>
      <c r="N40" s="16">
        <v>235213.6199923018</v>
      </c>
    </row>
    <row r="41" spans="1:19" x14ac:dyDescent="0.3">
      <c r="A41" s="15" t="str">
        <f>INDEX('R1. Scenario specifications'!$C$11:$C$49,MATCH($B41,'R1. Scenario specifications'!$A$11:$A$49,0))</f>
        <v>Vivid BAU - WEO Current Policies Scenario emissions pathway run through TIAM</v>
      </c>
      <c r="B41" s="15" t="s">
        <v>13</v>
      </c>
      <c r="C41" s="15" t="s">
        <v>57</v>
      </c>
      <c r="D41" s="16">
        <v>133349.21966830958</v>
      </c>
      <c r="E41" s="16">
        <v>161422.66722544498</v>
      </c>
      <c r="F41" s="16">
        <v>153928.58067777156</v>
      </c>
      <c r="G41" s="16">
        <v>180469.81488646189</v>
      </c>
      <c r="H41" s="16">
        <v>228993.75326449334</v>
      </c>
      <c r="I41" s="16">
        <v>251619.36988689896</v>
      </c>
      <c r="J41" s="16">
        <v>290917.17473831744</v>
      </c>
      <c r="K41" s="16">
        <v>324334.09993139131</v>
      </c>
      <c r="L41" s="16">
        <v>371735.30234870029</v>
      </c>
      <c r="M41" s="16">
        <v>382200.83529160277</v>
      </c>
      <c r="N41" s="16">
        <v>387768.34307779075</v>
      </c>
    </row>
    <row r="42" spans="1:19" x14ac:dyDescent="0.3">
      <c r="A42" s="15" t="str">
        <f>INDEX('R1. Scenario specifications'!$C$11:$C$49,MATCH($B42,'R1. Scenario specifications'!$A$11:$A$49,0))</f>
        <v>Vivid BAU - WEO Current Policies Scenario emissions pathway run through TIAM</v>
      </c>
      <c r="B42" s="15" t="s">
        <v>13</v>
      </c>
      <c r="C42" s="15" t="s">
        <v>58</v>
      </c>
      <c r="D42" s="16">
        <v>109495.7506112484</v>
      </c>
      <c r="E42" s="16">
        <v>119992.09276302595</v>
      </c>
      <c r="F42" s="16">
        <v>150816.63202594433</v>
      </c>
      <c r="G42" s="16">
        <v>171505.00099690451</v>
      </c>
      <c r="H42" s="16">
        <v>168986.9909951493</v>
      </c>
      <c r="I42" s="16">
        <v>185642.45057766125</v>
      </c>
      <c r="J42" s="16">
        <v>195646.53248975621</v>
      </c>
      <c r="K42" s="16">
        <v>191430.19474079215</v>
      </c>
      <c r="L42" s="16">
        <v>187956.34262177115</v>
      </c>
      <c r="M42" s="16">
        <v>181882.79093287466</v>
      </c>
      <c r="N42" s="16">
        <v>174849.10246309233</v>
      </c>
    </row>
    <row r="43" spans="1:19" x14ac:dyDescent="0.3">
      <c r="A43" s="15" t="str">
        <f>INDEX('R1. Scenario specifications'!$C$11:$C$49,MATCH($B43,'R1. Scenario specifications'!$A$11:$A$49,0))</f>
        <v>Vivid BAU - WEO Current Policies Scenario emissions pathway run through TIAM</v>
      </c>
      <c r="B43" s="15" t="s">
        <v>13</v>
      </c>
      <c r="C43" s="15" t="s">
        <v>59</v>
      </c>
      <c r="D43" s="16">
        <v>245287.58588510749</v>
      </c>
      <c r="E43" s="16">
        <v>265158.344053332</v>
      </c>
      <c r="F43" s="16">
        <v>292616.03329318139</v>
      </c>
      <c r="G43" s="16">
        <v>308026.62923236517</v>
      </c>
      <c r="H43" s="16">
        <v>304424.39183159382</v>
      </c>
      <c r="I43" s="16">
        <v>299730.4674908531</v>
      </c>
      <c r="J43" s="16">
        <v>271420.53045381367</v>
      </c>
      <c r="K43" s="16">
        <v>275583.76902219158</v>
      </c>
      <c r="L43" s="16">
        <v>281862.05004501983</v>
      </c>
      <c r="M43" s="16">
        <v>271195.94496315753</v>
      </c>
      <c r="N43" s="16">
        <v>233660.64417580701</v>
      </c>
    </row>
    <row r="44" spans="1:19" x14ac:dyDescent="0.3">
      <c r="A44" s="15" t="str">
        <f>INDEX('R1. Scenario specifications'!$C$11:$C$49,MATCH($B44,'R1. Scenario specifications'!$A$11:$A$49,0))</f>
        <v>Vivid Paris NDCs - WEO New Policies Scenario emissions pathway run through TIAM</v>
      </c>
      <c r="B44" s="15" t="s">
        <v>14</v>
      </c>
      <c r="C44" s="15" t="s">
        <v>57</v>
      </c>
      <c r="D44" s="16">
        <v>133894.60387512439</v>
      </c>
      <c r="E44" s="16">
        <v>168306.32212056764</v>
      </c>
      <c r="F44" s="16">
        <v>134111.16375601804</v>
      </c>
      <c r="G44" s="16">
        <v>131730.77292402135</v>
      </c>
      <c r="H44" s="16">
        <v>144919.82904299005</v>
      </c>
      <c r="I44" s="16">
        <v>164600.16025617617</v>
      </c>
      <c r="J44" s="16">
        <v>177795.74952531158</v>
      </c>
      <c r="K44" s="16">
        <v>275273.51685227227</v>
      </c>
      <c r="L44" s="16">
        <v>337810.49937470612</v>
      </c>
      <c r="M44" s="16">
        <v>361307.75838983199</v>
      </c>
      <c r="N44" s="16">
        <v>375730.31297164503</v>
      </c>
    </row>
    <row r="45" spans="1:19" x14ac:dyDescent="0.3">
      <c r="A45" s="15" t="str">
        <f>INDEX('R1. Scenario specifications'!$C$11:$C$49,MATCH($B45,'R1. Scenario specifications'!$A$11:$A$49,0))</f>
        <v>Vivid Paris NDCs - WEO New Policies Scenario emissions pathway run through TIAM</v>
      </c>
      <c r="B45" s="15" t="s">
        <v>14</v>
      </c>
      <c r="C45" s="15" t="s">
        <v>58</v>
      </c>
      <c r="D45" s="16">
        <v>106730.80067226537</v>
      </c>
      <c r="E45" s="16">
        <v>117004.03742241452</v>
      </c>
      <c r="F45" s="16">
        <v>154572.82016443677</v>
      </c>
      <c r="G45" s="16">
        <v>174929.44468121851</v>
      </c>
      <c r="H45" s="16">
        <v>186801.83828485355</v>
      </c>
      <c r="I45" s="16">
        <v>191744.08870425579</v>
      </c>
      <c r="J45" s="16">
        <v>203197.88309228505</v>
      </c>
      <c r="K45" s="16">
        <v>192733.80203649786</v>
      </c>
      <c r="L45" s="16">
        <v>181852.21762838718</v>
      </c>
      <c r="M45" s="16">
        <v>175567.92226588127</v>
      </c>
      <c r="N45" s="16">
        <v>167411.63189780625</v>
      </c>
    </row>
    <row r="46" spans="1:19" x14ac:dyDescent="0.3">
      <c r="A46" s="15" t="str">
        <f>INDEX('R1. Scenario specifications'!$C$11:$C$49,MATCH($B46,'R1. Scenario specifications'!$A$11:$A$49,0))</f>
        <v>Vivid Paris NDCs - WEO New Policies Scenario emissions pathway run through TIAM</v>
      </c>
      <c r="B46" s="15" t="s">
        <v>14</v>
      </c>
      <c r="C46" s="15" t="s">
        <v>59</v>
      </c>
      <c r="D46" s="16">
        <v>245376.50303448446</v>
      </c>
      <c r="E46" s="16">
        <v>264342.20872438542</v>
      </c>
      <c r="F46" s="16">
        <v>286089.6305815106</v>
      </c>
      <c r="G46" s="16">
        <v>305513.42526381911</v>
      </c>
      <c r="H46" s="16">
        <v>302937.8906419634</v>
      </c>
      <c r="I46" s="16">
        <v>300643.32964014576</v>
      </c>
      <c r="J46" s="16">
        <v>287490.42729601992</v>
      </c>
      <c r="K46" s="16">
        <v>277265.83965948137</v>
      </c>
      <c r="L46" s="16">
        <v>285259.27150315157</v>
      </c>
      <c r="M46" s="16">
        <v>270601.20051109354</v>
      </c>
      <c r="N46" s="16">
        <v>232514.5106647319</v>
      </c>
    </row>
    <row r="47" spans="1:19" x14ac:dyDescent="0.3">
      <c r="A47" s="15" t="str">
        <f>INDEX('R1. Scenario specifications'!$C$11:$C$49,MATCH($B47,'R1. Scenario specifications'!$A$11:$A$49,0))</f>
        <v>Current 2DS, 2020 start, 'Expect the Unexpected'</v>
      </c>
      <c r="B47" s="15" t="s">
        <v>15</v>
      </c>
      <c r="C47" s="15" t="s">
        <v>57</v>
      </c>
      <c r="D47" s="16">
        <v>133894.60387512439</v>
      </c>
      <c r="E47" s="16">
        <v>168306.32212056764</v>
      </c>
      <c r="F47" s="16">
        <v>134111.16375601804</v>
      </c>
      <c r="G47" s="16">
        <v>102966.70891373135</v>
      </c>
      <c r="H47" s="16">
        <v>90355.260932839199</v>
      </c>
      <c r="I47" s="16">
        <v>93773.608146290775</v>
      </c>
      <c r="J47" s="16">
        <v>100476.85784571672</v>
      </c>
      <c r="K47" s="16">
        <v>97822.781958668842</v>
      </c>
      <c r="L47" s="16">
        <v>114981.03767423281</v>
      </c>
      <c r="M47" s="16">
        <v>116705.03538157544</v>
      </c>
      <c r="N47" s="16">
        <v>109039.55874866714</v>
      </c>
    </row>
    <row r="48" spans="1:19" x14ac:dyDescent="0.3">
      <c r="A48" s="15" t="str">
        <f>INDEX('R1. Scenario specifications'!$C$11:$C$49,MATCH($B48,'R1. Scenario specifications'!$A$11:$A$49,0))</f>
        <v>Current 2DS, 2020 start, 'Expect the Unexpected'</v>
      </c>
      <c r="B48" s="15" t="s">
        <v>15</v>
      </c>
      <c r="C48" s="15" t="s">
        <v>58</v>
      </c>
      <c r="D48" s="16">
        <v>106730.80067226537</v>
      </c>
      <c r="E48" s="16">
        <v>117004.03742241452</v>
      </c>
      <c r="F48" s="16">
        <v>154572.82016443677</v>
      </c>
      <c r="G48" s="16">
        <v>178326.1264719686</v>
      </c>
      <c r="H48" s="16">
        <v>181726.3947986319</v>
      </c>
      <c r="I48" s="16">
        <v>196003.10130736721</v>
      </c>
      <c r="J48" s="16">
        <v>187283.79258529443</v>
      </c>
      <c r="K48" s="16">
        <v>163311.06761381379</v>
      </c>
      <c r="L48" s="16">
        <v>130972.83668145534</v>
      </c>
      <c r="M48" s="16">
        <v>91896.191636741089</v>
      </c>
      <c r="N48" s="16">
        <v>67800.189389428298</v>
      </c>
    </row>
    <row r="49" spans="1:14" x14ac:dyDescent="0.3">
      <c r="A49" s="15" t="str">
        <f>INDEX('R1. Scenario specifications'!$C$11:$C$49,MATCH($B49,'R1. Scenario specifications'!$A$11:$A$49,0))</f>
        <v>Current 2DS, 2020 start, 'Expect the Unexpected'</v>
      </c>
      <c r="B49" s="15" t="s">
        <v>15</v>
      </c>
      <c r="C49" s="15" t="s">
        <v>59</v>
      </c>
      <c r="D49" s="16">
        <v>245376.50303448446</v>
      </c>
      <c r="E49" s="16">
        <v>264342.20872438542</v>
      </c>
      <c r="F49" s="16">
        <v>286089.6305815106</v>
      </c>
      <c r="G49" s="16">
        <v>295508.29134984483</v>
      </c>
      <c r="H49" s="16">
        <v>285397.86779249605</v>
      </c>
      <c r="I49" s="16">
        <v>281839.84312360431</v>
      </c>
      <c r="J49" s="16">
        <v>264645.41796413361</v>
      </c>
      <c r="K49" s="16">
        <v>248646.55255369685</v>
      </c>
      <c r="L49" s="16">
        <v>242920.64204145217</v>
      </c>
      <c r="M49" s="16">
        <v>229782.56969186658</v>
      </c>
      <c r="N49" s="16">
        <v>207590.85287473907</v>
      </c>
    </row>
    <row r="50" spans="1:14" x14ac:dyDescent="0.3">
      <c r="A50" s="15" t="str">
        <f>INDEX('R1. Scenario specifications'!$C$11:$C$49,MATCH($B50,'R1. Scenario specifications'!$A$11:$A$49,0))</f>
        <v>Current 2DS, 2030 start, 'Expect the Unexpected' but with cheap energy efficiency</v>
      </c>
      <c r="B50" s="15" t="s">
        <v>16</v>
      </c>
      <c r="C50" s="15" t="s">
        <v>57</v>
      </c>
      <c r="D50" s="16">
        <v>133894.60387512439</v>
      </c>
      <c r="E50" s="16">
        <v>168306.32212056764</v>
      </c>
      <c r="F50" s="16">
        <v>134111.16375601804</v>
      </c>
      <c r="G50" s="16">
        <v>131730.77292402135</v>
      </c>
      <c r="H50" s="16">
        <v>98225.993562948977</v>
      </c>
      <c r="I50" s="16">
        <v>78640.11676691701</v>
      </c>
      <c r="J50" s="16">
        <v>60399.102628489076</v>
      </c>
      <c r="K50" s="16">
        <v>76695.876903726952</v>
      </c>
      <c r="L50" s="16">
        <v>86068.864981262901</v>
      </c>
      <c r="M50" s="16">
        <v>87646.974855145032</v>
      </c>
      <c r="N50" s="16">
        <v>80576.95707256264</v>
      </c>
    </row>
    <row r="51" spans="1:14" x14ac:dyDescent="0.3">
      <c r="A51" s="15" t="str">
        <f>INDEX('R1. Scenario specifications'!$C$11:$C$49,MATCH($B51,'R1. Scenario specifications'!$A$11:$A$49,0))</f>
        <v>Current 2DS, 2030 start, 'Expect the Unexpected' but with cheap energy efficiency</v>
      </c>
      <c r="B51" s="15" t="s">
        <v>16</v>
      </c>
      <c r="C51" s="15" t="s">
        <v>58</v>
      </c>
      <c r="D51" s="16">
        <v>106730.80067226537</v>
      </c>
      <c r="E51" s="16">
        <v>117004.03742241452</v>
      </c>
      <c r="F51" s="16">
        <v>154572.82016443677</v>
      </c>
      <c r="G51" s="16">
        <v>174929.44468121851</v>
      </c>
      <c r="H51" s="16">
        <v>176058.85810725761</v>
      </c>
      <c r="I51" s="16">
        <v>170614.30771841502</v>
      </c>
      <c r="J51" s="16">
        <v>171545.41084277883</v>
      </c>
      <c r="K51" s="16">
        <v>146261.97665470187</v>
      </c>
      <c r="L51" s="16">
        <v>119088.63788839828</v>
      </c>
      <c r="M51" s="16">
        <v>84206.451073504111</v>
      </c>
      <c r="N51" s="16">
        <v>68026.733926340239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 but with cheap energy efficiency</v>
      </c>
      <c r="B52" s="15" t="s">
        <v>16</v>
      </c>
      <c r="C52" s="15" t="s">
        <v>59</v>
      </c>
      <c r="D52" s="16">
        <v>245376.50303448446</v>
      </c>
      <c r="E52" s="16">
        <v>264342.20872438542</v>
      </c>
      <c r="F52" s="16">
        <v>286089.6305815106</v>
      </c>
      <c r="G52" s="16">
        <v>305513.42526381911</v>
      </c>
      <c r="H52" s="16">
        <v>267743.25084923278</v>
      </c>
      <c r="I52" s="16">
        <v>255607.75678692025</v>
      </c>
      <c r="J52" s="16">
        <v>250095.40096113592</v>
      </c>
      <c r="K52" s="16">
        <v>222730.49409604634</v>
      </c>
      <c r="L52" s="16">
        <v>210102.96132544745</v>
      </c>
      <c r="M52" s="16">
        <v>195433.46578655471</v>
      </c>
      <c r="N52" s="16">
        <v>166680.83078269672</v>
      </c>
    </row>
    <row r="53" spans="1:14" x14ac:dyDescent="0.3">
      <c r="A53" s="15" t="str">
        <f>INDEX('R1. Scenario specifications'!$C$11:$C$49,MATCH($B53,'R1. Scenario specifications'!$A$11:$A$49,0))</f>
        <v>Current 2DS, 2020 start, 'Expect the Unexpected' but with most conservative biomass CCS / NET technology cost assumptions</v>
      </c>
      <c r="B53" s="15" t="s">
        <v>17</v>
      </c>
      <c r="C53" s="15" t="s">
        <v>57</v>
      </c>
      <c r="D53" s="16">
        <v>133894.60387512439</v>
      </c>
      <c r="E53" s="16">
        <v>168306.32212056764</v>
      </c>
      <c r="F53" s="16">
        <v>134111.16375601804</v>
      </c>
      <c r="G53" s="16">
        <v>102603.4063807913</v>
      </c>
      <c r="H53" s="16">
        <v>90391.722965403242</v>
      </c>
      <c r="I53" s="16">
        <v>94261.159313717537</v>
      </c>
      <c r="J53" s="16">
        <v>100130.40090070847</v>
      </c>
      <c r="K53" s="16">
        <v>97795.421618151857</v>
      </c>
      <c r="L53" s="16">
        <v>114923.74162242383</v>
      </c>
      <c r="M53" s="16">
        <v>116690.21902999135</v>
      </c>
      <c r="N53" s="16">
        <v>109064.27421714363</v>
      </c>
    </row>
    <row r="54" spans="1:14" x14ac:dyDescent="0.3">
      <c r="A54" s="15" t="str">
        <f>INDEX('R1. Scenario specifications'!$C$11:$C$49,MATCH($B54,'R1. Scenario specifications'!$A$11:$A$49,0))</f>
        <v>Current 2DS, 2020 start, 'Expect the Unexpected' but with most conservative biomass CCS / NET technology cost assumptions</v>
      </c>
      <c r="B54" s="15" t="s">
        <v>17</v>
      </c>
      <c r="C54" s="15" t="s">
        <v>58</v>
      </c>
      <c r="D54" s="16">
        <v>106730.80067226537</v>
      </c>
      <c r="E54" s="16">
        <v>117004.03742241452</v>
      </c>
      <c r="F54" s="16">
        <v>154572.82016443677</v>
      </c>
      <c r="G54" s="16">
        <v>178902.74469188979</v>
      </c>
      <c r="H54" s="16">
        <v>182163.61410230226</v>
      </c>
      <c r="I54" s="16">
        <v>196956.52874455822</v>
      </c>
      <c r="J54" s="16">
        <v>187488.65492635919</v>
      </c>
      <c r="K54" s="16">
        <v>163717.74032243696</v>
      </c>
      <c r="L54" s="16">
        <v>131091.19971917992</v>
      </c>
      <c r="M54" s="16">
        <v>91762.263360942743</v>
      </c>
      <c r="N54" s="16">
        <v>67613.523333306701</v>
      </c>
    </row>
    <row r="55" spans="1:14" x14ac:dyDescent="0.3">
      <c r="A55" s="15" t="str">
        <f>INDEX('R1. Scenario specifications'!$C$11:$C$49,MATCH($B55,'R1. Scenario specifications'!$A$11:$A$49,0))</f>
        <v>Current 2DS, 2020 start, 'Expect the Unexpected' but with most conservative biomass CCS / NET technology cost assumptions</v>
      </c>
      <c r="B55" s="15" t="s">
        <v>17</v>
      </c>
      <c r="C55" s="15" t="s">
        <v>59</v>
      </c>
      <c r="D55" s="16">
        <v>245376.50303448446</v>
      </c>
      <c r="E55" s="16">
        <v>264342.20872438542</v>
      </c>
      <c r="F55" s="16">
        <v>286089.6305815106</v>
      </c>
      <c r="G55" s="16">
        <v>295503.15397560073</v>
      </c>
      <c r="H55" s="16">
        <v>285411.75486009935</v>
      </c>
      <c r="I55" s="16">
        <v>281236.90016120631</v>
      </c>
      <c r="J55" s="16">
        <v>264940.18011390703</v>
      </c>
      <c r="K55" s="16">
        <v>246775.80368964258</v>
      </c>
      <c r="L55" s="16">
        <v>243225.34977922408</v>
      </c>
      <c r="M55" s="16">
        <v>231203.44330390118</v>
      </c>
      <c r="N55" s="16">
        <v>207694.08033102198</v>
      </c>
    </row>
    <row r="56" spans="1:14" x14ac:dyDescent="0.3">
      <c r="A56" s="15" t="str">
        <f>INDEX('R1. Scenario specifications'!$C$11:$C$49,MATCH($B56,'R1. Scenario specifications'!$A$11:$A$49,0))</f>
        <v>Current 2DS, 2030 start, 'Expect the Unexpected' but with most conservative biomass CCS / NET technology cost assumptions</v>
      </c>
      <c r="B56" s="15" t="s">
        <v>18</v>
      </c>
      <c r="C56" s="15" t="s">
        <v>57</v>
      </c>
      <c r="D56" s="16">
        <v>133894.60387512439</v>
      </c>
      <c r="E56" s="16">
        <v>168306.32212056764</v>
      </c>
      <c r="F56" s="16">
        <v>134111.16375601804</v>
      </c>
      <c r="G56" s="16">
        <v>131730.77292402135</v>
      </c>
      <c r="H56" s="16">
        <v>91919.834970037788</v>
      </c>
      <c r="I56" s="16">
        <v>79008.825523262742</v>
      </c>
      <c r="J56" s="16">
        <v>91368.552751593088</v>
      </c>
      <c r="K56" s="16">
        <v>100954.57309680553</v>
      </c>
      <c r="L56" s="16">
        <v>114138.84671071825</v>
      </c>
      <c r="M56" s="16">
        <v>115349.76645233936</v>
      </c>
      <c r="N56" s="16">
        <v>105844.29990043397</v>
      </c>
    </row>
    <row r="57" spans="1:14" x14ac:dyDescent="0.3">
      <c r="A57" s="15" t="str">
        <f>INDEX('R1. Scenario specifications'!$C$11:$C$49,MATCH($B57,'R1. Scenario specifications'!$A$11:$A$49,0))</f>
        <v>Current 2DS, 2030 start, 'Expect the Unexpected' but with most conservative biomass CCS / NET technology cost assumptions</v>
      </c>
      <c r="B57" s="15" t="s">
        <v>18</v>
      </c>
      <c r="C57" s="15" t="s">
        <v>58</v>
      </c>
      <c r="D57" s="16">
        <v>106730.80067226537</v>
      </c>
      <c r="E57" s="16">
        <v>117004.03742241452</v>
      </c>
      <c r="F57" s="16">
        <v>154572.82016443677</v>
      </c>
      <c r="G57" s="16">
        <v>174929.44468121851</v>
      </c>
      <c r="H57" s="16">
        <v>191965.37900795951</v>
      </c>
      <c r="I57" s="16">
        <v>197725.82222603486</v>
      </c>
      <c r="J57" s="16">
        <v>186230.25077534991</v>
      </c>
      <c r="K57" s="16">
        <v>160469.94241948504</v>
      </c>
      <c r="L57" s="16">
        <v>126982.87627571874</v>
      </c>
      <c r="M57" s="16">
        <v>89659.68088152897</v>
      </c>
      <c r="N57" s="16">
        <v>64127.057295262057</v>
      </c>
    </row>
    <row r="58" spans="1:14" x14ac:dyDescent="0.3">
      <c r="A58" s="15" t="str">
        <f>INDEX('R1. Scenario specifications'!$C$11:$C$49,MATCH($B58,'R1. Scenario specifications'!$A$11:$A$49,0))</f>
        <v>Current 2DS, 2030 start, 'Expect the Unexpected' but with most conservative biomass CCS / NET technology cost assumptions</v>
      </c>
      <c r="B58" s="15" t="s">
        <v>18</v>
      </c>
      <c r="C58" s="15" t="s">
        <v>59</v>
      </c>
      <c r="D58" s="16">
        <v>245376.50303448446</v>
      </c>
      <c r="E58" s="16">
        <v>264342.20872438542</v>
      </c>
      <c r="F58" s="16">
        <v>286089.6305815106</v>
      </c>
      <c r="G58" s="16">
        <v>305513.42526381911</v>
      </c>
      <c r="H58" s="16">
        <v>285181.90125058469</v>
      </c>
      <c r="I58" s="16">
        <v>275251.96534870064</v>
      </c>
      <c r="J58" s="16">
        <v>264732.95361626201</v>
      </c>
      <c r="K58" s="16">
        <v>256683.32604148641</v>
      </c>
      <c r="L58" s="16">
        <v>248051.60920118078</v>
      </c>
      <c r="M58" s="16">
        <v>229655.27769605149</v>
      </c>
      <c r="N58" s="16">
        <v>209759.04316280707</v>
      </c>
    </row>
    <row r="59" spans="1:14" x14ac:dyDescent="0.3">
      <c r="A59" s="15" t="str">
        <f>INDEX('R1. Scenario specifications'!$C$11:$C$49,MATCH($B59,'R1. Scenario specifications'!$A$11:$A$49,0))</f>
        <v>Current 1.5DS, 2020 start, 'Expect the Unexpected'</v>
      </c>
      <c r="B59" s="15" t="s">
        <v>19</v>
      </c>
      <c r="C59" s="15" t="s">
        <v>57</v>
      </c>
      <c r="D59" s="16">
        <v>133894.60387512439</v>
      </c>
      <c r="E59" s="16">
        <v>168306.32212056764</v>
      </c>
      <c r="F59" s="16">
        <v>134111.16375601804</v>
      </c>
      <c r="G59" s="16">
        <v>60331.327953358646</v>
      </c>
      <c r="H59" s="16">
        <v>49505.316892161864</v>
      </c>
      <c r="I59" s="16">
        <v>40156.339140458731</v>
      </c>
      <c r="J59" s="16">
        <v>64120.756584532406</v>
      </c>
      <c r="K59" s="16">
        <v>95885.843304745445</v>
      </c>
      <c r="L59" s="16">
        <v>103363.95173943121</v>
      </c>
      <c r="M59" s="16">
        <v>105528.44207913104</v>
      </c>
      <c r="N59" s="16">
        <v>81988.53705847649</v>
      </c>
    </row>
    <row r="60" spans="1:14" x14ac:dyDescent="0.3">
      <c r="A60" s="15" t="str">
        <f>INDEX('R1. Scenario specifications'!$C$11:$C$49,MATCH($B60,'R1. Scenario specifications'!$A$11:$A$49,0))</f>
        <v>Current 1.5DS, 2020 start, 'Expect the Unexpected'</v>
      </c>
      <c r="B60" s="15" t="s">
        <v>19</v>
      </c>
      <c r="C60" s="15" t="s">
        <v>58</v>
      </c>
      <c r="D60" s="16">
        <v>106730.80067226537</v>
      </c>
      <c r="E60" s="16">
        <v>117004.03742241452</v>
      </c>
      <c r="F60" s="16">
        <v>154572.82016443677</v>
      </c>
      <c r="G60" s="16">
        <v>155400.30022512533</v>
      </c>
      <c r="H60" s="16">
        <v>46356.455148314781</v>
      </c>
      <c r="I60" s="16">
        <v>93971.542006939533</v>
      </c>
      <c r="J60" s="16">
        <v>84912.819076777596</v>
      </c>
      <c r="K60" s="16">
        <v>108482.52103013992</v>
      </c>
      <c r="L60" s="16">
        <v>108582.33715029548</v>
      </c>
      <c r="M60" s="16">
        <v>88301.51089276158</v>
      </c>
      <c r="N60" s="16">
        <v>60520.678912149247</v>
      </c>
    </row>
    <row r="61" spans="1:14" x14ac:dyDescent="0.3">
      <c r="A61" s="15" t="str">
        <f>INDEX('R1. Scenario specifications'!$C$11:$C$49,MATCH($B61,'R1. Scenario specifications'!$A$11:$A$49,0))</f>
        <v>Current 1.5DS, 2020 start, 'Expect the Unexpected'</v>
      </c>
      <c r="B61" s="15" t="s">
        <v>19</v>
      </c>
      <c r="C61" s="15" t="s">
        <v>59</v>
      </c>
      <c r="D61" s="16">
        <v>245376.50303448446</v>
      </c>
      <c r="E61" s="16">
        <v>264342.20872438542</v>
      </c>
      <c r="F61" s="16">
        <v>286089.6305815106</v>
      </c>
      <c r="G61" s="16">
        <v>260839.05870187652</v>
      </c>
      <c r="H61" s="16">
        <v>191386.53120198791</v>
      </c>
      <c r="I61" s="16">
        <v>175123.71526437343</v>
      </c>
      <c r="J61" s="16">
        <v>239634.35797141009</v>
      </c>
      <c r="K61" s="16">
        <v>237429.77535350135</v>
      </c>
      <c r="L61" s="16">
        <v>233254.87780581324</v>
      </c>
      <c r="M61" s="16">
        <v>221295.97313373597</v>
      </c>
      <c r="N61" s="16">
        <v>192778.42904040785</v>
      </c>
    </row>
    <row r="62" spans="1:14" x14ac:dyDescent="0.3">
      <c r="A62" s="15" t="str">
        <f>INDEX('R1. Scenario specifications'!$C$11:$C$49,MATCH($B62,'R1. Scenario specifications'!$A$11:$A$49,0))</f>
        <v>Current 1.5DS, 2030 start, 'Expect the Unexpected'</v>
      </c>
      <c r="B62" s="15" t="s">
        <v>20</v>
      </c>
      <c r="C62" s="15" t="s">
        <v>57</v>
      </c>
      <c r="D62" s="16">
        <v>133894.60387512439</v>
      </c>
      <c r="E62" s="16">
        <v>168306.32212056764</v>
      </c>
      <c r="F62" s="16">
        <v>134111.16375601804</v>
      </c>
      <c r="G62" s="16">
        <v>131730.77292402135</v>
      </c>
      <c r="H62" s="16">
        <v>51733.323643599382</v>
      </c>
      <c r="I62" s="16">
        <v>44198.897233864023</v>
      </c>
      <c r="J62" s="16">
        <v>17666.433145517734</v>
      </c>
      <c r="K62" s="16">
        <v>107675.00397315828</v>
      </c>
      <c r="L62" s="16">
        <v>112744.07134134207</v>
      </c>
      <c r="M62" s="16">
        <v>93216.143150343618</v>
      </c>
      <c r="N62" s="16">
        <v>110022.5086008464</v>
      </c>
    </row>
    <row r="63" spans="1:14" x14ac:dyDescent="0.3">
      <c r="A63" s="15" t="str">
        <f>INDEX('R1. Scenario specifications'!$C$11:$C$49,MATCH($B63,'R1. Scenario specifications'!$A$11:$A$49,0))</f>
        <v>Current 1.5DS, 2030 start, 'Expect the Unexpected'</v>
      </c>
      <c r="B63" s="15" t="s">
        <v>20</v>
      </c>
      <c r="C63" s="15" t="s">
        <v>58</v>
      </c>
      <c r="D63" s="16">
        <v>106730.80067226537</v>
      </c>
      <c r="E63" s="16">
        <v>117004.03742241452</v>
      </c>
      <c r="F63" s="16">
        <v>154572.82016443677</v>
      </c>
      <c r="G63" s="16">
        <v>174929.44468121851</v>
      </c>
      <c r="H63" s="16">
        <v>63249.029900984693</v>
      </c>
      <c r="I63" s="16">
        <v>46276.569579912728</v>
      </c>
      <c r="J63" s="16">
        <v>92853.474295239052</v>
      </c>
      <c r="K63" s="16">
        <v>139101.84446910219</v>
      </c>
      <c r="L63" s="16">
        <v>153296.09038356211</v>
      </c>
      <c r="M63" s="16">
        <v>158678.71358529589</v>
      </c>
      <c r="N63" s="16">
        <v>144773.92007246727</v>
      </c>
    </row>
    <row r="64" spans="1:14" x14ac:dyDescent="0.3">
      <c r="A64" s="15" t="str">
        <f>INDEX('R1. Scenario specifications'!$C$11:$C$49,MATCH($B64,'R1. Scenario specifications'!$A$11:$A$49,0))</f>
        <v>Current 1.5DS, 2030 start, 'Expect the Unexpected'</v>
      </c>
      <c r="B64" s="15" t="s">
        <v>20</v>
      </c>
      <c r="C64" s="15" t="s">
        <v>59</v>
      </c>
      <c r="D64" s="16">
        <v>245376.50303448446</v>
      </c>
      <c r="E64" s="16">
        <v>264342.20872438542</v>
      </c>
      <c r="F64" s="16">
        <v>286089.6305815106</v>
      </c>
      <c r="G64" s="16">
        <v>305513.42526381911</v>
      </c>
      <c r="H64" s="16">
        <v>268589.7634125331</v>
      </c>
      <c r="I64" s="16">
        <v>207291.32267839203</v>
      </c>
      <c r="J64" s="16">
        <v>191546.32360996658</v>
      </c>
      <c r="K64" s="16">
        <v>257075.55715492193</v>
      </c>
      <c r="L64" s="16">
        <v>256923.56646246536</v>
      </c>
      <c r="M64" s="16">
        <v>259802.08392159303</v>
      </c>
      <c r="N64" s="16">
        <v>236088.43581612493</v>
      </c>
    </row>
    <row r="65" spans="1:14" x14ac:dyDescent="0.3">
      <c r="A65" s="15" t="str">
        <f>INDEX('R1. Scenario specifications'!$C$11:$C$49,MATCH($B65,'R1. Scenario specifications'!$A$11:$A$49,0))</f>
        <v>Current 1.5DS, 2020 start, 'Expect the Unexpected' but with cheap renewables</v>
      </c>
      <c r="B65" s="15" t="s">
        <v>21</v>
      </c>
      <c r="C65" s="15" t="s">
        <v>57</v>
      </c>
      <c r="D65" s="16">
        <v>133894.60387512439</v>
      </c>
      <c r="E65" s="16">
        <v>168306.32212056764</v>
      </c>
      <c r="F65" s="16">
        <v>134111.16375601804</v>
      </c>
      <c r="G65" s="16">
        <v>60308.876016267808</v>
      </c>
      <c r="H65" s="16">
        <v>49505.307228515514</v>
      </c>
      <c r="I65" s="16">
        <v>40166.747580470961</v>
      </c>
      <c r="J65" s="16">
        <v>64029.885350148259</v>
      </c>
      <c r="K65" s="16">
        <v>95873.829783455352</v>
      </c>
      <c r="L65" s="16">
        <v>103345.0251295312</v>
      </c>
      <c r="M65" s="16">
        <v>105485.54810338898</v>
      </c>
      <c r="N65" s="16">
        <v>81950.341490412742</v>
      </c>
    </row>
    <row r="66" spans="1:14" x14ac:dyDescent="0.3">
      <c r="A66" s="15" t="str">
        <f>INDEX('R1. Scenario specifications'!$C$11:$C$49,MATCH($B66,'R1. Scenario specifications'!$A$11:$A$49,0))</f>
        <v>Current 1.5DS, 2020 start, 'Expect the Unexpected' but with cheap renewables</v>
      </c>
      <c r="B66" s="15" t="s">
        <v>21</v>
      </c>
      <c r="C66" s="15" t="s">
        <v>58</v>
      </c>
      <c r="D66" s="16">
        <v>106730.80067226537</v>
      </c>
      <c r="E66" s="16">
        <v>117004.03742241452</v>
      </c>
      <c r="F66" s="16">
        <v>154572.82016443677</v>
      </c>
      <c r="G66" s="16">
        <v>155394.15239658387</v>
      </c>
      <c r="H66" s="16">
        <v>46347.80386997958</v>
      </c>
      <c r="I66" s="16">
        <v>93935.498633290961</v>
      </c>
      <c r="J66" s="16">
        <v>85259.813224943005</v>
      </c>
      <c r="K66" s="16">
        <v>108816.36251370484</v>
      </c>
      <c r="L66" s="16">
        <v>109482.41297062504</v>
      </c>
      <c r="M66" s="16">
        <v>89334.148061948144</v>
      </c>
      <c r="N66" s="16">
        <v>61367.985170053682</v>
      </c>
    </row>
    <row r="67" spans="1:14" x14ac:dyDescent="0.3">
      <c r="A67" s="15" t="str">
        <f>INDEX('R1. Scenario specifications'!$C$11:$C$49,MATCH($B67,'R1. Scenario specifications'!$A$11:$A$49,0))</f>
        <v>Current 1.5DS, 2020 start, 'Expect the Unexpected' but with cheap renewables</v>
      </c>
      <c r="B67" s="15" t="s">
        <v>21</v>
      </c>
      <c r="C67" s="15" t="s">
        <v>59</v>
      </c>
      <c r="D67" s="16">
        <v>245376.50303448446</v>
      </c>
      <c r="E67" s="16">
        <v>264342.20872438542</v>
      </c>
      <c r="F67" s="16">
        <v>286089.6305815106</v>
      </c>
      <c r="G67" s="16">
        <v>260839.39515826342</v>
      </c>
      <c r="H67" s="16">
        <v>191394.14443845017</v>
      </c>
      <c r="I67" s="16">
        <v>175136.73873180768</v>
      </c>
      <c r="J67" s="16">
        <v>239617.25274126683</v>
      </c>
      <c r="K67" s="16">
        <v>236928.40540695473</v>
      </c>
      <c r="L67" s="16">
        <v>231947.89580747212</v>
      </c>
      <c r="M67" s="16">
        <v>218290.20852513699</v>
      </c>
      <c r="N67" s="16">
        <v>191450.80326863157</v>
      </c>
    </row>
    <row r="68" spans="1:14" x14ac:dyDescent="0.3">
      <c r="A68" s="15" t="str">
        <f>INDEX('R1. Scenario specifications'!$C$11:$C$49,MATCH($B68,'R1. Scenario specifications'!$A$11:$A$49,0))</f>
        <v>Current 1.5DS, 2030 start, 'Expect the Unexpected' but with cheap renewables</v>
      </c>
      <c r="B68" s="15" t="s">
        <v>22</v>
      </c>
      <c r="C68" s="15" t="s">
        <v>57</v>
      </c>
      <c r="D68" s="16">
        <v>133894.60387512439</v>
      </c>
      <c r="E68" s="16">
        <v>168306.32212056764</v>
      </c>
      <c r="F68" s="16">
        <v>134111.16375601804</v>
      </c>
      <c r="G68" s="16">
        <v>131730.77292402135</v>
      </c>
      <c r="H68" s="16">
        <v>51733.261183902869</v>
      </c>
      <c r="I68" s="16">
        <v>44198.859834702336</v>
      </c>
      <c r="J68" s="16">
        <v>17666.433145517738</v>
      </c>
      <c r="K68" s="16">
        <v>107559.24750182293</v>
      </c>
      <c r="L68" s="16">
        <v>114317.92685857869</v>
      </c>
      <c r="M68" s="16">
        <v>93188.878855248477</v>
      </c>
      <c r="N68" s="16">
        <v>110310.24726019925</v>
      </c>
    </row>
    <row r="69" spans="1:14" x14ac:dyDescent="0.3">
      <c r="A69" s="15" t="str">
        <f>INDEX('R1. Scenario specifications'!$C$11:$C$49,MATCH($B69,'R1. Scenario specifications'!$A$11:$A$49,0))</f>
        <v>Current 1.5DS, 2030 start, 'Expect the Unexpected' but with cheap renewables</v>
      </c>
      <c r="B69" s="15" t="s">
        <v>22</v>
      </c>
      <c r="C69" s="15" t="s">
        <v>58</v>
      </c>
      <c r="D69" s="16">
        <v>106730.80067226537</v>
      </c>
      <c r="E69" s="16">
        <v>117004.03742241452</v>
      </c>
      <c r="F69" s="16">
        <v>154572.82016443677</v>
      </c>
      <c r="G69" s="16">
        <v>174929.44468121851</v>
      </c>
      <c r="H69" s="16">
        <v>63176.718255979569</v>
      </c>
      <c r="I69" s="16">
        <v>46224.198051505649</v>
      </c>
      <c r="J69" s="16">
        <v>92861.691209586163</v>
      </c>
      <c r="K69" s="16">
        <v>138877.41418514535</v>
      </c>
      <c r="L69" s="16">
        <v>153559.5895299743</v>
      </c>
      <c r="M69" s="16">
        <v>158841.91095992032</v>
      </c>
      <c r="N69" s="16">
        <v>144207.56547209679</v>
      </c>
    </row>
    <row r="70" spans="1:14" x14ac:dyDescent="0.3">
      <c r="A70" s="15" t="str">
        <f>INDEX('R1. Scenario specifications'!$C$11:$C$49,MATCH($B70,'R1. Scenario specifications'!$A$11:$A$49,0))</f>
        <v>Current 1.5DS, 2030 start, 'Expect the Unexpected' but with cheap renewables</v>
      </c>
      <c r="B70" s="15" t="s">
        <v>22</v>
      </c>
      <c r="C70" s="15" t="s">
        <v>59</v>
      </c>
      <c r="D70" s="16">
        <v>245376.50303448446</v>
      </c>
      <c r="E70" s="16">
        <v>264342.20872438542</v>
      </c>
      <c r="F70" s="16">
        <v>286089.6305815106</v>
      </c>
      <c r="G70" s="16">
        <v>305513.42526381911</v>
      </c>
      <c r="H70" s="16">
        <v>268677.13018783199</v>
      </c>
      <c r="I70" s="16">
        <v>207349.88125915971</v>
      </c>
      <c r="J70" s="16">
        <v>191545.92008300222</v>
      </c>
      <c r="K70" s="16">
        <v>257135.86939337561</v>
      </c>
      <c r="L70" s="16">
        <v>254490.08667664189</v>
      </c>
      <c r="M70" s="16">
        <v>260100.86410375586</v>
      </c>
      <c r="N70" s="16">
        <v>236474.87020774675</v>
      </c>
    </row>
    <row r="71" spans="1:14" x14ac:dyDescent="0.3">
      <c r="A71" s="15" t="str">
        <f>INDEX('R1. Scenario specifications'!$C$11:$C$49,MATCH($B71,'R1. Scenario specifications'!$A$11:$A$49,0))</f>
        <v>Current 1.5DS, 2020 start, 'Expect the Unexpected' but with cheap CCS</v>
      </c>
      <c r="B71" s="15" t="s">
        <v>23</v>
      </c>
      <c r="C71" s="15" t="s">
        <v>57</v>
      </c>
      <c r="D71" s="16">
        <v>133894.60387512439</v>
      </c>
      <c r="E71" s="16">
        <v>168306.32212056764</v>
      </c>
      <c r="F71" s="16">
        <v>134111.16375601804</v>
      </c>
      <c r="G71" s="16">
        <v>60332.202452732286</v>
      </c>
      <c r="H71" s="16">
        <v>49505.316892161842</v>
      </c>
      <c r="I71" s="16">
        <v>40156.339140588236</v>
      </c>
      <c r="J71" s="16">
        <v>64120.756584534705</v>
      </c>
      <c r="K71" s="16">
        <v>95885.843304589376</v>
      </c>
      <c r="L71" s="16">
        <v>103363.95174009258</v>
      </c>
      <c r="M71" s="16">
        <v>105528.44207899002</v>
      </c>
      <c r="N71" s="16">
        <v>81988.537069671045</v>
      </c>
    </row>
    <row r="72" spans="1:14" x14ac:dyDescent="0.3">
      <c r="A72" s="15" t="str">
        <f>INDEX('R1. Scenario specifications'!$C$11:$C$49,MATCH($B72,'R1. Scenario specifications'!$A$11:$A$49,0))</f>
        <v>Current 1.5DS, 2020 start, 'Expect the Unexpected' but with cheap CCS</v>
      </c>
      <c r="B72" s="15" t="s">
        <v>23</v>
      </c>
      <c r="C72" s="15" t="s">
        <v>58</v>
      </c>
      <c r="D72" s="16">
        <v>106730.80067226537</v>
      </c>
      <c r="E72" s="16">
        <v>117004.03742241452</v>
      </c>
      <c r="F72" s="16">
        <v>154572.82016443677</v>
      </c>
      <c r="G72" s="16">
        <v>155400.30022828377</v>
      </c>
      <c r="H72" s="16">
        <v>46356.455176775526</v>
      </c>
      <c r="I72" s="16">
        <v>93971.542040311237</v>
      </c>
      <c r="J72" s="16">
        <v>84912.819106469076</v>
      </c>
      <c r="K72" s="16">
        <v>108482.52182641542</v>
      </c>
      <c r="L72" s="16">
        <v>108582.33837635904</v>
      </c>
      <c r="M72" s="16">
        <v>88301.510182514059</v>
      </c>
      <c r="N72" s="16">
        <v>60520.678365668784</v>
      </c>
    </row>
    <row r="73" spans="1:14" x14ac:dyDescent="0.3">
      <c r="A73" s="15" t="str">
        <f>INDEX('R1. Scenario specifications'!$C$11:$C$49,MATCH($B73,'R1. Scenario specifications'!$A$11:$A$49,0))</f>
        <v>Current 1.5DS, 2020 start, 'Expect the Unexpected' but with cheap CCS</v>
      </c>
      <c r="B73" s="15" t="s">
        <v>23</v>
      </c>
      <c r="C73" s="15" t="s">
        <v>59</v>
      </c>
      <c r="D73" s="16">
        <v>245376.50303448446</v>
      </c>
      <c r="E73" s="16">
        <v>264342.20872438542</v>
      </c>
      <c r="F73" s="16">
        <v>286089.6305815106</v>
      </c>
      <c r="G73" s="16">
        <v>260839.05870201936</v>
      </c>
      <c r="H73" s="16">
        <v>191386.53120198881</v>
      </c>
      <c r="I73" s="16">
        <v>175123.7152611248</v>
      </c>
      <c r="J73" s="16">
        <v>239634.35796722738</v>
      </c>
      <c r="K73" s="16">
        <v>237429.77488551656</v>
      </c>
      <c r="L73" s="16">
        <v>233254.87788135288</v>
      </c>
      <c r="M73" s="16">
        <v>221295.97275689515</v>
      </c>
      <c r="N73" s="16">
        <v>192778.42859737133</v>
      </c>
    </row>
    <row r="74" spans="1:14" x14ac:dyDescent="0.3">
      <c r="A74" s="15" t="str">
        <f>INDEX('R1. Scenario specifications'!$C$11:$C$49,MATCH($B74,'R1. Scenario specifications'!$A$11:$A$49,0))</f>
        <v>Current 1.5DS, 2030 start, 'Expect the Unexpected' but with cheap CCS</v>
      </c>
      <c r="B74" s="15" t="s">
        <v>24</v>
      </c>
      <c r="C74" s="15" t="s">
        <v>57</v>
      </c>
      <c r="D74" s="16">
        <v>133894.60387512439</v>
      </c>
      <c r="E74" s="16">
        <v>168306.32212056764</v>
      </c>
      <c r="F74" s="16">
        <v>134111.16375601804</v>
      </c>
      <c r="G74" s="16">
        <v>131730.77292402135</v>
      </c>
      <c r="H74" s="16">
        <v>51733.323643599368</v>
      </c>
      <c r="I74" s="16">
        <v>44198.897233864656</v>
      </c>
      <c r="J74" s="16">
        <v>17666.433145517738</v>
      </c>
      <c r="K74" s="16">
        <v>107675.00397307621</v>
      </c>
      <c r="L74" s="16">
        <v>112744.07134138032</v>
      </c>
      <c r="M74" s="16">
        <v>93216.143150348347</v>
      </c>
      <c r="N74" s="16">
        <v>110022.5086020403</v>
      </c>
    </row>
    <row r="75" spans="1:14" x14ac:dyDescent="0.3">
      <c r="A75" s="15" t="str">
        <f>INDEX('R1. Scenario specifications'!$C$11:$C$49,MATCH($B75,'R1. Scenario specifications'!$A$11:$A$49,0))</f>
        <v>Current 1.5DS, 2030 start, 'Expect the Unexpected' but with cheap CCS</v>
      </c>
      <c r="B75" s="15" t="s">
        <v>24</v>
      </c>
      <c r="C75" s="15" t="s">
        <v>58</v>
      </c>
      <c r="D75" s="16">
        <v>106730.80067226537</v>
      </c>
      <c r="E75" s="16">
        <v>117004.03742241452</v>
      </c>
      <c r="F75" s="16">
        <v>154572.82016443677</v>
      </c>
      <c r="G75" s="16">
        <v>174929.44468121851</v>
      </c>
      <c r="H75" s="16">
        <v>63249.02990099624</v>
      </c>
      <c r="I75" s="16">
        <v>46276.56957989707</v>
      </c>
      <c r="J75" s="16">
        <v>92853.474295225591</v>
      </c>
      <c r="K75" s="16">
        <v>139101.8444691457</v>
      </c>
      <c r="L75" s="16">
        <v>153296.09038350199</v>
      </c>
      <c r="M75" s="16">
        <v>158678.71358526021</v>
      </c>
      <c r="N75" s="16">
        <v>144773.92007147241</v>
      </c>
    </row>
    <row r="76" spans="1:14" x14ac:dyDescent="0.3">
      <c r="A76" s="15" t="str">
        <f>INDEX('R1. Scenario specifications'!$C$11:$C$49,MATCH($B76,'R1. Scenario specifications'!$A$11:$A$49,0))</f>
        <v>Current 1.5DS, 2030 start, 'Expect the Unexpected' but with cheap CCS</v>
      </c>
      <c r="B76" s="15" t="s">
        <v>24</v>
      </c>
      <c r="C76" s="15" t="s">
        <v>59</v>
      </c>
      <c r="D76" s="16">
        <v>245376.50303448446</v>
      </c>
      <c r="E76" s="16">
        <v>264342.20872438542</v>
      </c>
      <c r="F76" s="16">
        <v>286089.6305815106</v>
      </c>
      <c r="G76" s="16">
        <v>305513.42526381911</v>
      </c>
      <c r="H76" s="16">
        <v>268589.76341250236</v>
      </c>
      <c r="I76" s="16">
        <v>207291.32267842075</v>
      </c>
      <c r="J76" s="16">
        <v>191546.32360973483</v>
      </c>
      <c r="K76" s="16">
        <v>257075.55715491984</v>
      </c>
      <c r="L76" s="16">
        <v>256923.56646260669</v>
      </c>
      <c r="M76" s="16">
        <v>259802.0839215304</v>
      </c>
      <c r="N76" s="16">
        <v>236088.4358160648</v>
      </c>
    </row>
    <row r="77" spans="1:14" x14ac:dyDescent="0.3">
      <c r="A77" s="15" t="str">
        <f>INDEX('R1. Scenario specifications'!$C$11:$C$49,MATCH($B77,'R1. Scenario specifications'!$A$11:$A$49,0))</f>
        <v>Current 1.5DS, 2020 start, 'Expect the Unexpected' but with cheap EVs</v>
      </c>
      <c r="B77" s="15" t="s">
        <v>25</v>
      </c>
      <c r="C77" s="15" t="s">
        <v>57</v>
      </c>
      <c r="D77" s="16">
        <v>133894.60387512439</v>
      </c>
      <c r="E77" s="16">
        <v>168306.32212056764</v>
      </c>
      <c r="F77" s="16">
        <v>134111.16375601804</v>
      </c>
      <c r="G77" s="16">
        <v>60858.162834951174</v>
      </c>
      <c r="H77" s="16">
        <v>49506.072246713062</v>
      </c>
      <c r="I77" s="16">
        <v>41777.262435944489</v>
      </c>
      <c r="J77" s="16">
        <v>64246.81872482512</v>
      </c>
      <c r="K77" s="16">
        <v>97780.948987920972</v>
      </c>
      <c r="L77" s="16">
        <v>104099.91049920471</v>
      </c>
      <c r="M77" s="16">
        <v>104546.57189550715</v>
      </c>
      <c r="N77" s="16">
        <v>79447.519931625808</v>
      </c>
    </row>
    <row r="78" spans="1:14" x14ac:dyDescent="0.3">
      <c r="A78" s="15" t="str">
        <f>INDEX('R1. Scenario specifications'!$C$11:$C$49,MATCH($B78,'R1. Scenario specifications'!$A$11:$A$49,0))</f>
        <v>Current 1.5DS, 2020 start, 'Expect the Unexpected' but with cheap EVs</v>
      </c>
      <c r="B78" s="15" t="s">
        <v>25</v>
      </c>
      <c r="C78" s="15" t="s">
        <v>58</v>
      </c>
      <c r="D78" s="16">
        <v>106730.80067226537</v>
      </c>
      <c r="E78" s="16">
        <v>117004.03742241452</v>
      </c>
      <c r="F78" s="16">
        <v>154572.82016443677</v>
      </c>
      <c r="G78" s="16">
        <v>156685.20395431141</v>
      </c>
      <c r="H78" s="16">
        <v>47140.097770052904</v>
      </c>
      <c r="I78" s="16">
        <v>93396.800286355996</v>
      </c>
      <c r="J78" s="16">
        <v>84716.142321154315</v>
      </c>
      <c r="K78" s="16">
        <v>113385.05653835159</v>
      </c>
      <c r="L78" s="16">
        <v>109072.39715034059</v>
      </c>
      <c r="M78" s="16">
        <v>83019.033006847632</v>
      </c>
      <c r="N78" s="16">
        <v>61572.439951617198</v>
      </c>
    </row>
    <row r="79" spans="1:14" x14ac:dyDescent="0.3">
      <c r="A79" s="15" t="str">
        <f>INDEX('R1. Scenario specifications'!$C$11:$C$49,MATCH($B79,'R1. Scenario specifications'!$A$11:$A$49,0))</f>
        <v>Current 1.5DS, 2020 start, 'Expect the Unexpected' but with cheap EVs</v>
      </c>
      <c r="B79" s="15" t="s">
        <v>25</v>
      </c>
      <c r="C79" s="15" t="s">
        <v>59</v>
      </c>
      <c r="D79" s="16">
        <v>245376.50303448446</v>
      </c>
      <c r="E79" s="16">
        <v>264342.20872438542</v>
      </c>
      <c r="F79" s="16">
        <v>286089.6305815106</v>
      </c>
      <c r="G79" s="16">
        <v>258436.27390440583</v>
      </c>
      <c r="H79" s="16">
        <v>191820.17275238619</v>
      </c>
      <c r="I79" s="16">
        <v>174528.40895527374</v>
      </c>
      <c r="J79" s="16">
        <v>243487.17133563512</v>
      </c>
      <c r="K79" s="16">
        <v>260654.35687135285</v>
      </c>
      <c r="L79" s="16">
        <v>249413.44495290157</v>
      </c>
      <c r="M79" s="16">
        <v>230352.84276012139</v>
      </c>
      <c r="N79" s="16">
        <v>198429.4466966055</v>
      </c>
    </row>
    <row r="80" spans="1:14" x14ac:dyDescent="0.3">
      <c r="A80" s="15" t="str">
        <f>INDEX('R1. Scenario specifications'!$C$11:$C$49,MATCH($B80,'R1. Scenario specifications'!$A$11:$A$49,0))</f>
        <v>Current 2DS, 2030 start, 'Expect the Unexpected'</v>
      </c>
      <c r="B80" s="15" t="s">
        <v>26</v>
      </c>
      <c r="C80" s="15" t="s">
        <v>57</v>
      </c>
      <c r="D80" s="16">
        <v>133894.60387512439</v>
      </c>
      <c r="E80" s="16">
        <v>168306.32212056764</v>
      </c>
      <c r="F80" s="16">
        <v>134111.16375601804</v>
      </c>
      <c r="G80" s="16">
        <v>131730.77292402135</v>
      </c>
      <c r="H80" s="16">
        <v>91801.221655928399</v>
      </c>
      <c r="I80" s="16">
        <v>78667.281591687803</v>
      </c>
      <c r="J80" s="16">
        <v>90891.184479918098</v>
      </c>
      <c r="K80" s="16">
        <v>100864.81289737186</v>
      </c>
      <c r="L80" s="16">
        <v>113910.63102026233</v>
      </c>
      <c r="M80" s="16">
        <v>115156.6155711676</v>
      </c>
      <c r="N80" s="16">
        <v>105360.22526198439</v>
      </c>
    </row>
    <row r="81" spans="1:14" x14ac:dyDescent="0.3">
      <c r="A81" s="15" t="str">
        <f>INDEX('R1. Scenario specifications'!$C$11:$C$49,MATCH($B81,'R1. Scenario specifications'!$A$11:$A$49,0))</f>
        <v>Current 2DS, 2030 start, 'Expect the Unexpected'</v>
      </c>
      <c r="B81" s="15" t="s">
        <v>26</v>
      </c>
      <c r="C81" s="15" t="s">
        <v>58</v>
      </c>
      <c r="D81" s="16">
        <v>106730.80067226537</v>
      </c>
      <c r="E81" s="16">
        <v>117004.03742241452</v>
      </c>
      <c r="F81" s="16">
        <v>154572.82016443677</v>
      </c>
      <c r="G81" s="16">
        <v>174929.44468121851</v>
      </c>
      <c r="H81" s="16">
        <v>191888.81171831183</v>
      </c>
      <c r="I81" s="16">
        <v>197160.01953142806</v>
      </c>
      <c r="J81" s="16">
        <v>186153.69265439716</v>
      </c>
      <c r="K81" s="16">
        <v>160326.54535598235</v>
      </c>
      <c r="L81" s="16">
        <v>127179.08068779245</v>
      </c>
      <c r="M81" s="16">
        <v>89905.822057994737</v>
      </c>
      <c r="N81" s="16">
        <v>64087.486957195011</v>
      </c>
    </row>
    <row r="82" spans="1:14" x14ac:dyDescent="0.3">
      <c r="A82" s="15" t="str">
        <f>INDEX('R1. Scenario specifications'!$C$11:$C$49,MATCH($B82,'R1. Scenario specifications'!$A$11:$A$49,0))</f>
        <v>Current 2DS, 2030 start, 'Expect the Unexpected'</v>
      </c>
      <c r="B82" s="15" t="s">
        <v>26</v>
      </c>
      <c r="C82" s="15" t="s">
        <v>59</v>
      </c>
      <c r="D82" s="16">
        <v>245376.50303448446</v>
      </c>
      <c r="E82" s="16">
        <v>264342.20872438542</v>
      </c>
      <c r="F82" s="16">
        <v>286089.6305815106</v>
      </c>
      <c r="G82" s="16">
        <v>305513.42526381911</v>
      </c>
      <c r="H82" s="16">
        <v>285304.81699061615</v>
      </c>
      <c r="I82" s="16">
        <v>275200.93364495819</v>
      </c>
      <c r="J82" s="16">
        <v>263804.57231664378</v>
      </c>
      <c r="K82" s="16">
        <v>257178.21080281903</v>
      </c>
      <c r="L82" s="16">
        <v>246292.09506832654</v>
      </c>
      <c r="M82" s="16">
        <v>228481.34690128965</v>
      </c>
      <c r="N82" s="16">
        <v>209683.99873498926</v>
      </c>
    </row>
    <row r="83" spans="1:14" x14ac:dyDescent="0.3">
      <c r="A83" s="15" t="str">
        <f>INDEX('R1. Scenario specifications'!$C$11:$C$49,MATCH($B83,'R1. Scenario specifications'!$A$11:$A$49,0))</f>
        <v>Current 1.5DS, 2030 start, 'Expect the Unexpected' but with cheap EVs</v>
      </c>
      <c r="B83" s="15" t="s">
        <v>27</v>
      </c>
      <c r="C83" s="15" t="s">
        <v>57</v>
      </c>
      <c r="D83" s="16">
        <v>133894.60387512439</v>
      </c>
      <c r="E83" s="16">
        <v>168306.32212056764</v>
      </c>
      <c r="F83" s="16">
        <v>134111.16375601804</v>
      </c>
      <c r="G83" s="16">
        <v>131730.77292402135</v>
      </c>
      <c r="H83" s="16">
        <v>51733.874376887463</v>
      </c>
      <c r="I83" s="16">
        <v>45759.383499407697</v>
      </c>
      <c r="J83" s="16">
        <v>17814.591732013731</v>
      </c>
      <c r="K83" s="16">
        <v>109135.62473393173</v>
      </c>
      <c r="L83" s="16">
        <v>116966.30372078856</v>
      </c>
      <c r="M83" s="16">
        <v>91191.006593260012</v>
      </c>
      <c r="N83" s="16">
        <v>110466.82273089638</v>
      </c>
    </row>
    <row r="84" spans="1:14" x14ac:dyDescent="0.3">
      <c r="A84" s="15" t="str">
        <f>INDEX('R1. Scenario specifications'!$C$11:$C$49,MATCH($B84,'R1. Scenario specifications'!$A$11:$A$49,0))</f>
        <v>Current 1.5DS, 2030 start, 'Expect the Unexpected' but with cheap EVs</v>
      </c>
      <c r="B84" s="15" t="s">
        <v>27</v>
      </c>
      <c r="C84" s="15" t="s">
        <v>58</v>
      </c>
      <c r="D84" s="16">
        <v>106730.80067226537</v>
      </c>
      <c r="E84" s="16">
        <v>117004.03742241452</v>
      </c>
      <c r="F84" s="16">
        <v>154572.82016443677</v>
      </c>
      <c r="G84" s="16">
        <v>174929.44468121851</v>
      </c>
      <c r="H84" s="16">
        <v>60663.491625864539</v>
      </c>
      <c r="I84" s="16">
        <v>45022.084391322882</v>
      </c>
      <c r="J84" s="16">
        <v>92775.134386625316</v>
      </c>
      <c r="K84" s="16">
        <v>142326.49655115919</v>
      </c>
      <c r="L84" s="16">
        <v>154975.65225329963</v>
      </c>
      <c r="M84" s="16">
        <v>161008.43763187854</v>
      </c>
      <c r="N84" s="16">
        <v>143169.7026700745</v>
      </c>
    </row>
    <row r="85" spans="1:14" x14ac:dyDescent="0.3">
      <c r="A85" s="15" t="str">
        <f>INDEX('R1. Scenario specifications'!$C$11:$C$49,MATCH($B85,'R1. Scenario specifications'!$A$11:$A$49,0))</f>
        <v>Current 1.5DS, 2030 start, 'Expect the Unexpected' but with cheap EVs</v>
      </c>
      <c r="B85" s="15" t="s">
        <v>27</v>
      </c>
      <c r="C85" s="15" t="s">
        <v>59</v>
      </c>
      <c r="D85" s="16">
        <v>245376.50303448446</v>
      </c>
      <c r="E85" s="16">
        <v>264342.20872438542</v>
      </c>
      <c r="F85" s="16">
        <v>286089.6305815106</v>
      </c>
      <c r="G85" s="16">
        <v>305513.42526381911</v>
      </c>
      <c r="H85" s="16">
        <v>266362.50760697457</v>
      </c>
      <c r="I85" s="16">
        <v>203740.86087407151</v>
      </c>
      <c r="J85" s="16">
        <v>191919.29049419472</v>
      </c>
      <c r="K85" s="16">
        <v>279310.47485613043</v>
      </c>
      <c r="L85" s="16">
        <v>261945.53233790645</v>
      </c>
      <c r="M85" s="16">
        <v>258384.69023887636</v>
      </c>
      <c r="N85" s="16">
        <v>222761.00034641364</v>
      </c>
    </row>
    <row r="86" spans="1:14" x14ac:dyDescent="0.3">
      <c r="A86" s="15" t="str">
        <f>INDEX('R1. Scenario specifications'!$C$11:$C$49,MATCH($B86,'R1. Scenario specifications'!$A$11:$A$49,0))</f>
        <v>Current 1.5DS, 2020 start, 'Expect the Unexpected' but with cheap energy efficiency</v>
      </c>
      <c r="B86" s="15" t="s">
        <v>28</v>
      </c>
      <c r="C86" s="15" t="s">
        <v>57</v>
      </c>
      <c r="D86" s="16">
        <v>133894.60387512439</v>
      </c>
      <c r="E86" s="16">
        <v>168306.32212056764</v>
      </c>
      <c r="F86" s="16">
        <v>134111.16375601804</v>
      </c>
      <c r="G86" s="16">
        <v>66101.594928268169</v>
      </c>
      <c r="H86" s="16">
        <v>50004.298566702812</v>
      </c>
      <c r="I86" s="16">
        <v>42228.875851602781</v>
      </c>
      <c r="J86" s="16">
        <v>52623.036162846329</v>
      </c>
      <c r="K86" s="16">
        <v>77308.636687998878</v>
      </c>
      <c r="L86" s="16">
        <v>83109.783387307165</v>
      </c>
      <c r="M86" s="16">
        <v>86208.00574125885</v>
      </c>
      <c r="N86" s="16">
        <v>66817.899735663304</v>
      </c>
    </row>
    <row r="87" spans="1:14" x14ac:dyDescent="0.3">
      <c r="A87" s="15" t="str">
        <f>INDEX('R1. Scenario specifications'!$C$11:$C$49,MATCH($B87,'R1. Scenario specifications'!$A$11:$A$49,0))</f>
        <v>Current 1.5DS, 2020 start, 'Expect the Unexpected' but with cheap energy efficiency</v>
      </c>
      <c r="B87" s="15" t="s">
        <v>28</v>
      </c>
      <c r="C87" s="15" t="s">
        <v>58</v>
      </c>
      <c r="D87" s="16">
        <v>106730.80067226537</v>
      </c>
      <c r="E87" s="16">
        <v>117004.03742241452</v>
      </c>
      <c r="F87" s="16">
        <v>154572.82016443677</v>
      </c>
      <c r="G87" s="16">
        <v>161436.62933426283</v>
      </c>
      <c r="H87" s="16">
        <v>49580.460017619742</v>
      </c>
      <c r="I87" s="16">
        <v>66440.842493078409</v>
      </c>
      <c r="J87" s="16">
        <v>75839.621291275951</v>
      </c>
      <c r="K87" s="16">
        <v>104077.21112595318</v>
      </c>
      <c r="L87" s="16">
        <v>96878.979437082686</v>
      </c>
      <c r="M87" s="16">
        <v>78212.474593750652</v>
      </c>
      <c r="N87" s="16">
        <v>48342.793812740776</v>
      </c>
    </row>
    <row r="88" spans="1:14" x14ac:dyDescent="0.3">
      <c r="A88" s="15" t="str">
        <f>INDEX('R1. Scenario specifications'!$C$11:$C$49,MATCH($B88,'R1. Scenario specifications'!$A$11:$A$49,0))</f>
        <v>Current 1.5DS, 2020 start, 'Expect the Unexpected' but with cheap energy efficiency</v>
      </c>
      <c r="B88" s="15" t="s">
        <v>28</v>
      </c>
      <c r="C88" s="15" t="s">
        <v>59</v>
      </c>
      <c r="D88" s="16">
        <v>245376.50303448446</v>
      </c>
      <c r="E88" s="16">
        <v>264342.20872438542</v>
      </c>
      <c r="F88" s="16">
        <v>286089.6305815106</v>
      </c>
      <c r="G88" s="16">
        <v>256282.31727586972</v>
      </c>
      <c r="H88" s="16">
        <v>203818.5186936211</v>
      </c>
      <c r="I88" s="16">
        <v>176716.67336396169</v>
      </c>
      <c r="J88" s="16">
        <v>223950.09826484969</v>
      </c>
      <c r="K88" s="16">
        <v>233964.08645512478</v>
      </c>
      <c r="L88" s="16">
        <v>218216.15261109287</v>
      </c>
      <c r="M88" s="16">
        <v>208162.52935308643</v>
      </c>
      <c r="N88" s="16">
        <v>202452.91495724313</v>
      </c>
    </row>
    <row r="89" spans="1:14" x14ac:dyDescent="0.3">
      <c r="A89" s="15" t="str">
        <f>INDEX('R1. Scenario specifications'!$C$11:$C$49,MATCH($B89,'R1. Scenario specifications'!$A$11:$A$49,0))</f>
        <v>Current 1.5DS, 2030 start, 'Expect the Unexpected' but with cheap energy efficiency</v>
      </c>
      <c r="B89" s="15" t="s">
        <v>29</v>
      </c>
      <c r="C89" s="15" t="s">
        <v>57</v>
      </c>
      <c r="D89" s="16">
        <v>133894.60387512439</v>
      </c>
      <c r="E89" s="16">
        <v>168306.32212056764</v>
      </c>
      <c r="F89" s="16">
        <v>134111.16375601804</v>
      </c>
      <c r="G89" s="16">
        <v>131730.77292402135</v>
      </c>
      <c r="H89" s="16">
        <v>50775.500789889215</v>
      </c>
      <c r="I89" s="16">
        <v>42382.264635358719</v>
      </c>
      <c r="J89" s="16">
        <v>17393.112456992149</v>
      </c>
      <c r="K89" s="16">
        <v>84240.896564147013</v>
      </c>
      <c r="L89" s="16">
        <v>87003.732457115329</v>
      </c>
      <c r="M89" s="16">
        <v>60812.549711909465</v>
      </c>
      <c r="N89" s="16">
        <v>85907.667219269046</v>
      </c>
    </row>
    <row r="90" spans="1:14" x14ac:dyDescent="0.3">
      <c r="A90" s="15" t="str">
        <f>INDEX('R1. Scenario specifications'!$C$11:$C$49,MATCH($B90,'R1. Scenario specifications'!$A$11:$A$49,0))</f>
        <v>Current 1.5DS, 2030 start, 'Expect the Unexpected' but with cheap energy efficiency</v>
      </c>
      <c r="B90" s="15" t="s">
        <v>29</v>
      </c>
      <c r="C90" s="15" t="s">
        <v>58</v>
      </c>
      <c r="D90" s="16">
        <v>106730.80067226537</v>
      </c>
      <c r="E90" s="16">
        <v>117004.03742241452</v>
      </c>
      <c r="F90" s="16">
        <v>154572.82016443677</v>
      </c>
      <c r="G90" s="16">
        <v>174929.44468121851</v>
      </c>
      <c r="H90" s="16">
        <v>66957.759653805144</v>
      </c>
      <c r="I90" s="16">
        <v>46413.017548458498</v>
      </c>
      <c r="J90" s="16">
        <v>75086.503164996553</v>
      </c>
      <c r="K90" s="16">
        <v>129878.13732265934</v>
      </c>
      <c r="L90" s="16">
        <v>139114.96953343396</v>
      </c>
      <c r="M90" s="16">
        <v>143664.44787810938</v>
      </c>
      <c r="N90" s="16">
        <v>127378.2675930853</v>
      </c>
    </row>
    <row r="91" spans="1:14" x14ac:dyDescent="0.3">
      <c r="A91" s="15" t="str">
        <f>INDEX('R1. Scenario specifications'!$C$11:$C$49,MATCH($B91,'R1. Scenario specifications'!$A$11:$A$49,0))</f>
        <v>Current 1.5DS, 2030 start, 'Expect the Unexpected' but with cheap energy efficiency</v>
      </c>
      <c r="B91" s="15" t="s">
        <v>29</v>
      </c>
      <c r="C91" s="15" t="s">
        <v>59</v>
      </c>
      <c r="D91" s="16">
        <v>245376.50303448446</v>
      </c>
      <c r="E91" s="16">
        <v>264342.20872438542</v>
      </c>
      <c r="F91" s="16">
        <v>286089.6305815106</v>
      </c>
      <c r="G91" s="16">
        <v>305513.42526381911</v>
      </c>
      <c r="H91" s="16">
        <v>245465.06785085268</v>
      </c>
      <c r="I91" s="16">
        <v>190805.67364505844</v>
      </c>
      <c r="J91" s="16">
        <v>171598.76124614026</v>
      </c>
      <c r="K91" s="16">
        <v>227641.21197620188</v>
      </c>
      <c r="L91" s="16">
        <v>221673.41357150328</v>
      </c>
      <c r="M91" s="16">
        <v>224988.32016446866</v>
      </c>
      <c r="N91" s="16">
        <v>192038.77993895434</v>
      </c>
    </row>
    <row r="92" spans="1:14" x14ac:dyDescent="0.3">
      <c r="A92" s="15" t="str">
        <f>INDEX('R1. Scenario specifications'!$C$11:$C$49,MATCH($B92,'R1. Scenario specifications'!$A$11:$A$49,0))</f>
        <v>Current 1.5DS, 2020 start, 'Expect the Unexpected' but with most conservative biomass CCS / NET technology cost assumptions</v>
      </c>
      <c r="B92" s="15" t="s">
        <v>30</v>
      </c>
      <c r="C92" s="15" t="s">
        <v>57</v>
      </c>
      <c r="D92" s="16">
        <v>133894.60387512439</v>
      </c>
      <c r="E92" s="16">
        <v>168306.32212056764</v>
      </c>
      <c r="F92" s="16">
        <v>134111.16375601804</v>
      </c>
      <c r="G92" s="16">
        <v>58749.134920167504</v>
      </c>
      <c r="H92" s="16">
        <v>49504.920707842706</v>
      </c>
      <c r="I92" s="16">
        <v>40455.019361135841</v>
      </c>
      <c r="J92" s="16">
        <v>67222.059719750163</v>
      </c>
      <c r="K92" s="16">
        <v>96459.936950722447</v>
      </c>
      <c r="L92" s="16">
        <v>103388.32676622251</v>
      </c>
      <c r="M92" s="16">
        <v>105571.14494023853</v>
      </c>
      <c r="N92" s="16">
        <v>82984.806496771853</v>
      </c>
    </row>
    <row r="93" spans="1:14" x14ac:dyDescent="0.3">
      <c r="A93" s="15" t="str">
        <f>INDEX('R1. Scenario specifications'!$C$11:$C$49,MATCH($B93,'R1. Scenario specifications'!$A$11:$A$49,0))</f>
        <v>Current 1.5DS, 2020 start, 'Expect the Unexpected' but with most conservative biomass CCS / NET technology cost assumptions</v>
      </c>
      <c r="B93" s="15" t="s">
        <v>30</v>
      </c>
      <c r="C93" s="15" t="s">
        <v>58</v>
      </c>
      <c r="D93" s="16">
        <v>106730.80067226537</v>
      </c>
      <c r="E93" s="16">
        <v>117004.03742241452</v>
      </c>
      <c r="F93" s="16">
        <v>154572.82016443677</v>
      </c>
      <c r="G93" s="16">
        <v>154095.21741335213</v>
      </c>
      <c r="H93" s="16">
        <v>45900.350046977008</v>
      </c>
      <c r="I93" s="16">
        <v>92942.086782957515</v>
      </c>
      <c r="J93" s="16">
        <v>88435.807637563703</v>
      </c>
      <c r="K93" s="16">
        <v>113095.62792099477</v>
      </c>
      <c r="L93" s="16">
        <v>114747.17703723586</v>
      </c>
      <c r="M93" s="16">
        <v>95584.782560430584</v>
      </c>
      <c r="N93" s="16">
        <v>66069.470915912781</v>
      </c>
    </row>
    <row r="94" spans="1:14" x14ac:dyDescent="0.3">
      <c r="A94" s="15" t="str">
        <f>INDEX('R1. Scenario specifications'!$C$11:$C$49,MATCH($B94,'R1. Scenario specifications'!$A$11:$A$49,0))</f>
        <v>Current 1.5DS, 2020 start, 'Expect the Unexpected' but with most conservative biomass CCS / NET technology cost assumptions</v>
      </c>
      <c r="B94" s="15" t="s">
        <v>30</v>
      </c>
      <c r="C94" s="15" t="s">
        <v>59</v>
      </c>
      <c r="D94" s="16">
        <v>245376.50303448446</v>
      </c>
      <c r="E94" s="16">
        <v>264342.20872438542</v>
      </c>
      <c r="F94" s="16">
        <v>286089.6305815106</v>
      </c>
      <c r="G94" s="16">
        <v>261673.87324888556</v>
      </c>
      <c r="H94" s="16">
        <v>189400.4609453333</v>
      </c>
      <c r="I94" s="16">
        <v>173213.50657070079</v>
      </c>
      <c r="J94" s="16">
        <v>252012.19864690054</v>
      </c>
      <c r="K94" s="16">
        <v>246034.57631321409</v>
      </c>
      <c r="L94" s="16">
        <v>220889.34960609392</v>
      </c>
      <c r="M94" s="16">
        <v>209746.91980216833</v>
      </c>
      <c r="N94" s="16">
        <v>180929.0654031134</v>
      </c>
    </row>
    <row r="95" spans="1:14" x14ac:dyDescent="0.3">
      <c r="A95" s="15" t="str">
        <f>INDEX('R1. Scenario specifications'!$C$11:$C$49,MATCH($B95,'R1. Scenario specifications'!$A$11:$A$49,0))</f>
        <v>Current 1.5DS, 2030 start, 'Expect the Unexpected' but with most conservative biomass CCS / NET technology cost assumptions</v>
      </c>
      <c r="B95" s="15" t="s">
        <v>31</v>
      </c>
      <c r="C95" s="15" t="s">
        <v>57</v>
      </c>
      <c r="D95" s="16">
        <v>133894.60387512439</v>
      </c>
      <c r="E95" s="16">
        <v>168306.32212056764</v>
      </c>
      <c r="F95" s="16">
        <v>134111.16375601804</v>
      </c>
      <c r="G95" s="16">
        <v>131730.77292402135</v>
      </c>
      <c r="H95" s="16">
        <v>51735.449190055733</v>
      </c>
      <c r="I95" s="16">
        <v>49345.849997726611</v>
      </c>
      <c r="J95" s="16">
        <v>17664.180231298262</v>
      </c>
      <c r="K95" s="16">
        <v>112546.23893685211</v>
      </c>
      <c r="L95" s="16">
        <v>129032.73085977684</v>
      </c>
      <c r="M95" s="16">
        <v>105002.44543282792</v>
      </c>
      <c r="N95" s="16">
        <v>108537.20637086249</v>
      </c>
    </row>
    <row r="96" spans="1:14" x14ac:dyDescent="0.3">
      <c r="A96" s="15" t="str">
        <f>INDEX('R1. Scenario specifications'!$C$11:$C$49,MATCH($B96,'R1. Scenario specifications'!$A$11:$A$49,0))</f>
        <v>Current 1.5DS, 2030 start, 'Expect the Unexpected' but with most conservative biomass CCS / NET technology cost assumptions</v>
      </c>
      <c r="B96" s="15" t="s">
        <v>31</v>
      </c>
      <c r="C96" s="15" t="s">
        <v>58</v>
      </c>
      <c r="D96" s="16">
        <v>106730.80067226537</v>
      </c>
      <c r="E96" s="16">
        <v>117004.03742241452</v>
      </c>
      <c r="F96" s="16">
        <v>154572.82016443677</v>
      </c>
      <c r="G96" s="16">
        <v>174929.44468121851</v>
      </c>
      <c r="H96" s="16">
        <v>62163.938210084234</v>
      </c>
      <c r="I96" s="16">
        <v>50425.983216825523</v>
      </c>
      <c r="J96" s="16">
        <v>95902.51418973782</v>
      </c>
      <c r="K96" s="16">
        <v>140749.56666465304</v>
      </c>
      <c r="L96" s="16">
        <v>153377.68407346209</v>
      </c>
      <c r="M96" s="16">
        <v>156375.65336079028</v>
      </c>
      <c r="N96" s="16">
        <v>145396.20365169921</v>
      </c>
    </row>
    <row r="97" spans="1:14" x14ac:dyDescent="0.3">
      <c r="A97" s="15" t="str">
        <f>INDEX('R1. Scenario specifications'!$C$11:$C$49,MATCH($B97,'R1. Scenario specifications'!$A$11:$A$49,0))</f>
        <v>Current 1.5DS, 2030 start, 'Expect the Unexpected' but with most conservative biomass CCS / NET technology cost assumptions</v>
      </c>
      <c r="B97" s="15" t="s">
        <v>31</v>
      </c>
      <c r="C97" s="15" t="s">
        <v>59</v>
      </c>
      <c r="D97" s="16">
        <v>245376.50303448446</v>
      </c>
      <c r="E97" s="16">
        <v>264342.20872438542</v>
      </c>
      <c r="F97" s="16">
        <v>286089.6305815106</v>
      </c>
      <c r="G97" s="16">
        <v>305513.42526381911</v>
      </c>
      <c r="H97" s="16">
        <v>273397.15745638235</v>
      </c>
      <c r="I97" s="16">
        <v>202731.14410028097</v>
      </c>
      <c r="J97" s="16">
        <v>191474.76474995547</v>
      </c>
      <c r="K97" s="16">
        <v>254214.94297990386</v>
      </c>
      <c r="L97" s="16">
        <v>248644.89451268644</v>
      </c>
      <c r="M97" s="16">
        <v>259758.8391434419</v>
      </c>
      <c r="N97" s="16">
        <v>227490.39900665227</v>
      </c>
    </row>
    <row r="98" spans="1:14" x14ac:dyDescent="0.3">
      <c r="A98" s="15" t="str">
        <f>INDEX('R1. Scenario specifications'!$C$11:$C$49,MATCH($B98,'R1. Scenario specifications'!$A$11:$A$49,0))</f>
        <v>Current 1.75DS, 2020 start, 'Expect the Unexpected'</v>
      </c>
      <c r="B98" s="15" t="s">
        <v>32</v>
      </c>
      <c r="C98" s="15" t="s">
        <v>57</v>
      </c>
      <c r="D98" s="16">
        <v>133894.60387512439</v>
      </c>
      <c r="E98" s="16">
        <v>168306.32212056764</v>
      </c>
      <c r="F98" s="16">
        <v>134111.16375601804</v>
      </c>
      <c r="G98" s="16">
        <v>76009.751537498916</v>
      </c>
      <c r="H98" s="16">
        <v>56113.459287662728</v>
      </c>
      <c r="I98" s="16">
        <v>77967.067486619868</v>
      </c>
      <c r="J98" s="16">
        <v>95662.427202340346</v>
      </c>
      <c r="K98" s="16">
        <v>101136.89823172957</v>
      </c>
      <c r="L98" s="16">
        <v>103606.24540299538</v>
      </c>
      <c r="M98" s="16">
        <v>85635.127321180451</v>
      </c>
      <c r="N98" s="16">
        <v>75625.236863252314</v>
      </c>
    </row>
    <row r="99" spans="1:14" x14ac:dyDescent="0.3">
      <c r="A99" s="15" t="str">
        <f>INDEX('R1. Scenario specifications'!$C$11:$C$49,MATCH($B99,'R1. Scenario specifications'!$A$11:$A$49,0))</f>
        <v>Current 1.75DS, 2020 start, 'Expect the Unexpected'</v>
      </c>
      <c r="B99" s="15" t="s">
        <v>32</v>
      </c>
      <c r="C99" s="15" t="s">
        <v>58</v>
      </c>
      <c r="D99" s="16">
        <v>106730.80067226537</v>
      </c>
      <c r="E99" s="16">
        <v>117004.03742241452</v>
      </c>
      <c r="F99" s="16">
        <v>154572.82016443677</v>
      </c>
      <c r="G99" s="16">
        <v>183566.29871318009</v>
      </c>
      <c r="H99" s="16">
        <v>186688.93230506036</v>
      </c>
      <c r="I99" s="16">
        <v>178592.88815536024</v>
      </c>
      <c r="J99" s="16">
        <v>166502.54052915168</v>
      </c>
      <c r="K99" s="16">
        <v>127947.75152954049</v>
      </c>
      <c r="L99" s="16">
        <v>91838.118470048285</v>
      </c>
      <c r="M99" s="16">
        <v>60930.041829560614</v>
      </c>
      <c r="N99" s="16">
        <v>52413.843865110393</v>
      </c>
    </row>
    <row r="100" spans="1:14" x14ac:dyDescent="0.3">
      <c r="A100" s="15" t="str">
        <f>INDEX('R1. Scenario specifications'!$C$11:$C$49,MATCH($B100,'R1. Scenario specifications'!$A$11:$A$49,0))</f>
        <v>Current 1.75DS, 2020 start, 'Expect the Unexpected'</v>
      </c>
      <c r="B100" s="15" t="s">
        <v>32</v>
      </c>
      <c r="C100" s="15" t="s">
        <v>59</v>
      </c>
      <c r="D100" s="16">
        <v>245376.50303448446</v>
      </c>
      <c r="E100" s="16">
        <v>264342.20872438542</v>
      </c>
      <c r="F100" s="16">
        <v>286089.6305815106</v>
      </c>
      <c r="G100" s="16">
        <v>292158.8416351722</v>
      </c>
      <c r="H100" s="16">
        <v>272163.74609282805</v>
      </c>
      <c r="I100" s="16">
        <v>280956.61810049205</v>
      </c>
      <c r="J100" s="16">
        <v>257112.64342965849</v>
      </c>
      <c r="K100" s="16">
        <v>242325.55184933057</v>
      </c>
      <c r="L100" s="16">
        <v>216255.27029684669</v>
      </c>
      <c r="M100" s="16">
        <v>201392.43751676157</v>
      </c>
      <c r="N100" s="16">
        <v>201976.38677688016</v>
      </c>
    </row>
    <row r="101" spans="1:14" x14ac:dyDescent="0.3">
      <c r="A101" s="15" t="str">
        <f>INDEX('R1. Scenario specifications'!$C$11:$C$49,MATCH($B101,'R1. Scenario specifications'!$A$11:$A$49,0))</f>
        <v>Current 1.75DS, 2030 start, 'Expect the Unexpected'</v>
      </c>
      <c r="B101" s="15" t="s">
        <v>33</v>
      </c>
      <c r="C101" s="15" t="s">
        <v>57</v>
      </c>
      <c r="D101" s="16">
        <v>133894.60387512439</v>
      </c>
      <c r="E101" s="16">
        <v>168306.32212056764</v>
      </c>
      <c r="F101" s="16">
        <v>134111.16375601804</v>
      </c>
      <c r="G101" s="16">
        <v>131730.77292402135</v>
      </c>
      <c r="H101" s="16">
        <v>61860.891801870683</v>
      </c>
      <c r="I101" s="16">
        <v>71181.769048246511</v>
      </c>
      <c r="J101" s="16">
        <v>69500.088297395239</v>
      </c>
      <c r="K101" s="16">
        <v>100218.39135976737</v>
      </c>
      <c r="L101" s="16">
        <v>103759.70401088365</v>
      </c>
      <c r="M101" s="16">
        <v>98773.397940546391</v>
      </c>
      <c r="N101" s="16">
        <v>76205.060882449659</v>
      </c>
    </row>
    <row r="102" spans="1:14" x14ac:dyDescent="0.3">
      <c r="A102" s="15" t="str">
        <f>INDEX('R1. Scenario specifications'!$C$11:$C$49,MATCH($B102,'R1. Scenario specifications'!$A$11:$A$49,0))</f>
        <v>Current 1.75DS, 2030 start, 'Expect the Unexpected'</v>
      </c>
      <c r="B102" s="15" t="s">
        <v>33</v>
      </c>
      <c r="C102" s="15" t="s">
        <v>58</v>
      </c>
      <c r="D102" s="16">
        <v>106730.80067226537</v>
      </c>
      <c r="E102" s="16">
        <v>117004.03742241452</v>
      </c>
      <c r="F102" s="16">
        <v>154572.82016443677</v>
      </c>
      <c r="G102" s="16">
        <v>174929.44468121851</v>
      </c>
      <c r="H102" s="16">
        <v>184846.06052272191</v>
      </c>
      <c r="I102" s="16">
        <v>141554.94217595475</v>
      </c>
      <c r="J102" s="16">
        <v>76030.474313532221</v>
      </c>
      <c r="K102" s="16">
        <v>114703.76836508399</v>
      </c>
      <c r="L102" s="16">
        <v>102421.94390662006</v>
      </c>
      <c r="M102" s="16">
        <v>71717.595139393146</v>
      </c>
      <c r="N102" s="16">
        <v>54709.841518524896</v>
      </c>
    </row>
    <row r="103" spans="1:14" x14ac:dyDescent="0.3">
      <c r="A103" s="15" t="str">
        <f>INDEX('R1. Scenario specifications'!$C$11:$C$49,MATCH($B103,'R1. Scenario specifications'!$A$11:$A$49,0))</f>
        <v>Current 1.75DS, 2030 start, 'Expect the Unexpected'</v>
      </c>
      <c r="B103" s="15" t="s">
        <v>33</v>
      </c>
      <c r="C103" s="15" t="s">
        <v>59</v>
      </c>
      <c r="D103" s="16">
        <v>245376.50303448446</v>
      </c>
      <c r="E103" s="16">
        <v>264342.20872438542</v>
      </c>
      <c r="F103" s="16">
        <v>286089.6305815106</v>
      </c>
      <c r="G103" s="16">
        <v>305513.42526381911</v>
      </c>
      <c r="H103" s="16">
        <v>274205.16861254285</v>
      </c>
      <c r="I103" s="16">
        <v>270522.459562773</v>
      </c>
      <c r="J103" s="16">
        <v>252808.06132498858</v>
      </c>
      <c r="K103" s="16">
        <v>260779.41123470804</v>
      </c>
      <c r="L103" s="16">
        <v>256667.7265389539</v>
      </c>
      <c r="M103" s="16">
        <v>233855.05735521155</v>
      </c>
      <c r="N103" s="16">
        <v>217219.41624665775</v>
      </c>
    </row>
    <row r="104" spans="1:14" x14ac:dyDescent="0.3">
      <c r="A104" s="15" t="str">
        <f>INDEX('R1. Scenario specifications'!$C$11:$C$49,MATCH($B104,'R1. Scenario specifications'!$A$11:$A$49,0))</f>
        <v>Current 1.75DS, 2020 start, 'Expect the Unexpected' but with cheap renewables</v>
      </c>
      <c r="B104" s="15" t="s">
        <v>34</v>
      </c>
      <c r="C104" s="15" t="s">
        <v>57</v>
      </c>
      <c r="D104" s="16">
        <v>133894.60387512439</v>
      </c>
      <c r="E104" s="16">
        <v>168306.32212056764</v>
      </c>
      <c r="F104" s="16">
        <v>134111.16375601804</v>
      </c>
      <c r="G104" s="16">
        <v>75835.405180591362</v>
      </c>
      <c r="H104" s="16">
        <v>54256.180245618634</v>
      </c>
      <c r="I104" s="16">
        <v>75054.022105418771</v>
      </c>
      <c r="J104" s="16">
        <v>95695.113206666894</v>
      </c>
      <c r="K104" s="16">
        <v>101121.23880989465</v>
      </c>
      <c r="L104" s="16">
        <v>103277.25705295461</v>
      </c>
      <c r="M104" s="16">
        <v>84944.406184505569</v>
      </c>
      <c r="N104" s="16">
        <v>75014.806235890399</v>
      </c>
    </row>
    <row r="105" spans="1:14" x14ac:dyDescent="0.3">
      <c r="A105" s="15" t="str">
        <f>INDEX('R1. Scenario specifications'!$C$11:$C$49,MATCH($B105,'R1. Scenario specifications'!$A$11:$A$49,0))</f>
        <v>Current 1.75DS, 2020 start, 'Expect the Unexpected' but with cheap renewables</v>
      </c>
      <c r="B105" s="15" t="s">
        <v>34</v>
      </c>
      <c r="C105" s="15" t="s">
        <v>58</v>
      </c>
      <c r="D105" s="16">
        <v>106730.80067226537</v>
      </c>
      <c r="E105" s="16">
        <v>117004.03742241452</v>
      </c>
      <c r="F105" s="16">
        <v>154572.82016443677</v>
      </c>
      <c r="G105" s="16">
        <v>183922.69236762697</v>
      </c>
      <c r="H105" s="16">
        <v>187405.98807346378</v>
      </c>
      <c r="I105" s="16">
        <v>178918.11680871531</v>
      </c>
      <c r="J105" s="16">
        <v>166976.85103496545</v>
      </c>
      <c r="K105" s="16">
        <v>128086.06902655531</v>
      </c>
      <c r="L105" s="16">
        <v>92662.634253402153</v>
      </c>
      <c r="M105" s="16">
        <v>60254.844027004379</v>
      </c>
      <c r="N105" s="16">
        <v>51338.022942235795</v>
      </c>
    </row>
    <row r="106" spans="1:14" x14ac:dyDescent="0.3">
      <c r="A106" s="15" t="str">
        <f>INDEX('R1. Scenario specifications'!$C$11:$C$49,MATCH($B106,'R1. Scenario specifications'!$A$11:$A$49,0))</f>
        <v>Current 1.75DS, 2020 start, 'Expect the Unexpected' but with cheap renewables</v>
      </c>
      <c r="B106" s="15" t="s">
        <v>34</v>
      </c>
      <c r="C106" s="15" t="s">
        <v>59</v>
      </c>
      <c r="D106" s="16">
        <v>245376.50303448446</v>
      </c>
      <c r="E106" s="16">
        <v>264342.20872438542</v>
      </c>
      <c r="F106" s="16">
        <v>286089.6305815106</v>
      </c>
      <c r="G106" s="16">
        <v>291884.5103980964</v>
      </c>
      <c r="H106" s="16">
        <v>271876.09894256672</v>
      </c>
      <c r="I106" s="16">
        <v>281145.13668265642</v>
      </c>
      <c r="J106" s="16">
        <v>258008.30446977558</v>
      </c>
      <c r="K106" s="16">
        <v>237734.24350844685</v>
      </c>
      <c r="L106" s="16">
        <v>214929.46696532232</v>
      </c>
      <c r="M106" s="16">
        <v>200829.83877083892</v>
      </c>
      <c r="N106" s="16">
        <v>202232.70866940403</v>
      </c>
    </row>
    <row r="107" spans="1:14" x14ac:dyDescent="0.3">
      <c r="A107" s="15" t="str">
        <f>INDEX('R1. Scenario specifications'!$C$11:$C$49,MATCH($B107,'R1. Scenario specifications'!$A$11:$A$49,0))</f>
        <v>Current 1.75DS, 2030 start, 'Expect the Unexpected' but with cheap renewables</v>
      </c>
      <c r="B107" s="15" t="s">
        <v>35</v>
      </c>
      <c r="C107" s="15" t="s">
        <v>57</v>
      </c>
      <c r="D107" s="16">
        <v>133894.60387512439</v>
      </c>
      <c r="E107" s="16">
        <v>168306.32212056764</v>
      </c>
      <c r="F107" s="16">
        <v>134111.16375601804</v>
      </c>
      <c r="G107" s="16">
        <v>131730.77292402135</v>
      </c>
      <c r="H107" s="16">
        <v>62106.122718134706</v>
      </c>
      <c r="I107" s="16">
        <v>71318.971794241967</v>
      </c>
      <c r="J107" s="16">
        <v>69499.308078112794</v>
      </c>
      <c r="K107" s="16">
        <v>100222.46173334602</v>
      </c>
      <c r="L107" s="16">
        <v>103761.0348012394</v>
      </c>
      <c r="M107" s="16">
        <v>97413.40848101677</v>
      </c>
      <c r="N107" s="16">
        <v>75196.3252645131</v>
      </c>
    </row>
    <row r="108" spans="1:14" x14ac:dyDescent="0.3">
      <c r="A108" s="15" t="str">
        <f>INDEX('R1. Scenario specifications'!$C$11:$C$49,MATCH($B108,'R1. Scenario specifications'!$A$11:$A$49,0))</f>
        <v>Current 1.75DS, 2030 start, 'Expect the Unexpected' but with cheap renewables</v>
      </c>
      <c r="B108" s="15" t="s">
        <v>35</v>
      </c>
      <c r="C108" s="15" t="s">
        <v>58</v>
      </c>
      <c r="D108" s="16">
        <v>106730.80067226537</v>
      </c>
      <c r="E108" s="16">
        <v>117004.03742241452</v>
      </c>
      <c r="F108" s="16">
        <v>154572.82016443677</v>
      </c>
      <c r="G108" s="16">
        <v>174929.44468121851</v>
      </c>
      <c r="H108" s="16">
        <v>184632.1065425202</v>
      </c>
      <c r="I108" s="16">
        <v>141365.85453030749</v>
      </c>
      <c r="J108" s="16">
        <v>75730.472268052778</v>
      </c>
      <c r="K108" s="16">
        <v>114826.10616090355</v>
      </c>
      <c r="L108" s="16">
        <v>102533.28892363544</v>
      </c>
      <c r="M108" s="16">
        <v>71798.867422531926</v>
      </c>
      <c r="N108" s="16">
        <v>54974.516374782223</v>
      </c>
    </row>
    <row r="109" spans="1:14" x14ac:dyDescent="0.3">
      <c r="A109" s="15" t="str">
        <f>INDEX('R1. Scenario specifications'!$C$11:$C$49,MATCH($B109,'R1. Scenario specifications'!$A$11:$A$49,0))</f>
        <v>Current 1.75DS, 2030 start, 'Expect the Unexpected' but with cheap renewables</v>
      </c>
      <c r="B109" s="15" t="s">
        <v>35</v>
      </c>
      <c r="C109" s="15" t="s">
        <v>59</v>
      </c>
      <c r="D109" s="16">
        <v>245376.50303448446</v>
      </c>
      <c r="E109" s="16">
        <v>264342.20872438542</v>
      </c>
      <c r="F109" s="16">
        <v>286089.6305815106</v>
      </c>
      <c r="G109" s="16">
        <v>305513.42526381911</v>
      </c>
      <c r="H109" s="16">
        <v>274215.01565960766</v>
      </c>
      <c r="I109" s="16">
        <v>270256.90029348311</v>
      </c>
      <c r="J109" s="16">
        <v>252302.6468369037</v>
      </c>
      <c r="K109" s="16">
        <v>260872.43381903548</v>
      </c>
      <c r="L109" s="16">
        <v>256298.10637260671</v>
      </c>
      <c r="M109" s="16">
        <v>233433.72848846792</v>
      </c>
      <c r="N109" s="16">
        <v>216674.88640519619</v>
      </c>
    </row>
    <row r="110" spans="1:14" x14ac:dyDescent="0.3">
      <c r="A110" s="15" t="str">
        <f>INDEX('R1. Scenario specifications'!$C$11:$C$49,MATCH($B110,'R1. Scenario specifications'!$A$11:$A$49,0))</f>
        <v>Current 1.75DS, 2020 start, 'Expect the Unexpected' but with cheap CCS</v>
      </c>
      <c r="B110" s="15" t="s">
        <v>36</v>
      </c>
      <c r="C110" s="15" t="s">
        <v>57</v>
      </c>
      <c r="D110" s="16">
        <v>133894.60387512439</v>
      </c>
      <c r="E110" s="16">
        <v>168306.32212056764</v>
      </c>
      <c r="F110" s="16">
        <v>134111.16375601804</v>
      </c>
      <c r="G110" s="16">
        <v>76009.751537760632</v>
      </c>
      <c r="H110" s="16">
        <v>56113.459287662685</v>
      </c>
      <c r="I110" s="16">
        <v>77967.067486619708</v>
      </c>
      <c r="J110" s="16">
        <v>95662.427202320599</v>
      </c>
      <c r="K110" s="16">
        <v>101136.89823173075</v>
      </c>
      <c r="L110" s="16">
        <v>103606.24540299535</v>
      </c>
      <c r="M110" s="16">
        <v>85635.127321189982</v>
      </c>
      <c r="N110" s="16">
        <v>75625.236863243263</v>
      </c>
    </row>
    <row r="111" spans="1:14" x14ac:dyDescent="0.3">
      <c r="A111" s="15" t="str">
        <f>INDEX('R1. Scenario specifications'!$C$11:$C$49,MATCH($B111,'R1. Scenario specifications'!$A$11:$A$49,0))</f>
        <v>Current 1.75DS, 2020 start, 'Expect the Unexpected' but with cheap CCS</v>
      </c>
      <c r="B111" s="15" t="s">
        <v>36</v>
      </c>
      <c r="C111" s="15" t="s">
        <v>58</v>
      </c>
      <c r="D111" s="16">
        <v>106730.80067226537</v>
      </c>
      <c r="E111" s="16">
        <v>117004.03742241452</v>
      </c>
      <c r="F111" s="16">
        <v>154572.82016443677</v>
      </c>
      <c r="G111" s="16">
        <v>183566.29871218745</v>
      </c>
      <c r="H111" s="16">
        <v>186688.93230440706</v>
      </c>
      <c r="I111" s="16">
        <v>178592.88815520282</v>
      </c>
      <c r="J111" s="16">
        <v>166502.54052920872</v>
      </c>
      <c r="K111" s="16">
        <v>127947.75152882974</v>
      </c>
      <c r="L111" s="16">
        <v>91838.118470021189</v>
      </c>
      <c r="M111" s="16">
        <v>60930.041829714806</v>
      </c>
      <c r="N111" s="16">
        <v>52413.843865105286</v>
      </c>
    </row>
    <row r="112" spans="1:14" x14ac:dyDescent="0.3">
      <c r="A112" s="15" t="str">
        <f>INDEX('R1. Scenario specifications'!$C$11:$C$49,MATCH($B112,'R1. Scenario specifications'!$A$11:$A$49,0))</f>
        <v>Current 1.75DS, 2020 start, 'Expect the Unexpected' but with cheap CCS</v>
      </c>
      <c r="B112" s="15" t="s">
        <v>36</v>
      </c>
      <c r="C112" s="15" t="s">
        <v>59</v>
      </c>
      <c r="D112" s="16">
        <v>245376.50303448446</v>
      </c>
      <c r="E112" s="16">
        <v>264342.20872438542</v>
      </c>
      <c r="F112" s="16">
        <v>286089.6305815106</v>
      </c>
      <c r="G112" s="16">
        <v>292158.84163641994</v>
      </c>
      <c r="H112" s="16">
        <v>272163.74609506998</v>
      </c>
      <c r="I112" s="16">
        <v>280956.61809886404</v>
      </c>
      <c r="J112" s="16">
        <v>257112.64343078856</v>
      </c>
      <c r="K112" s="16">
        <v>242325.55184913854</v>
      </c>
      <c r="L112" s="16">
        <v>216255.27029610667</v>
      </c>
      <c r="M112" s="16">
        <v>202129.02012008752</v>
      </c>
      <c r="N112" s="16">
        <v>201976.38677793942</v>
      </c>
    </row>
    <row r="113" spans="1:14" x14ac:dyDescent="0.3">
      <c r="A113" s="15" t="str">
        <f>INDEX('R1. Scenario specifications'!$C$11:$C$49,MATCH($B113,'R1. Scenario specifications'!$A$11:$A$49,0))</f>
        <v>Current 2DS, 2020 start, 'Expect the Unexpected' but with cheap renewables</v>
      </c>
      <c r="B113" s="15" t="s">
        <v>37</v>
      </c>
      <c r="C113" s="15" t="s">
        <v>57</v>
      </c>
      <c r="D113" s="16">
        <v>133894.60387512439</v>
      </c>
      <c r="E113" s="16">
        <v>168306.32212056764</v>
      </c>
      <c r="F113" s="16">
        <v>134111.16375601804</v>
      </c>
      <c r="G113" s="16">
        <v>103235.32419196395</v>
      </c>
      <c r="H113" s="16">
        <v>90411.573389145633</v>
      </c>
      <c r="I113" s="16">
        <v>91283.982290607004</v>
      </c>
      <c r="J113" s="16">
        <v>101822.53507869809</v>
      </c>
      <c r="K113" s="16">
        <v>98406.818947920066</v>
      </c>
      <c r="L113" s="16">
        <v>114599.65897456738</v>
      </c>
      <c r="M113" s="16">
        <v>116325.39751939518</v>
      </c>
      <c r="N113" s="16">
        <v>108232.32427371008</v>
      </c>
    </row>
    <row r="114" spans="1:14" x14ac:dyDescent="0.3">
      <c r="A114" s="15" t="str">
        <f>INDEX('R1. Scenario specifications'!$C$11:$C$49,MATCH($B114,'R1. Scenario specifications'!$A$11:$A$49,0))</f>
        <v>Current 2DS, 2020 start, 'Expect the Unexpected' but with cheap renewables</v>
      </c>
      <c r="B114" s="15" t="s">
        <v>37</v>
      </c>
      <c r="C114" s="15" t="s">
        <v>58</v>
      </c>
      <c r="D114" s="16">
        <v>106730.80067226537</v>
      </c>
      <c r="E114" s="16">
        <v>117004.03742241452</v>
      </c>
      <c r="F114" s="16">
        <v>154572.82016443677</v>
      </c>
      <c r="G114" s="16">
        <v>177819.2946325563</v>
      </c>
      <c r="H114" s="16">
        <v>180171.62559513468</v>
      </c>
      <c r="I114" s="16">
        <v>198109.72889010626</v>
      </c>
      <c r="J114" s="16">
        <v>187929.94869839502</v>
      </c>
      <c r="K114" s="16">
        <v>164179.52206439353</v>
      </c>
      <c r="L114" s="16">
        <v>131041.40166281779</v>
      </c>
      <c r="M114" s="16">
        <v>92296.694329322752</v>
      </c>
      <c r="N114" s="16">
        <v>67135.373583756649</v>
      </c>
    </row>
    <row r="115" spans="1:14" x14ac:dyDescent="0.3">
      <c r="A115" s="15" t="str">
        <f>INDEX('R1. Scenario specifications'!$C$11:$C$49,MATCH($B115,'R1. Scenario specifications'!$A$11:$A$49,0))</f>
        <v>Current 2DS, 2020 start, 'Expect the Unexpected' but with cheap renewables</v>
      </c>
      <c r="B115" s="15" t="s">
        <v>37</v>
      </c>
      <c r="C115" s="15" t="s">
        <v>59</v>
      </c>
      <c r="D115" s="16">
        <v>245376.50303448446</v>
      </c>
      <c r="E115" s="16">
        <v>264342.20872438542</v>
      </c>
      <c r="F115" s="16">
        <v>286089.6305815106</v>
      </c>
      <c r="G115" s="16">
        <v>295208.76996724861</v>
      </c>
      <c r="H115" s="16">
        <v>286257.65415420313</v>
      </c>
      <c r="I115" s="16">
        <v>281123.80256853695</v>
      </c>
      <c r="J115" s="16">
        <v>264146.8497969741</v>
      </c>
      <c r="K115" s="16">
        <v>248890.37290069141</v>
      </c>
      <c r="L115" s="16">
        <v>239360.37817640486</v>
      </c>
      <c r="M115" s="16">
        <v>230887.37034244713</v>
      </c>
      <c r="N115" s="16">
        <v>208081.51087141832</v>
      </c>
    </row>
    <row r="116" spans="1:14" x14ac:dyDescent="0.3">
      <c r="A116" s="15" t="str">
        <f>INDEX('R1. Scenario specifications'!$C$11:$C$49,MATCH($B116,'R1. Scenario specifications'!$A$11:$A$49,0))</f>
        <v>Current 1.75DS, 2030 start, 'Expect the Unexpected' but with cheap CCS</v>
      </c>
      <c r="B116" s="15" t="s">
        <v>38</v>
      </c>
      <c r="C116" s="15" t="s">
        <v>57</v>
      </c>
      <c r="D116" s="16">
        <v>133894.60387512439</v>
      </c>
      <c r="E116" s="16">
        <v>168306.32212056764</v>
      </c>
      <c r="F116" s="16">
        <v>134111.16375601804</v>
      </c>
      <c r="G116" s="16">
        <v>131730.77292402135</v>
      </c>
      <c r="H116" s="16">
        <v>61860.891811552996</v>
      </c>
      <c r="I116" s="16">
        <v>71181.769048246613</v>
      </c>
      <c r="J116" s="16">
        <v>69500.088297395312</v>
      </c>
      <c r="K116" s="16">
        <v>100218.3913597654</v>
      </c>
      <c r="L116" s="16">
        <v>103759.70401091783</v>
      </c>
      <c r="M116" s="16">
        <v>98773.397940546696</v>
      </c>
      <c r="N116" s="16">
        <v>76205.060882448757</v>
      </c>
    </row>
    <row r="117" spans="1:14" x14ac:dyDescent="0.3">
      <c r="A117" s="15" t="str">
        <f>INDEX('R1. Scenario specifications'!$C$11:$C$49,MATCH($B117,'R1. Scenario specifications'!$A$11:$A$49,0))</f>
        <v>Current 1.75DS, 2030 start, 'Expect the Unexpected' but with cheap CCS</v>
      </c>
      <c r="B117" s="15" t="s">
        <v>38</v>
      </c>
      <c r="C117" s="15" t="s">
        <v>58</v>
      </c>
      <c r="D117" s="16">
        <v>106730.80067226537</v>
      </c>
      <c r="E117" s="16">
        <v>117004.03742241452</v>
      </c>
      <c r="F117" s="16">
        <v>154572.82016443677</v>
      </c>
      <c r="G117" s="16">
        <v>174929.44468121851</v>
      </c>
      <c r="H117" s="16">
        <v>184846.06051349433</v>
      </c>
      <c r="I117" s="16">
        <v>141554.94217669795</v>
      </c>
      <c r="J117" s="16">
        <v>76030.474313732571</v>
      </c>
      <c r="K117" s="16">
        <v>114703.76836137066</v>
      </c>
      <c r="L117" s="16">
        <v>102421.94390641132</v>
      </c>
      <c r="M117" s="16">
        <v>71717.595143211365</v>
      </c>
      <c r="N117" s="16">
        <v>54709.841519154506</v>
      </c>
    </row>
    <row r="118" spans="1:14" x14ac:dyDescent="0.3">
      <c r="A118" s="15" t="str">
        <f>INDEX('R1. Scenario specifications'!$C$11:$C$49,MATCH($B118,'R1. Scenario specifications'!$A$11:$A$49,0))</f>
        <v>Current 1.75DS, 2030 start, 'Expect the Unexpected' but with cheap CCS</v>
      </c>
      <c r="B118" s="15" t="s">
        <v>38</v>
      </c>
      <c r="C118" s="15" t="s">
        <v>59</v>
      </c>
      <c r="D118" s="16">
        <v>245376.50303448446</v>
      </c>
      <c r="E118" s="16">
        <v>264342.20872438542</v>
      </c>
      <c r="F118" s="16">
        <v>286089.6305815106</v>
      </c>
      <c r="G118" s="16">
        <v>305513.42526381911</v>
      </c>
      <c r="H118" s="16">
        <v>274205.16861263348</v>
      </c>
      <c r="I118" s="16">
        <v>270522.45956384111</v>
      </c>
      <c r="J118" s="16">
        <v>252808.06132604548</v>
      </c>
      <c r="K118" s="16">
        <v>260779.41123336196</v>
      </c>
      <c r="L118" s="16">
        <v>256667.72654063444</v>
      </c>
      <c r="M118" s="16">
        <v>233855.05735455768</v>
      </c>
      <c r="N118" s="16">
        <v>217219.4162487826</v>
      </c>
    </row>
    <row r="119" spans="1:14" x14ac:dyDescent="0.3">
      <c r="A119" s="15" t="str">
        <f>INDEX('R1. Scenario specifications'!$C$11:$C$49,MATCH($B119,'R1. Scenario specifications'!$A$11:$A$49,0))</f>
        <v>Current 1.75DS, 2020 start, 'Expect the Unexpected' but with cheap EVs</v>
      </c>
      <c r="B119" s="15" t="s">
        <v>39</v>
      </c>
      <c r="C119" s="15" t="s">
        <v>57</v>
      </c>
      <c r="D119" s="16">
        <v>133894.60387512439</v>
      </c>
      <c r="E119" s="16">
        <v>168306.32212056764</v>
      </c>
      <c r="F119" s="16">
        <v>134111.16375601804</v>
      </c>
      <c r="G119" s="16">
        <v>79727.08137889416</v>
      </c>
      <c r="H119" s="16">
        <v>55137.485963772931</v>
      </c>
      <c r="I119" s="16">
        <v>75675.306601771488</v>
      </c>
      <c r="J119" s="16">
        <v>95726.057937931953</v>
      </c>
      <c r="K119" s="16">
        <v>101294.28980914524</v>
      </c>
      <c r="L119" s="16">
        <v>104080.56051034541</v>
      </c>
      <c r="M119" s="16">
        <v>86432.415922517786</v>
      </c>
      <c r="N119" s="16">
        <v>75429.511836652964</v>
      </c>
    </row>
    <row r="120" spans="1:14" x14ac:dyDescent="0.3">
      <c r="A120" s="15" t="str">
        <f>INDEX('R1. Scenario specifications'!$C$11:$C$49,MATCH($B120,'R1. Scenario specifications'!$A$11:$A$49,0))</f>
        <v>Current 1.75DS, 2020 start, 'Expect the Unexpected' but with cheap EVs</v>
      </c>
      <c r="B120" s="15" t="s">
        <v>39</v>
      </c>
      <c r="C120" s="15" t="s">
        <v>58</v>
      </c>
      <c r="D120" s="16">
        <v>106730.80067226537</v>
      </c>
      <c r="E120" s="16">
        <v>117004.03742241452</v>
      </c>
      <c r="F120" s="16">
        <v>154572.82016443677</v>
      </c>
      <c r="G120" s="16">
        <v>182868.66654193323</v>
      </c>
      <c r="H120" s="16">
        <v>187782.7339464901</v>
      </c>
      <c r="I120" s="16">
        <v>181951.37565659755</v>
      </c>
      <c r="J120" s="16">
        <v>165483.20646328447</v>
      </c>
      <c r="K120" s="16">
        <v>130101.10091567363</v>
      </c>
      <c r="L120" s="16">
        <v>93531.380495917139</v>
      </c>
      <c r="M120" s="16">
        <v>63046.585658320109</v>
      </c>
      <c r="N120" s="16">
        <v>54072.480047122808</v>
      </c>
    </row>
    <row r="121" spans="1:14" x14ac:dyDescent="0.3">
      <c r="A121" s="15" t="str">
        <f>INDEX('R1. Scenario specifications'!$C$11:$C$49,MATCH($B121,'R1. Scenario specifications'!$A$11:$A$49,0))</f>
        <v>Current 1.75DS, 2020 start, 'Expect the Unexpected' but with cheap EVs</v>
      </c>
      <c r="B121" s="15" t="s">
        <v>39</v>
      </c>
      <c r="C121" s="15" t="s">
        <v>59</v>
      </c>
      <c r="D121" s="16">
        <v>245376.50303448446</v>
      </c>
      <c r="E121" s="16">
        <v>264342.20872438542</v>
      </c>
      <c r="F121" s="16">
        <v>286089.6305815106</v>
      </c>
      <c r="G121" s="16">
        <v>277468.36453182768</v>
      </c>
      <c r="H121" s="16">
        <v>250812.6519728569</v>
      </c>
      <c r="I121" s="16">
        <v>255792.29634443787</v>
      </c>
      <c r="J121" s="16">
        <v>248807.61714032746</v>
      </c>
      <c r="K121" s="16">
        <v>234386.90916414384</v>
      </c>
      <c r="L121" s="16">
        <v>213436.46261444894</v>
      </c>
      <c r="M121" s="16">
        <v>208206.45603303527</v>
      </c>
      <c r="N121" s="16">
        <v>203375.11889282885</v>
      </c>
    </row>
    <row r="122" spans="1:14" x14ac:dyDescent="0.3">
      <c r="A122" s="15" t="str">
        <f>INDEX('R1. Scenario specifications'!$C$11:$C$49,MATCH($B122,'R1. Scenario specifications'!$A$11:$A$49,0))</f>
        <v>Current 1.75DS, 2030 start, 'Expect the Unexpected' but with cheap EVs</v>
      </c>
      <c r="B122" s="15" t="s">
        <v>40</v>
      </c>
      <c r="C122" s="15" t="s">
        <v>57</v>
      </c>
      <c r="D122" s="16">
        <v>133894.60387512439</v>
      </c>
      <c r="E122" s="16">
        <v>168306.32212056764</v>
      </c>
      <c r="F122" s="16">
        <v>134111.16375601804</v>
      </c>
      <c r="G122" s="16">
        <v>131730.77292402135</v>
      </c>
      <c r="H122" s="16">
        <v>61618.039349036946</v>
      </c>
      <c r="I122" s="16">
        <v>70417.964943247614</v>
      </c>
      <c r="J122" s="16">
        <v>68288.701385322202</v>
      </c>
      <c r="K122" s="16">
        <v>100288.46960661098</v>
      </c>
      <c r="L122" s="16">
        <v>103754.67692639508</v>
      </c>
      <c r="M122" s="16">
        <v>99108.521929070193</v>
      </c>
      <c r="N122" s="16">
        <v>75825.022096356741</v>
      </c>
    </row>
    <row r="123" spans="1:14" x14ac:dyDescent="0.3">
      <c r="A123" s="15" t="str">
        <f>INDEX('R1. Scenario specifications'!$C$11:$C$49,MATCH($B123,'R1. Scenario specifications'!$A$11:$A$49,0))</f>
        <v>Current 1.75DS, 2030 start, 'Expect the Unexpected' but with cheap EVs</v>
      </c>
      <c r="B123" s="15" t="s">
        <v>40</v>
      </c>
      <c r="C123" s="15" t="s">
        <v>58</v>
      </c>
      <c r="D123" s="16">
        <v>106730.80067226537</v>
      </c>
      <c r="E123" s="16">
        <v>117004.03742241452</v>
      </c>
      <c r="F123" s="16">
        <v>154572.82016443677</v>
      </c>
      <c r="G123" s="16">
        <v>174929.44468121851</v>
      </c>
      <c r="H123" s="16">
        <v>182544.39178093162</v>
      </c>
      <c r="I123" s="16">
        <v>130512.80837062572</v>
      </c>
      <c r="J123" s="16">
        <v>71053.242853076386</v>
      </c>
      <c r="K123" s="16">
        <v>115254.89543153151</v>
      </c>
      <c r="L123" s="16">
        <v>102837.74758797772</v>
      </c>
      <c r="M123" s="16">
        <v>70623.433479909087</v>
      </c>
      <c r="N123" s="16">
        <v>56184.790087350499</v>
      </c>
    </row>
    <row r="124" spans="1:14" x14ac:dyDescent="0.3">
      <c r="A124" s="15" t="str">
        <f>INDEX('R1. Scenario specifications'!$C$11:$C$49,MATCH($B124,'R1. Scenario specifications'!$A$11:$A$49,0))</f>
        <v>Current 1.75DS, 2030 start, 'Expect the Unexpected' but with cheap EVs</v>
      </c>
      <c r="B124" s="15" t="s">
        <v>40</v>
      </c>
      <c r="C124" s="15" t="s">
        <v>59</v>
      </c>
      <c r="D124" s="16">
        <v>245376.50303448446</v>
      </c>
      <c r="E124" s="16">
        <v>264342.20872438542</v>
      </c>
      <c r="F124" s="16">
        <v>286089.6305815106</v>
      </c>
      <c r="G124" s="16">
        <v>305513.42526381911</v>
      </c>
      <c r="H124" s="16">
        <v>264536.56066107517</v>
      </c>
      <c r="I124" s="16">
        <v>262426.89988801832</v>
      </c>
      <c r="J124" s="16">
        <v>255104.87701780483</v>
      </c>
      <c r="K124" s="16">
        <v>260858.07313294869</v>
      </c>
      <c r="L124" s="16">
        <v>259059.41025039353</v>
      </c>
      <c r="M124" s="16">
        <v>234338.52227419795</v>
      </c>
      <c r="N124" s="16">
        <v>209615.29374143094</v>
      </c>
    </row>
    <row r="125" spans="1:14" x14ac:dyDescent="0.3">
      <c r="A125" s="15" t="str">
        <f>INDEX('R1. Scenario specifications'!$C$11:$C$49,MATCH($B125,'R1. Scenario specifications'!$A$11:$A$49,0))</f>
        <v>Current 1.75DS, 2020 start, 'Expect the Unexpected' but with cheap energy efficiency</v>
      </c>
      <c r="B125" s="15" t="s">
        <v>41</v>
      </c>
      <c r="C125" s="15" t="s">
        <v>57</v>
      </c>
      <c r="D125" s="16">
        <v>133894.60387512439</v>
      </c>
      <c r="E125" s="16">
        <v>168306.32212056764</v>
      </c>
      <c r="F125" s="16">
        <v>134111.16375601804</v>
      </c>
      <c r="G125" s="16">
        <v>87565.325447589261</v>
      </c>
      <c r="H125" s="16">
        <v>54411.70775703602</v>
      </c>
      <c r="I125" s="16">
        <v>50758.52813402014</v>
      </c>
      <c r="J125" s="16">
        <v>61661.080791869041</v>
      </c>
      <c r="K125" s="16">
        <v>81310.372280961717</v>
      </c>
      <c r="L125" s="16">
        <v>84675.133948983901</v>
      </c>
      <c r="M125" s="16">
        <v>68424.42081354704</v>
      </c>
      <c r="N125" s="16">
        <v>52986.550271671738</v>
      </c>
    </row>
    <row r="126" spans="1:14" x14ac:dyDescent="0.3">
      <c r="A126" s="15" t="str">
        <f>INDEX('R1. Scenario specifications'!$C$11:$C$49,MATCH($B126,'R1. Scenario specifications'!$A$11:$A$49,0))</f>
        <v>Current 1.75DS, 2020 start, 'Expect the Unexpected' but with cheap energy efficiency</v>
      </c>
      <c r="B126" s="15" t="s">
        <v>41</v>
      </c>
      <c r="C126" s="15" t="s">
        <v>58</v>
      </c>
      <c r="D126" s="16">
        <v>106730.80067226537</v>
      </c>
      <c r="E126" s="16">
        <v>117004.03742241452</v>
      </c>
      <c r="F126" s="16">
        <v>154572.82016443677</v>
      </c>
      <c r="G126" s="16">
        <v>176046.66650755651</v>
      </c>
      <c r="H126" s="16">
        <v>176860.34234993934</v>
      </c>
      <c r="I126" s="16">
        <v>171905.44092966599</v>
      </c>
      <c r="J126" s="16">
        <v>155328.75209774476</v>
      </c>
      <c r="K126" s="16">
        <v>116800.88812724179</v>
      </c>
      <c r="L126" s="16">
        <v>80977.50306806271</v>
      </c>
      <c r="M126" s="16">
        <v>55580.491881159869</v>
      </c>
      <c r="N126" s="16">
        <v>36633.532688081286</v>
      </c>
    </row>
    <row r="127" spans="1:14" x14ac:dyDescent="0.3">
      <c r="A127" s="15" t="str">
        <f>INDEX('R1. Scenario specifications'!$C$11:$C$49,MATCH($B127,'R1. Scenario specifications'!$A$11:$A$49,0))</f>
        <v>Current 1.75DS, 2020 start, 'Expect the Unexpected' but with cheap energy efficiency</v>
      </c>
      <c r="B127" s="15" t="s">
        <v>41</v>
      </c>
      <c r="C127" s="15" t="s">
        <v>59</v>
      </c>
      <c r="D127" s="16">
        <v>245376.50303448446</v>
      </c>
      <c r="E127" s="16">
        <v>264342.20872438542</v>
      </c>
      <c r="F127" s="16">
        <v>286089.6305815106</v>
      </c>
      <c r="G127" s="16">
        <v>272655.84158183838</v>
      </c>
      <c r="H127" s="16">
        <v>260233.06012409477</v>
      </c>
      <c r="I127" s="16">
        <v>243615.89489847096</v>
      </c>
      <c r="J127" s="16">
        <v>238028.39004016784</v>
      </c>
      <c r="K127" s="16">
        <v>222809.32647657974</v>
      </c>
      <c r="L127" s="16">
        <v>193573.93241833919</v>
      </c>
      <c r="M127" s="16">
        <v>178430.58662429766</v>
      </c>
      <c r="N127" s="16">
        <v>162151.05889886204</v>
      </c>
    </row>
    <row r="128" spans="1:14" x14ac:dyDescent="0.3">
      <c r="A128" s="15" t="str">
        <f>INDEX('R1. Scenario specifications'!$C$11:$C$49,MATCH($B128,'R1. Scenario specifications'!$A$11:$A$49,0))</f>
        <v>Current 1.75DS, 2030 start, 'Expect the Unexpected' but with cheap energy efficiency</v>
      </c>
      <c r="B128" s="15" t="s">
        <v>42</v>
      </c>
      <c r="C128" s="15" t="s">
        <v>57</v>
      </c>
      <c r="D128" s="16">
        <v>133894.60387512439</v>
      </c>
      <c r="E128" s="16">
        <v>168306.32212056764</v>
      </c>
      <c r="F128" s="16">
        <v>134111.16375601804</v>
      </c>
      <c r="G128" s="16">
        <v>131730.77292402135</v>
      </c>
      <c r="H128" s="16">
        <v>66699.928580736698</v>
      </c>
      <c r="I128" s="16">
        <v>57036.055820024325</v>
      </c>
      <c r="J128" s="16">
        <v>52812.653624486687</v>
      </c>
      <c r="K128" s="16">
        <v>80694.578002305134</v>
      </c>
      <c r="L128" s="16">
        <v>84370.969472362995</v>
      </c>
      <c r="M128" s="16">
        <v>86487.230540563833</v>
      </c>
      <c r="N128" s="16">
        <v>64206.089603965789</v>
      </c>
    </row>
    <row r="129" spans="1:14" x14ac:dyDescent="0.3">
      <c r="A129" s="15" t="str">
        <f>INDEX('R1. Scenario specifications'!$C$11:$C$49,MATCH($B129,'R1. Scenario specifications'!$A$11:$A$49,0))</f>
        <v>Current 1.75DS, 2030 start, 'Expect the Unexpected' but with cheap energy efficiency</v>
      </c>
      <c r="B129" s="15" t="s">
        <v>42</v>
      </c>
      <c r="C129" s="15" t="s">
        <v>58</v>
      </c>
      <c r="D129" s="16">
        <v>106730.80067226537</v>
      </c>
      <c r="E129" s="16">
        <v>117004.03742241452</v>
      </c>
      <c r="F129" s="16">
        <v>154572.82016443677</v>
      </c>
      <c r="G129" s="16">
        <v>174929.44468121851</v>
      </c>
      <c r="H129" s="16">
        <v>176296.05640303224</v>
      </c>
      <c r="I129" s="16">
        <v>131421.59332559493</v>
      </c>
      <c r="J129" s="16">
        <v>60865.491725382468</v>
      </c>
      <c r="K129" s="16">
        <v>105681.46793591854</v>
      </c>
      <c r="L129" s="16">
        <v>87651.207251176849</v>
      </c>
      <c r="M129" s="16">
        <v>68421.917635441234</v>
      </c>
      <c r="N129" s="16">
        <v>42618.618892707753</v>
      </c>
    </row>
    <row r="130" spans="1:14" x14ac:dyDescent="0.3">
      <c r="A130" s="15" t="str">
        <f>INDEX('R1. Scenario specifications'!$C$11:$C$49,MATCH($B130,'R1. Scenario specifications'!$A$11:$A$49,0))</f>
        <v>Current 1.75DS, 2030 start, 'Expect the Unexpected' but with cheap energy efficiency</v>
      </c>
      <c r="B130" s="15" t="s">
        <v>42</v>
      </c>
      <c r="C130" s="15" t="s">
        <v>59</v>
      </c>
      <c r="D130" s="16">
        <v>245376.50303448446</v>
      </c>
      <c r="E130" s="16">
        <v>264342.20872438542</v>
      </c>
      <c r="F130" s="16">
        <v>286089.6305815106</v>
      </c>
      <c r="G130" s="16">
        <v>305513.42526381911</v>
      </c>
      <c r="H130" s="16">
        <v>256363.42141095968</v>
      </c>
      <c r="I130" s="16">
        <v>247752.18978352088</v>
      </c>
      <c r="J130" s="16">
        <v>231383.24470108995</v>
      </c>
      <c r="K130" s="16">
        <v>217605.19080838503</v>
      </c>
      <c r="L130" s="16">
        <v>222641.01430345859</v>
      </c>
      <c r="M130" s="16">
        <v>198937.2749637402</v>
      </c>
      <c r="N130" s="16">
        <v>179698.42043735372</v>
      </c>
    </row>
    <row r="131" spans="1:14" x14ac:dyDescent="0.3">
      <c r="A131" s="15" t="str">
        <f>INDEX('R1. Scenario specifications'!$C$11:$C$49,MATCH($B131,'R1. Scenario specifications'!$A$11:$A$49,0))</f>
        <v>Current 1.75DS, 2020 start, 'Expect the Unexpected' but with most conservative biomass CCS / NET technology cost assumptions</v>
      </c>
      <c r="B131" s="15" t="s">
        <v>43</v>
      </c>
      <c r="C131" s="15" t="s">
        <v>57</v>
      </c>
      <c r="D131" s="16">
        <v>133894.60387512439</v>
      </c>
      <c r="E131" s="16">
        <v>168306.32212056764</v>
      </c>
      <c r="F131" s="16">
        <v>134111.16375601804</v>
      </c>
      <c r="G131" s="16">
        <v>76006.343586481162</v>
      </c>
      <c r="H131" s="16">
        <v>56288.49869882004</v>
      </c>
      <c r="I131" s="16">
        <v>77794.716803970965</v>
      </c>
      <c r="J131" s="16">
        <v>95633.812980062692</v>
      </c>
      <c r="K131" s="16">
        <v>101100.90344058776</v>
      </c>
      <c r="L131" s="16">
        <v>103605.95025510783</v>
      </c>
      <c r="M131" s="16">
        <v>85819.203388056689</v>
      </c>
      <c r="N131" s="16">
        <v>75485.717629341947</v>
      </c>
    </row>
    <row r="132" spans="1:14" x14ac:dyDescent="0.3">
      <c r="A132" s="15" t="str">
        <f>INDEX('R1. Scenario specifications'!$C$11:$C$49,MATCH($B132,'R1. Scenario specifications'!$A$11:$A$49,0))</f>
        <v>Current 1.75DS, 2020 start, 'Expect the Unexpected' but with most conservative biomass CCS / NET technology cost assumptions</v>
      </c>
      <c r="B132" s="15" t="s">
        <v>43</v>
      </c>
      <c r="C132" s="15" t="s">
        <v>58</v>
      </c>
      <c r="D132" s="16">
        <v>106730.80067226537</v>
      </c>
      <c r="E132" s="16">
        <v>117004.03742241452</v>
      </c>
      <c r="F132" s="16">
        <v>154572.82016443677</v>
      </c>
      <c r="G132" s="16">
        <v>183645.26173384566</v>
      </c>
      <c r="H132" s="16">
        <v>186923.85552604252</v>
      </c>
      <c r="I132" s="16">
        <v>178729.75831977624</v>
      </c>
      <c r="J132" s="16">
        <v>166161.86529345813</v>
      </c>
      <c r="K132" s="16">
        <v>127799.02926089207</v>
      </c>
      <c r="L132" s="16">
        <v>91887.832989470626</v>
      </c>
      <c r="M132" s="16">
        <v>61434.043069447638</v>
      </c>
      <c r="N132" s="16">
        <v>52338.562932840185</v>
      </c>
    </row>
    <row r="133" spans="1:14" x14ac:dyDescent="0.3">
      <c r="A133" s="15" t="str">
        <f>INDEX('R1. Scenario specifications'!$C$11:$C$49,MATCH($B133,'R1. Scenario specifications'!$A$11:$A$49,0))</f>
        <v>Current 1.75DS, 2020 start, 'Expect the Unexpected' but with most conservative biomass CCS / NET technology cost assumptions</v>
      </c>
      <c r="B133" s="15" t="s">
        <v>43</v>
      </c>
      <c r="C133" s="15" t="s">
        <v>59</v>
      </c>
      <c r="D133" s="16">
        <v>245376.50303448446</v>
      </c>
      <c r="E133" s="16">
        <v>264342.20872438542</v>
      </c>
      <c r="F133" s="16">
        <v>286089.6305815106</v>
      </c>
      <c r="G133" s="16">
        <v>292026.86825088173</v>
      </c>
      <c r="H133" s="16">
        <v>272769.39096322109</v>
      </c>
      <c r="I133" s="16">
        <v>281381.33812329709</v>
      </c>
      <c r="J133" s="16">
        <v>256909.92972961921</v>
      </c>
      <c r="K133" s="16">
        <v>243940.76721062171</v>
      </c>
      <c r="L133" s="16">
        <v>218719.95234879671</v>
      </c>
      <c r="M133" s="16">
        <v>202454.2688138207</v>
      </c>
      <c r="N133" s="16">
        <v>202098.5941682327</v>
      </c>
    </row>
    <row r="134" spans="1:14" x14ac:dyDescent="0.3">
      <c r="A134" s="15" t="str">
        <f>INDEX('R1. Scenario specifications'!$C$11:$C$49,MATCH($B134,'R1. Scenario specifications'!$A$11:$A$49,0))</f>
        <v>Current 1.75DS, 2030 start, 'Expect the Unexpected' but with most conservative biomass CCS / NET technology cost assumptions</v>
      </c>
      <c r="B134" s="15" t="s">
        <v>44</v>
      </c>
      <c r="C134" s="15" t="s">
        <v>57</v>
      </c>
      <c r="D134" s="16">
        <v>133894.60387512439</v>
      </c>
      <c r="E134" s="16">
        <v>168306.32212056764</v>
      </c>
      <c r="F134" s="16">
        <v>134111.16375601804</v>
      </c>
      <c r="G134" s="16">
        <v>131730.77292402135</v>
      </c>
      <c r="H134" s="16">
        <v>60707.474975022327</v>
      </c>
      <c r="I134" s="16">
        <v>71032.944424970992</v>
      </c>
      <c r="J134" s="16">
        <v>69494.636535600599</v>
      </c>
      <c r="K134" s="16">
        <v>100223.21395477335</v>
      </c>
      <c r="L134" s="16">
        <v>103763.11062441695</v>
      </c>
      <c r="M134" s="16">
        <v>98502.753357203765</v>
      </c>
      <c r="N134" s="16">
        <v>76207.735405423722</v>
      </c>
    </row>
    <row r="135" spans="1:14" x14ac:dyDescent="0.3">
      <c r="A135" s="15" t="str">
        <f>INDEX('R1. Scenario specifications'!$C$11:$C$49,MATCH($B135,'R1. Scenario specifications'!$A$11:$A$49,0))</f>
        <v>Current 1.75DS, 2030 start, 'Expect the Unexpected' but with most conservative biomass CCS / NET technology cost assumptions</v>
      </c>
      <c r="B135" s="15" t="s">
        <v>44</v>
      </c>
      <c r="C135" s="15" t="s">
        <v>58</v>
      </c>
      <c r="D135" s="16">
        <v>106730.80067226537</v>
      </c>
      <c r="E135" s="16">
        <v>117004.03742241452</v>
      </c>
      <c r="F135" s="16">
        <v>154572.82016443677</v>
      </c>
      <c r="G135" s="16">
        <v>174929.44468121851</v>
      </c>
      <c r="H135" s="16">
        <v>187107.10788079348</v>
      </c>
      <c r="I135" s="16">
        <v>142437.63030549386</v>
      </c>
      <c r="J135" s="16">
        <v>76029.434803359618</v>
      </c>
      <c r="K135" s="16">
        <v>113727.45756832561</v>
      </c>
      <c r="L135" s="16">
        <v>101919.01302821434</v>
      </c>
      <c r="M135" s="16">
        <v>71777.285705294751</v>
      </c>
      <c r="N135" s="16">
        <v>55129.904317176879</v>
      </c>
    </row>
    <row r="136" spans="1:14" x14ac:dyDescent="0.3">
      <c r="A136" s="15" t="str">
        <f>INDEX('R1. Scenario specifications'!$C$11:$C$49,MATCH($B136,'R1. Scenario specifications'!$A$11:$A$49,0))</f>
        <v>Current 1.75DS, 2030 start, 'Expect the Unexpected' but with most conservative biomass CCS / NET technology cost assumptions</v>
      </c>
      <c r="B136" s="15" t="s">
        <v>44</v>
      </c>
      <c r="C136" s="15" t="s">
        <v>59</v>
      </c>
      <c r="D136" s="16">
        <v>245376.50303448446</v>
      </c>
      <c r="E136" s="16">
        <v>264342.20872438542</v>
      </c>
      <c r="F136" s="16">
        <v>286089.6305815106</v>
      </c>
      <c r="G136" s="16">
        <v>305513.42526381911</v>
      </c>
      <c r="H136" s="16">
        <v>274197.88981725642</v>
      </c>
      <c r="I136" s="16">
        <v>270374.19976653787</v>
      </c>
      <c r="J136" s="16">
        <v>254076.82538599236</v>
      </c>
      <c r="K136" s="16">
        <v>261658.14930016751</v>
      </c>
      <c r="L136" s="16">
        <v>256075.4039408025</v>
      </c>
      <c r="M136" s="16">
        <v>229713.65246536068</v>
      </c>
      <c r="N136" s="16">
        <v>215483.56183353675</v>
      </c>
    </row>
    <row r="137" spans="1:14" x14ac:dyDescent="0.3">
      <c r="A137" s="15" t="str">
        <f>INDEX('R1. Scenario specifications'!$C$11:$C$49,MATCH($B137,'R1. Scenario specifications'!$A$11:$A$49,0))</f>
        <v>Current 2DS, 2030 start, 'Expect the Unexpected' but with cheap renewables</v>
      </c>
      <c r="B137" s="15" t="s">
        <v>45</v>
      </c>
      <c r="C137" s="15" t="s">
        <v>57</v>
      </c>
      <c r="D137" s="16">
        <v>133894.60387512439</v>
      </c>
      <c r="E137" s="16">
        <v>168306.32212056764</v>
      </c>
      <c r="F137" s="16">
        <v>134111.16375601804</v>
      </c>
      <c r="G137" s="16">
        <v>131730.77292402135</v>
      </c>
      <c r="H137" s="16">
        <v>91906.369762241258</v>
      </c>
      <c r="I137" s="16">
        <v>78600.764721743122</v>
      </c>
      <c r="J137" s="16">
        <v>90567.328341414977</v>
      </c>
      <c r="K137" s="16">
        <v>100759.49057607682</v>
      </c>
      <c r="L137" s="16">
        <v>113094.32624903644</v>
      </c>
      <c r="M137" s="16">
        <v>114975.25571892658</v>
      </c>
      <c r="N137" s="16">
        <v>105412.23313645473</v>
      </c>
    </row>
    <row r="138" spans="1:14" x14ac:dyDescent="0.3">
      <c r="A138" s="15" t="str">
        <f>INDEX('R1. Scenario specifications'!$C$11:$C$49,MATCH($B138,'R1. Scenario specifications'!$A$11:$A$49,0))</f>
        <v>Current 2DS, 2030 start, 'Expect the Unexpected' but with cheap renewables</v>
      </c>
      <c r="B138" s="15" t="s">
        <v>45</v>
      </c>
      <c r="C138" s="15" t="s">
        <v>58</v>
      </c>
      <c r="D138" s="16">
        <v>106730.80067226537</v>
      </c>
      <c r="E138" s="16">
        <v>117004.03742241452</v>
      </c>
      <c r="F138" s="16">
        <v>154572.82016443677</v>
      </c>
      <c r="G138" s="16">
        <v>174929.44468121851</v>
      </c>
      <c r="H138" s="16">
        <v>191905.48380461475</v>
      </c>
      <c r="I138" s="16">
        <v>197561.36496164231</v>
      </c>
      <c r="J138" s="16">
        <v>185745.00246513778</v>
      </c>
      <c r="K138" s="16">
        <v>159141.92638638456</v>
      </c>
      <c r="L138" s="16">
        <v>126184.91212914698</v>
      </c>
      <c r="M138" s="16">
        <v>89621.007542359584</v>
      </c>
      <c r="N138" s="16">
        <v>63669.511471887134</v>
      </c>
    </row>
    <row r="139" spans="1:14" x14ac:dyDescent="0.3">
      <c r="A139" s="15" t="str">
        <f>INDEX('R1. Scenario specifications'!$C$11:$C$49,MATCH($B139,'R1. Scenario specifications'!$A$11:$A$49,0))</f>
        <v>Current 2DS, 2030 start, 'Expect the Unexpected' but with cheap renewables</v>
      </c>
      <c r="B139" s="15" t="s">
        <v>45</v>
      </c>
      <c r="C139" s="15" t="s">
        <v>59</v>
      </c>
      <c r="D139" s="16">
        <v>245376.50303448446</v>
      </c>
      <c r="E139" s="16">
        <v>264342.20872438542</v>
      </c>
      <c r="F139" s="16">
        <v>286089.6305815106</v>
      </c>
      <c r="G139" s="16">
        <v>305513.42526381911</v>
      </c>
      <c r="H139" s="16">
        <v>285439.44072550832</v>
      </c>
      <c r="I139" s="16">
        <v>275085.11829103064</v>
      </c>
      <c r="J139" s="16">
        <v>265041.73916152416</v>
      </c>
      <c r="K139" s="16">
        <v>252551.71529118405</v>
      </c>
      <c r="L139" s="16">
        <v>242746.22556140547</v>
      </c>
      <c r="M139" s="16">
        <v>227714.88758418028</v>
      </c>
      <c r="N139" s="16">
        <v>207920.85032617903</v>
      </c>
    </row>
    <row r="140" spans="1:14" x14ac:dyDescent="0.3">
      <c r="A140" s="15" t="str">
        <f>INDEX('R1. Scenario specifications'!$C$11:$C$49,MATCH($B140,'R1. Scenario specifications'!$A$11:$A$49,0))</f>
        <v>Current 2DS, 2020 start, 'Expect the Unexpected' but with cheap CCS</v>
      </c>
      <c r="B140" s="15" t="s">
        <v>46</v>
      </c>
      <c r="C140" s="15" t="s">
        <v>57</v>
      </c>
      <c r="D140" s="16">
        <v>133894.60387512439</v>
      </c>
      <c r="E140" s="16">
        <v>168306.32212056764</v>
      </c>
      <c r="F140" s="16">
        <v>134111.16375601804</v>
      </c>
      <c r="G140" s="16">
        <v>101972.76294794776</v>
      </c>
      <c r="H140" s="16">
        <v>90295.519270227538</v>
      </c>
      <c r="I140" s="16">
        <v>94066.097825603298</v>
      </c>
      <c r="J140" s="16">
        <v>101599.60291742251</v>
      </c>
      <c r="K140" s="16">
        <v>98247.687161979731</v>
      </c>
      <c r="L140" s="16">
        <v>114328.02624245439</v>
      </c>
      <c r="M140" s="16">
        <v>116181.15841317557</v>
      </c>
      <c r="N140" s="16">
        <v>109050.28639180423</v>
      </c>
    </row>
    <row r="141" spans="1:14" x14ac:dyDescent="0.3">
      <c r="A141" s="15" t="str">
        <f>INDEX('R1. Scenario specifications'!$C$11:$C$49,MATCH($B141,'R1. Scenario specifications'!$A$11:$A$49,0))</f>
        <v>Current 2DS, 2020 start, 'Expect the Unexpected' but with cheap CCS</v>
      </c>
      <c r="B141" s="15" t="s">
        <v>46</v>
      </c>
      <c r="C141" s="15" t="s">
        <v>58</v>
      </c>
      <c r="D141" s="16">
        <v>106730.80067226537</v>
      </c>
      <c r="E141" s="16">
        <v>117004.03742241452</v>
      </c>
      <c r="F141" s="16">
        <v>154572.82016443677</v>
      </c>
      <c r="G141" s="16">
        <v>179706.64919326626</v>
      </c>
      <c r="H141" s="16">
        <v>182989.22515409559</v>
      </c>
      <c r="I141" s="16">
        <v>197115.49557852518</v>
      </c>
      <c r="J141" s="16">
        <v>187636.34290948301</v>
      </c>
      <c r="K141" s="16">
        <v>165075.69766060973</v>
      </c>
      <c r="L141" s="16">
        <v>131284.76472856003</v>
      </c>
      <c r="M141" s="16">
        <v>92674.322998158692</v>
      </c>
      <c r="N141" s="16">
        <v>68470.319990757882</v>
      </c>
    </row>
    <row r="142" spans="1:14" x14ac:dyDescent="0.3">
      <c r="A142" s="15" t="str">
        <f>INDEX('R1. Scenario specifications'!$C$11:$C$49,MATCH($B142,'R1. Scenario specifications'!$A$11:$A$49,0))</f>
        <v>Current 2DS, 2020 start, 'Expect the Unexpected' but with cheap CCS</v>
      </c>
      <c r="B142" s="15" t="s">
        <v>46</v>
      </c>
      <c r="C142" s="15" t="s">
        <v>59</v>
      </c>
      <c r="D142" s="16">
        <v>245376.50303448446</v>
      </c>
      <c r="E142" s="16">
        <v>264342.20872438542</v>
      </c>
      <c r="F142" s="16">
        <v>286089.6305815106</v>
      </c>
      <c r="G142" s="16">
        <v>295573.02392001293</v>
      </c>
      <c r="H142" s="16">
        <v>285746.10390186228</v>
      </c>
      <c r="I142" s="16">
        <v>280800.75504924305</v>
      </c>
      <c r="J142" s="16">
        <v>264246.21751267766</v>
      </c>
      <c r="K142" s="16">
        <v>247908.83446581036</v>
      </c>
      <c r="L142" s="16">
        <v>242710.06381028396</v>
      </c>
      <c r="M142" s="16">
        <v>231793.39838429575</v>
      </c>
      <c r="N142" s="16">
        <v>206951.64124516299</v>
      </c>
    </row>
    <row r="143" spans="1:14" x14ac:dyDescent="0.3">
      <c r="A143" s="15" t="str">
        <f>INDEX('R1. Scenario specifications'!$C$11:$C$49,MATCH($B143,'R1. Scenario specifications'!$A$11:$A$49,0))</f>
        <v>Current 2DS, 2030 start, 'Expect the Unexpected' but with cheap CCS</v>
      </c>
      <c r="B143" s="15" t="s">
        <v>47</v>
      </c>
      <c r="C143" s="15" t="s">
        <v>57</v>
      </c>
      <c r="D143" s="16">
        <v>133894.60387512439</v>
      </c>
      <c r="E143" s="16">
        <v>168306.32212056764</v>
      </c>
      <c r="F143" s="16">
        <v>134111.16375601804</v>
      </c>
      <c r="G143" s="16">
        <v>131730.77292402135</v>
      </c>
      <c r="H143" s="16">
        <v>91801.22167862393</v>
      </c>
      <c r="I143" s="16">
        <v>78667.281591948515</v>
      </c>
      <c r="J143" s="16">
        <v>90891.184479518648</v>
      </c>
      <c r="K143" s="16">
        <v>100864.81289689915</v>
      </c>
      <c r="L143" s="16">
        <v>113910.63102386745</v>
      </c>
      <c r="M143" s="16">
        <v>115156.61557452429</v>
      </c>
      <c r="N143" s="16">
        <v>105360.22526199059</v>
      </c>
    </row>
    <row r="144" spans="1:14" x14ac:dyDescent="0.3">
      <c r="A144" s="15" t="str">
        <f>INDEX('R1. Scenario specifications'!$C$11:$C$49,MATCH($B144,'R1. Scenario specifications'!$A$11:$A$49,0))</f>
        <v>Current 2DS, 2030 start, 'Expect the Unexpected' but with cheap CCS</v>
      </c>
      <c r="B144" s="15" t="s">
        <v>47</v>
      </c>
      <c r="C144" s="15" t="s">
        <v>58</v>
      </c>
      <c r="D144" s="16">
        <v>106730.80067226537</v>
      </c>
      <c r="E144" s="16">
        <v>117004.03742241452</v>
      </c>
      <c r="F144" s="16">
        <v>154572.82016443677</v>
      </c>
      <c r="G144" s="16">
        <v>174929.44468121851</v>
      </c>
      <c r="H144" s="16">
        <v>191888.81171835234</v>
      </c>
      <c r="I144" s="16">
        <v>197160.01952698446</v>
      </c>
      <c r="J144" s="16">
        <v>186153.69267255734</v>
      </c>
      <c r="K144" s="16">
        <v>160326.54538936497</v>
      </c>
      <c r="L144" s="16">
        <v>127179.08069216996</v>
      </c>
      <c r="M144" s="16">
        <v>89905.822088454734</v>
      </c>
      <c r="N144" s="16">
        <v>64087.486957179593</v>
      </c>
    </row>
    <row r="145" spans="1:14" x14ac:dyDescent="0.3">
      <c r="A145" s="15" t="str">
        <f>INDEX('R1. Scenario specifications'!$C$11:$C$49,MATCH($B145,'R1. Scenario specifications'!$A$11:$A$49,0))</f>
        <v>Current 2DS, 2030 start, 'Expect the Unexpected' but with cheap CCS</v>
      </c>
      <c r="B145" s="15" t="s">
        <v>47</v>
      </c>
      <c r="C145" s="15" t="s">
        <v>59</v>
      </c>
      <c r="D145" s="16">
        <v>245376.50303448446</v>
      </c>
      <c r="E145" s="16">
        <v>264342.20872438542</v>
      </c>
      <c r="F145" s="16">
        <v>286089.6305815106</v>
      </c>
      <c r="G145" s="16">
        <v>305513.42526381911</v>
      </c>
      <c r="H145" s="16">
        <v>285304.81699058955</v>
      </c>
      <c r="I145" s="16">
        <v>275200.93364599481</v>
      </c>
      <c r="J145" s="16">
        <v>263804.57231618941</v>
      </c>
      <c r="K145" s="16">
        <v>257178.21080440489</v>
      </c>
      <c r="L145" s="16">
        <v>246292.09537658209</v>
      </c>
      <c r="M145" s="16">
        <v>227376.85889560185</v>
      </c>
      <c r="N145" s="16">
        <v>209683.99904407008</v>
      </c>
    </row>
    <row r="146" spans="1:14" x14ac:dyDescent="0.3">
      <c r="A146" s="15" t="str">
        <f>INDEX('R1. Scenario specifications'!$C$11:$C$49,MATCH($B146,'R1. Scenario specifications'!$A$11:$A$49,0))</f>
        <v>Current 2DS, 2020 start, 'Expect the Unexpected' but with cheap EVs</v>
      </c>
      <c r="B146" s="15" t="s">
        <v>48</v>
      </c>
      <c r="C146" s="15" t="s">
        <v>57</v>
      </c>
      <c r="D146" s="16">
        <v>133894.60387512439</v>
      </c>
      <c r="E146" s="16">
        <v>168306.32212056764</v>
      </c>
      <c r="F146" s="16">
        <v>134111.16375601804</v>
      </c>
      <c r="G146" s="16">
        <v>107978.02405996135</v>
      </c>
      <c r="H146" s="16">
        <v>97165.285990851015</v>
      </c>
      <c r="I146" s="16">
        <v>96688.289025880862</v>
      </c>
      <c r="J146" s="16">
        <v>99856.778437595596</v>
      </c>
      <c r="K146" s="16">
        <v>97808.961900155948</v>
      </c>
      <c r="L146" s="16">
        <v>112920.99175361011</v>
      </c>
      <c r="M146" s="16">
        <v>114631.09577841239</v>
      </c>
      <c r="N146" s="16">
        <v>108368.65214347458</v>
      </c>
    </row>
    <row r="147" spans="1:14" x14ac:dyDescent="0.3">
      <c r="A147" s="15" t="str">
        <f>INDEX('R1. Scenario specifications'!$C$11:$C$49,MATCH($B147,'R1. Scenario specifications'!$A$11:$A$49,0))</f>
        <v>Current 2DS, 2020 start, 'Expect the Unexpected' but with cheap EVs</v>
      </c>
      <c r="B147" s="15" t="s">
        <v>48</v>
      </c>
      <c r="C147" s="15" t="s">
        <v>58</v>
      </c>
      <c r="D147" s="16">
        <v>106730.80067226537</v>
      </c>
      <c r="E147" s="16">
        <v>117004.03742241452</v>
      </c>
      <c r="F147" s="16">
        <v>154572.82016443677</v>
      </c>
      <c r="G147" s="16">
        <v>175352.73456071815</v>
      </c>
      <c r="H147" s="16">
        <v>184616.13246256029</v>
      </c>
      <c r="I147" s="16">
        <v>190700.93812517473</v>
      </c>
      <c r="J147" s="16">
        <v>188592.57060179728</v>
      </c>
      <c r="K147" s="16">
        <v>169281.4200089394</v>
      </c>
      <c r="L147" s="16">
        <v>133966.30542198464</v>
      </c>
      <c r="M147" s="16">
        <v>92993.799170033686</v>
      </c>
      <c r="N147" s="16">
        <v>69073.896915886289</v>
      </c>
    </row>
    <row r="148" spans="1:14" x14ac:dyDescent="0.3">
      <c r="A148" s="15" t="str">
        <f>INDEX('R1. Scenario specifications'!$C$11:$C$49,MATCH($B148,'R1. Scenario specifications'!$A$11:$A$49,0))</f>
        <v>Current 2DS, 2020 start, 'Expect the Unexpected' but with cheap EVs</v>
      </c>
      <c r="B148" s="15" t="s">
        <v>48</v>
      </c>
      <c r="C148" s="15" t="s">
        <v>59</v>
      </c>
      <c r="D148" s="16">
        <v>245376.50303448446</v>
      </c>
      <c r="E148" s="16">
        <v>264342.20872438542</v>
      </c>
      <c r="F148" s="16">
        <v>286089.6305815106</v>
      </c>
      <c r="G148" s="16">
        <v>282834.11359607044</v>
      </c>
      <c r="H148" s="16">
        <v>266797.37928251032</v>
      </c>
      <c r="I148" s="16">
        <v>264449.80358728464</v>
      </c>
      <c r="J148" s="16">
        <v>256223.83825994143</v>
      </c>
      <c r="K148" s="16">
        <v>247976.99083092989</v>
      </c>
      <c r="L148" s="16">
        <v>257448.9644232422</v>
      </c>
      <c r="M148" s="16">
        <v>247730.90925428478</v>
      </c>
      <c r="N148" s="16">
        <v>210760.98070082019</v>
      </c>
    </row>
    <row r="149" spans="1:14" x14ac:dyDescent="0.3">
      <c r="A149" s="15" t="str">
        <f>INDEX('R1. Scenario specifications'!$C$11:$C$49,MATCH($B149,'R1. Scenario specifications'!$A$11:$A$49,0))</f>
        <v>Current 2DS, 2030 start, 'Expect the Unexpected' but with cheap EVs</v>
      </c>
      <c r="B149" s="15" t="s">
        <v>49</v>
      </c>
      <c r="C149" s="15" t="s">
        <v>57</v>
      </c>
      <c r="D149" s="16">
        <v>133894.60387512439</v>
      </c>
      <c r="E149" s="16">
        <v>168306.32212056764</v>
      </c>
      <c r="F149" s="16">
        <v>134111.16375601804</v>
      </c>
      <c r="G149" s="16">
        <v>131730.77292402135</v>
      </c>
      <c r="H149" s="16">
        <v>99628.740330325265</v>
      </c>
      <c r="I149" s="16">
        <v>83135.586463252359</v>
      </c>
      <c r="J149" s="16">
        <v>92367.813971912547</v>
      </c>
      <c r="K149" s="16">
        <v>100780.70135261133</v>
      </c>
      <c r="L149" s="16">
        <v>112657.1258434153</v>
      </c>
      <c r="M149" s="16">
        <v>111741.59669263622</v>
      </c>
      <c r="N149" s="16">
        <v>104246.31810123277</v>
      </c>
    </row>
    <row r="150" spans="1:14" x14ac:dyDescent="0.3">
      <c r="A150" s="15" t="str">
        <f>INDEX('R1. Scenario specifications'!$C$11:$C$49,MATCH($B150,'R1. Scenario specifications'!$A$11:$A$49,0))</f>
        <v>Current 2DS, 2030 start, 'Expect the Unexpected' but with cheap EVs</v>
      </c>
      <c r="B150" s="15" t="s">
        <v>49</v>
      </c>
      <c r="C150" s="15" t="s">
        <v>58</v>
      </c>
      <c r="D150" s="16">
        <v>106730.80067226537</v>
      </c>
      <c r="E150" s="16">
        <v>117004.03742241452</v>
      </c>
      <c r="F150" s="16">
        <v>154572.82016443677</v>
      </c>
      <c r="G150" s="16">
        <v>174929.44468121851</v>
      </c>
      <c r="H150" s="16">
        <v>192470.71627429777</v>
      </c>
      <c r="I150" s="16">
        <v>190811.87831697415</v>
      </c>
      <c r="J150" s="16">
        <v>184007.1240272595</v>
      </c>
      <c r="K150" s="16">
        <v>162895.09718850831</v>
      </c>
      <c r="L150" s="16">
        <v>126674.5323077722</v>
      </c>
      <c r="M150" s="16">
        <v>91751.924252912024</v>
      </c>
      <c r="N150" s="16">
        <v>63786.544435459167</v>
      </c>
    </row>
    <row r="151" spans="1:14" x14ac:dyDescent="0.3">
      <c r="A151" s="15" t="str">
        <f>INDEX('R1. Scenario specifications'!$C$11:$C$49,MATCH($B151,'R1. Scenario specifications'!$A$11:$A$49,0))</f>
        <v>Current 2DS, 2030 start, 'Expect the Unexpected' but with cheap EVs</v>
      </c>
      <c r="B151" s="15" t="s">
        <v>49</v>
      </c>
      <c r="C151" s="15" t="s">
        <v>59</v>
      </c>
      <c r="D151" s="16">
        <v>245376.50303448446</v>
      </c>
      <c r="E151" s="16">
        <v>264342.20872438542</v>
      </c>
      <c r="F151" s="16">
        <v>286089.6305815106</v>
      </c>
      <c r="G151" s="16">
        <v>305513.42526381911</v>
      </c>
      <c r="H151" s="16">
        <v>264730.01889886166</v>
      </c>
      <c r="I151" s="16">
        <v>256778.44824149969</v>
      </c>
      <c r="J151" s="16">
        <v>257268.96068669591</v>
      </c>
      <c r="K151" s="16">
        <v>249630.23701276165</v>
      </c>
      <c r="L151" s="16">
        <v>240534.86798058305</v>
      </c>
      <c r="M151" s="16">
        <v>236032.55279548062</v>
      </c>
      <c r="N151" s="16">
        <v>201745.93013253907</v>
      </c>
    </row>
    <row r="152" spans="1:14" x14ac:dyDescent="0.3">
      <c r="A152" s="15" t="str">
        <f>INDEX('R1. Scenario specifications'!$C$11:$C$49,MATCH($B152,'R1. Scenario specifications'!$A$11:$A$49,0))</f>
        <v>Current 2DS, 2020 start, 'Expect the Unexpected' but with cheap energy efficiency</v>
      </c>
      <c r="B152" s="15" t="s">
        <v>50</v>
      </c>
      <c r="C152" s="15" t="s">
        <v>57</v>
      </c>
      <c r="D152" s="16">
        <v>133894.60387512439</v>
      </c>
      <c r="E152" s="16">
        <v>168306.32212056764</v>
      </c>
      <c r="F152" s="16">
        <v>134111.16375601804</v>
      </c>
      <c r="G152" s="16">
        <v>111335.10576217819</v>
      </c>
      <c r="H152" s="16">
        <v>93109.170936448922</v>
      </c>
      <c r="I152" s="16">
        <v>78841.57613302501</v>
      </c>
      <c r="J152" s="16">
        <v>79380.939223985668</v>
      </c>
      <c r="K152" s="16">
        <v>80225.143131972014</v>
      </c>
      <c r="L152" s="16">
        <v>84929.12171329766</v>
      </c>
      <c r="M152" s="16">
        <v>87244.37047536677</v>
      </c>
      <c r="N152" s="16">
        <v>84924.513411286665</v>
      </c>
    </row>
    <row r="153" spans="1:14" x14ac:dyDescent="0.3">
      <c r="A153" s="15" t="str">
        <f>INDEX('R1. Scenario specifications'!$C$11:$C$49,MATCH($B153,'R1. Scenario specifications'!$A$11:$A$49,0))</f>
        <v>Current 2DS, 2020 start, 'Expect the Unexpected' but with cheap energy efficiency</v>
      </c>
      <c r="B153" s="15" t="s">
        <v>50</v>
      </c>
      <c r="C153" s="15" t="s">
        <v>58</v>
      </c>
      <c r="D153" s="16">
        <v>106730.80067226537</v>
      </c>
      <c r="E153" s="16">
        <v>117004.03742241452</v>
      </c>
      <c r="F153" s="16">
        <v>154572.82016443677</v>
      </c>
      <c r="G153" s="16">
        <v>173529.70018259968</v>
      </c>
      <c r="H153" s="16">
        <v>174750.71144047356</v>
      </c>
      <c r="I153" s="16">
        <v>170143.75968640216</v>
      </c>
      <c r="J153" s="16">
        <v>165698.73308407865</v>
      </c>
      <c r="K153" s="16">
        <v>150919.65796663327</v>
      </c>
      <c r="L153" s="16">
        <v>124072.83289992255</v>
      </c>
      <c r="M153" s="16">
        <v>92769.057978005148</v>
      </c>
      <c r="N153" s="16">
        <v>70824.611513510667</v>
      </c>
    </row>
    <row r="154" spans="1:14" x14ac:dyDescent="0.3">
      <c r="A154" s="15" t="str">
        <f>INDEX('R1. Scenario specifications'!$C$11:$C$49,MATCH($B154,'R1. Scenario specifications'!$A$11:$A$49,0))</f>
        <v>Current 2DS, 2020 start, 'Expect the Unexpected' but with cheap energy efficiency</v>
      </c>
      <c r="B154" s="15" t="s">
        <v>50</v>
      </c>
      <c r="C154" s="15" t="s">
        <v>59</v>
      </c>
      <c r="D154" s="16">
        <v>245376.50303448446</v>
      </c>
      <c r="E154" s="16">
        <v>264342.20872438542</v>
      </c>
      <c r="F154" s="16">
        <v>286089.6305815106</v>
      </c>
      <c r="G154" s="16">
        <v>277390.25156696799</v>
      </c>
      <c r="H154" s="16">
        <v>271905.96922375239</v>
      </c>
      <c r="I154" s="16">
        <v>254136.62605424735</v>
      </c>
      <c r="J154" s="16">
        <v>248826.64577956477</v>
      </c>
      <c r="K154" s="16">
        <v>218749.73214430638</v>
      </c>
      <c r="L154" s="16">
        <v>214726.31625196253</v>
      </c>
      <c r="M154" s="16">
        <v>195219.30686449446</v>
      </c>
      <c r="N154" s="16">
        <v>174997.18780016847</v>
      </c>
    </row>
  </sheetData>
  <conditionalFormatting sqref="A1793:XFD1048576 D155:XFD1792 A77:A1792 A1:XFD18 N19:XFD19 A20:XFD154">
    <cfRule type="expression" dxfId="22" priority="2">
      <formula>_xlfn.ISFORMULA(A1)</formula>
    </cfRule>
  </conditionalFormatting>
  <conditionalFormatting sqref="A19:M19">
    <cfRule type="expression" dxfId="21" priority="1">
      <formula>_xlfn.ISFORMULA(A19)</formula>
    </cfRule>
  </conditionalFormatting>
  <dataValidations count="1">
    <dataValidation type="list" allowBlank="1" showInputMessage="1" showErrorMessage="1" sqref="B22" xr:uid="{C1D7BEF2-8763-4980-9576-F8C9A2F90DC6}">
      <formula1>$C$38:$C$40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9C059C-A8C2-41B9-8733-05DE7FA4EB52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F70D-5321-4565-BED4-4008C545201A}">
  <sheetPr>
    <tabColor theme="5" tint="0.39997558519241921"/>
  </sheetPr>
  <dimension ref="A1:Z479"/>
  <sheetViews>
    <sheetView zoomScale="70" zoomScaleNormal="70" workbookViewId="0">
      <pane ySplit="13" topLeftCell="A14" activePane="bottomLeft" state="frozen"/>
      <selection pane="bottomLeft" activeCell="B22" sqref="B22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274</v>
      </c>
    </row>
    <row r="2" spans="1:4" s="14" customFormat="1" x14ac:dyDescent="0.3">
      <c r="A2" s="5" t="s">
        <v>5</v>
      </c>
      <c r="B2" s="14" t="s">
        <v>225</v>
      </c>
    </row>
    <row r="3" spans="1:4" s="14" customFormat="1" x14ac:dyDescent="0.3">
      <c r="A3" s="5" t="s">
        <v>6</v>
      </c>
      <c r="B3" s="14" t="s">
        <v>224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290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291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292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213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$E$8:$P6000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tr">
        <f>CONCATENATE(B22, " primary energy supply (PJ)")</f>
        <v>MIN - BIO primary energy supply (PJ)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271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INDEX($E$51:$O$479,MATCH(B$24&amp;$B$22,$B$51:$B$479&amp;$C$51:$C$479,0),MATCH($A25,$E$50:$O$50,0))</f>
        <v>54330.172055368479</v>
      </c>
      <c r="C25" s="16">
        <f t="array" ref="C25">INDEX($E$51:$O$479,MATCH(C$24&amp;$B$22,$B$51:$B$479&amp;$C$51:$C$479,0),MATCH($A25,$E$50:$O$50,0))</f>
        <v>54628.332873836531</v>
      </c>
      <c r="D25" s="16">
        <f t="array" ref="D25">INDEX($E$51:$O$479,MATCH(D$24&amp;$B$22,$B$51:$B$479&amp;$C$51:$C$479,0),MATCH($A25,$E$50:$O$50,0))</f>
        <v>54330.172055368479</v>
      </c>
      <c r="E25" s="16">
        <f t="array" ref="E25">INDEX($E$51:$O$479,MATCH(E$24&amp;$B$22,$B$51:$B$479&amp;$C$51:$C$479,0),MATCH($A25,$E$50:$O$50,0))</f>
        <v>54330.172055368479</v>
      </c>
      <c r="F25" s="16">
        <f t="array" ref="F25">INDEX($E$51:$O$479,MATCH(F$24&amp;$B$22,$B$51:$B$479&amp;$C$51:$C$479,0),MATCH($A25,$E$50:$O$50,0))</f>
        <v>54330.172055368479</v>
      </c>
      <c r="G25" s="16">
        <f t="array" ref="G25">INDEX($E$51:$O$479,MATCH(G$24&amp;$B$22,$B$51:$B$479&amp;$C$51:$C$479,0),MATCH($A25,$E$50:$O$50,0))</f>
        <v>54330.172055368479</v>
      </c>
      <c r="H25" s="16">
        <f t="array" ref="H25">INDEX($E$51:$O$479,MATCH(H$24&amp;$B$22,$B$51:$B$479&amp;$C$51:$C$479,0),MATCH($A25,$E$50:$O$50,0))</f>
        <v>54330.172055368479</v>
      </c>
      <c r="I25" s="16">
        <f t="array" ref="I25">INDEX($E$51:$O$479,MATCH(I$24&amp;$B$22,$B$51:$B$479&amp;$C$51:$C$479,0),MATCH($A25,$E$50:$O$50,0))</f>
        <v>54330.172055368479</v>
      </c>
      <c r="J25" s="16">
        <f t="array" ref="J25">INDEX($E$51:$O$479,MATCH(J$24&amp;$B$22,$B$51:$B$479&amp;$C$51:$C$479,0),MATCH($A25,$E$50:$O$50,0))</f>
        <v>54330.172055368479</v>
      </c>
      <c r="K25" s="16" t="e">
        <f t="array" ref="K25">INDEX($E$51:$O$479,MATCH(K$24&amp;$B$22,$B$51:$B$479&amp;$C$51:$C$479,0),MATCH($A25,$E$50:$O$50,0))</f>
        <v>#N/A</v>
      </c>
      <c r="L25" s="16" t="e">
        <f t="array" ref="L25">INDEX($E$51:$O$479,MATCH(L$24&amp;$B$22,$B$51:$B$479&amp;$C$51:$C$479,0),MATCH($A25,$E$50:$O$50,0))</f>
        <v>#N/A</v>
      </c>
      <c r="M25" s="16" t="e">
        <f t="array" ref="M25">INDEX($E$51:$O$479,MATCH(M$24&amp;$B$22,$B$51:$B$479&amp;$C$51:$C$479,0),MATCH($A25,$E$50:$O$50,0))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INDEX($E$51:$O$479,MATCH(B$24&amp;$B$22,$B$51:$B$479&amp;$C$51:$C$479,0),MATCH($A26,$E$50:$O$50,0))</f>
        <v>64173.374186085035</v>
      </c>
      <c r="C26" s="16">
        <f t="array" ref="C26">INDEX($E$51:$O$479,MATCH(C$24&amp;$B$22,$B$51:$B$479&amp;$C$51:$C$479,0),MATCH($A26,$E$50:$O$50,0))</f>
        <v>69380.855911913182</v>
      </c>
      <c r="D26" s="16">
        <f t="array" ref="D26">INDEX($E$51:$O$479,MATCH(D$24&amp;$B$22,$B$51:$B$479&amp;$C$51:$C$479,0),MATCH($A26,$E$50:$O$50,0))</f>
        <v>71063.065536118971</v>
      </c>
      <c r="E26" s="16">
        <f t="array" ref="E26">INDEX($E$51:$O$479,MATCH(E$24&amp;$B$22,$B$51:$B$479&amp;$C$51:$C$479,0),MATCH($A26,$E$50:$O$50,0))</f>
        <v>71063.065536118971</v>
      </c>
      <c r="F26" s="16">
        <f t="array" ref="F26">INDEX($E$51:$O$479,MATCH(F$24&amp;$B$22,$B$51:$B$479&amp;$C$51:$C$479,0),MATCH($A26,$E$50:$O$50,0))</f>
        <v>71063.065536118971</v>
      </c>
      <c r="G26" s="16">
        <f t="array" ref="G26">INDEX($E$51:$O$479,MATCH(G$24&amp;$B$22,$B$51:$B$479&amp;$C$51:$C$479,0),MATCH($A26,$E$50:$O$50,0))</f>
        <v>71063.065536118971</v>
      </c>
      <c r="H26" s="16">
        <f t="array" ref="H26">INDEX($E$51:$O$479,MATCH(H$24&amp;$B$22,$B$51:$B$479&amp;$C$51:$C$479,0),MATCH($A26,$E$50:$O$50,0))</f>
        <v>71063.065536118971</v>
      </c>
      <c r="I26" s="16">
        <f t="array" ref="I26">INDEX($E$51:$O$479,MATCH(I$24&amp;$B$22,$B$51:$B$479&amp;$C$51:$C$479,0),MATCH($A26,$E$50:$O$50,0))</f>
        <v>71063.065536118971</v>
      </c>
      <c r="J26" s="16">
        <f t="array" ref="J26">INDEX($E$51:$O$479,MATCH(J$24&amp;$B$22,$B$51:$B$479&amp;$C$51:$C$479,0),MATCH($A26,$E$50:$O$50,0))</f>
        <v>71063.065536118971</v>
      </c>
      <c r="K26" s="16" t="e">
        <f t="array" ref="K26">INDEX($E$51:$O$479,MATCH(K$24&amp;$B$22,$B$51:$B$479&amp;$C$51:$C$479,0),MATCH($A26,$E$50:$O$50,0))</f>
        <v>#N/A</v>
      </c>
      <c r="L26" s="16" t="e">
        <f t="array" ref="L26">INDEX($E$51:$O$479,MATCH(L$24&amp;$B$22,$B$51:$B$479&amp;$C$51:$C$479,0),MATCH($A26,$E$50:$O$50,0))</f>
        <v>#N/A</v>
      </c>
      <c r="M26" s="16" t="e">
        <f t="array" ref="M26">INDEX($E$51:$O$479,MATCH(M$24&amp;$B$22,$B$51:$B$479&amp;$C$51:$C$479,0),MATCH($A26,$E$50:$O$50,0))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INDEX($E$51:$O$479,MATCH(B$24&amp;$B$22,$B$51:$B$479&amp;$C$51:$C$479,0),MATCH($A27,$E$50:$O$50,0))</f>
        <v>79449.403443737407</v>
      </c>
      <c r="C27" s="16">
        <f t="array" ref="C27">INDEX($E$51:$O$479,MATCH(C$24&amp;$B$22,$B$51:$B$479&amp;$C$51:$C$479,0),MATCH($A27,$E$50:$O$50,0))</f>
        <v>91354.109151305951</v>
      </c>
      <c r="D27" s="16">
        <f t="array" ref="D27">INDEX($E$51:$O$479,MATCH(D$24&amp;$B$22,$B$51:$B$479&amp;$C$51:$C$479,0),MATCH($A27,$E$50:$O$50,0))</f>
        <v>102006.92129409105</v>
      </c>
      <c r="E27" s="16">
        <f t="array" ref="E27">INDEX($E$51:$O$479,MATCH(E$24&amp;$B$22,$B$51:$B$479&amp;$C$51:$C$479,0),MATCH($A27,$E$50:$O$50,0))</f>
        <v>100671.26918411048</v>
      </c>
      <c r="F27" s="16">
        <f t="array" ref="F27">INDEX($E$51:$O$479,MATCH(F$24&amp;$B$22,$B$51:$B$479&amp;$C$51:$C$479,0),MATCH($A27,$E$50:$O$50,0))</f>
        <v>102006.92129409105</v>
      </c>
      <c r="G27" s="16">
        <f t="array" ref="G27">INDEX($E$51:$O$479,MATCH(G$24&amp;$B$22,$B$51:$B$479&amp;$C$51:$C$479,0),MATCH($A27,$E$50:$O$50,0))</f>
        <v>129347.87181709596</v>
      </c>
      <c r="H27" s="16">
        <f t="array" ref="H27">INDEX($E$51:$O$479,MATCH(H$24&amp;$B$22,$B$51:$B$479&amp;$C$51:$C$479,0),MATCH($A27,$E$50:$O$50,0))</f>
        <v>102006.92129409105</v>
      </c>
      <c r="I27" s="16">
        <f t="array" ref="I27">INDEX($E$51:$O$479,MATCH(I$24&amp;$B$22,$B$51:$B$479&amp;$C$51:$C$479,0),MATCH($A27,$E$50:$O$50,0))</f>
        <v>108272.97579669023</v>
      </c>
      <c r="J27" s="16">
        <f t="array" ref="J27">INDEX($E$51:$O$479,MATCH(J$24&amp;$B$22,$B$51:$B$479&amp;$C$51:$C$479,0),MATCH($A27,$E$50:$O$50,0))</f>
        <v>102006.92129409105</v>
      </c>
      <c r="K27" s="16" t="e">
        <f t="array" ref="K27">INDEX($E$51:$O$479,MATCH(K$24&amp;$B$22,$B$51:$B$479&amp;$C$51:$C$479,0),MATCH($A27,$E$50:$O$50,0))</f>
        <v>#N/A</v>
      </c>
      <c r="L27" s="16" t="e">
        <f t="array" ref="L27">INDEX($E$51:$O$479,MATCH(L$24&amp;$B$22,$B$51:$B$479&amp;$C$51:$C$479,0),MATCH($A27,$E$50:$O$50,0))</f>
        <v>#N/A</v>
      </c>
      <c r="M27" s="16" t="e">
        <f t="array" ref="M27">INDEX($E$51:$O$479,MATCH(M$24&amp;$B$22,$B$51:$B$479&amp;$C$51:$C$479,0),MATCH($A27,$E$50:$O$50,0))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INDEX($E$51:$O$479,MATCH(B$24&amp;$B$22,$B$51:$B$479&amp;$C$51:$C$479,0),MATCH($A28,$E$50:$O$50,0))</f>
        <v>95520.554457238584</v>
      </c>
      <c r="C28" s="16">
        <f t="array" ref="C28">INDEX($E$51:$O$479,MATCH(C$24&amp;$B$22,$B$51:$B$479&amp;$C$51:$C$479,0),MATCH($A28,$E$50:$O$50,0))</f>
        <v>98457.424247308911</v>
      </c>
      <c r="D28" s="16">
        <f t="array" ref="D28">INDEX($E$51:$O$479,MATCH(D$24&amp;$B$22,$B$51:$B$479&amp;$C$51:$C$479,0),MATCH($A28,$E$50:$O$50,0))</f>
        <v>120701.69718039145</v>
      </c>
      <c r="E28" s="16">
        <f t="array" ref="E28">INDEX($E$51:$O$479,MATCH(E$24&amp;$B$22,$B$51:$B$479&amp;$C$51:$C$479,0),MATCH($A28,$E$50:$O$50,0))</f>
        <v>118666.26106707654</v>
      </c>
      <c r="F28" s="16">
        <f t="array" ref="F28">INDEX($E$51:$O$479,MATCH(F$24&amp;$B$22,$B$51:$B$479&amp;$C$51:$C$479,0),MATCH($A28,$E$50:$O$50,0))</f>
        <v>123306.85683749981</v>
      </c>
      <c r="G28" s="16">
        <f t="array" ref="G28">INDEX($E$51:$O$479,MATCH(G$24&amp;$B$22,$B$51:$B$479&amp;$C$51:$C$479,0),MATCH($A28,$E$50:$O$50,0))</f>
        <v>163785.8086360275</v>
      </c>
      <c r="H28" s="16">
        <f t="array" ref="H28">INDEX($E$51:$O$479,MATCH(H$24&amp;$B$22,$B$51:$B$479&amp;$C$51:$C$479,0),MATCH($A28,$E$50:$O$50,0))</f>
        <v>164914.47365459395</v>
      </c>
      <c r="I28" s="16">
        <f t="array" ref="I28">INDEX($E$51:$O$479,MATCH(I$24&amp;$B$22,$B$51:$B$479&amp;$C$51:$C$479,0),MATCH($A28,$E$50:$O$50,0))</f>
        <v>133314.58010574972</v>
      </c>
      <c r="J28" s="16">
        <f t="array" ref="J28">INDEX($E$51:$O$479,MATCH(J$24&amp;$B$22,$B$51:$B$479&amp;$C$51:$C$479,0),MATCH($A28,$E$50:$O$50,0))</f>
        <v>135024.64832791319</v>
      </c>
      <c r="K28" s="16" t="e">
        <f t="array" ref="K28">INDEX($E$51:$O$479,MATCH(K$24&amp;$B$22,$B$51:$B$479&amp;$C$51:$C$479,0),MATCH($A28,$E$50:$O$50,0))</f>
        <v>#N/A</v>
      </c>
      <c r="L28" s="16" t="e">
        <f t="array" ref="L28">INDEX($E$51:$O$479,MATCH(L$24&amp;$B$22,$B$51:$B$479&amp;$C$51:$C$479,0),MATCH($A28,$E$50:$O$50,0))</f>
        <v>#N/A</v>
      </c>
      <c r="M28" s="16" t="e">
        <f t="array" ref="M28">INDEX($E$51:$O$479,MATCH(M$24&amp;$B$22,$B$51:$B$479&amp;$C$51:$C$479,0),MATCH($A28,$E$50:$O$50,0))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INDEX($E$51:$O$479,MATCH(B$24&amp;$B$22,$B$51:$B$479&amp;$C$51:$C$479,0),MATCH($A29,$E$50:$O$50,0))</f>
        <v>123357.38014786624</v>
      </c>
      <c r="C29" s="16">
        <f t="array" ref="C29">INDEX($E$51:$O$479,MATCH(C$24&amp;$B$22,$B$51:$B$479&amp;$C$51:$C$479,0),MATCH($A29,$E$50:$O$50,0))</f>
        <v>123533.71475767203</v>
      </c>
      <c r="D29" s="16">
        <f t="array" ref="D29">INDEX($E$51:$O$479,MATCH(D$24&amp;$B$22,$B$51:$B$479&amp;$C$51:$C$479,0),MATCH($A29,$E$50:$O$50,0))</f>
        <v>133246.58185912643</v>
      </c>
      <c r="E29" s="16">
        <f t="array" ref="E29">INDEX($E$51:$O$479,MATCH(E$24&amp;$B$22,$B$51:$B$479&amp;$C$51:$C$479,0),MATCH($A29,$E$50:$O$50,0))</f>
        <v>148817.08134877932</v>
      </c>
      <c r="F29" s="16">
        <f t="array" ref="F29">INDEX($E$51:$O$479,MATCH(F$24&amp;$B$22,$B$51:$B$479&amp;$C$51:$C$479,0),MATCH($A29,$E$50:$O$50,0))</f>
        <v>153631.97687487915</v>
      </c>
      <c r="G29" s="16">
        <f t="array" ref="G29">INDEX($E$51:$O$479,MATCH(G$24&amp;$B$22,$B$51:$B$479&amp;$C$51:$C$479,0),MATCH($A29,$E$50:$O$50,0))</f>
        <v>174415.83989698908</v>
      </c>
      <c r="H29" s="16">
        <f t="array" ref="H29">INDEX($E$51:$O$479,MATCH(H$24&amp;$B$22,$B$51:$B$479&amp;$C$51:$C$479,0),MATCH($A29,$E$50:$O$50,0))</f>
        <v>174111.51334690268</v>
      </c>
      <c r="I29" s="16">
        <f t="array" ref="I29">INDEX($E$51:$O$479,MATCH(I$24&amp;$B$22,$B$51:$B$479&amp;$C$51:$C$479,0),MATCH($A29,$E$50:$O$50,0))</f>
        <v>166504.128284687</v>
      </c>
      <c r="J29" s="16">
        <f t="array" ref="J29">INDEX($E$51:$O$479,MATCH(J$24&amp;$B$22,$B$51:$B$479&amp;$C$51:$C$479,0),MATCH($A29,$E$50:$O$50,0))</f>
        <v>166198.50593858256</v>
      </c>
      <c r="K29" s="16" t="e">
        <f t="array" ref="K29">INDEX($E$51:$O$479,MATCH(K$24&amp;$B$22,$B$51:$B$479&amp;$C$51:$C$479,0),MATCH($A29,$E$50:$O$50,0))</f>
        <v>#N/A</v>
      </c>
      <c r="L29" s="16" t="e">
        <f t="array" ref="L29">INDEX($E$51:$O$479,MATCH(L$24&amp;$B$22,$B$51:$B$479&amp;$C$51:$C$479,0),MATCH($A29,$E$50:$O$50,0))</f>
        <v>#N/A</v>
      </c>
      <c r="M29" s="16" t="e">
        <f t="array" ref="M29">INDEX($E$51:$O$479,MATCH(M$24&amp;$B$22,$B$51:$B$479&amp;$C$51:$C$479,0),MATCH($A29,$E$50:$O$50,0))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INDEX($E$51:$O$479,MATCH(B$24&amp;$B$22,$B$51:$B$479&amp;$C$51:$C$479,0),MATCH($A30,$E$50:$O$50,0))</f>
        <v>130615.26070216238</v>
      </c>
      <c r="C30" s="16">
        <f t="array" ref="C30">INDEX($E$51:$O$479,MATCH(C$24&amp;$B$22,$B$51:$B$479&amp;$C$51:$C$479,0),MATCH($A30,$E$50:$O$50,0))</f>
        <v>127004.39369287439</v>
      </c>
      <c r="D30" s="16">
        <f t="array" ref="D30">INDEX($E$51:$O$479,MATCH(D$24&amp;$B$22,$B$51:$B$479&amp;$C$51:$C$479,0),MATCH($A30,$E$50:$O$50,0))</f>
        <v>148903.0611877554</v>
      </c>
      <c r="E30" s="16">
        <f t="array" ref="E30">INDEX($E$51:$O$479,MATCH(E$24&amp;$B$22,$B$51:$B$479&amp;$C$51:$C$479,0),MATCH($A30,$E$50:$O$50,0))</f>
        <v>183118.94080832382</v>
      </c>
      <c r="F30" s="16">
        <f t="array" ref="F30">INDEX($E$51:$O$479,MATCH(F$24&amp;$B$22,$B$51:$B$479&amp;$C$51:$C$479,0),MATCH($A30,$E$50:$O$50,0))</f>
        <v>176099.02210531392</v>
      </c>
      <c r="G30" s="16">
        <f t="array" ref="G30">INDEX($E$51:$O$479,MATCH(G$24&amp;$B$22,$B$51:$B$479&amp;$C$51:$C$479,0),MATCH($A30,$E$50:$O$50,0))</f>
        <v>254606.14212378309</v>
      </c>
      <c r="H30" s="16">
        <f t="array" ref="H30">INDEX($E$51:$O$479,MATCH(H$24&amp;$B$22,$B$51:$B$479&amp;$C$51:$C$479,0),MATCH($A30,$E$50:$O$50,0))</f>
        <v>260213.28195946218</v>
      </c>
      <c r="I30" s="16">
        <f t="array" ref="I30">INDEX($E$51:$O$479,MATCH(I$24&amp;$B$22,$B$51:$B$479&amp;$C$51:$C$479,0),MATCH($A30,$E$50:$O$50,0))</f>
        <v>211467.61413390358</v>
      </c>
      <c r="J30" s="16">
        <f t="array" ref="J30">INDEX($E$51:$O$479,MATCH(J$24&amp;$B$22,$B$51:$B$479&amp;$C$51:$C$479,0),MATCH($A30,$E$50:$O$50,0))</f>
        <v>238068.04646336005</v>
      </c>
      <c r="K30" s="16" t="e">
        <f t="array" ref="K30">INDEX($E$51:$O$479,MATCH(K$24&amp;$B$22,$B$51:$B$479&amp;$C$51:$C$479,0),MATCH($A30,$E$50:$O$50,0))</f>
        <v>#N/A</v>
      </c>
      <c r="L30" s="16" t="e">
        <f t="array" ref="L30">INDEX($E$51:$O$479,MATCH(L$24&amp;$B$22,$B$51:$B$479&amp;$C$51:$C$479,0),MATCH($A30,$E$50:$O$50,0))</f>
        <v>#N/A</v>
      </c>
      <c r="M30" s="16" t="e">
        <f t="array" ref="M30">INDEX($E$51:$O$479,MATCH(M$24&amp;$B$22,$B$51:$B$479&amp;$C$51:$C$479,0),MATCH($A30,$E$50:$O$50,0))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INDEX($E$51:$O$479,MATCH(B$24&amp;$B$22,$B$51:$B$479&amp;$C$51:$C$479,0),MATCH($A31,$E$50:$O$50,0))</f>
        <v>136015.5835075168</v>
      </c>
      <c r="C31" s="16">
        <f t="array" ref="C31">INDEX($E$51:$O$479,MATCH(C$24&amp;$B$22,$B$51:$B$479&amp;$C$51:$C$479,0),MATCH($A31,$E$50:$O$50,0))</f>
        <v>137516.93592722769</v>
      </c>
      <c r="D31" s="16">
        <f t="array" ref="D31">INDEX($E$51:$O$479,MATCH(D$24&amp;$B$22,$B$51:$B$479&amp;$C$51:$C$479,0),MATCH($A31,$E$50:$O$50,0))</f>
        <v>146018.3418647229</v>
      </c>
      <c r="E31" s="16">
        <f t="array" ref="E31">INDEX($E$51:$O$479,MATCH(E$24&amp;$B$22,$B$51:$B$479&amp;$C$51:$C$479,0),MATCH($A31,$E$50:$O$50,0))</f>
        <v>235274.91219984819</v>
      </c>
      <c r="F31" s="16">
        <f t="array" ref="F31">INDEX($E$51:$O$479,MATCH(F$24&amp;$B$22,$B$51:$B$479&amp;$C$51:$C$479,0),MATCH($A31,$E$50:$O$50,0))</f>
        <v>221457.88013333472</v>
      </c>
      <c r="G31" s="16">
        <f t="array" ref="G31">INDEX($E$51:$O$479,MATCH(G$24&amp;$B$22,$B$51:$B$479&amp;$C$51:$C$479,0),MATCH($A31,$E$50:$O$50,0))</f>
        <v>267838.89646796876</v>
      </c>
      <c r="H31" s="16">
        <f t="array" ref="H31">INDEX($E$51:$O$479,MATCH(H$24&amp;$B$22,$B$51:$B$479&amp;$C$51:$C$479,0),MATCH($A31,$E$50:$O$50,0))</f>
        <v>205008.30349006064</v>
      </c>
      <c r="I31" s="16">
        <f t="array" ref="I31">INDEX($E$51:$O$479,MATCH(I$24&amp;$B$22,$B$51:$B$479&amp;$C$51:$C$479,0),MATCH($A31,$E$50:$O$50,0))</f>
        <v>263958.92343877372</v>
      </c>
      <c r="J31" s="16">
        <f t="array" ref="J31">INDEX($E$51:$O$479,MATCH(J$24&amp;$B$22,$B$51:$B$479&amp;$C$51:$C$479,0),MATCH($A31,$E$50:$O$50,0))</f>
        <v>264591.06145888352</v>
      </c>
      <c r="K31" s="16" t="e">
        <f t="array" ref="K31">INDEX($E$51:$O$479,MATCH(K$24&amp;$B$22,$B$51:$B$479&amp;$C$51:$C$479,0),MATCH($A31,$E$50:$O$50,0))</f>
        <v>#N/A</v>
      </c>
      <c r="L31" s="16" t="e">
        <f t="array" ref="L31">INDEX($E$51:$O$479,MATCH(L$24&amp;$B$22,$B$51:$B$479&amp;$C$51:$C$479,0),MATCH($A31,$E$50:$O$50,0))</f>
        <v>#N/A</v>
      </c>
      <c r="M31" s="16" t="e">
        <f t="array" ref="M31">INDEX($E$51:$O$479,MATCH(M$24&amp;$B$22,$B$51:$B$479&amp;$C$51:$C$479,0),MATCH($A31,$E$50:$O$50,0))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INDEX($E$51:$O$479,MATCH(B$24&amp;$B$22,$B$51:$B$479&amp;$C$51:$C$479,0),MATCH($A32,$E$50:$O$50,0))</f>
        <v>143221.93288764622</v>
      </c>
      <c r="C32" s="16">
        <f t="array" ref="C32">INDEX($E$51:$O$479,MATCH(C$24&amp;$B$22,$B$51:$B$479&amp;$C$51:$C$479,0),MATCH($A32,$E$50:$O$50,0))</f>
        <v>144143.86061517286</v>
      </c>
      <c r="D32" s="16">
        <f t="array" ref="D32">INDEX($E$51:$O$479,MATCH(D$24&amp;$B$22,$B$51:$B$479&amp;$C$51:$C$479,0),MATCH($A32,$E$50:$O$50,0))</f>
        <v>153228.86509385065</v>
      </c>
      <c r="E32" s="16">
        <f t="array" ref="E32">INDEX($E$51:$O$479,MATCH(E$24&amp;$B$22,$B$51:$B$479&amp;$C$51:$C$479,0),MATCH($A32,$E$50:$O$50,0))</f>
        <v>274969.49010182644</v>
      </c>
      <c r="F32" s="16">
        <f t="array" ref="F32">INDEX($E$51:$O$479,MATCH(F$24&amp;$B$22,$B$51:$B$479&amp;$C$51:$C$479,0),MATCH($A32,$E$50:$O$50,0))</f>
        <v>275894.95478192606</v>
      </c>
      <c r="G32" s="16">
        <f t="array" ref="G32">INDEX($E$51:$O$479,MATCH(G$24&amp;$B$22,$B$51:$B$479&amp;$C$51:$C$479,0),MATCH($A32,$E$50:$O$50,0))</f>
        <v>288828.82703605597</v>
      </c>
      <c r="H32" s="16">
        <f t="array" ref="H32">INDEX($E$51:$O$479,MATCH(H$24&amp;$B$22,$B$51:$B$479&amp;$C$51:$C$479,0),MATCH($A32,$E$50:$O$50,0))</f>
        <v>242872.69594071433</v>
      </c>
      <c r="I32" s="16">
        <f t="array" ref="I32">INDEX($E$51:$O$479,MATCH(I$24&amp;$B$22,$B$51:$B$479&amp;$C$51:$C$479,0),MATCH($A32,$E$50:$O$50,0))</f>
        <v>293902.16175420221</v>
      </c>
      <c r="J32" s="16">
        <f t="array" ref="J32">INDEX($E$51:$O$479,MATCH(J$24&amp;$B$22,$B$51:$B$479&amp;$C$51:$C$479,0),MATCH($A32,$E$50:$O$50,0))</f>
        <v>289998.27908947482</v>
      </c>
      <c r="K32" s="16" t="e">
        <f t="array" ref="K32">INDEX($E$51:$O$479,MATCH(K$24&amp;$B$22,$B$51:$B$479&amp;$C$51:$C$479,0),MATCH($A32,$E$50:$O$50,0))</f>
        <v>#N/A</v>
      </c>
      <c r="L32" s="16" t="e">
        <f t="array" ref="L32">INDEX($E$51:$O$479,MATCH(L$24&amp;$B$22,$B$51:$B$479&amp;$C$51:$C$479,0),MATCH($A32,$E$50:$O$50,0))</f>
        <v>#N/A</v>
      </c>
      <c r="M32" s="16" t="e">
        <f t="array" ref="M32">INDEX($E$51:$O$479,MATCH(M$24&amp;$B$22,$B$51:$B$479&amp;$C$51:$C$479,0),MATCH($A32,$E$50:$O$50,0))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INDEX($E$51:$O$479,MATCH(B$24&amp;$B$22,$B$51:$B$479&amp;$C$51:$C$479,0),MATCH($A33,$E$50:$O$50,0))</f>
        <v>147693.88604545358</v>
      </c>
      <c r="C33" s="16">
        <f t="array" ref="C33">INDEX($E$51:$O$479,MATCH(C$24&amp;$B$22,$B$51:$B$479&amp;$C$51:$C$479,0),MATCH($A33,$E$50:$O$50,0))</f>
        <v>144868.09524603971</v>
      </c>
      <c r="D33" s="16">
        <f t="array" ref="D33">INDEX($E$51:$O$479,MATCH(D$24&amp;$B$22,$B$51:$B$479&amp;$C$51:$C$479,0),MATCH($A33,$E$50:$O$50,0))</f>
        <v>147577.36113509507</v>
      </c>
      <c r="E33" s="16">
        <f t="array" ref="E33">INDEX($E$51:$O$479,MATCH(E$24&amp;$B$22,$B$51:$B$479&amp;$C$51:$C$479,0),MATCH($A33,$E$50:$O$50,0))</f>
        <v>308516.0050207398</v>
      </c>
      <c r="F33" s="16">
        <f t="array" ref="F33">INDEX($E$51:$O$479,MATCH(F$24&amp;$B$22,$B$51:$B$479&amp;$C$51:$C$479,0),MATCH($A33,$E$50:$O$50,0))</f>
        <v>308611.03831040725</v>
      </c>
      <c r="G33" s="16">
        <f t="array" ref="G33">INDEX($E$51:$O$479,MATCH(G$24&amp;$B$22,$B$51:$B$479&amp;$C$51:$C$479,0),MATCH($A33,$E$50:$O$50,0))</f>
        <v>310675.85519932176</v>
      </c>
      <c r="H33" s="16">
        <f t="array" ref="H33">INDEX($E$51:$O$479,MATCH(H$24&amp;$B$22,$B$51:$B$479&amp;$C$51:$C$479,0),MATCH($A33,$E$50:$O$50,0))</f>
        <v>254806.33356823484</v>
      </c>
      <c r="I33" s="16">
        <f t="array" ref="I33">INDEX($E$51:$O$479,MATCH(I$24&amp;$B$22,$B$51:$B$479&amp;$C$51:$C$479,0),MATCH($A33,$E$50:$O$50,0))</f>
        <v>310654.36733914219</v>
      </c>
      <c r="J33" s="16">
        <f t="array" ref="J33">INDEX($E$51:$O$479,MATCH(J$24&amp;$B$22,$B$51:$B$479&amp;$C$51:$C$479,0),MATCH($A33,$E$50:$O$50,0))</f>
        <v>310654.61135654652</v>
      </c>
      <c r="K33" s="16" t="e">
        <f t="array" ref="K33">INDEX($E$51:$O$479,MATCH(K$24&amp;$B$22,$B$51:$B$479&amp;$C$51:$C$479,0),MATCH($A33,$E$50:$O$50,0))</f>
        <v>#N/A</v>
      </c>
      <c r="L33" s="16" t="e">
        <f t="array" ref="L33">INDEX($E$51:$O$479,MATCH(L$24&amp;$B$22,$B$51:$B$479&amp;$C$51:$C$479,0),MATCH($A33,$E$50:$O$50,0))</f>
        <v>#N/A</v>
      </c>
      <c r="M33" s="16" t="e">
        <f t="array" ref="M33">INDEX($E$51:$O$479,MATCH(M$24&amp;$B$22,$B$51:$B$479&amp;$C$51:$C$479,0),MATCH($A33,$E$50:$O$50,0))</f>
        <v>#N/A</v>
      </c>
    </row>
    <row r="34" spans="1:26" x14ac:dyDescent="0.3">
      <c r="A34" s="15">
        <v>2100</v>
      </c>
      <c r="B34" s="16">
        <f t="array" ref="B34">INDEX($E$51:$O$479,MATCH(B$24&amp;$B$22,$B$51:$B$479&amp;$C$51:$C$479,0),MATCH($A34,$E$50:$O$50,0))</f>
        <v>163184.26499929052</v>
      </c>
      <c r="C34" s="16">
        <f t="array" ref="C34">INDEX($E$51:$O$479,MATCH(C$24&amp;$B$22,$B$51:$B$479&amp;$C$51:$C$479,0),MATCH($A34,$E$50:$O$50,0))</f>
        <v>160568.64440355799</v>
      </c>
      <c r="D34" s="16">
        <f t="array" ref="D34">INDEX($E$51:$O$479,MATCH(D$24&amp;$B$22,$B$51:$B$479&amp;$C$51:$C$479,0),MATCH($A34,$E$50:$O$50,0))</f>
        <v>161436.86758967603</v>
      </c>
      <c r="E34" s="16">
        <f t="array" ref="E34">INDEX($E$51:$O$479,MATCH(E$24&amp;$B$22,$B$51:$B$479&amp;$C$51:$C$479,0),MATCH($A34,$E$50:$O$50,0))</f>
        <v>327546.97936274024</v>
      </c>
      <c r="F34" s="16">
        <f t="array" ref="F34">INDEX($E$51:$O$479,MATCH(F$24&amp;$B$22,$B$51:$B$479&amp;$C$51:$C$479,0),MATCH($A34,$E$50:$O$50,0))</f>
        <v>327539.61464514176</v>
      </c>
      <c r="G34" s="16">
        <f t="array" ref="G34">INDEX($E$51:$O$479,MATCH(G$24&amp;$B$22,$B$51:$B$479&amp;$C$51:$C$479,0),MATCH($A34,$E$50:$O$50,0))</f>
        <v>327546.60071711324</v>
      </c>
      <c r="H34" s="16">
        <f t="array" ref="H34">INDEX($E$51:$O$479,MATCH(H$24&amp;$B$22,$B$51:$B$479&amp;$C$51:$C$479,0),MATCH($A34,$E$50:$O$50,0))</f>
        <v>313906.02708053478</v>
      </c>
      <c r="I34" s="16">
        <f t="array" ref="I34">INDEX($E$51:$O$479,MATCH(I$24&amp;$B$22,$B$51:$B$479&amp;$C$51:$C$479,0),MATCH($A34,$E$50:$O$50,0))</f>
        <v>327509.28101247462</v>
      </c>
      <c r="J34" s="16">
        <f t="array" ref="J34">INDEX($E$51:$O$479,MATCH(J$24&amp;$B$22,$B$51:$B$479&amp;$C$51:$C$479,0),MATCH($A34,$E$50:$O$50,0))</f>
        <v>327497.07545448991</v>
      </c>
      <c r="K34" s="16" t="e">
        <f t="array" ref="K34">INDEX($E$51:$O$479,MATCH(K$24&amp;$B$22,$B$51:$B$479&amp;$C$51:$C$479,0),MATCH($A34,$E$50:$O$50,0))</f>
        <v>#N/A</v>
      </c>
      <c r="L34" s="16" t="e">
        <f t="array" ref="L34">INDEX($E$51:$O$479,MATCH(L$24&amp;$B$22,$B$51:$B$479&amp;$C$51:$C$479,0),MATCH($A34,$E$50:$O$50,0))</f>
        <v>#N/A</v>
      </c>
      <c r="M34" s="16" t="e">
        <f t="array" ref="M34">INDEX($E$51:$O$479,MATCH(M$24&amp;$B$22,$B$51:$B$479&amp;$C$51:$C$479,0),MATCH($A34,$E$50:$O$50,0))</f>
        <v>#N/A</v>
      </c>
    </row>
    <row r="35" spans="1:26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26" x14ac:dyDescent="0.3">
      <c r="A36" s="15" t="s">
        <v>195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22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261</v>
      </c>
      <c r="B38" s="15" t="str">
        <f t="shared" ref="B38" si="2">IF(ISBLANK(B20),"",B20)</f>
        <v>Vivid_0A</v>
      </c>
      <c r="C38" s="15" t="str">
        <f t="shared" ref="C38:N38" si="3">IF(ISBLANK(B20),"",B20)</f>
        <v>Vivid_0A</v>
      </c>
      <c r="D38" s="15" t="str">
        <f t="shared" si="3"/>
        <v>Vivid_0A_BAU</v>
      </c>
      <c r="E38" s="15" t="str">
        <f t="shared" si="3"/>
        <v>Vivid_0B</v>
      </c>
      <c r="F38" s="15" t="str">
        <f t="shared" si="3"/>
        <v>Vivid_1</v>
      </c>
      <c r="G38" s="15" t="str">
        <f t="shared" si="3"/>
        <v>Vivid_2</v>
      </c>
      <c r="H38" s="15" t="str">
        <f t="shared" si="3"/>
        <v>Vivid_13</v>
      </c>
      <c r="I38" s="15" t="str">
        <f t="shared" si="3"/>
        <v>Vivid_14</v>
      </c>
      <c r="J38" s="15" t="str">
        <f t="shared" si="3"/>
        <v>Vivid_25</v>
      </c>
      <c r="K38" s="15" t="str">
        <f t="shared" si="3"/>
        <v>Vivid_26</v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  <c r="O38" s="15" t="str">
        <f t="shared" ref="O38:Z38" si="4">IF(ISBLANK(B20),"",B20)</f>
        <v>Vivid_0A</v>
      </c>
      <c r="P38" s="15" t="str">
        <f t="shared" si="4"/>
        <v>Vivid_0A_BAU</v>
      </c>
      <c r="Q38" s="15" t="str">
        <f t="shared" si="4"/>
        <v>Vivid_0B</v>
      </c>
      <c r="R38" s="15" t="str">
        <f t="shared" si="4"/>
        <v>Vivid_1</v>
      </c>
      <c r="S38" s="15" t="str">
        <f t="shared" si="4"/>
        <v>Vivid_2</v>
      </c>
      <c r="T38" s="15" t="str">
        <f t="shared" si="4"/>
        <v>Vivid_13</v>
      </c>
      <c r="U38" s="15" t="str">
        <f t="shared" si="4"/>
        <v>Vivid_14</v>
      </c>
      <c r="V38" s="15" t="str">
        <f t="shared" si="4"/>
        <v>Vivid_25</v>
      </c>
      <c r="W38" s="15" t="str">
        <f t="shared" si="4"/>
        <v>Vivid_26</v>
      </c>
      <c r="X38" s="15" t="str">
        <f t="shared" si="4"/>
        <v/>
      </c>
      <c r="Y38" s="15" t="str">
        <f t="shared" si="4"/>
        <v/>
      </c>
      <c r="Z38" s="15" t="str">
        <f t="shared" si="4"/>
        <v/>
      </c>
    </row>
    <row r="39" spans="1:26" x14ac:dyDescent="0.3">
      <c r="A39" s="15" t="s">
        <v>262</v>
      </c>
      <c r="B39" s="16">
        <f t="array" ref="B39">IF(B$38="",NA(),SUM(IF(($B$51:$B$479=B$38)*($D$51:$D$479=$A39)*($E$50:$O$50=B$36),$E$51:$O$479)))</f>
        <v>54330.172055368479</v>
      </c>
      <c r="C39" s="16">
        <f t="array" ref="C39">IF(C$38="",NA(),SUM(IF(($B$51:$B$479=C$38)*($D$51:$D$479=$A39)*($E$50:$O$50=C$36),$E$51:$O$479)))</f>
        <v>79449.403443737407</v>
      </c>
      <c r="D39" s="16">
        <f t="array" ref="D39">IF(D$38="",NA(),SUM(IF(($B$51:$B$479=D$38)*($D$51:$D$479=$A39)*($E$50:$O$50=D$36),$E$51:$O$479)))</f>
        <v>91354.109151305951</v>
      </c>
      <c r="E39" s="16">
        <f t="array" ref="E39">IF(E$38="",NA(),SUM(IF(($B$51:$B$479=E$38)*($D$51:$D$479=$A39)*($E$50:$O$50=E$36),$E$51:$O$479)))</f>
        <v>102006.92129409105</v>
      </c>
      <c r="F39" s="16">
        <f t="array" ref="F39">IF(F$38="",NA(),SUM(IF(($B$51:$B$479=F$38)*($D$51:$D$479=$A39)*($E$50:$O$50=F$36),$E$51:$O$479)))</f>
        <v>100671.26918411048</v>
      </c>
      <c r="G39" s="16">
        <f t="array" ref="G39">IF(G$38="",NA(),SUM(IF(($B$51:$B$479=G$38)*($D$51:$D$479=$A39)*($E$50:$O$50=G$36),$E$51:$O$479)))</f>
        <v>102006.92129409105</v>
      </c>
      <c r="H39" s="16">
        <f t="array" ref="H39">IF(H$38="",NA(),SUM(IF(($B$51:$B$479=H$38)*($D$51:$D$479=$A39)*($E$50:$O$50=H$36),$E$51:$O$479)))</f>
        <v>129347.87181709596</v>
      </c>
      <c r="I39" s="16">
        <f t="array" ref="I39">IF(I$38="",NA(),SUM(IF(($B$51:$B$479=I$38)*($D$51:$D$479=$A39)*($E$50:$O$50=I$36),$E$51:$O$479)))</f>
        <v>102006.92129409105</v>
      </c>
      <c r="J39" s="16">
        <f t="array" ref="J39">IF(J$38="",NA(),SUM(IF(($B$51:$B$479=J$38)*($D$51:$D$479=$A39)*($E$50:$O$50=J$36),$E$51:$O$479)))</f>
        <v>108272.97579669023</v>
      </c>
      <c r="K39" s="16">
        <f t="array" ref="K39">IF(K$38="",NA(),SUM(IF(($B$51:$B$479=K$38)*($D$51:$D$479=$A39)*($E$50:$O$50=K$36),$E$51:$O$479)))</f>
        <v>102006.92129409105</v>
      </c>
      <c r="L39" s="16" t="e">
        <f t="array" ref="L39">IF(L$38="",NA(),SUM(IF(($B$51:$B$479=L$38)*($D$51:$D$479=$A39)*($E$50:$O$50=L$36),$E$51:$O$479)))</f>
        <v>#N/A</v>
      </c>
      <c r="M39" s="16" t="e">
        <f t="array" ref="M39">IF(M$38="",NA(),SUM(IF(($B$51:$B$479=M$38)*($D$51:$D$479=$A39)*($E$50:$O$50=M$36),$E$51:$O$479)))</f>
        <v>#N/A</v>
      </c>
      <c r="N39" s="16" t="e">
        <f t="array" ref="N39">IF(N$38="",NA(),SUM(IF(($B$51:$B$479=N$38)*($D$51:$D$479=$A39)*($E$50:$O$50=N$36),$E$51:$O$479)))</f>
        <v>#N/A</v>
      </c>
      <c r="O39" s="16">
        <f t="array" ref="O39">IF(O$38="",NA(),SUM(IF(($B$51:$B$479=O$38)*($D$51:$D$479=$A39)*($E$50:$O$50=O$36),$E$51:$O$479)))</f>
        <v>123357.38014786624</v>
      </c>
      <c r="P39" s="16">
        <f t="array" ref="P39">IF(P$38="",NA(),SUM(IF(($B$51:$B$479=P$38)*($D$51:$D$479=$A39)*($E$50:$O$50=P$36),$E$51:$O$479)))</f>
        <v>123533.71475767203</v>
      </c>
      <c r="Q39" s="16">
        <f t="array" ref="Q39">IF(Q$38="",NA(),SUM(IF(($B$51:$B$479=Q$38)*($D$51:$D$479=$A39)*($E$50:$O$50=Q$36),$E$51:$O$479)))</f>
        <v>133246.58185912643</v>
      </c>
      <c r="R39" s="16">
        <f t="array" ref="R39">IF(R$38="",NA(),SUM(IF(($B$51:$B$479=R$38)*($D$51:$D$479=$A39)*($E$50:$O$50=R$36),$E$51:$O$479)))</f>
        <v>148817.08134877932</v>
      </c>
      <c r="S39" s="16">
        <f t="array" ref="S39">IF(S$38="",NA(),SUM(IF(($B$51:$B$479=S$38)*($D$51:$D$479=$A39)*($E$50:$O$50=S$36),$E$51:$O$479)))</f>
        <v>153631.97687487915</v>
      </c>
      <c r="T39" s="16">
        <f t="array" ref="T39">IF(T$38="",NA(),SUM(IF(($B$51:$B$479=T$38)*($D$51:$D$479=$A39)*($E$50:$O$50=T$36),$E$51:$O$479)))</f>
        <v>174415.83989698908</v>
      </c>
      <c r="U39" s="16">
        <f t="array" ref="U39">IF(U$38="",NA(),SUM(IF(($B$51:$B$479=U$38)*($D$51:$D$479=$A39)*($E$50:$O$50=U$36),$E$51:$O$479)))</f>
        <v>174111.51334690268</v>
      </c>
      <c r="V39" s="16">
        <f t="array" ref="V39">IF(V$38="",NA(),SUM(IF(($B$51:$B$479=V$38)*($D$51:$D$479=$A39)*($E$50:$O$50=V$36),$E$51:$O$479)))</f>
        <v>166504.128284687</v>
      </c>
      <c r="W39" s="16">
        <f t="array" ref="W39">IF(W$38="",NA(),SUM(IF(($B$51:$B$479=W$38)*($D$51:$D$479=$A39)*($E$50:$O$50=W$36),$E$51:$O$479)))</f>
        <v>166198.50593858256</v>
      </c>
      <c r="X39" s="16" t="e">
        <f t="array" ref="X39">IF(X$38="",NA(),SUM(IF(($B$51:$B$479=X$38)*($D$51:$D$479=$A39)*($E$50:$O$50=X$36),$E$51:$O$479)))</f>
        <v>#N/A</v>
      </c>
      <c r="Y39" s="16" t="e">
        <f t="array" ref="Y39">IF(Y$38="",NA(),SUM(IF(($B$51:$B$479=Y$38)*($D$51:$D$479=$A39)*($E$50:$O$50=Y$36),$E$51:$O$479)))</f>
        <v>#N/A</v>
      </c>
      <c r="Z39" s="16" t="e">
        <f t="array" ref="Z39">IF(Z$38="",NA(),SUM(IF(($B$51:$B$479=Z$38)*($D$51:$D$479=$A39)*($E$50:$O$50=Z$36),$E$51:$O$479)))</f>
        <v>#N/A</v>
      </c>
    </row>
    <row r="40" spans="1:26" x14ac:dyDescent="0.3">
      <c r="A40" s="15" t="s">
        <v>263</v>
      </c>
      <c r="B40" s="16">
        <f t="array" ref="B40">IF(B$38="",NA(),SUM(IF(($B$51:$B$479=B$38)*($D$51:$D$479=$A40)*($E$50:$O$50=B$36),$E$51:$O$479)))</f>
        <v>167798.22182371462</v>
      </c>
      <c r="C40" s="16">
        <f t="array" ref="C40">IF(C$38="",NA(),SUM(IF(($B$51:$B$479=C$38)*($D$51:$D$479=$A40)*($E$50:$O$50=C$36),$E$51:$O$479)))</f>
        <v>212294.59953106809</v>
      </c>
      <c r="D40" s="16">
        <f t="array" ref="D40">IF(D$38="",NA(),SUM(IF(($B$51:$B$479=D$38)*($D$51:$D$479=$A40)*($E$50:$O$50=D$36),$E$51:$O$479)))</f>
        <v>177244.07862218254</v>
      </c>
      <c r="E40" s="16">
        <f t="array" ref="E40">IF(E$38="",NA(),SUM(IF(($B$51:$B$479=E$38)*($D$51:$D$479=$A40)*($E$50:$O$50=E$36),$E$51:$O$479)))</f>
        <v>130225.122267367</v>
      </c>
      <c r="F40" s="16">
        <f t="array" ref="F40">IF(F$38="",NA(),SUM(IF(($B$51:$B$479=F$38)*($D$51:$D$479=$A40)*($E$50:$O$50=F$36),$E$51:$O$479)))</f>
        <v>100594.26751495282</v>
      </c>
      <c r="G40" s="16">
        <f t="array" ref="G40">IF(G$38="",NA(),SUM(IF(($B$51:$B$479=G$38)*($D$51:$D$479=$A40)*($E$50:$O$50=G$36),$E$51:$O$479)))</f>
        <v>130225.122267367</v>
      </c>
      <c r="H40" s="16">
        <f t="array" ref="H40">IF(H$38="",NA(),SUM(IF(($B$51:$B$479=H$38)*($D$51:$D$479=$A40)*($E$50:$O$50=H$36),$E$51:$O$479)))</f>
        <v>74083.909059134909</v>
      </c>
      <c r="I40" s="16">
        <f t="array" ref="I40">IF(I$38="",NA(),SUM(IF(($B$51:$B$479=I$38)*($D$51:$D$479=$A40)*($E$50:$O$50=I$36),$E$51:$O$479)))</f>
        <v>130225.122267367</v>
      </c>
      <c r="J40" s="16">
        <f t="array" ref="J40">IF(J$38="",NA(),SUM(IF(($B$51:$B$479=J$38)*($D$51:$D$479=$A40)*($E$50:$O$50=J$36),$E$51:$O$479)))</f>
        <v>74058.839672434347</v>
      </c>
      <c r="K40" s="16">
        <f t="array" ref="K40">IF(K$38="",NA(),SUM(IF(($B$51:$B$479=K$38)*($D$51:$D$479=$A40)*($E$50:$O$50=K$36),$E$51:$O$479)))</f>
        <v>130225.122267367</v>
      </c>
      <c r="L40" s="16" t="e">
        <f t="array" ref="L40">IF(L$38="",NA(),SUM(IF(($B$51:$B$479=L$38)*($D$51:$D$479=$A40)*($E$50:$O$50=L$36),$E$51:$O$479)))</f>
        <v>#N/A</v>
      </c>
      <c r="M40" s="16" t="e">
        <f t="array" ref="M40">IF(M$38="",NA(),SUM(IF(($B$51:$B$479=M$38)*($D$51:$D$479=$A40)*($E$50:$O$50=M$36),$E$51:$O$479)))</f>
        <v>#N/A</v>
      </c>
      <c r="N40" s="16" t="e">
        <f t="array" ref="N40">IF(N$38="",NA(),SUM(IF(($B$51:$B$479=N$38)*($D$51:$D$479=$A40)*($E$50:$O$50=N$36),$E$51:$O$479)))</f>
        <v>#N/A</v>
      </c>
      <c r="O40" s="16">
        <f t="array" ref="O40">IF(O$38="",NA(),SUM(IF(($B$51:$B$479=O$38)*($D$51:$D$479=$A40)*($E$50:$O$50=O$36),$E$51:$O$479)))</f>
        <v>242624.33254805615</v>
      </c>
      <c r="P40" s="16">
        <f t="array" ref="P40">IF(P$38="",NA(),SUM(IF(($B$51:$B$479=P$38)*($D$51:$D$479=$A40)*($E$50:$O$50=P$36),$E$51:$O$479)))</f>
        <v>241723.57663866208</v>
      </c>
      <c r="Q40" s="16">
        <f t="array" ref="Q40">IF(Q$38="",NA(),SUM(IF(($B$51:$B$479=Q$38)*($D$51:$D$479=$A40)*($E$50:$O$50=Q$36),$E$51:$O$479)))</f>
        <v>154520.85189769926</v>
      </c>
      <c r="R40" s="16">
        <f t="array" ref="R40">IF(R$38="",NA(),SUM(IF(($B$51:$B$479=R$38)*($D$51:$D$479=$A40)*($E$50:$O$50=R$36),$E$51:$O$479)))</f>
        <v>85881.395614843117</v>
      </c>
      <c r="S40" s="16">
        <f t="array" ref="S40">IF(S$38="",NA(),SUM(IF(($B$51:$B$479=S$38)*($D$51:$D$479=$A40)*($E$50:$O$50=S$36),$E$51:$O$479)))</f>
        <v>70606.453780018812</v>
      </c>
      <c r="T40" s="16">
        <f t="array" ref="T40">IF(T$38="",NA(),SUM(IF(($B$51:$B$479=T$38)*($D$51:$D$479=$A40)*($E$50:$O$50=T$36),$E$51:$O$479)))</f>
        <v>42902.366682216511</v>
      </c>
      <c r="U40" s="16">
        <f t="array" ref="U40">IF(U$38="",NA(),SUM(IF(($B$51:$B$479=U$38)*($D$51:$D$479=$A40)*($E$50:$O$50=U$36),$E$51:$O$479)))</f>
        <v>42899.650549170568</v>
      </c>
      <c r="V40" s="16">
        <f t="array" ref="V40">IF(V$38="",NA(),SUM(IF(($B$51:$B$479=V$38)*($D$51:$D$479=$A40)*($E$50:$O$50=V$36),$E$51:$O$479)))</f>
        <v>71258.335461872397</v>
      </c>
      <c r="W40" s="16">
        <f t="array" ref="W40">IF(W$38="",NA(),SUM(IF(($B$51:$B$479=W$38)*($D$51:$D$479=$A40)*($E$50:$O$50=W$36),$E$51:$O$479)))</f>
        <v>65429.047201611967</v>
      </c>
      <c r="X40" s="16" t="e">
        <f t="array" ref="X40">IF(X$38="",NA(),SUM(IF(($B$51:$B$479=X$38)*($D$51:$D$479=$A40)*($E$50:$O$50=X$36),$E$51:$O$479)))</f>
        <v>#N/A</v>
      </c>
      <c r="Y40" s="16" t="e">
        <f t="array" ref="Y40">IF(Y$38="",NA(),SUM(IF(($B$51:$B$479=Y$38)*($D$51:$D$479=$A40)*($E$50:$O$50=Y$36),$E$51:$O$479)))</f>
        <v>#N/A</v>
      </c>
      <c r="Z40" s="16" t="e">
        <f t="array" ref="Z40">IF(Z$38="",NA(),SUM(IF(($B$51:$B$479=Z$38)*($D$51:$D$479=$A40)*($E$50:$O$50=Z$36),$E$51:$O$479)))</f>
        <v>#N/A</v>
      </c>
    </row>
    <row r="41" spans="1:26" x14ac:dyDescent="0.3">
      <c r="A41" s="15" t="s">
        <v>264</v>
      </c>
      <c r="B41" s="16">
        <f t="array" ref="B41">IF(B$38="",NA(),SUM(IF(($B$51:$B$479=B$38)*($D$51:$D$479=$A41)*($E$50:$O$50=B$36),$E$51:$O$479)))</f>
        <v>124225.69911207525</v>
      </c>
      <c r="C41" s="16">
        <f t="array" ref="C41">IF(C$38="",NA(),SUM(IF(($B$51:$B$479=C$38)*($D$51:$D$479=$A41)*($E$50:$O$50=C$36),$E$51:$O$479)))</f>
        <v>171970.8420639344</v>
      </c>
      <c r="D41" s="16">
        <f t="array" ref="D41">IF(D$38="",NA(),SUM(IF(($B$51:$B$479=D$38)*($D$51:$D$479=$A41)*($E$50:$O$50=D$36),$E$51:$O$479)))</f>
        <v>182233.93767345833</v>
      </c>
      <c r="E41" s="16">
        <f t="array" ref="E41">IF(E$38="",NA(),SUM(IF(($B$51:$B$479=E$38)*($D$51:$D$479=$A41)*($E$50:$O$50=E$36),$E$51:$O$479)))</f>
        <v>186632.16982401939</v>
      </c>
      <c r="F41" s="16">
        <f t="array" ref="F41">IF(F$38="",NA(),SUM(IF(($B$51:$B$479=F$38)*($D$51:$D$479=$A41)*($E$50:$O$50=F$36),$E$51:$O$479)))</f>
        <v>189588.5558450284</v>
      </c>
      <c r="G41" s="16">
        <f t="array" ref="G41">IF(G$38="",NA(),SUM(IF(($B$51:$B$479=G$38)*($D$51:$D$479=$A41)*($E$50:$O$50=G$36),$E$51:$O$479)))</f>
        <v>186632.16982401939</v>
      </c>
      <c r="H41" s="16">
        <f t="array" ref="H41">IF(H$38="",NA(),SUM(IF(($B$51:$B$479=H$38)*($D$51:$D$479=$A41)*($E$50:$O$50=H$36),$E$51:$O$479)))</f>
        <v>189070.65792478193</v>
      </c>
      <c r="I41" s="16">
        <f t="array" ref="I41">IF(I$38="",NA(),SUM(IF(($B$51:$B$479=I$38)*($D$51:$D$479=$A41)*($E$50:$O$50=I$36),$E$51:$O$479)))</f>
        <v>186632.16982401939</v>
      </c>
      <c r="J41" s="16">
        <f t="array" ref="J41">IF(J$38="",NA(),SUM(IF(($B$51:$B$479=J$38)*($D$51:$D$479=$A41)*($E$50:$O$50=J$36),$E$51:$O$479)))</f>
        <v>195345.55318319789</v>
      </c>
      <c r="K41" s="16">
        <f t="array" ref="K41">IF(K$38="",NA(),SUM(IF(($B$51:$B$479=K$38)*($D$51:$D$479=$A41)*($E$50:$O$50=K$36),$E$51:$O$479)))</f>
        <v>186632.16982401939</v>
      </c>
      <c r="L41" s="16" t="e">
        <f t="array" ref="L41">IF(L$38="",NA(),SUM(IF(($B$51:$B$479=L$38)*($D$51:$D$479=$A41)*($E$50:$O$50=L$36),$E$51:$O$479)))</f>
        <v>#N/A</v>
      </c>
      <c r="M41" s="16" t="e">
        <f t="array" ref="M41">IF(M$38="",NA(),SUM(IF(($B$51:$B$479=M$38)*($D$51:$D$479=$A41)*($E$50:$O$50=M$36),$E$51:$O$479)))</f>
        <v>#N/A</v>
      </c>
      <c r="N41" s="16" t="e">
        <f t="array" ref="N41">IF(N$38="",NA(),SUM(IF(($B$51:$B$479=N$38)*($D$51:$D$479=$A41)*($E$50:$O$50=N$36),$E$51:$O$479)))</f>
        <v>#N/A</v>
      </c>
      <c r="O41" s="16">
        <f t="array" ref="O41">IF(O$38="",NA(),SUM(IF(($B$51:$B$479=O$38)*($D$51:$D$479=$A41)*($E$50:$O$50=O$36),$E$51:$O$479)))</f>
        <v>199445.89424474144</v>
      </c>
      <c r="P41" s="16">
        <f t="array" ref="P41">IF(P$38="",NA(),SUM(IF(($B$51:$B$479=P$38)*($D$51:$D$479=$A41)*($E$50:$O$50=P$36),$E$51:$O$479)))</f>
        <v>197229.84618736478</v>
      </c>
      <c r="Q41" s="16">
        <f t="array" ref="Q41">IF(Q$38="",NA(),SUM(IF(($B$51:$B$479=Q$38)*($D$51:$D$479=$A41)*($E$50:$O$50=Q$36),$E$51:$O$479)))</f>
        <v>202368.23428191629</v>
      </c>
      <c r="R41" s="16">
        <f t="array" ref="R41">IF(R$38="",NA(),SUM(IF(($B$51:$B$479=R$38)*($D$51:$D$479=$A41)*($E$50:$O$50=R$36),$E$51:$O$479)))</f>
        <v>207948.24192796045</v>
      </c>
      <c r="S41" s="16">
        <f t="array" ref="S41">IF(S$38="",NA(),SUM(IF(($B$51:$B$479=S$38)*($D$51:$D$479=$A41)*($E$50:$O$50=S$36),$E$51:$O$479)))</f>
        <v>208900.97962834616</v>
      </c>
      <c r="T41" s="16">
        <f t="array" ref="T41">IF(T$38="",NA(),SUM(IF(($B$51:$B$479=T$38)*($D$51:$D$479=$A41)*($E$50:$O$50=T$36),$E$51:$O$479)))</f>
        <v>102921.83375874178</v>
      </c>
      <c r="U41" s="16">
        <f t="array" ref="U41">IF(U$38="",NA(),SUM(IF(($B$51:$B$479=U$38)*($D$51:$D$479=$A41)*($E$50:$O$50=U$36),$E$51:$O$479)))</f>
        <v>54724.458802961053</v>
      </c>
      <c r="V41" s="16">
        <f t="array" ref="V41">IF(V$38="",NA(),SUM(IF(($B$51:$B$479=V$38)*($D$51:$D$479=$A41)*($E$50:$O$50=V$36),$E$51:$O$479)))</f>
        <v>189292.35235406415</v>
      </c>
      <c r="W41" s="16">
        <f t="array" ref="W41">IF(W$38="",NA(),SUM(IF(($B$51:$B$479=W$38)*($D$51:$D$479=$A41)*($E$50:$O$50=W$36),$E$51:$O$479)))</f>
        <v>151416.49227352653</v>
      </c>
      <c r="X41" s="16" t="e">
        <f t="array" ref="X41">IF(X$38="",NA(),SUM(IF(($B$51:$B$479=X$38)*($D$51:$D$479=$A41)*($E$50:$O$50=X$36),$E$51:$O$479)))</f>
        <v>#N/A</v>
      </c>
      <c r="Y41" s="16" t="e">
        <f t="array" ref="Y41">IF(Y$38="",NA(),SUM(IF(($B$51:$B$479=Y$38)*($D$51:$D$479=$A41)*($E$50:$O$50=Y$36),$E$51:$O$479)))</f>
        <v>#N/A</v>
      </c>
      <c r="Z41" s="16" t="e">
        <f t="array" ref="Z41">IF(Z$38="",NA(),SUM(IF(($B$51:$B$479=Z$38)*($D$51:$D$479=$A41)*($E$50:$O$50=Z$36),$E$51:$O$479)))</f>
        <v>#N/A</v>
      </c>
    </row>
    <row r="42" spans="1:26" x14ac:dyDescent="0.3">
      <c r="A42" s="15" t="s">
        <v>265</v>
      </c>
      <c r="B42" s="16">
        <f t="array" ref="B42">IF(B$38="",NA(),SUM(IF(($B$51:$B$479=B$38)*($D$51:$D$479=$A42)*($E$50:$O$50=B$36),$E$51:$O$479)))</f>
        <v>10407.83994371498</v>
      </c>
      <c r="C42" s="16">
        <f t="array" ref="C42">IF(C$38="",NA(),SUM(IF(($B$51:$B$479=C$38)*($D$51:$D$479=$A42)*($E$50:$O$50=C$36),$E$51:$O$479)))</f>
        <v>16502.292789065883</v>
      </c>
      <c r="D42" s="16">
        <f t="array" ref="D42">IF(D$38="",NA(),SUM(IF(($B$51:$B$479=D$38)*($D$51:$D$479=$A42)*($E$50:$O$50=D$36),$E$51:$O$479)))</f>
        <v>16618.790828442608</v>
      </c>
      <c r="E42" s="16">
        <f t="array" ref="E42">IF(E$38="",NA(),SUM(IF(($B$51:$B$479=E$38)*($D$51:$D$479=$A42)*($E$50:$O$50=E$36),$E$51:$O$479)))</f>
        <v>17821.465670118941</v>
      </c>
      <c r="F42" s="16">
        <f t="array" ref="F42">IF(F$38="",NA(),SUM(IF(($B$51:$B$479=F$38)*($D$51:$D$479=$A42)*($E$50:$O$50=F$36),$E$51:$O$479)))</f>
        <v>17821.438355405404</v>
      </c>
      <c r="G42" s="16">
        <f t="array" ref="G42">IF(G$38="",NA(),SUM(IF(($B$51:$B$479=G$38)*($D$51:$D$479=$A42)*($E$50:$O$50=G$36),$E$51:$O$479)))</f>
        <v>17821.465670118941</v>
      </c>
      <c r="H42" s="16">
        <f t="array" ref="H42">IF(H$38="",NA(),SUM(IF(($B$51:$B$479=H$38)*($D$51:$D$479=$A42)*($E$50:$O$50=H$36),$E$51:$O$479)))</f>
        <v>18472.079770390446</v>
      </c>
      <c r="I42" s="16">
        <f t="array" ref="I42">IF(I$38="",NA(),SUM(IF(($B$51:$B$479=I$38)*($D$51:$D$479=$A42)*($E$50:$O$50=I$36),$E$51:$O$479)))</f>
        <v>17821.465670118941</v>
      </c>
      <c r="J42" s="16">
        <f t="array" ref="J42">IF(J$38="",NA(),SUM(IF(($B$51:$B$479=J$38)*($D$51:$D$479=$A42)*($E$50:$O$50=J$36),$E$51:$O$479)))</f>
        <v>18438.947968126995</v>
      </c>
      <c r="K42" s="16">
        <f t="array" ref="K42">IF(K$38="",NA(),SUM(IF(($B$51:$B$479=K$38)*($D$51:$D$479=$A42)*($E$50:$O$50=K$36),$E$51:$O$479)))</f>
        <v>17821.465670118941</v>
      </c>
      <c r="L42" s="16" t="e">
        <f t="array" ref="L42">IF(L$38="",NA(),SUM(IF(($B$51:$B$479=L$38)*($D$51:$D$479=$A42)*($E$50:$O$50=L$36),$E$51:$O$479)))</f>
        <v>#N/A</v>
      </c>
      <c r="M42" s="16" t="e">
        <f t="array" ref="M42">IF(M$38="",NA(),SUM(IF(($B$51:$B$479=M$38)*($D$51:$D$479=$A42)*($E$50:$O$50=M$36),$E$51:$O$479)))</f>
        <v>#N/A</v>
      </c>
      <c r="N42" s="16" t="e">
        <f t="array" ref="N42">IF(N$38="",NA(),SUM(IF(($B$51:$B$479=N$38)*($D$51:$D$479=$A42)*($E$50:$O$50=N$36),$E$51:$O$479)))</f>
        <v>#N/A</v>
      </c>
      <c r="O42" s="16">
        <f t="array" ref="O42">IF(O$38="",NA(),SUM(IF(($B$51:$B$479=O$38)*($D$51:$D$479=$A42)*($E$50:$O$50=O$36),$E$51:$O$479)))</f>
        <v>18980.816776016571</v>
      </c>
      <c r="P42" s="16">
        <f t="array" ref="P42">IF(P$38="",NA(),SUM(IF(($B$51:$B$479=P$38)*($D$51:$D$479=$A42)*($E$50:$O$50=P$36),$E$51:$O$479)))</f>
        <v>18737.665196485286</v>
      </c>
      <c r="Q42" s="16">
        <f t="array" ref="Q42">IF(Q$38="",NA(),SUM(IF(($B$51:$B$479=Q$38)*($D$51:$D$479=$A42)*($E$50:$O$50=Q$36),$E$51:$O$479)))</f>
        <v>21497.118260033112</v>
      </c>
      <c r="R42" s="16">
        <f t="array" ref="R42">IF(R$38="",NA(),SUM(IF(($B$51:$B$479=R$38)*($D$51:$D$479=$A42)*($E$50:$O$50=R$36),$E$51:$O$479)))</f>
        <v>23365.759293432035</v>
      </c>
      <c r="S42" s="16">
        <f t="array" ref="S42">IF(S$38="",NA(),SUM(IF(($B$51:$B$479=S$38)*($D$51:$D$479=$A42)*($E$50:$O$50=S$36),$E$51:$O$479)))</f>
        <v>24765.763853702392</v>
      </c>
      <c r="T42" s="16">
        <f t="array" ref="T42">IF(T$38="",NA(),SUM(IF(($B$51:$B$479=T$38)*($D$51:$D$479=$A42)*($E$50:$O$50=T$36),$E$51:$O$479)))</f>
        <v>33044.461994512247</v>
      </c>
      <c r="U42" s="16">
        <f t="array" ref="U42">IF(U$38="",NA(),SUM(IF(($B$51:$B$479=U$38)*($D$51:$D$479=$A42)*($E$50:$O$50=U$36),$E$51:$O$479)))</f>
        <v>30984.787836564905</v>
      </c>
      <c r="V42" s="16">
        <f t="array" ref="V42">IF(V$38="",NA(),SUM(IF(($B$51:$B$479=V$38)*($D$51:$D$479=$A42)*($E$50:$O$50=V$36),$E$51:$O$479)))</f>
        <v>24919.024584483719</v>
      </c>
      <c r="W42" s="16">
        <f t="array" ref="W42">IF(W$38="",NA(),SUM(IF(($B$51:$B$479=W$38)*($D$51:$D$479=$A42)*($E$50:$O$50=W$36),$E$51:$O$479)))</f>
        <v>26644.588121231969</v>
      </c>
      <c r="X42" s="16" t="e">
        <f t="array" ref="X42">IF(X$38="",NA(),SUM(IF(($B$51:$B$479=X$38)*($D$51:$D$479=$A42)*($E$50:$O$50=X$36),$E$51:$O$479)))</f>
        <v>#N/A</v>
      </c>
      <c r="Y42" s="16" t="e">
        <f t="array" ref="Y42">IF(Y$38="",NA(),SUM(IF(($B$51:$B$479=Y$38)*($D$51:$D$479=$A42)*($E$50:$O$50=Y$36),$E$51:$O$479)))</f>
        <v>#N/A</v>
      </c>
      <c r="Z42" s="16" t="e">
        <f t="array" ref="Z42">IF(Z$38="",NA(),SUM(IF(($B$51:$B$479=Z$38)*($D$51:$D$479=$A42)*($E$50:$O$50=Z$36),$E$51:$O$479)))</f>
        <v>#N/A</v>
      </c>
    </row>
    <row r="43" spans="1:26" x14ac:dyDescent="0.3">
      <c r="A43" s="15" t="s">
        <v>266</v>
      </c>
      <c r="B43" s="16">
        <f t="array" ref="B43">IF(B$38="",NA(),SUM(IF(($B$51:$B$479=B$38)*($D$51:$D$479=$A43)*($E$50:$O$50=B$36),$E$51:$O$479)))</f>
        <v>9854.7685931259057</v>
      </c>
      <c r="C43" s="16">
        <f t="array" ref="C43">IF(C$38="",NA(),SUM(IF(($B$51:$B$479=C$38)*($D$51:$D$479=$A43)*($E$50:$O$50=C$36),$E$51:$O$479)))</f>
        <v>14513.359750111949</v>
      </c>
      <c r="D43" s="16">
        <f t="array" ref="D43">IF(D$38="",NA(),SUM(IF(($B$51:$B$479=D$38)*($D$51:$D$479=$A43)*($E$50:$O$50=D$36),$E$51:$O$479)))</f>
        <v>14636.916971320799</v>
      </c>
      <c r="E43" s="16">
        <f t="array" ref="E43">IF(E$38="",NA(),SUM(IF(($B$51:$B$479=E$38)*($D$51:$D$479=$A43)*($E$50:$O$50=E$36),$E$51:$O$479)))</f>
        <v>14596.416971320799</v>
      </c>
      <c r="F43" s="16">
        <f t="array" ref="F43">IF(F$38="",NA(),SUM(IF(($B$51:$B$479=F$38)*($D$51:$D$479=$A43)*($E$50:$O$50=F$36),$E$51:$O$479)))</f>
        <v>14596.416971320799</v>
      </c>
      <c r="G43" s="16">
        <f t="array" ref="G43">IF(G$38="",NA(),SUM(IF(($B$51:$B$479=G$38)*($D$51:$D$479=$A43)*($E$50:$O$50=G$36),$E$51:$O$479)))</f>
        <v>14596.416971320799</v>
      </c>
      <c r="H43" s="16">
        <f t="array" ref="H43">IF(H$38="",NA(),SUM(IF(($B$51:$B$479=H$38)*($D$51:$D$479=$A43)*($E$50:$O$50=H$36),$E$51:$O$479)))</f>
        <v>14596.416971320799</v>
      </c>
      <c r="I43" s="16">
        <f t="array" ref="I43">IF(I$38="",NA(),SUM(IF(($B$51:$B$479=I$38)*($D$51:$D$479=$A43)*($E$50:$O$50=I$36),$E$51:$O$479)))</f>
        <v>14596.416971320799</v>
      </c>
      <c r="J43" s="16">
        <f t="array" ref="J43">IF(J$38="",NA(),SUM(IF(($B$51:$B$479=J$38)*($D$51:$D$479=$A43)*($E$50:$O$50=J$36),$E$51:$O$479)))</f>
        <v>14596.416971320799</v>
      </c>
      <c r="K43" s="16">
        <f t="array" ref="K43">IF(K$38="",NA(),SUM(IF(($B$51:$B$479=K$38)*($D$51:$D$479=$A43)*($E$50:$O$50=K$36),$E$51:$O$479)))</f>
        <v>14596.416971320799</v>
      </c>
      <c r="L43" s="16" t="e">
        <f t="array" ref="L43">IF(L$38="",NA(),SUM(IF(($B$51:$B$479=L$38)*($D$51:$D$479=$A43)*($E$50:$O$50=L$36),$E$51:$O$479)))</f>
        <v>#N/A</v>
      </c>
      <c r="M43" s="16" t="e">
        <f t="array" ref="M43">IF(M$38="",NA(),SUM(IF(($B$51:$B$479=M$38)*($D$51:$D$479=$A43)*($E$50:$O$50=M$36),$E$51:$O$479)))</f>
        <v>#N/A</v>
      </c>
      <c r="N43" s="16" t="e">
        <f t="array" ref="N43">IF(N$38="",NA(),SUM(IF(($B$51:$B$479=N$38)*($D$51:$D$479=$A43)*($E$50:$O$50=N$36),$E$51:$O$479)))</f>
        <v>#N/A</v>
      </c>
      <c r="O43" s="16">
        <f t="array" ref="O43">IF(O$38="",NA(),SUM(IF(($B$51:$B$479=O$38)*($D$51:$D$479=$A43)*($E$50:$O$50=O$36),$E$51:$O$479)))</f>
        <v>15996.231870557316</v>
      </c>
      <c r="P43" s="16">
        <f t="array" ref="P43">IF(P$38="",NA(),SUM(IF(($B$51:$B$479=P$38)*($D$51:$D$479=$A43)*($E$50:$O$50=P$36),$E$51:$O$479)))</f>
        <v>15912.384822309497</v>
      </c>
      <c r="Q43" s="16">
        <f t="array" ref="Q43">IF(Q$38="",NA(),SUM(IF(($B$51:$B$479=Q$38)*($D$51:$D$479=$A43)*($E$50:$O$50=Q$36),$E$51:$O$479)))</f>
        <v>18633.644132781428</v>
      </c>
      <c r="R43" s="16">
        <f t="array" ref="R43">IF(R$38="",NA(),SUM(IF(($B$51:$B$479=R$38)*($D$51:$D$479=$A43)*($E$50:$O$50=R$36),$E$51:$O$479)))</f>
        <v>21206.483450028652</v>
      </c>
      <c r="S43" s="16">
        <f t="array" ref="S43">IF(S$38="",NA(),SUM(IF(($B$51:$B$479=S$38)*($D$51:$D$479=$A43)*($E$50:$O$50=S$36),$E$51:$O$479)))</f>
        <v>21693.190350348672</v>
      </c>
      <c r="T43" s="16">
        <f t="array" ref="T43">IF(T$38="",NA(),SUM(IF(($B$51:$B$479=T$38)*($D$51:$D$479=$A43)*($E$50:$O$50=T$36),$E$51:$O$479)))</f>
        <v>24642.119999999995</v>
      </c>
      <c r="U43" s="16">
        <f t="array" ref="U43">IF(U$38="",NA(),SUM(IF(($B$51:$B$479=U$38)*($D$51:$D$479=$A43)*($E$50:$O$50=U$36),$E$51:$O$479)))</f>
        <v>23742.384242040374</v>
      </c>
      <c r="V43" s="16">
        <f t="array" ref="V43">IF(V$38="",NA(),SUM(IF(($B$51:$B$479=V$38)*($D$51:$D$479=$A43)*($E$50:$O$50=V$36),$E$51:$O$479)))</f>
        <v>23150.450606282589</v>
      </c>
      <c r="W43" s="16">
        <f t="array" ref="W43">IF(W$38="",NA(),SUM(IF(($B$51:$B$479=W$38)*($D$51:$D$479=$A43)*($E$50:$O$50=W$36),$E$51:$O$479)))</f>
        <v>24360.034632174225</v>
      </c>
      <c r="X43" s="16" t="e">
        <f t="array" ref="X43">IF(X$38="",NA(),SUM(IF(($B$51:$B$479=X$38)*($D$51:$D$479=$A43)*($E$50:$O$50=X$36),$E$51:$O$479)))</f>
        <v>#N/A</v>
      </c>
      <c r="Y43" s="16" t="e">
        <f t="array" ref="Y43">IF(Y$38="",NA(),SUM(IF(($B$51:$B$479=Y$38)*($D$51:$D$479=$A43)*($E$50:$O$50=Y$36),$E$51:$O$479)))</f>
        <v>#N/A</v>
      </c>
      <c r="Z43" s="16" t="e">
        <f t="array" ref="Z43">IF(Z$38="",NA(),SUM(IF(($B$51:$B$479=Z$38)*($D$51:$D$479=$A43)*($E$50:$O$50=Z$36),$E$51:$O$479)))</f>
        <v>#N/A</v>
      </c>
    </row>
    <row r="44" spans="1:26" x14ac:dyDescent="0.3">
      <c r="A44" s="15" t="s">
        <v>275</v>
      </c>
      <c r="B44" s="16">
        <f t="array" ref="B44">IF(B$38="",NA(),SUM(IF(($B$51:$B$479=B$38)*($D$51:$D$479=$A44)*($E$50:$O$50=B$36),$E$51:$O$479)))</f>
        <v>158352.36410209554</v>
      </c>
      <c r="C44" s="16">
        <f t="array" ref="C44">IF(C$38="",NA(),SUM(IF(($B$51:$B$479=C$38)*($D$51:$D$479=$A44)*($E$50:$O$50=C$36),$E$51:$O$479)))</f>
        <v>189432.70943702321</v>
      </c>
      <c r="D44" s="16">
        <f t="array" ref="D44">IF(D$38="",NA(),SUM(IF(($B$51:$B$479=D$38)*($D$51:$D$479=$A44)*($E$50:$O$50=D$36),$E$51:$O$479)))</f>
        <v>187208.2774055647</v>
      </c>
      <c r="E44" s="16">
        <f t="array" ref="E44">IF(E$38="",NA(),SUM(IF(($B$51:$B$479=E$38)*($D$51:$D$479=$A44)*($E$50:$O$50=E$36),$E$51:$O$479)))</f>
        <v>182982.86503821131</v>
      </c>
      <c r="F44" s="16">
        <f t="array" ref="F44">IF(F$38="",NA(),SUM(IF(($B$51:$B$479=F$38)*($D$51:$D$479=$A44)*($E$50:$O$50=F$36),$E$51:$O$479)))</f>
        <v>175669.00452309038</v>
      </c>
      <c r="G44" s="16">
        <f t="array" ref="G44">IF(G$38="",NA(),SUM(IF(($B$51:$B$479=G$38)*($D$51:$D$479=$A44)*($E$50:$O$50=G$36),$E$51:$O$479)))</f>
        <v>182982.86503821131</v>
      </c>
      <c r="H44" s="16">
        <f t="array" ref="H44">IF(H$38="",NA(),SUM(IF(($B$51:$B$479=H$38)*($D$51:$D$479=$A44)*($E$50:$O$50=H$36),$E$51:$O$479)))</f>
        <v>153569.09462664704</v>
      </c>
      <c r="I44" s="16">
        <f t="array" ref="I44">IF(I$38="",NA(),SUM(IF(($B$51:$B$479=I$38)*($D$51:$D$479=$A44)*($E$50:$O$50=I$36),$E$51:$O$479)))</f>
        <v>182982.86503821131</v>
      </c>
      <c r="J44" s="16">
        <f t="array" ref="J44">IF(J$38="",NA(),SUM(IF(($B$51:$B$479=J$38)*($D$51:$D$479=$A44)*($E$50:$O$50=J$36),$E$51:$O$479)))</f>
        <v>173537.75258946256</v>
      </c>
      <c r="K44" s="16">
        <f t="array" ref="K44">IF(K$38="",NA(),SUM(IF(($B$51:$B$479=K$38)*($D$51:$D$479=$A44)*($E$50:$O$50=K$36),$E$51:$O$479)))</f>
        <v>182982.86503821131</v>
      </c>
      <c r="L44" s="16" t="e">
        <f t="array" ref="L44">IF(L$38="",NA(),SUM(IF(($B$51:$B$479=L$38)*($D$51:$D$479=$A44)*($E$50:$O$50=L$36),$E$51:$O$479)))</f>
        <v>#N/A</v>
      </c>
      <c r="M44" s="16" t="e">
        <f t="array" ref="M44">IF(M$38="",NA(),SUM(IF(($B$51:$B$479=M$38)*($D$51:$D$479=$A44)*($E$50:$O$50=M$36),$E$51:$O$479)))</f>
        <v>#N/A</v>
      </c>
      <c r="N44" s="16" t="e">
        <f t="array" ref="N44">IF(N$38="",NA(),SUM(IF(($B$51:$B$479=N$38)*($D$51:$D$479=$A44)*($E$50:$O$50=N$36),$E$51:$O$479)))</f>
        <v>#N/A</v>
      </c>
      <c r="O44" s="16">
        <f t="array" ref="O44">IF(O$38="",NA(),SUM(IF(($B$51:$B$479=O$38)*($D$51:$D$479=$A44)*($E$50:$O$50=O$36),$E$51:$O$479)))</f>
        <v>183286.60293065658</v>
      </c>
      <c r="P44" s="16">
        <f t="array" ref="P44">IF(P$38="",NA(),SUM(IF(($B$51:$B$479=P$38)*($D$51:$D$479=$A44)*($E$50:$O$50=P$36),$E$51:$O$479)))</f>
        <v>184211.82702172772</v>
      </c>
      <c r="Q44" s="16">
        <f t="array" ref="Q44">IF(Q$38="",NA(),SUM(IF(($B$51:$B$479=Q$38)*($D$51:$D$479=$A44)*($E$50:$O$50=Q$36),$E$51:$O$479)))</f>
        <v>180245.65903025644</v>
      </c>
      <c r="R44" s="16">
        <f t="array" ref="R44">IF(R$38="",NA(),SUM(IF(($B$51:$B$479=R$38)*($D$51:$D$479=$A44)*($E$50:$O$50=R$36),$E$51:$O$479)))</f>
        <v>166248.12696883574</v>
      </c>
      <c r="S44" s="16">
        <f t="array" ref="S44">IF(S$38="",NA(),SUM(IF(($B$51:$B$479=S$38)*($D$51:$D$479=$A44)*($E$50:$O$50=S$36),$E$51:$O$479)))</f>
        <v>162008.37608884781</v>
      </c>
      <c r="T44" s="16">
        <f t="array" ref="T44">IF(T$38="",NA(),SUM(IF(($B$51:$B$479=T$38)*($D$51:$D$479=$A44)*($E$50:$O$50=T$36),$E$51:$O$479)))</f>
        <v>98905.215603907214</v>
      </c>
      <c r="U44" s="16">
        <f t="array" ref="U44">IF(U$38="",NA(),SUM(IF(($B$51:$B$479=U$38)*($D$51:$D$479=$A44)*($E$50:$O$50=U$36),$E$51:$O$479)))</f>
        <v>118808.03026055671</v>
      </c>
      <c r="V44" s="16">
        <f t="array" ref="V44">IF(V$38="",NA(),SUM(IF(($B$51:$B$479=V$38)*($D$51:$D$479=$A44)*($E$50:$O$50=V$36),$E$51:$O$479)))</f>
        <v>164797.82533962128</v>
      </c>
      <c r="W44" s="16">
        <f t="array" ref="W44">IF(W$38="",NA(),SUM(IF(($B$51:$B$479=W$38)*($D$51:$D$479=$A44)*($E$50:$O$50=W$36),$E$51:$O$479)))</f>
        <v>160020.14519154685</v>
      </c>
      <c r="X44" s="16" t="e">
        <f t="array" ref="X44">IF(X$38="",NA(),SUM(IF(($B$51:$B$479=X$38)*($D$51:$D$479=$A44)*($E$50:$O$50=X$36),$E$51:$O$479)))</f>
        <v>#N/A</v>
      </c>
      <c r="Y44" s="16" t="e">
        <f t="array" ref="Y44">IF(Y$38="",NA(),SUM(IF(($B$51:$B$479=Y$38)*($D$51:$D$479=$A44)*($E$50:$O$50=Y$36),$E$51:$O$479)))</f>
        <v>#N/A</v>
      </c>
      <c r="Z44" s="16" t="e">
        <f t="array" ref="Z44">IF(Z$38="",NA(),SUM(IF(($B$51:$B$479=Z$38)*($D$51:$D$479=$A44)*($E$50:$O$50=Z$36),$E$51:$O$479)))</f>
        <v>#N/A</v>
      </c>
    </row>
    <row r="45" spans="1:26" x14ac:dyDescent="0.3">
      <c r="A45" s="15" t="s">
        <v>267</v>
      </c>
      <c r="B45" s="16">
        <f t="array" ref="B45">IF(B$38="",NA(),SUM(IF(($B$51:$B$479=B$38)*($D$51:$D$479=$A45)*($E$50:$O$50=B$36),$E$51:$O$479)))</f>
        <v>196.69433845100562</v>
      </c>
      <c r="C45" s="16">
        <f t="array" ref="C45">IF(C$38="",NA(),SUM(IF(($B$51:$B$479=C$38)*($D$51:$D$479=$A45)*($E$50:$O$50=C$36),$E$51:$O$479)))</f>
        <v>3370.0375934159051</v>
      </c>
      <c r="D45" s="16">
        <f t="array" ref="D45">IF(D$38="",NA(),SUM(IF(($B$51:$B$479=D$38)*($D$51:$D$479=$A45)*($E$50:$O$50=D$36),$E$51:$O$479)))</f>
        <v>4023.4045971540495</v>
      </c>
      <c r="E45" s="16">
        <f t="array" ref="E45">IF(E$38="",NA(),SUM(IF(($B$51:$B$479=E$38)*($D$51:$D$479=$A45)*($E$50:$O$50=E$36),$E$51:$O$479)))</f>
        <v>4142.800613750398</v>
      </c>
      <c r="F45" s="16">
        <f t="array" ref="F45">IF(F$38="",NA(),SUM(IF(($B$51:$B$479=F$38)*($D$51:$D$479=$A45)*($E$50:$O$50=F$36),$E$51:$O$479)))</f>
        <v>4142.800613750398</v>
      </c>
      <c r="G45" s="16">
        <f t="array" ref="G45">IF(G$38="",NA(),SUM(IF(($B$51:$B$479=G$38)*($D$51:$D$479=$A45)*($E$50:$O$50=G$36),$E$51:$O$479)))</f>
        <v>4142.800613750398</v>
      </c>
      <c r="H45" s="16">
        <f t="array" ref="H45">IF(H$38="",NA(),SUM(IF(($B$51:$B$479=H$38)*($D$51:$D$479=$A45)*($E$50:$O$50=H$36),$E$51:$O$479)))</f>
        <v>6206.1574161901226</v>
      </c>
      <c r="I45" s="16">
        <f t="array" ref="I45">IF(I$38="",NA(),SUM(IF(($B$51:$B$479=I$38)*($D$51:$D$479=$A45)*($E$50:$O$50=I$36),$E$51:$O$479)))</f>
        <v>4142.800613750398</v>
      </c>
      <c r="J45" s="16">
        <f t="array" ref="J45">IF(J$38="",NA(),SUM(IF(($B$51:$B$479=J$38)*($D$51:$D$479=$A45)*($E$50:$O$50=J$36),$E$51:$O$479)))</f>
        <v>4142.800613750398</v>
      </c>
      <c r="K45" s="16">
        <f t="array" ref="K45">IF(K$38="",NA(),SUM(IF(($B$51:$B$479=K$38)*($D$51:$D$479=$A45)*($E$50:$O$50=K$36),$E$51:$O$479)))</f>
        <v>4142.800613750398</v>
      </c>
      <c r="L45" s="16" t="e">
        <f t="array" ref="L45">IF(L$38="",NA(),SUM(IF(($B$51:$B$479=L$38)*($D$51:$D$479=$A45)*($E$50:$O$50=L$36),$E$51:$O$479)))</f>
        <v>#N/A</v>
      </c>
      <c r="M45" s="16" t="e">
        <f t="array" ref="M45">IF(M$38="",NA(),SUM(IF(($B$51:$B$479=M$38)*($D$51:$D$479=$A45)*($E$50:$O$50=M$36),$E$51:$O$479)))</f>
        <v>#N/A</v>
      </c>
      <c r="N45" s="16" t="e">
        <f t="array" ref="N45">IF(N$38="",NA(),SUM(IF(($B$51:$B$479=N$38)*($D$51:$D$479=$A45)*($E$50:$O$50=N$36),$E$51:$O$479)))</f>
        <v>#N/A</v>
      </c>
      <c r="O45" s="16">
        <f t="array" ref="O45">IF(O$38="",NA(),SUM(IF(($B$51:$B$479=O$38)*($D$51:$D$479=$A45)*($E$50:$O$50=O$36),$E$51:$O$479)))</f>
        <v>7046.8962223469307</v>
      </c>
      <c r="P45" s="16">
        <f t="array" ref="P45">IF(P$38="",NA(),SUM(IF(($B$51:$B$479=P$38)*($D$51:$D$479=$A45)*($E$50:$O$50=P$36),$E$51:$O$479)))</f>
        <v>7078.6699635689247</v>
      </c>
      <c r="Q45" s="16">
        <f t="array" ref="Q45">IF(Q$38="",NA(),SUM(IF(($B$51:$B$479=Q$38)*($D$51:$D$479=$A45)*($E$50:$O$50=Q$36),$E$51:$O$479)))</f>
        <v>7086.8957080652917</v>
      </c>
      <c r="R45" s="16">
        <f t="array" ref="R45">IF(R$38="",NA(),SUM(IF(($B$51:$B$479=R$38)*($D$51:$D$479=$A45)*($E$50:$O$50=R$36),$E$51:$O$479)))</f>
        <v>7594.6745447254534</v>
      </c>
      <c r="S45" s="16">
        <f t="array" ref="S45">IF(S$38="",NA(),SUM(IF(($B$51:$B$479=S$38)*($D$51:$D$479=$A45)*($E$50:$O$50=S$36),$E$51:$O$479)))</f>
        <v>8058.2009236222902</v>
      </c>
      <c r="T45" s="16">
        <f t="array" ref="T45">IF(T$38="",NA(),SUM(IF(($B$51:$B$479=T$38)*($D$51:$D$479=$A45)*($E$50:$O$50=T$36),$E$51:$O$479)))</f>
        <v>28965.018651924223</v>
      </c>
      <c r="U45" s="16">
        <f t="array" ref="U45">IF(U$38="",NA(),SUM(IF(($B$51:$B$479=U$38)*($D$51:$D$479=$A45)*($E$50:$O$50=U$36),$E$51:$O$479)))</f>
        <v>35001.9992663464</v>
      </c>
      <c r="V45" s="16">
        <f t="array" ref="V45">IF(V$38="",NA(),SUM(IF(($B$51:$B$479=V$38)*($D$51:$D$479=$A45)*($E$50:$O$50=V$36),$E$51:$O$479)))</f>
        <v>7655.5562364194166</v>
      </c>
      <c r="W45" s="16">
        <f t="array" ref="W45">IF(W$38="",NA(),SUM(IF(($B$51:$B$479=W$38)*($D$51:$D$479=$A45)*($E$50:$O$50=W$36),$E$51:$O$479)))</f>
        <v>11203.365211799375</v>
      </c>
      <c r="X45" s="16" t="e">
        <f t="array" ref="X45">IF(X$38="",NA(),SUM(IF(($B$51:$B$479=X$38)*($D$51:$D$479=$A45)*($E$50:$O$50=X$36),$E$51:$O$479)))</f>
        <v>#N/A</v>
      </c>
      <c r="Y45" s="16" t="e">
        <f t="array" ref="Y45">IF(Y$38="",NA(),SUM(IF(($B$51:$B$479=Y$38)*($D$51:$D$479=$A45)*($E$50:$O$50=Y$36),$E$51:$O$479)))</f>
        <v>#N/A</v>
      </c>
      <c r="Z45" s="16" t="e">
        <f t="array" ref="Z45">IF(Z$38="",NA(),SUM(IF(($B$51:$B$479=Z$38)*($D$51:$D$479=$A45)*($E$50:$O$50=Z$36),$E$51:$O$479)))</f>
        <v>#N/A</v>
      </c>
    </row>
    <row r="46" spans="1:26" x14ac:dyDescent="0.3">
      <c r="A46" s="15" t="s">
        <v>268</v>
      </c>
      <c r="B46" s="16">
        <f t="array" ref="B46">IF(B$38="",NA(),SUM(IF(($B$51:$B$479=B$38)*($D$51:$D$479=$A46)*($E$50:$O$50=B$36),$E$51:$O$479)))</f>
        <v>519.19396603460677</v>
      </c>
      <c r="C46" s="16">
        <f t="array" ref="C46">IF(C$38="",NA(),SUM(IF(($B$51:$B$479=C$38)*($D$51:$D$479=$A46)*($E$50:$O$50=C$36),$E$51:$O$479)))</f>
        <v>2828.4588501542303</v>
      </c>
      <c r="D46" s="16">
        <f t="array" ref="D46">IF(D$38="",NA(),SUM(IF(($B$51:$B$479=D$38)*($D$51:$D$479=$A46)*($E$50:$O$50=D$36),$E$51:$O$479)))</f>
        <v>3260.7839099620132</v>
      </c>
      <c r="E46" s="16">
        <f t="array" ref="E46">IF(E$38="",NA(),SUM(IF(($B$51:$B$479=E$38)*($D$51:$D$479=$A46)*($E$50:$O$50=E$36),$E$51:$O$479)))</f>
        <v>3947.4500040808107</v>
      </c>
      <c r="F46" s="16">
        <f t="array" ref="F46">IF(F$38="",NA(),SUM(IF(($B$51:$B$479=F$38)*($D$51:$D$479=$A46)*($E$50:$O$50=F$36),$E$51:$O$479)))</f>
        <v>5279.2763418573068</v>
      </c>
      <c r="G46" s="16">
        <f t="array" ref="G46">IF(G$38="",NA(),SUM(IF(($B$51:$B$479=G$38)*($D$51:$D$479=$A46)*($E$50:$O$50=G$36),$E$51:$O$479)))</f>
        <v>3947.4500040808107</v>
      </c>
      <c r="H46" s="16">
        <f t="array" ref="H46">IF(H$38="",NA(),SUM(IF(($B$51:$B$479=H$38)*($D$51:$D$479=$A46)*($E$50:$O$50=H$36),$E$51:$O$479)))</f>
        <v>6225.2966566818131</v>
      </c>
      <c r="I46" s="16">
        <f t="array" ref="I46">IF(I$38="",NA(),SUM(IF(($B$51:$B$479=I$38)*($D$51:$D$479=$A46)*($E$50:$O$50=I$36),$E$51:$O$479)))</f>
        <v>3947.4500040808107</v>
      </c>
      <c r="J46" s="16">
        <f t="array" ref="J46">IF(J$38="",NA(),SUM(IF(($B$51:$B$479=J$38)*($D$51:$D$479=$A46)*($E$50:$O$50=J$36),$E$51:$O$479)))</f>
        <v>5987.625413426158</v>
      </c>
      <c r="K46" s="16">
        <f t="array" ref="K46">IF(K$38="",NA(),SUM(IF(($B$51:$B$479=K$38)*($D$51:$D$479=$A46)*($E$50:$O$50=K$36),$E$51:$O$479)))</f>
        <v>3947.4500040808107</v>
      </c>
      <c r="L46" s="16" t="e">
        <f t="array" ref="L46">IF(L$38="",NA(),SUM(IF(($B$51:$B$479=L$38)*($D$51:$D$479=$A46)*($E$50:$O$50=L$36),$E$51:$O$479)))</f>
        <v>#N/A</v>
      </c>
      <c r="M46" s="16" t="e">
        <f t="array" ref="M46">IF(M$38="",NA(),SUM(IF(($B$51:$B$479=M$38)*($D$51:$D$479=$A46)*($E$50:$O$50=M$36),$E$51:$O$479)))</f>
        <v>#N/A</v>
      </c>
      <c r="N46" s="16" t="e">
        <f t="array" ref="N46">IF(N$38="",NA(),SUM(IF(($B$51:$B$479=N$38)*($D$51:$D$479=$A46)*($E$50:$O$50=N$36),$E$51:$O$479)))</f>
        <v>#N/A</v>
      </c>
      <c r="O46" s="16">
        <f t="array" ref="O46">IF(O$38="",NA(),SUM(IF(($B$51:$B$479=O$38)*($D$51:$D$479=$A46)*($E$50:$O$50=O$36),$E$51:$O$479)))</f>
        <v>16553.803545850555</v>
      </c>
      <c r="P46" s="16">
        <f t="array" ref="P46">IF(P$38="",NA(),SUM(IF(($B$51:$B$479=P$38)*($D$51:$D$479=$A46)*($E$50:$O$50=P$36),$E$51:$O$479)))</f>
        <v>16235.003485138352</v>
      </c>
      <c r="Q46" s="16">
        <f t="array" ref="Q46">IF(Q$38="",NA(),SUM(IF(($B$51:$B$479=Q$38)*($D$51:$D$479=$A46)*($E$50:$O$50=Q$36),$E$51:$O$479)))</f>
        <v>36374.389975948128</v>
      </c>
      <c r="R46" s="16">
        <f t="array" ref="R46">IF(R$38="",NA(),SUM(IF(($B$51:$B$479=R$38)*($D$51:$D$479=$A46)*($E$50:$O$50=R$36),$E$51:$O$479)))</f>
        <v>28758.932021788576</v>
      </c>
      <c r="S46" s="16">
        <f t="array" ref="S46">IF(S$38="",NA(),SUM(IF(($B$51:$B$479=S$38)*($D$51:$D$479=$A46)*($E$50:$O$50=S$36),$E$51:$O$479)))</f>
        <v>30058.025651986729</v>
      </c>
      <c r="T46" s="16">
        <f t="array" ref="T46">IF(T$38="",NA(),SUM(IF(($B$51:$B$479=T$38)*($D$51:$D$479=$A46)*($E$50:$O$50=T$36),$E$51:$O$479)))</f>
        <v>53666.294495694063</v>
      </c>
      <c r="U46" s="16">
        <f t="array" ref="U46">IF(U$38="",NA(),SUM(IF(($B$51:$B$479=U$38)*($D$51:$D$479=$A46)*($E$50:$O$50=U$36),$E$51:$O$479)))</f>
        <v>44767.869362698839</v>
      </c>
      <c r="V46" s="16">
        <f t="array" ref="V46">IF(V$38="",NA(),SUM(IF(($B$51:$B$479=V$38)*($D$51:$D$479=$A46)*($E$50:$O$50=V$36),$E$51:$O$479)))</f>
        <v>30355.506675221441</v>
      </c>
      <c r="W46" s="16">
        <f t="array" ref="W46">IF(W$38="",NA(),SUM(IF(($B$51:$B$479=W$38)*($D$51:$D$479=$A46)*($E$50:$O$50=W$36),$E$51:$O$479)))</f>
        <v>33260.528820869578</v>
      </c>
      <c r="X46" s="16" t="e">
        <f t="array" ref="X46">IF(X$38="",NA(),SUM(IF(($B$51:$B$479=X$38)*($D$51:$D$479=$A46)*($E$50:$O$50=X$36),$E$51:$O$479)))</f>
        <v>#N/A</v>
      </c>
      <c r="Y46" s="16" t="e">
        <f t="array" ref="Y46">IF(Y$38="",NA(),SUM(IF(($B$51:$B$479=Y$38)*($D$51:$D$479=$A46)*($E$50:$O$50=Y$36),$E$51:$O$479)))</f>
        <v>#N/A</v>
      </c>
      <c r="Z46" s="16" t="e">
        <f t="array" ref="Z46">IF(Z$38="",NA(),SUM(IF(($B$51:$B$479=Z$38)*($D$51:$D$479=$A46)*($E$50:$O$50=Z$36),$E$51:$O$479)))</f>
        <v>#N/A</v>
      </c>
    </row>
    <row r="47" spans="1:26" x14ac:dyDescent="0.3">
      <c r="A47" s="15" t="s">
        <v>269</v>
      </c>
      <c r="B47" s="16">
        <f t="array" ref="B47">IF(B$38="",NA(),SUM(IF(($B$51:$B$479=B$38)*($D$51:$D$479=$A47)*($E$50:$O$50=B$36),$E$51:$O$479)))</f>
        <v>1704.941889708542</v>
      </c>
      <c r="C47" s="16">
        <f t="array" ref="C47">IF(C$38="",NA(),SUM(IF(($B$51:$B$479=C$38)*($D$51:$D$479=$A47)*($E$50:$O$50=C$36),$E$51:$O$479)))</f>
        <v>4243.3295053974316</v>
      </c>
      <c r="D47" s="16">
        <f t="array" ref="D47">IF(D$38="",NA(),SUM(IF(($B$51:$B$479=D$38)*($D$51:$D$479=$A47)*($E$50:$O$50=D$36),$E$51:$O$479)))</f>
        <v>4510.4549906179036</v>
      </c>
      <c r="E47" s="16">
        <f t="array" ref="E47">IF(E$38="",NA(),SUM(IF(($B$51:$B$479=E$38)*($D$51:$D$479=$A47)*($E$50:$O$50=E$36),$E$51:$O$479)))</f>
        <v>4500.4567624903657</v>
      </c>
      <c r="F47" s="16">
        <f t="array" ref="F47">IF(F$38="",NA(),SUM(IF(($B$51:$B$479=F$38)*($D$51:$D$479=$A47)*($E$50:$O$50=F$36),$E$51:$O$479)))</f>
        <v>11642.940065464465</v>
      </c>
      <c r="G47" s="16">
        <f t="array" ref="G47">IF(G$38="",NA(),SUM(IF(($B$51:$B$479=G$38)*($D$51:$D$479=$A47)*($E$50:$O$50=G$36),$E$51:$O$479)))</f>
        <v>4500.4567624903657</v>
      </c>
      <c r="H47" s="16">
        <f t="array" ref="H47">IF(H$38="",NA(),SUM(IF(($B$51:$B$479=H$38)*($D$51:$D$479=$A47)*($E$50:$O$50=H$36),$E$51:$O$479)))</f>
        <v>12983.674266296439</v>
      </c>
      <c r="I47" s="16">
        <f t="array" ref="I47">IF(I$38="",NA(),SUM(IF(($B$51:$B$479=I$38)*($D$51:$D$479=$A47)*($E$50:$O$50=I$36),$E$51:$O$479)))</f>
        <v>4500.4567624903657</v>
      </c>
      <c r="J47" s="16">
        <f t="array" ref="J47">IF(J$38="",NA(),SUM(IF(($B$51:$B$479=J$38)*($D$51:$D$479=$A47)*($E$50:$O$50=J$36),$E$51:$O$479)))</f>
        <v>12508.010027131626</v>
      </c>
      <c r="K47" s="16">
        <f t="array" ref="K47">IF(K$38="",NA(),SUM(IF(($B$51:$B$479=K$38)*($D$51:$D$479=$A47)*($E$50:$O$50=K$36),$E$51:$O$479)))</f>
        <v>4500.4567624903657</v>
      </c>
      <c r="L47" s="16" t="e">
        <f t="array" ref="L47">IF(L$38="",NA(),SUM(IF(($B$51:$B$479=L$38)*($D$51:$D$479=$A47)*($E$50:$O$50=L$36),$E$51:$O$479)))</f>
        <v>#N/A</v>
      </c>
      <c r="M47" s="16" t="e">
        <f t="array" ref="M47">IF(M$38="",NA(),SUM(IF(($B$51:$B$479=M$38)*($D$51:$D$479=$A47)*($E$50:$O$50=M$36),$E$51:$O$479)))</f>
        <v>#N/A</v>
      </c>
      <c r="N47" s="16" t="e">
        <f t="array" ref="N47">IF(N$38="",NA(),SUM(IF(($B$51:$B$479=N$38)*($D$51:$D$479=$A47)*($E$50:$O$50=N$36),$E$51:$O$479)))</f>
        <v>#N/A</v>
      </c>
      <c r="O47" s="16">
        <f t="array" ref="O47">IF(O$38="",NA(),SUM(IF(($B$51:$B$479=O$38)*($D$51:$D$479=$A47)*($E$50:$O$50=O$36),$E$51:$O$479)))</f>
        <v>11464.229612432186</v>
      </c>
      <c r="P47" s="16">
        <f t="array" ref="P47">IF(P$38="",NA(),SUM(IF(($B$51:$B$479=P$38)*($D$51:$D$479=$A47)*($E$50:$O$50=P$36),$E$51:$O$479)))</f>
        <v>12148.659773011408</v>
      </c>
      <c r="Q47" s="16">
        <f t="array" ref="Q47">IF(Q$38="",NA(),SUM(IF(($B$51:$B$479=Q$38)*($D$51:$D$479=$A47)*($E$50:$O$50=Q$36),$E$51:$O$479)))</f>
        <v>12149.94868144787</v>
      </c>
      <c r="R47" s="16">
        <f t="array" ref="R47">IF(R$38="",NA(),SUM(IF(($B$51:$B$479=R$38)*($D$51:$D$479=$A47)*($E$50:$O$50=R$36),$E$51:$O$479)))</f>
        <v>31461.107725333597</v>
      </c>
      <c r="S47" s="16">
        <f t="array" ref="S47">IF(S$38="",NA(),SUM(IF(($B$51:$B$479=S$38)*($D$51:$D$479=$A47)*($E$50:$O$50=S$36),$E$51:$O$479)))</f>
        <v>31401.587868220791</v>
      </c>
      <c r="T47" s="16">
        <f t="array" ref="T47">IF(T$38="",NA(),SUM(IF(($B$51:$B$479=T$38)*($D$51:$D$479=$A47)*($E$50:$O$50=T$36),$E$51:$O$479)))</f>
        <v>61717.182896670172</v>
      </c>
      <c r="U47" s="16">
        <f t="array" ref="U47">IF(U$38="",NA(),SUM(IF(($B$51:$B$479=U$38)*($D$51:$D$479=$A47)*($E$50:$O$50=U$36),$E$51:$O$479)))</f>
        <v>44883.011918460637</v>
      </c>
      <c r="V47" s="16">
        <f t="array" ref="V47">IF(V$38="",NA(),SUM(IF(($B$51:$B$479=V$38)*($D$51:$D$479=$A47)*($E$50:$O$50=V$36),$E$51:$O$479)))</f>
        <v>33298.176013141725</v>
      </c>
      <c r="W47" s="16">
        <f t="array" ref="W47">IF(W$38="",NA(),SUM(IF(($B$51:$B$479=W$38)*($D$51:$D$479=$A47)*($E$50:$O$50=W$36),$E$51:$O$479)))</f>
        <v>34692.596993467363</v>
      </c>
      <c r="X47" s="16" t="e">
        <f t="array" ref="X47">IF(X$38="",NA(),SUM(IF(($B$51:$B$479=X$38)*($D$51:$D$479=$A47)*($E$50:$O$50=X$36),$E$51:$O$479)))</f>
        <v>#N/A</v>
      </c>
      <c r="Y47" s="16" t="e">
        <f t="array" ref="Y47">IF(Y$38="",NA(),SUM(IF(($B$51:$B$479=Y$38)*($D$51:$D$479=$A47)*($E$50:$O$50=Y$36),$E$51:$O$479)))</f>
        <v>#N/A</v>
      </c>
      <c r="Z47" s="16" t="e">
        <f t="array" ref="Z47">IF(Z$38="",NA(),SUM(IF(($B$51:$B$479=Z$38)*($D$51:$D$479=$A47)*($E$50:$O$50=Z$36),$E$51:$O$479)))</f>
        <v>#N/A</v>
      </c>
    </row>
    <row r="48" spans="1:26" ht="15" thickBot="1" x14ac:dyDescent="0.35"/>
    <row r="49" spans="1:19" s="17" customFormat="1" ht="15" thickBot="1" x14ac:dyDescent="0.35">
      <c r="A49" s="17" t="s">
        <v>201</v>
      </c>
      <c r="S49" s="19"/>
    </row>
    <row r="50" spans="1:19" x14ac:dyDescent="0.3">
      <c r="A50" s="15" t="s">
        <v>86</v>
      </c>
      <c r="B50" s="15" t="s">
        <v>8</v>
      </c>
      <c r="C50" s="15" t="s">
        <v>60</v>
      </c>
      <c r="D50" s="15" t="s">
        <v>261</v>
      </c>
      <c r="E50" s="15">
        <v>2007</v>
      </c>
      <c r="F50" s="15">
        <v>2012</v>
      </c>
      <c r="G50" s="15">
        <v>2020</v>
      </c>
      <c r="H50" s="15">
        <v>2030</v>
      </c>
      <c r="I50" s="15">
        <v>2040</v>
      </c>
      <c r="J50" s="15">
        <v>2050</v>
      </c>
      <c r="K50" s="15">
        <v>2060</v>
      </c>
      <c r="L50" s="15">
        <v>2070</v>
      </c>
      <c r="M50" s="15">
        <v>2080</v>
      </c>
      <c r="N50" s="15">
        <v>2090</v>
      </c>
      <c r="O50" s="15">
        <v>2100</v>
      </c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271</v>
      </c>
      <c r="D51" s="15" t="s">
        <v>262</v>
      </c>
      <c r="E51" s="16">
        <v>49797.939774847815</v>
      </c>
      <c r="F51" s="16">
        <v>54330.172055368479</v>
      </c>
      <c r="G51" s="16">
        <v>64173.374186085035</v>
      </c>
      <c r="H51" s="16">
        <v>79449.403443737407</v>
      </c>
      <c r="I51" s="16">
        <v>95520.554457238584</v>
      </c>
      <c r="J51" s="16">
        <v>123357.38014786624</v>
      </c>
      <c r="K51" s="16">
        <v>130615.26070216238</v>
      </c>
      <c r="L51" s="16">
        <v>136015.5835075168</v>
      </c>
      <c r="M51" s="16">
        <v>143221.93288764622</v>
      </c>
      <c r="N51" s="16">
        <v>147693.88604545358</v>
      </c>
      <c r="O51" s="16">
        <v>163184.26499929052</v>
      </c>
      <c r="S51" s="18"/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61</v>
      </c>
      <c r="D52" s="15" t="s">
        <v>263</v>
      </c>
      <c r="E52" s="16">
        <v>132862.88014752162</v>
      </c>
      <c r="F52" s="16">
        <v>167798.22182371462</v>
      </c>
      <c r="G52" s="16">
        <v>190374.69617996929</v>
      </c>
      <c r="H52" s="16">
        <v>212294.59953106809</v>
      </c>
      <c r="I52" s="16">
        <v>229521.93824943493</v>
      </c>
      <c r="J52" s="16">
        <v>242624.33254805615</v>
      </c>
      <c r="K52" s="16">
        <v>277366.5005319246</v>
      </c>
      <c r="L52" s="16">
        <v>313610.94737872045</v>
      </c>
      <c r="M52" s="16">
        <v>360028.86715443688</v>
      </c>
      <c r="N52" s="16">
        <v>368531.99404883379</v>
      </c>
      <c r="O52" s="16">
        <v>382592.52307371108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62</v>
      </c>
      <c r="D53" s="15" t="s">
        <v>264</v>
      </c>
      <c r="E53" s="16">
        <v>114188.52179597958</v>
      </c>
      <c r="F53" s="16">
        <v>124225.69911207525</v>
      </c>
      <c r="G53" s="16">
        <v>151145.69490661327</v>
      </c>
      <c r="H53" s="16">
        <v>171970.8420639344</v>
      </c>
      <c r="I53" s="16">
        <v>175461.3152237274</v>
      </c>
      <c r="J53" s="16">
        <v>199445.89424474144</v>
      </c>
      <c r="K53" s="16">
        <v>208411.50760400045</v>
      </c>
      <c r="L53" s="16">
        <v>210299.20508265469</v>
      </c>
      <c r="M53" s="16">
        <v>205697.90246689401</v>
      </c>
      <c r="N53" s="16">
        <v>197932.53732341161</v>
      </c>
      <c r="O53" s="16">
        <v>191872.96941623517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272</v>
      </c>
      <c r="D54" s="15" t="s">
        <v>265</v>
      </c>
      <c r="E54" s="16">
        <v>10361.181745582538</v>
      </c>
      <c r="F54" s="16">
        <v>10407.83994371498</v>
      </c>
      <c r="G54" s="16">
        <v>14449.875872275637</v>
      </c>
      <c r="H54" s="16">
        <v>16502.292789065883</v>
      </c>
      <c r="I54" s="16">
        <v>17643.79192775326</v>
      </c>
      <c r="J54" s="16">
        <v>18980.816776016571</v>
      </c>
      <c r="K54" s="16">
        <v>19041.822938321795</v>
      </c>
      <c r="L54" s="16">
        <v>19119.996880410326</v>
      </c>
      <c r="M54" s="16">
        <v>19075.371489646415</v>
      </c>
      <c r="N54" s="16">
        <v>19100.595193307927</v>
      </c>
      <c r="O54" s="16">
        <v>18831.381166206749</v>
      </c>
    </row>
    <row r="55" spans="1:19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273</v>
      </c>
      <c r="D55" s="15" t="s">
        <v>266</v>
      </c>
      <c r="E55" s="16">
        <v>9499.4101148835834</v>
      </c>
      <c r="F55" s="16">
        <v>9854.7685931259057</v>
      </c>
      <c r="G55" s="16">
        <v>13753.197500000002</v>
      </c>
      <c r="H55" s="16">
        <v>14513.359750111949</v>
      </c>
      <c r="I55" s="16">
        <v>15150.674350818937</v>
      </c>
      <c r="J55" s="16">
        <v>15996.231870557316</v>
      </c>
      <c r="K55" s="16">
        <v>17118.412499999999</v>
      </c>
      <c r="L55" s="16">
        <v>19195.575161874571</v>
      </c>
      <c r="M55" s="16">
        <v>21484.30032374915</v>
      </c>
      <c r="N55" s="16">
        <v>22896.802668451695</v>
      </c>
      <c r="O55" s="16">
        <v>23679.924999999999</v>
      </c>
    </row>
    <row r="56" spans="1:19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63</v>
      </c>
      <c r="D56" s="15" t="s">
        <v>275</v>
      </c>
      <c r="E56" s="16">
        <v>152820.69448659301</v>
      </c>
      <c r="F56" s="16">
        <v>158352.36410209554</v>
      </c>
      <c r="G56" s="16">
        <v>177826.61190484976</v>
      </c>
      <c r="H56" s="16">
        <v>189432.70943702321</v>
      </c>
      <c r="I56" s="16">
        <v>188641.69586000653</v>
      </c>
      <c r="J56" s="16">
        <v>183286.60293065658</v>
      </c>
      <c r="K56" s="16">
        <v>184726.16325180203</v>
      </c>
      <c r="L56" s="16">
        <v>178767.72072676715</v>
      </c>
      <c r="M56" s="16">
        <v>161766.29728502635</v>
      </c>
      <c r="N56" s="16">
        <v>149947.86675542331</v>
      </c>
      <c r="O56" s="16">
        <v>132447.66587962871</v>
      </c>
    </row>
    <row r="57" spans="1:19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67</v>
      </c>
      <c r="D57" s="15" t="s">
        <v>267</v>
      </c>
      <c r="E57" s="16">
        <v>202.70125377665161</v>
      </c>
      <c r="F57" s="16">
        <v>194.90848865877462</v>
      </c>
      <c r="G57" s="16">
        <v>188.06281702443908</v>
      </c>
      <c r="H57" s="16">
        <v>3369.036093712718</v>
      </c>
      <c r="I57" s="16">
        <v>5519.9962597546119</v>
      </c>
      <c r="J57" s="16">
        <v>7046.8962223469307</v>
      </c>
      <c r="K57" s="16">
        <v>7119.2064367871999</v>
      </c>
      <c r="L57" s="16">
        <v>7119.2064367871999</v>
      </c>
      <c r="M57" s="16">
        <v>7119.2064367871999</v>
      </c>
      <c r="N57" s="16">
        <v>7119.2064367871999</v>
      </c>
      <c r="O57" s="16">
        <v>7044.3661665157406</v>
      </c>
    </row>
    <row r="58" spans="1:19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71</v>
      </c>
      <c r="D58" s="15" t="s">
        <v>268</v>
      </c>
      <c r="E58" s="16">
        <v>67.937052631788802</v>
      </c>
      <c r="F58" s="16">
        <v>458.66984800047192</v>
      </c>
      <c r="G58" s="16">
        <v>1430.9946791954026</v>
      </c>
      <c r="H58" s="16">
        <v>2763.7229597601267</v>
      </c>
      <c r="I58" s="16">
        <v>8953.5498602215503</v>
      </c>
      <c r="J58" s="16">
        <v>16489.005194625977</v>
      </c>
      <c r="K58" s="16">
        <v>21181.699225460634</v>
      </c>
      <c r="L58" s="16">
        <v>24215.994130579609</v>
      </c>
      <c r="M58" s="16">
        <v>25153.241599867481</v>
      </c>
      <c r="N58" s="16">
        <v>25606.120227512078</v>
      </c>
      <c r="O58" s="16">
        <v>26254.663332488875</v>
      </c>
    </row>
    <row r="59" spans="1:19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72</v>
      </c>
      <c r="D59" s="15" t="s">
        <v>268</v>
      </c>
      <c r="E59" s="16">
        <v>55.461114646679903</v>
      </c>
      <c r="F59" s="16">
        <v>60.524118034134894</v>
      </c>
      <c r="G59" s="16">
        <v>64.702210672355335</v>
      </c>
      <c r="H59" s="16">
        <v>64.735890394103549</v>
      </c>
      <c r="I59" s="16">
        <v>64.767572814827787</v>
      </c>
      <c r="J59" s="16">
        <v>64.798351224575995</v>
      </c>
      <c r="K59" s="16">
        <v>64.798351224575995</v>
      </c>
      <c r="L59" s="16">
        <v>64.798351224575995</v>
      </c>
      <c r="M59" s="16">
        <v>64.798351224575995</v>
      </c>
      <c r="N59" s="16">
        <v>64.798351224575995</v>
      </c>
      <c r="O59" s="16">
        <v>59.734931064575996</v>
      </c>
    </row>
    <row r="60" spans="1:19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76</v>
      </c>
      <c r="D60" s="15" t="s">
        <v>267</v>
      </c>
      <c r="E60" s="16">
        <v>1.963099940637433</v>
      </c>
      <c r="F60" s="16">
        <v>1.7858497922310177</v>
      </c>
      <c r="G60" s="16">
        <v>1.5022495547807475</v>
      </c>
      <c r="H60" s="16">
        <v>1.0014997031871682</v>
      </c>
      <c r="I60" s="16">
        <v>0.50074985159358409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</row>
    <row r="61" spans="1:19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73</v>
      </c>
      <c r="D61" s="15" t="s">
        <v>269</v>
      </c>
      <c r="E61" s="16">
        <v>1517.4635089937533</v>
      </c>
      <c r="F61" s="16">
        <v>1704.941889708542</v>
      </c>
      <c r="G61" s="16">
        <v>2730.1634586356254</v>
      </c>
      <c r="H61" s="16">
        <v>4243.3295053974316</v>
      </c>
      <c r="I61" s="16">
        <v>7001.4292642180408</v>
      </c>
      <c r="J61" s="16">
        <v>11464.229612432186</v>
      </c>
      <c r="K61" s="16">
        <v>18727.747054706979</v>
      </c>
      <c r="L61" s="16">
        <v>30261.13934816499</v>
      </c>
      <c r="M61" s="16">
        <v>47940.394928868947</v>
      </c>
      <c r="N61" s="16">
        <v>76197.089259263492</v>
      </c>
      <c r="O61" s="16">
        <v>105805.95379369898</v>
      </c>
    </row>
    <row r="62" spans="1:19" x14ac:dyDescent="0.3">
      <c r="A62" s="15" t="str">
        <f>INDEX('R1. Scenario specifications'!$C$11:$C$49,MATCH($B62,'R1. Scenario specifications'!$A$11:$A$49,0))</f>
        <v>Vivid BAU - WEO Current Policies Scenario emissions pathway run through TIAM</v>
      </c>
      <c r="B62" s="15" t="s">
        <v>13</v>
      </c>
      <c r="C62" s="15" t="s">
        <v>271</v>
      </c>
      <c r="D62" s="15" t="s">
        <v>262</v>
      </c>
      <c r="E62" s="16">
        <v>50030.498333909076</v>
      </c>
      <c r="F62" s="16">
        <v>54628.332873836531</v>
      </c>
      <c r="G62" s="16">
        <v>69380.855911913182</v>
      </c>
      <c r="H62" s="16">
        <v>91354.109151305951</v>
      </c>
      <c r="I62" s="16">
        <v>98457.424247308911</v>
      </c>
      <c r="J62" s="16">
        <v>123533.71475767203</v>
      </c>
      <c r="K62" s="16">
        <v>127004.39369287439</v>
      </c>
      <c r="L62" s="16">
        <v>137516.93592722769</v>
      </c>
      <c r="M62" s="16">
        <v>144143.86061517286</v>
      </c>
      <c r="N62" s="16">
        <v>144868.09524603971</v>
      </c>
      <c r="O62" s="16">
        <v>160568.64440355799</v>
      </c>
    </row>
    <row r="63" spans="1:19" x14ac:dyDescent="0.3">
      <c r="A63" s="15" t="str">
        <f>INDEX('R1. Scenario specifications'!$C$11:$C$49,MATCH($B63,'R1. Scenario specifications'!$A$11:$A$49,0))</f>
        <v>Vivid BAU - WEO Current Policies Scenario emissions pathway run through TIAM</v>
      </c>
      <c r="B63" s="15" t="s">
        <v>13</v>
      </c>
      <c r="C63" s="15" t="s">
        <v>61</v>
      </c>
      <c r="D63" s="15" t="s">
        <v>263</v>
      </c>
      <c r="E63" s="16">
        <v>132577.09883654281</v>
      </c>
      <c r="F63" s="16">
        <v>161503.30646192521</v>
      </c>
      <c r="G63" s="16">
        <v>154148.29656939738</v>
      </c>
      <c r="H63" s="16">
        <v>177244.07862218254</v>
      </c>
      <c r="I63" s="16">
        <v>221691.76682251188</v>
      </c>
      <c r="J63" s="16">
        <v>241723.57663866208</v>
      </c>
      <c r="K63" s="16">
        <v>280156.35596569715</v>
      </c>
      <c r="L63" s="16">
        <v>313202.04434451129</v>
      </c>
      <c r="M63" s="16">
        <v>360263.97974659468</v>
      </c>
      <c r="N63" s="16">
        <v>369985.73176772607</v>
      </c>
      <c r="O63" s="16">
        <v>375267.13631078904</v>
      </c>
    </row>
    <row r="64" spans="1:19" x14ac:dyDescent="0.3">
      <c r="A64" s="15" t="str">
        <f>INDEX('R1. Scenario specifications'!$C$11:$C$49,MATCH($B64,'R1. Scenario specifications'!$A$11:$A$49,0))</f>
        <v>Vivid BAU - WEO Current Policies Scenario emissions pathway run through TIAM</v>
      </c>
      <c r="B64" s="15" t="s">
        <v>13</v>
      </c>
      <c r="C64" s="15" t="s">
        <v>62</v>
      </c>
      <c r="D64" s="15" t="s">
        <v>264</v>
      </c>
      <c r="E64" s="16">
        <v>117021.94718084858</v>
      </c>
      <c r="F64" s="16">
        <v>127438.78603075726</v>
      </c>
      <c r="G64" s="16">
        <v>159965.61138195524</v>
      </c>
      <c r="H64" s="16">
        <v>182233.93767345833</v>
      </c>
      <c r="I64" s="16">
        <v>178584.63961313979</v>
      </c>
      <c r="J64" s="16">
        <v>197229.84618736478</v>
      </c>
      <c r="K64" s="16">
        <v>207284.41854998906</v>
      </c>
      <c r="L64" s="16">
        <v>208457.83348100388</v>
      </c>
      <c r="M64" s="16">
        <v>206846.40792411147</v>
      </c>
      <c r="N64" s="16">
        <v>197141.14061060676</v>
      </c>
      <c r="O64" s="16">
        <v>191435.9228106509</v>
      </c>
    </row>
    <row r="65" spans="1:15" x14ac:dyDescent="0.3">
      <c r="A65" s="15" t="str">
        <f>INDEX('R1. Scenario specifications'!$C$11:$C$49,MATCH($B65,'R1. Scenario specifications'!$A$11:$A$49,0))</f>
        <v>Vivid BAU - WEO Current Policies Scenario emissions pathway run through TIAM</v>
      </c>
      <c r="B65" s="15" t="s">
        <v>13</v>
      </c>
      <c r="C65" s="15" t="s">
        <v>272</v>
      </c>
      <c r="D65" s="15" t="s">
        <v>265</v>
      </c>
      <c r="E65" s="16">
        <v>10361.182130046118</v>
      </c>
      <c r="F65" s="16">
        <v>10389.732534716912</v>
      </c>
      <c r="G65" s="16">
        <v>15014.92376818411</v>
      </c>
      <c r="H65" s="16">
        <v>16618.790828442608</v>
      </c>
      <c r="I65" s="16">
        <v>17759.698313901306</v>
      </c>
      <c r="J65" s="16">
        <v>18737.665196485286</v>
      </c>
      <c r="K65" s="16">
        <v>18874.882489968433</v>
      </c>
      <c r="L65" s="16">
        <v>19225.551470035542</v>
      </c>
      <c r="M65" s="16">
        <v>19162.617554639583</v>
      </c>
      <c r="N65" s="16">
        <v>19112.836595989764</v>
      </c>
      <c r="O65" s="16">
        <v>18995.325864875114</v>
      </c>
    </row>
    <row r="66" spans="1:15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273</v>
      </c>
      <c r="D66" s="15" t="s">
        <v>266</v>
      </c>
      <c r="E66" s="16">
        <v>9499.4101148835834</v>
      </c>
      <c r="F66" s="16">
        <v>9864.3352103956331</v>
      </c>
      <c r="G66" s="16">
        <v>13753.197500000002</v>
      </c>
      <c r="H66" s="16">
        <v>14636.916971320799</v>
      </c>
      <c r="I66" s="16">
        <v>15059.585306916728</v>
      </c>
      <c r="J66" s="16">
        <v>15912.384822309497</v>
      </c>
      <c r="K66" s="16">
        <v>17118.412499999999</v>
      </c>
      <c r="L66" s="16">
        <v>19607.783639324512</v>
      </c>
      <c r="M66" s="16">
        <v>21484.30032374915</v>
      </c>
      <c r="N66" s="16">
        <v>22896.802668451695</v>
      </c>
      <c r="O66" s="16">
        <v>23679.924999999999</v>
      </c>
    </row>
    <row r="67" spans="1:15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63</v>
      </c>
      <c r="D67" s="15" t="s">
        <v>275</v>
      </c>
      <c r="E67" s="16">
        <v>152750.33153203811</v>
      </c>
      <c r="F67" s="16">
        <v>158520.8435537951</v>
      </c>
      <c r="G67" s="16">
        <v>174809.25555651454</v>
      </c>
      <c r="H67" s="16">
        <v>187208.2774055647</v>
      </c>
      <c r="I67" s="16">
        <v>186259.85254820352</v>
      </c>
      <c r="J67" s="16">
        <v>184211.82702172772</v>
      </c>
      <c r="K67" s="16">
        <v>183742.09520613949</v>
      </c>
      <c r="L67" s="16">
        <v>179447.22462764665</v>
      </c>
      <c r="M67" s="16">
        <v>162318.38286204744</v>
      </c>
      <c r="N67" s="16">
        <v>150341.13273153928</v>
      </c>
      <c r="O67" s="16">
        <v>133193.22630848011</v>
      </c>
    </row>
    <row r="68" spans="1:15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67</v>
      </c>
      <c r="D68" s="15" t="s">
        <v>267</v>
      </c>
      <c r="E68" s="16">
        <v>203.62295981921929</v>
      </c>
      <c r="F68" s="16">
        <v>211.43733494916825</v>
      </c>
      <c r="G68" s="16">
        <v>2617.0994913815725</v>
      </c>
      <c r="H68" s="16">
        <v>4022.4030974508623</v>
      </c>
      <c r="I68" s="16">
        <v>5526.4021464771931</v>
      </c>
      <c r="J68" s="16">
        <v>7078.6699635689247</v>
      </c>
      <c r="K68" s="16">
        <v>7119.2064367871999</v>
      </c>
      <c r="L68" s="16">
        <v>7119.2064367871999</v>
      </c>
      <c r="M68" s="16">
        <v>7119.2064367871999</v>
      </c>
      <c r="N68" s="16">
        <v>6949.1150628683317</v>
      </c>
      <c r="O68" s="16">
        <v>7076.8194510588273</v>
      </c>
    </row>
    <row r="69" spans="1:15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71</v>
      </c>
      <c r="D69" s="15" t="s">
        <v>268</v>
      </c>
      <c r="E69" s="16">
        <v>67.937052631788802</v>
      </c>
      <c r="F69" s="16">
        <v>458.66984800047192</v>
      </c>
      <c r="G69" s="16">
        <v>1434.4238770046015</v>
      </c>
      <c r="H69" s="16">
        <v>3196.0480195679097</v>
      </c>
      <c r="I69" s="16">
        <v>8981.0686393023861</v>
      </c>
      <c r="J69" s="16">
        <v>16170.205133913776</v>
      </c>
      <c r="K69" s="16">
        <v>20445.050794037557</v>
      </c>
      <c r="L69" s="16">
        <v>23451.293998933401</v>
      </c>
      <c r="M69" s="16">
        <v>24408.684146012994</v>
      </c>
      <c r="N69" s="16">
        <v>24865.424857148901</v>
      </c>
      <c r="O69" s="16">
        <v>25290.793509928939</v>
      </c>
    </row>
    <row r="70" spans="1:15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72</v>
      </c>
      <c r="D70" s="15" t="s">
        <v>268</v>
      </c>
      <c r="E70" s="16">
        <v>55.461114646679903</v>
      </c>
      <c r="F70" s="16">
        <v>60.524118034134894</v>
      </c>
      <c r="G70" s="16">
        <v>64.702210672355335</v>
      </c>
      <c r="H70" s="16">
        <v>64.735890394103549</v>
      </c>
      <c r="I70" s="16">
        <v>64.767572814827787</v>
      </c>
      <c r="J70" s="16">
        <v>64.798351224575995</v>
      </c>
      <c r="K70" s="16">
        <v>64.798351224575995</v>
      </c>
      <c r="L70" s="16">
        <v>64.798351224575995</v>
      </c>
      <c r="M70" s="16">
        <v>64.798351224575995</v>
      </c>
      <c r="N70" s="16">
        <v>64.798351224575995</v>
      </c>
      <c r="O70" s="16">
        <v>57.203220984575992</v>
      </c>
    </row>
    <row r="71" spans="1:15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76</v>
      </c>
      <c r="D71" s="15" t="s">
        <v>267</v>
      </c>
      <c r="E71" s="16">
        <v>1.9630999406374339</v>
      </c>
      <c r="F71" s="16">
        <v>1.7858497922310177</v>
      </c>
      <c r="G71" s="16">
        <v>1.5022495547807513</v>
      </c>
      <c r="H71" s="16">
        <v>1.0014997031871682</v>
      </c>
      <c r="I71" s="16">
        <v>0.50074985159358409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</row>
    <row r="72" spans="1:15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73</v>
      </c>
      <c r="D72" s="15" t="s">
        <v>269</v>
      </c>
      <c r="E72" s="16">
        <v>1522.2914863992651</v>
      </c>
      <c r="F72" s="16">
        <v>1704.941889708542</v>
      </c>
      <c r="G72" s="16">
        <v>2735.3052831151995</v>
      </c>
      <c r="H72" s="16">
        <v>4510.4549906179036</v>
      </c>
      <c r="I72" s="16">
        <v>7440.4486058806779</v>
      </c>
      <c r="J72" s="16">
        <v>12148.659773011408</v>
      </c>
      <c r="K72" s="16">
        <v>19848.64647617533</v>
      </c>
      <c r="L72" s="16">
        <v>30682.091955627267</v>
      </c>
      <c r="M72" s="16">
        <v>48614.237820379196</v>
      </c>
      <c r="N72" s="16">
        <v>76926.155175415013</v>
      </c>
      <c r="O72" s="16">
        <v>109842.59106685543</v>
      </c>
    </row>
    <row r="73" spans="1:15" x14ac:dyDescent="0.3">
      <c r="A73" s="15" t="str">
        <f>INDEX('R1. Scenario specifications'!$C$11:$C$49,MATCH($B73,'R1. Scenario specifications'!$A$11:$A$49,0))</f>
        <v>Vivid Paris NDCs - WEO New Policies Scenario emissions pathway run through TIAM</v>
      </c>
      <c r="B73" s="15" t="s">
        <v>14</v>
      </c>
      <c r="C73" s="15" t="s">
        <v>271</v>
      </c>
      <c r="D73" s="15" t="s">
        <v>262</v>
      </c>
      <c r="E73" s="16">
        <v>49797.939774847815</v>
      </c>
      <c r="F73" s="16">
        <v>54330.172055368479</v>
      </c>
      <c r="G73" s="16">
        <v>71063.065536118971</v>
      </c>
      <c r="H73" s="16">
        <v>102006.92129409105</v>
      </c>
      <c r="I73" s="16">
        <v>120701.69718039145</v>
      </c>
      <c r="J73" s="16">
        <v>133246.58185912643</v>
      </c>
      <c r="K73" s="16">
        <v>148903.0611877554</v>
      </c>
      <c r="L73" s="16">
        <v>146018.3418647229</v>
      </c>
      <c r="M73" s="16">
        <v>153228.86509385065</v>
      </c>
      <c r="N73" s="16">
        <v>147577.36113509507</v>
      </c>
      <c r="O73" s="16">
        <v>161436.86758967603</v>
      </c>
    </row>
    <row r="74" spans="1:15" x14ac:dyDescent="0.3">
      <c r="A74" s="15" t="str">
        <f>INDEX('R1. Scenario specifications'!$C$11:$C$49,MATCH($B74,'R1. Scenario specifications'!$A$11:$A$49,0))</f>
        <v>Vivid Paris NDCs - WEO New Policies Scenario emissions pathway run through TIAM</v>
      </c>
      <c r="B74" s="15" t="s">
        <v>14</v>
      </c>
      <c r="C74" s="15" t="s">
        <v>61</v>
      </c>
      <c r="D74" s="15" t="s">
        <v>263</v>
      </c>
      <c r="E74" s="16">
        <v>132862.88014752162</v>
      </c>
      <c r="F74" s="16">
        <v>167798.22182371462</v>
      </c>
      <c r="G74" s="16">
        <v>133519.64726382788</v>
      </c>
      <c r="H74" s="16">
        <v>130225.122267367</v>
      </c>
      <c r="I74" s="16">
        <v>139072.68778478316</v>
      </c>
      <c r="J74" s="16">
        <v>154520.85189769926</v>
      </c>
      <c r="K74" s="16">
        <v>167060.54328447406</v>
      </c>
      <c r="L74" s="16">
        <v>264500.92100712075</v>
      </c>
      <c r="M74" s="16">
        <v>325603.63913444785</v>
      </c>
      <c r="N74" s="16">
        <v>348928.45541001152</v>
      </c>
      <c r="O74" s="16">
        <v>363076.20820854633</v>
      </c>
    </row>
    <row r="75" spans="1:15" x14ac:dyDescent="0.3">
      <c r="A75" s="15" t="str">
        <f>INDEX('R1. Scenario specifications'!$C$11:$C$49,MATCH($B75,'R1. Scenario specifications'!$A$11:$A$49,0))</f>
        <v>Vivid Paris NDCs - WEO New Policies Scenario emissions pathway run through TIAM</v>
      </c>
      <c r="B75" s="15" t="s">
        <v>14</v>
      </c>
      <c r="C75" s="15" t="s">
        <v>62</v>
      </c>
      <c r="D75" s="15" t="s">
        <v>264</v>
      </c>
      <c r="E75" s="16">
        <v>114188.52179597958</v>
      </c>
      <c r="F75" s="16">
        <v>124225.69911207525</v>
      </c>
      <c r="G75" s="16">
        <v>164332.66770146618</v>
      </c>
      <c r="H75" s="16">
        <v>186632.16982401939</v>
      </c>
      <c r="I75" s="16">
        <v>198732.34903728671</v>
      </c>
      <c r="J75" s="16">
        <v>202368.23428191629</v>
      </c>
      <c r="K75" s="16">
        <v>214645.62004758886</v>
      </c>
      <c r="L75" s="16">
        <v>210253.5859842028</v>
      </c>
      <c r="M75" s="16">
        <v>200628.08206121126</v>
      </c>
      <c r="N75" s="16">
        <v>191356.54772978928</v>
      </c>
      <c r="O75" s="16">
        <v>183545.70345118534</v>
      </c>
    </row>
    <row r="76" spans="1:15" x14ac:dyDescent="0.3">
      <c r="A76" s="15" t="str">
        <f>INDEX('R1. Scenario specifications'!$C$11:$C$49,MATCH($B76,'R1. Scenario specifications'!$A$11:$A$49,0))</f>
        <v>Vivid Paris NDCs - WEO New Policies Scenario emissions pathway run through TIAM</v>
      </c>
      <c r="B76" s="15" t="s">
        <v>14</v>
      </c>
      <c r="C76" s="15" t="s">
        <v>272</v>
      </c>
      <c r="D76" s="15" t="s">
        <v>265</v>
      </c>
      <c r="E76" s="16">
        <v>10361.181745582538</v>
      </c>
      <c r="F76" s="16">
        <v>10407.83994371498</v>
      </c>
      <c r="G76" s="16">
        <v>14509.24940053353</v>
      </c>
      <c r="H76" s="16">
        <v>17821.465670118941</v>
      </c>
      <c r="I76" s="16">
        <v>19897.669973707165</v>
      </c>
      <c r="J76" s="16">
        <v>21497.118260033112</v>
      </c>
      <c r="K76" s="16">
        <v>21743.410571987617</v>
      </c>
      <c r="L76" s="16">
        <v>21601.232335489607</v>
      </c>
      <c r="M76" s="16">
        <v>21400.262261392301</v>
      </c>
      <c r="N76" s="16">
        <v>21254.44124669626</v>
      </c>
      <c r="O76" s="16">
        <v>21037.689009406688</v>
      </c>
    </row>
    <row r="77" spans="1:15" x14ac:dyDescent="0.3">
      <c r="A77" s="15" t="str">
        <f>INDEX('R1. Scenario specifications'!$C$11:$C$49,MATCH($B77,'R1. Scenario specifications'!$A$11:$A$49,0))</f>
        <v>Vivid Paris NDCs - WEO New Policies Scenario emissions pathway run through TIAM</v>
      </c>
      <c r="B77" s="15" t="s">
        <v>14</v>
      </c>
      <c r="C77" s="15" t="s">
        <v>273</v>
      </c>
      <c r="D77" s="15" t="s">
        <v>266</v>
      </c>
      <c r="E77" s="16">
        <v>9499.4101148835834</v>
      </c>
      <c r="F77" s="16">
        <v>9854.7685931259057</v>
      </c>
      <c r="G77" s="16">
        <v>13753.197500000002</v>
      </c>
      <c r="H77" s="16">
        <v>14596.416971320799</v>
      </c>
      <c r="I77" s="16">
        <v>15649.957222630908</v>
      </c>
      <c r="J77" s="16">
        <v>18633.644132781428</v>
      </c>
      <c r="K77" s="16">
        <v>19678.812729630004</v>
      </c>
      <c r="L77" s="16">
        <v>20508.528430707145</v>
      </c>
      <c r="M77" s="16">
        <v>21826.664644892633</v>
      </c>
      <c r="N77" s="16">
        <v>22849.403641079691</v>
      </c>
      <c r="O77" s="16">
        <v>23679.924999999999</v>
      </c>
    </row>
    <row r="78" spans="1:15" x14ac:dyDescent="0.3">
      <c r="A78" s="15" t="str">
        <f>INDEX('R1. Scenario specifications'!$C$11:$C$49,MATCH($B78,'R1. Scenario specifications'!$A$11:$A$49,0))</f>
        <v>Vivid Paris NDCs - WEO New Policies Scenario emissions pathway run through TIAM</v>
      </c>
      <c r="B78" s="15" t="s">
        <v>14</v>
      </c>
      <c r="C78" s="15" t="s">
        <v>63</v>
      </c>
      <c r="D78" s="15" t="s">
        <v>275</v>
      </c>
      <c r="E78" s="16">
        <v>152820.69448659301</v>
      </c>
      <c r="F78" s="16">
        <v>158352.36410209554</v>
      </c>
      <c r="G78" s="16">
        <v>171674.73716211616</v>
      </c>
      <c r="H78" s="16">
        <v>182982.86503821131</v>
      </c>
      <c r="I78" s="16">
        <v>182074.31208018205</v>
      </c>
      <c r="J78" s="16">
        <v>180245.65903025644</v>
      </c>
      <c r="K78" s="16">
        <v>183661.98085901563</v>
      </c>
      <c r="L78" s="16">
        <v>178998.51243943934</v>
      </c>
      <c r="M78" s="16">
        <v>166152.68625928651</v>
      </c>
      <c r="N78" s="16">
        <v>153689.85516466055</v>
      </c>
      <c r="O78" s="16">
        <v>134480.02978846847</v>
      </c>
    </row>
    <row r="79" spans="1:15" x14ac:dyDescent="0.3">
      <c r="A79" s="15" t="str">
        <f>INDEX('R1. Scenario specifications'!$C$11:$C$49,MATCH($B79,'R1. Scenario specifications'!$A$11:$A$49,0))</f>
        <v>Vivid Paris NDCs - WEO New Policies Scenario emissions pathway run through TIAM</v>
      </c>
      <c r="B79" s="15" t="s">
        <v>14</v>
      </c>
      <c r="C79" s="15" t="s">
        <v>67</v>
      </c>
      <c r="D79" s="15" t="s">
        <v>267</v>
      </c>
      <c r="E79" s="16">
        <v>202.70125377665161</v>
      </c>
      <c r="F79" s="16">
        <v>194.90848865877462</v>
      </c>
      <c r="G79" s="16">
        <v>2623.4120224374333</v>
      </c>
      <c r="H79" s="16">
        <v>4141.7991140472104</v>
      </c>
      <c r="I79" s="16">
        <v>5649.3323160856862</v>
      </c>
      <c r="J79" s="16">
        <v>7086.8957080652917</v>
      </c>
      <c r="K79" s="16">
        <v>7130.3863066005315</v>
      </c>
      <c r="L79" s="16">
        <v>7119.5324170292324</v>
      </c>
      <c r="M79" s="16">
        <v>7119.5324170292324</v>
      </c>
      <c r="N79" s="16">
        <v>6922.5281356207979</v>
      </c>
      <c r="O79" s="16">
        <v>6523.0141296005831</v>
      </c>
    </row>
    <row r="80" spans="1:15" x14ac:dyDescent="0.3">
      <c r="A80" s="15" t="str">
        <f>INDEX('R1. Scenario specifications'!$C$11:$C$49,MATCH($B80,'R1. Scenario specifications'!$A$11:$A$49,0))</f>
        <v>Vivid Paris NDCs - WEO New Policies Scenario emissions pathway run through TIAM</v>
      </c>
      <c r="B80" s="15" t="s">
        <v>14</v>
      </c>
      <c r="C80" s="15" t="s">
        <v>71</v>
      </c>
      <c r="D80" s="15" t="s">
        <v>268</v>
      </c>
      <c r="E80" s="16">
        <v>67.937052631788802</v>
      </c>
      <c r="F80" s="16">
        <v>458.66984800047192</v>
      </c>
      <c r="G80" s="16">
        <v>1278.4438452900149</v>
      </c>
      <c r="H80" s="16">
        <v>3882.7361780122792</v>
      </c>
      <c r="I80" s="16">
        <v>16771.437580604001</v>
      </c>
      <c r="J80" s="16">
        <v>36309.644231831822</v>
      </c>
      <c r="K80" s="16">
        <v>40051.638282794935</v>
      </c>
      <c r="L80" s="16">
        <v>40756.708270176787</v>
      </c>
      <c r="M80" s="16">
        <v>40846.511889503134</v>
      </c>
      <c r="N80" s="16">
        <v>39839.709344775431</v>
      </c>
      <c r="O80" s="16">
        <v>39664.320128825799</v>
      </c>
    </row>
    <row r="81" spans="1:15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72</v>
      </c>
      <c r="D81" s="15" t="s">
        <v>268</v>
      </c>
      <c r="E81" s="16">
        <v>55.461114646679903</v>
      </c>
      <c r="F81" s="16">
        <v>60.524118034134894</v>
      </c>
      <c r="G81" s="16">
        <v>64.687762917592892</v>
      </c>
      <c r="H81" s="16">
        <v>64.713826068531574</v>
      </c>
      <c r="I81" s="16">
        <v>64.730146695452547</v>
      </c>
      <c r="J81" s="16">
        <v>64.745744116304763</v>
      </c>
      <c r="K81" s="16">
        <v>64.733933129423676</v>
      </c>
      <c r="L81" s="16">
        <v>64.718900966505885</v>
      </c>
      <c r="M81" s="16">
        <v>64.705251185961373</v>
      </c>
      <c r="N81" s="16">
        <v>58.994005548881049</v>
      </c>
      <c r="O81" s="16">
        <v>58.98767208570024</v>
      </c>
    </row>
    <row r="82" spans="1:15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76</v>
      </c>
      <c r="D82" s="15" t="s">
        <v>267</v>
      </c>
      <c r="E82" s="16">
        <v>1.963099940637433</v>
      </c>
      <c r="F82" s="16">
        <v>1.7858497922310177</v>
      </c>
      <c r="G82" s="16">
        <v>1.5022495547807513</v>
      </c>
      <c r="H82" s="16">
        <v>1.0014997031871673</v>
      </c>
      <c r="I82" s="16">
        <v>0.50074985159358421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</row>
    <row r="83" spans="1:15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73</v>
      </c>
      <c r="D83" s="15" t="s">
        <v>269</v>
      </c>
      <c r="E83" s="16">
        <v>1517.4635089937533</v>
      </c>
      <c r="F83" s="16">
        <v>1704.941889708542</v>
      </c>
      <c r="G83" s="16">
        <v>2729.4881269668758</v>
      </c>
      <c r="H83" s="16">
        <v>4500.4567624903657</v>
      </c>
      <c r="I83" s="16">
        <v>7422.8126983620723</v>
      </c>
      <c r="J83" s="16">
        <v>12149.94868144787</v>
      </c>
      <c r="K83" s="16">
        <v>19844.306462230321</v>
      </c>
      <c r="L83" s="16">
        <v>28940.304103316779</v>
      </c>
      <c r="M83" s="16">
        <v>46031.776860236365</v>
      </c>
      <c r="N83" s="16">
        <v>73873.360022787951</v>
      </c>
      <c r="O83" s="16">
        <v>105139.87661955904</v>
      </c>
    </row>
    <row r="84" spans="1:15" x14ac:dyDescent="0.3">
      <c r="A84" s="15" t="str">
        <f>INDEX('R1. Scenario specifications'!$C$11:$C$49,MATCH($B84,'R1. Scenario specifications'!$A$11:$A$49,0))</f>
        <v>Current 2DS, 2020 start, 'Expect the Unexpected'</v>
      </c>
      <c r="B84" s="15" t="s">
        <v>15</v>
      </c>
      <c r="C84" s="15" t="s">
        <v>271</v>
      </c>
      <c r="D84" s="15" t="s">
        <v>262</v>
      </c>
      <c r="E84" s="16">
        <v>49797.939774847815</v>
      </c>
      <c r="F84" s="16">
        <v>54330.172055368479</v>
      </c>
      <c r="G84" s="16">
        <v>71063.065536118971</v>
      </c>
      <c r="H84" s="16">
        <v>100671.26918411048</v>
      </c>
      <c r="I84" s="16">
        <v>118666.26106707654</v>
      </c>
      <c r="J84" s="16">
        <v>148817.08134877932</v>
      </c>
      <c r="K84" s="16">
        <v>183118.94080832382</v>
      </c>
      <c r="L84" s="16">
        <v>235274.91219984819</v>
      </c>
      <c r="M84" s="16">
        <v>274969.49010182644</v>
      </c>
      <c r="N84" s="16">
        <v>308516.0050207398</v>
      </c>
      <c r="O84" s="16">
        <v>327546.97936274024</v>
      </c>
    </row>
    <row r="85" spans="1:15" x14ac:dyDescent="0.3">
      <c r="A85" s="15" t="str">
        <f>INDEX('R1. Scenario specifications'!$C$11:$C$49,MATCH($B85,'R1. Scenario specifications'!$A$11:$A$49,0))</f>
        <v>Current 2DS, 2020 start, 'Expect the Unexpected'</v>
      </c>
      <c r="B85" s="15" t="s">
        <v>15</v>
      </c>
      <c r="C85" s="15" t="s">
        <v>61</v>
      </c>
      <c r="D85" s="15" t="s">
        <v>263</v>
      </c>
      <c r="E85" s="16">
        <v>132862.88014752162</v>
      </c>
      <c r="F85" s="16">
        <v>167798.22182371462</v>
      </c>
      <c r="G85" s="16">
        <v>133519.64726382788</v>
      </c>
      <c r="H85" s="16">
        <v>100594.26751495282</v>
      </c>
      <c r="I85" s="16">
        <v>87257.686212084489</v>
      </c>
      <c r="J85" s="16">
        <v>85881.395614843117</v>
      </c>
      <c r="K85" s="16">
        <v>92372.276562593601</v>
      </c>
      <c r="L85" s="16">
        <v>89197.975494987099</v>
      </c>
      <c r="M85" s="16">
        <v>103997.74841358124</v>
      </c>
      <c r="N85" s="16">
        <v>106134.63449665927</v>
      </c>
      <c r="O85" s="16">
        <v>98342.681285907427</v>
      </c>
    </row>
    <row r="86" spans="1:15" x14ac:dyDescent="0.3">
      <c r="A86" s="15" t="str">
        <f>INDEX('R1. Scenario specifications'!$C$11:$C$49,MATCH($B86,'R1. Scenario specifications'!$A$11:$A$49,0))</f>
        <v>Current 2DS, 2020 start, 'Expect the Unexpected'</v>
      </c>
      <c r="B86" s="15" t="s">
        <v>15</v>
      </c>
      <c r="C86" s="15" t="s">
        <v>62</v>
      </c>
      <c r="D86" s="15" t="s">
        <v>264</v>
      </c>
      <c r="E86" s="16">
        <v>114188.52179597958</v>
      </c>
      <c r="F86" s="16">
        <v>124225.69911207525</v>
      </c>
      <c r="G86" s="16">
        <v>164332.66770146618</v>
      </c>
      <c r="H86" s="16">
        <v>189588.5558450284</v>
      </c>
      <c r="I86" s="16">
        <v>193084.49772024294</v>
      </c>
      <c r="J86" s="16">
        <v>207948.24192796045</v>
      </c>
      <c r="K86" s="16">
        <v>197759.05888485062</v>
      </c>
      <c r="L86" s="16">
        <v>175940.7255379608</v>
      </c>
      <c r="M86" s="16">
        <v>146635.43935793982</v>
      </c>
      <c r="N86" s="16">
        <v>102803.54130696428</v>
      </c>
      <c r="O86" s="16">
        <v>82161.739967259273</v>
      </c>
    </row>
    <row r="87" spans="1:15" x14ac:dyDescent="0.3">
      <c r="A87" s="15" t="str">
        <f>INDEX('R1. Scenario specifications'!$C$11:$C$49,MATCH($B87,'R1. Scenario specifications'!$A$11:$A$49,0))</f>
        <v>Current 2DS, 2020 start, 'Expect the Unexpected'</v>
      </c>
      <c r="B87" s="15" t="s">
        <v>15</v>
      </c>
      <c r="C87" s="15" t="s">
        <v>272</v>
      </c>
      <c r="D87" s="15" t="s">
        <v>265</v>
      </c>
      <c r="E87" s="16">
        <v>10361.181745582538</v>
      </c>
      <c r="F87" s="16">
        <v>10407.83994371498</v>
      </c>
      <c r="G87" s="16">
        <v>14509.24940053353</v>
      </c>
      <c r="H87" s="16">
        <v>17821.438355405404</v>
      </c>
      <c r="I87" s="16">
        <v>20268.63024937646</v>
      </c>
      <c r="J87" s="16">
        <v>23365.759293432035</v>
      </c>
      <c r="K87" s="16">
        <v>24927.986052822162</v>
      </c>
      <c r="L87" s="16">
        <v>26128.439909648001</v>
      </c>
      <c r="M87" s="16">
        <v>28651.483671469989</v>
      </c>
      <c r="N87" s="16">
        <v>33498.673149727561</v>
      </c>
      <c r="O87" s="16">
        <v>37519.193302691616</v>
      </c>
    </row>
    <row r="88" spans="1:15" x14ac:dyDescent="0.3">
      <c r="A88" s="15" t="str">
        <f>INDEX('R1. Scenario specifications'!$C$11:$C$49,MATCH($B88,'R1. Scenario specifications'!$A$11:$A$49,0))</f>
        <v>Current 2DS, 2020 start, 'Expect the Unexpected'</v>
      </c>
      <c r="B88" s="15" t="s">
        <v>15</v>
      </c>
      <c r="C88" s="15" t="s">
        <v>273</v>
      </c>
      <c r="D88" s="15" t="s">
        <v>266</v>
      </c>
      <c r="E88" s="16">
        <v>9499.4101148835834</v>
      </c>
      <c r="F88" s="16">
        <v>9854.7685931259057</v>
      </c>
      <c r="G88" s="16">
        <v>13753.197500000002</v>
      </c>
      <c r="H88" s="16">
        <v>14596.416971320799</v>
      </c>
      <c r="I88" s="16">
        <v>16434.82492188664</v>
      </c>
      <c r="J88" s="16">
        <v>21206.483450028652</v>
      </c>
      <c r="K88" s="16">
        <v>24792.744726326058</v>
      </c>
      <c r="L88" s="16">
        <v>30607.838607184953</v>
      </c>
      <c r="M88" s="16">
        <v>33200.813010277023</v>
      </c>
      <c r="N88" s="16">
        <v>38203.645852591937</v>
      </c>
      <c r="O88" s="16">
        <v>39733.175000000003</v>
      </c>
    </row>
    <row r="89" spans="1:15" x14ac:dyDescent="0.3">
      <c r="A89" s="15" t="str">
        <f>INDEX('R1. Scenario specifications'!$C$11:$C$49,MATCH($B89,'R1. Scenario specifications'!$A$11:$A$49,0))</f>
        <v>Current 2DS, 2020 start, 'Expect the Unexpected'</v>
      </c>
      <c r="B89" s="15" t="s">
        <v>15</v>
      </c>
      <c r="C89" s="15" t="s">
        <v>63</v>
      </c>
      <c r="D89" s="15" t="s">
        <v>275</v>
      </c>
      <c r="E89" s="16">
        <v>152820.69448659301</v>
      </c>
      <c r="F89" s="16">
        <v>158352.36410209554</v>
      </c>
      <c r="G89" s="16">
        <v>171674.73716211616</v>
      </c>
      <c r="H89" s="16">
        <v>175669.00452309038</v>
      </c>
      <c r="I89" s="16">
        <v>171961.46262413342</v>
      </c>
      <c r="J89" s="16">
        <v>166248.12696883574</v>
      </c>
      <c r="K89" s="16">
        <v>162542.64673434303</v>
      </c>
      <c r="L89" s="16">
        <v>157619.45357848471</v>
      </c>
      <c r="M89" s="16">
        <v>159469.69125286004</v>
      </c>
      <c r="N89" s="16">
        <v>154471.52032162325</v>
      </c>
      <c r="O89" s="16">
        <v>136080.15536895322</v>
      </c>
    </row>
    <row r="90" spans="1:15" x14ac:dyDescent="0.3">
      <c r="A90" s="15" t="str">
        <f>INDEX('R1. Scenario specifications'!$C$11:$C$49,MATCH($B90,'R1. Scenario specifications'!$A$11:$A$49,0))</f>
        <v>Current 2DS, 2020 start, 'Expect the Unexpected'</v>
      </c>
      <c r="B90" s="15" t="s">
        <v>15</v>
      </c>
      <c r="C90" s="15" t="s">
        <v>67</v>
      </c>
      <c r="D90" s="15" t="s">
        <v>267</v>
      </c>
      <c r="E90" s="16">
        <v>202.70125377665161</v>
      </c>
      <c r="F90" s="16">
        <v>194.90848865877462</v>
      </c>
      <c r="G90" s="16">
        <v>2623.4120224374333</v>
      </c>
      <c r="H90" s="16">
        <v>4141.7991140472104</v>
      </c>
      <c r="I90" s="16">
        <v>5685.6092953633197</v>
      </c>
      <c r="J90" s="16">
        <v>7594.6745447254534</v>
      </c>
      <c r="K90" s="16">
        <v>9402.2470026799692</v>
      </c>
      <c r="L90" s="16">
        <v>10446.962487327251</v>
      </c>
      <c r="M90" s="16">
        <v>12725.387460916103</v>
      </c>
      <c r="N90" s="16">
        <v>20278.919451647031</v>
      </c>
      <c r="O90" s="16">
        <v>25980.870246520677</v>
      </c>
    </row>
    <row r="91" spans="1:15" x14ac:dyDescent="0.3">
      <c r="A91" s="15" t="str">
        <f>INDEX('R1. Scenario specifications'!$C$11:$C$49,MATCH($B91,'R1. Scenario specifications'!$A$11:$A$49,0))</f>
        <v>Current 2DS, 2020 start, 'Expect the Unexpected'</v>
      </c>
      <c r="B91" s="15" t="s">
        <v>15</v>
      </c>
      <c r="C91" s="15" t="s">
        <v>71</v>
      </c>
      <c r="D91" s="15" t="s">
        <v>268</v>
      </c>
      <c r="E91" s="16">
        <v>67.937052631788802</v>
      </c>
      <c r="F91" s="16">
        <v>458.66984800047192</v>
      </c>
      <c r="G91" s="16">
        <v>1278.4438452900149</v>
      </c>
      <c r="H91" s="16">
        <v>5214.5646829511898</v>
      </c>
      <c r="I91" s="16">
        <v>19007.177262671117</v>
      </c>
      <c r="J91" s="16">
        <v>28694.047161488063</v>
      </c>
      <c r="K91" s="16">
        <v>36430.914719067543</v>
      </c>
      <c r="L91" s="16">
        <v>45564.348998815811</v>
      </c>
      <c r="M91" s="16">
        <v>61503.910680421082</v>
      </c>
      <c r="N91" s="16">
        <v>89299.864310007019</v>
      </c>
      <c r="O91" s="16">
        <v>104172.30198853984</v>
      </c>
    </row>
    <row r="92" spans="1:15" x14ac:dyDescent="0.3">
      <c r="A92" s="15" t="str">
        <f>INDEX('R1. Scenario specifications'!$C$11:$C$49,MATCH($B92,'R1. Scenario specifications'!$A$11:$A$49,0))</f>
        <v>Current 2DS, 2020 start, 'Expect the Unexpected'</v>
      </c>
      <c r="B92" s="15" t="s">
        <v>15</v>
      </c>
      <c r="C92" s="15" t="s">
        <v>72</v>
      </c>
      <c r="D92" s="15" t="s">
        <v>268</v>
      </c>
      <c r="E92" s="16">
        <v>55.461114646679903</v>
      </c>
      <c r="F92" s="16">
        <v>60.524118034134894</v>
      </c>
      <c r="G92" s="16">
        <v>64.687762917592892</v>
      </c>
      <c r="H92" s="16">
        <v>64.711658906117094</v>
      </c>
      <c r="I92" s="16">
        <v>64.752463929049256</v>
      </c>
      <c r="J92" s="16">
        <v>64.884860300514418</v>
      </c>
      <c r="K92" s="16">
        <v>65.434481825273679</v>
      </c>
      <c r="L92" s="16">
        <v>801.61579654621755</v>
      </c>
      <c r="M92" s="16">
        <v>801.60061051156151</v>
      </c>
      <c r="N92" s="16">
        <v>801.58037199343005</v>
      </c>
      <c r="O92" s="16">
        <v>801.56013347529893</v>
      </c>
    </row>
    <row r="93" spans="1:15" x14ac:dyDescent="0.3">
      <c r="A93" s="15" t="str">
        <f>INDEX('R1. Scenario specifications'!$C$11:$C$49,MATCH($B93,'R1. Scenario specifications'!$A$11:$A$49,0))</f>
        <v>Current 2DS, 2020 start, 'Expect the Unexpected'</v>
      </c>
      <c r="B93" s="15" t="s">
        <v>15</v>
      </c>
      <c r="C93" s="15" t="s">
        <v>76</v>
      </c>
      <c r="D93" s="15" t="s">
        <v>267</v>
      </c>
      <c r="E93" s="16">
        <v>1.963099940637433</v>
      </c>
      <c r="F93" s="16">
        <v>1.7858497922310177</v>
      </c>
      <c r="G93" s="16">
        <v>1.5022495547807513</v>
      </c>
      <c r="H93" s="16">
        <v>1.0014997031871682</v>
      </c>
      <c r="I93" s="16">
        <v>0.50074985159358421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</row>
    <row r="94" spans="1:15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73</v>
      </c>
      <c r="D94" s="15" t="s">
        <v>269</v>
      </c>
      <c r="E94" s="16">
        <v>1517.4635089937533</v>
      </c>
      <c r="F94" s="16">
        <v>1704.941889708542</v>
      </c>
      <c r="G94" s="16">
        <v>2729.4881269668758</v>
      </c>
      <c r="H94" s="16">
        <v>11642.940065464465</v>
      </c>
      <c r="I94" s="16">
        <v>26848.225584908225</v>
      </c>
      <c r="J94" s="16">
        <v>31461.107725333597</v>
      </c>
      <c r="K94" s="16">
        <v>43342.512876807392</v>
      </c>
      <c r="L94" s="16">
        <v>63024.767890087991</v>
      </c>
      <c r="M94" s="16">
        <v>91842.339999980759</v>
      </c>
      <c r="N94" s="16">
        <v>143940.66415669076</v>
      </c>
      <c r="O94" s="16">
        <v>186705.76171911249</v>
      </c>
    </row>
    <row r="95" spans="1:15" x14ac:dyDescent="0.3">
      <c r="A95" s="15" t="str">
        <f>INDEX('R1. Scenario specifications'!$C$11:$C$49,MATCH($B95,'R1. Scenario specifications'!$A$11:$A$49,0))</f>
        <v>Current 2DS, 2030 start, 'Expect the Unexpected' but with cheap energy efficiency</v>
      </c>
      <c r="B95" s="15" t="s">
        <v>16</v>
      </c>
      <c r="C95" s="15" t="s">
        <v>271</v>
      </c>
      <c r="D95" s="15" t="s">
        <v>262</v>
      </c>
      <c r="E95" s="16">
        <v>49797.939774847815</v>
      </c>
      <c r="F95" s="16">
        <v>54330.172055368479</v>
      </c>
      <c r="G95" s="16">
        <v>71063.065536118971</v>
      </c>
      <c r="H95" s="16">
        <v>102006.92129409105</v>
      </c>
      <c r="I95" s="16">
        <v>109311.32656313197</v>
      </c>
      <c r="J95" s="16">
        <v>132408.55554872134</v>
      </c>
      <c r="K95" s="16">
        <v>155824.44328933282</v>
      </c>
      <c r="L95" s="16">
        <v>206826.6218856468</v>
      </c>
      <c r="M95" s="16">
        <v>258831.34863270025</v>
      </c>
      <c r="N95" s="16">
        <v>295039.74341369915</v>
      </c>
      <c r="O95" s="16">
        <v>327187.53929791489</v>
      </c>
    </row>
    <row r="96" spans="1:15" x14ac:dyDescent="0.3">
      <c r="A96" s="15" t="str">
        <f>INDEX('R1. Scenario specifications'!$C$11:$C$49,MATCH($B96,'R1. Scenario specifications'!$A$11:$A$49,0))</f>
        <v>Current 2DS, 2030 start, 'Expect the Unexpected' but with cheap energy efficiency</v>
      </c>
      <c r="B96" s="15" t="s">
        <v>16</v>
      </c>
      <c r="C96" s="15" t="s">
        <v>61</v>
      </c>
      <c r="D96" s="15" t="s">
        <v>263</v>
      </c>
      <c r="E96" s="16">
        <v>132862.88014752162</v>
      </c>
      <c r="F96" s="16">
        <v>167798.22182371462</v>
      </c>
      <c r="G96" s="16">
        <v>133519.64726382788</v>
      </c>
      <c r="H96" s="16">
        <v>130225.122267367</v>
      </c>
      <c r="I96" s="16">
        <v>94951.008847703459</v>
      </c>
      <c r="J96" s="16">
        <v>73252.092920227631</v>
      </c>
      <c r="K96" s="16">
        <v>54041.060839376238</v>
      </c>
      <c r="L96" s="16">
        <v>68426.497460398314</v>
      </c>
      <c r="M96" s="16">
        <v>77248.323588468673</v>
      </c>
      <c r="N96" s="16">
        <v>78682.008219384647</v>
      </c>
      <c r="O96" s="16">
        <v>73829.746604047585</v>
      </c>
    </row>
    <row r="97" spans="1:15" x14ac:dyDescent="0.3">
      <c r="A97" s="15" t="str">
        <f>INDEX('R1. Scenario specifications'!$C$11:$C$49,MATCH($B97,'R1. Scenario specifications'!$A$11:$A$49,0))</f>
        <v>Current 2DS, 2030 start, 'Expect the Unexpected' but with cheap energy efficiency</v>
      </c>
      <c r="B97" s="15" t="s">
        <v>16</v>
      </c>
      <c r="C97" s="15" t="s">
        <v>62</v>
      </c>
      <c r="D97" s="15" t="s">
        <v>264</v>
      </c>
      <c r="E97" s="16">
        <v>114188.52179597958</v>
      </c>
      <c r="F97" s="16">
        <v>124225.69911207525</v>
      </c>
      <c r="G97" s="16">
        <v>164332.66770146618</v>
      </c>
      <c r="H97" s="16">
        <v>186632.16982401939</v>
      </c>
      <c r="I97" s="16">
        <v>187040.99986969115</v>
      </c>
      <c r="J97" s="16">
        <v>180107.27771136703</v>
      </c>
      <c r="K97" s="16">
        <v>181310.80267650902</v>
      </c>
      <c r="L97" s="16">
        <v>154866.77417094199</v>
      </c>
      <c r="M97" s="16">
        <v>129748.67306958411</v>
      </c>
      <c r="N97" s="16">
        <v>95549.017459906099</v>
      </c>
      <c r="O97" s="16">
        <v>76121.889857821428</v>
      </c>
    </row>
    <row r="98" spans="1:15" x14ac:dyDescent="0.3">
      <c r="A98" s="15" t="str">
        <f>INDEX('R1. Scenario specifications'!$C$11:$C$49,MATCH($B98,'R1. Scenario specifications'!$A$11:$A$49,0))</f>
        <v>Current 2DS, 2030 start, 'Expect the Unexpected' but with cheap energy efficiency</v>
      </c>
      <c r="B98" s="15" t="s">
        <v>16</v>
      </c>
      <c r="C98" s="15" t="s">
        <v>272</v>
      </c>
      <c r="D98" s="15" t="s">
        <v>265</v>
      </c>
      <c r="E98" s="16">
        <v>10361.181745582538</v>
      </c>
      <c r="F98" s="16">
        <v>10407.83994371498</v>
      </c>
      <c r="G98" s="16">
        <v>14509.24940053353</v>
      </c>
      <c r="H98" s="16">
        <v>17821.465670118941</v>
      </c>
      <c r="I98" s="16">
        <v>19998.300388589494</v>
      </c>
      <c r="J98" s="16">
        <v>22489.924304352375</v>
      </c>
      <c r="K98" s="16">
        <v>23687.319314447712</v>
      </c>
      <c r="L98" s="16">
        <v>24768.731301337531</v>
      </c>
      <c r="M98" s="16">
        <v>25541.005808055339</v>
      </c>
      <c r="N98" s="16">
        <v>30250.650591861289</v>
      </c>
      <c r="O98" s="16">
        <v>34702.322978238131</v>
      </c>
    </row>
    <row r="99" spans="1:15" x14ac:dyDescent="0.3">
      <c r="A99" s="15" t="str">
        <f>INDEX('R1. Scenario specifications'!$C$11:$C$49,MATCH($B99,'R1. Scenario specifications'!$A$11:$A$49,0))</f>
        <v>Current 2DS, 2030 start, 'Expect the Unexpected' but with cheap energy efficiency</v>
      </c>
      <c r="B99" s="15" t="s">
        <v>16</v>
      </c>
      <c r="C99" s="15" t="s">
        <v>273</v>
      </c>
      <c r="D99" s="15" t="s">
        <v>266</v>
      </c>
      <c r="E99" s="16">
        <v>9499.4101148835834</v>
      </c>
      <c r="F99" s="16">
        <v>9854.7685931259057</v>
      </c>
      <c r="G99" s="16">
        <v>13753.197500000002</v>
      </c>
      <c r="H99" s="16">
        <v>14596.416971320799</v>
      </c>
      <c r="I99" s="16">
        <v>15649.957222630908</v>
      </c>
      <c r="J99" s="16">
        <v>20358.967672583931</v>
      </c>
      <c r="K99" s="16">
        <v>22165.95224169844</v>
      </c>
      <c r="L99" s="16">
        <v>25905.938727682296</v>
      </c>
      <c r="M99" s="16">
        <v>28011.545127196972</v>
      </c>
      <c r="N99" s="16">
        <v>36354.438661975895</v>
      </c>
      <c r="O99" s="16">
        <v>37967.655394235939</v>
      </c>
    </row>
    <row r="100" spans="1:15" x14ac:dyDescent="0.3">
      <c r="A100" s="15" t="str">
        <f>INDEX('R1. Scenario specifications'!$C$11:$C$49,MATCH($B100,'R1. Scenario specifications'!$A$11:$A$49,0))</f>
        <v>Current 2DS, 2030 start, 'Expect the Unexpected' but with cheap energy efficiency</v>
      </c>
      <c r="B100" s="15" t="s">
        <v>16</v>
      </c>
      <c r="C100" s="15" t="s">
        <v>63</v>
      </c>
      <c r="D100" s="15" t="s">
        <v>275</v>
      </c>
      <c r="E100" s="16">
        <v>152820.69448659301</v>
      </c>
      <c r="F100" s="16">
        <v>158352.36410209554</v>
      </c>
      <c r="G100" s="16">
        <v>171674.73716211616</v>
      </c>
      <c r="H100" s="16">
        <v>182982.86503821131</v>
      </c>
      <c r="I100" s="16">
        <v>162316.55977817145</v>
      </c>
      <c r="J100" s="16">
        <v>146068.210708228</v>
      </c>
      <c r="K100" s="16">
        <v>147056.71084353738</v>
      </c>
      <c r="L100" s="16">
        <v>141009.99287210635</v>
      </c>
      <c r="M100" s="16">
        <v>138677.17231875189</v>
      </c>
      <c r="N100" s="16">
        <v>136812.81022000904</v>
      </c>
      <c r="O100" s="16">
        <v>122905.51601105672</v>
      </c>
    </row>
    <row r="101" spans="1:15" x14ac:dyDescent="0.3">
      <c r="A101" s="15" t="str">
        <f>INDEX('R1. Scenario specifications'!$C$11:$C$49,MATCH($B101,'R1. Scenario specifications'!$A$11:$A$49,0))</f>
        <v>Current 2DS, 2030 start, 'Expect the Unexpected' but with cheap energy efficiency</v>
      </c>
      <c r="B101" s="15" t="s">
        <v>16</v>
      </c>
      <c r="C101" s="15" t="s">
        <v>67</v>
      </c>
      <c r="D101" s="15" t="s">
        <v>267</v>
      </c>
      <c r="E101" s="16">
        <v>202.70125377665161</v>
      </c>
      <c r="F101" s="16">
        <v>194.90848865877462</v>
      </c>
      <c r="G101" s="16">
        <v>2623.4120224374333</v>
      </c>
      <c r="H101" s="16">
        <v>4141.7991140472104</v>
      </c>
      <c r="I101" s="16">
        <v>5649.3323160856862</v>
      </c>
      <c r="J101" s="16">
        <v>7402.0995737425374</v>
      </c>
      <c r="K101" s="16">
        <v>9042.0480027535014</v>
      </c>
      <c r="L101" s="16">
        <v>8882.771762581704</v>
      </c>
      <c r="M101" s="16">
        <v>8983.691667047442</v>
      </c>
      <c r="N101" s="16">
        <v>10386.453642726412</v>
      </c>
      <c r="O101" s="16">
        <v>14505.449902665438</v>
      </c>
    </row>
    <row r="102" spans="1:15" x14ac:dyDescent="0.3">
      <c r="A102" s="15" t="str">
        <f>INDEX('R1. Scenario specifications'!$C$11:$C$49,MATCH($B102,'R1. Scenario specifications'!$A$11:$A$49,0))</f>
        <v>Current 2DS, 2030 start, 'Expect the Unexpected' but with cheap energy efficiency</v>
      </c>
      <c r="B102" s="15" t="s">
        <v>16</v>
      </c>
      <c r="C102" s="15" t="s">
        <v>71</v>
      </c>
      <c r="D102" s="15" t="s">
        <v>268</v>
      </c>
      <c r="E102" s="16">
        <v>67.937052631788802</v>
      </c>
      <c r="F102" s="16">
        <v>458.66984800047192</v>
      </c>
      <c r="G102" s="16">
        <v>1278.4438452900149</v>
      </c>
      <c r="H102" s="16">
        <v>3882.7361780122792</v>
      </c>
      <c r="I102" s="16">
        <v>15578.457285347027</v>
      </c>
      <c r="J102" s="16">
        <v>25066.038288185635</v>
      </c>
      <c r="K102" s="16">
        <v>34467.669748246692</v>
      </c>
      <c r="L102" s="16">
        <v>41244.511829475639</v>
      </c>
      <c r="M102" s="16">
        <v>51418.405692983353</v>
      </c>
      <c r="N102" s="16">
        <v>69443.791644858051</v>
      </c>
      <c r="O102" s="16">
        <v>85276.97042518518</v>
      </c>
    </row>
    <row r="103" spans="1:15" x14ac:dyDescent="0.3">
      <c r="A103" s="15" t="str">
        <f>INDEX('R1. Scenario specifications'!$C$11:$C$49,MATCH($B103,'R1. Scenario specifications'!$A$11:$A$49,0))</f>
        <v>Current 2DS, 2030 start, 'Expect the Unexpected' but with cheap energy efficiency</v>
      </c>
      <c r="B103" s="15" t="s">
        <v>16</v>
      </c>
      <c r="C103" s="15" t="s">
        <v>72</v>
      </c>
      <c r="D103" s="15" t="s">
        <v>268</v>
      </c>
      <c r="E103" s="16">
        <v>55.461114646679903</v>
      </c>
      <c r="F103" s="16">
        <v>60.524118034134894</v>
      </c>
      <c r="G103" s="16">
        <v>64.687762917592892</v>
      </c>
      <c r="H103" s="16">
        <v>64.713826068531574</v>
      </c>
      <c r="I103" s="16">
        <v>64.716191578012797</v>
      </c>
      <c r="J103" s="16">
        <v>64.733057590647206</v>
      </c>
      <c r="K103" s="16">
        <v>64.732808357032425</v>
      </c>
      <c r="L103" s="16">
        <v>221.95065046342302</v>
      </c>
      <c r="M103" s="16">
        <v>221.93546695164704</v>
      </c>
      <c r="N103" s="16">
        <v>221.92028343987099</v>
      </c>
      <c r="O103" s="16">
        <v>221.90509992809504</v>
      </c>
    </row>
    <row r="104" spans="1:15" x14ac:dyDescent="0.3">
      <c r="A104" s="15" t="str">
        <f>INDEX('R1. Scenario specifications'!$C$11:$C$49,MATCH($B104,'R1. Scenario specifications'!$A$11:$A$49,0))</f>
        <v>Current 2DS, 2030 start, 'Expect the Unexpected' but with cheap energy efficiency</v>
      </c>
      <c r="B104" s="15" t="s">
        <v>16</v>
      </c>
      <c r="C104" s="15" t="s">
        <v>76</v>
      </c>
      <c r="D104" s="15" t="s">
        <v>267</v>
      </c>
      <c r="E104" s="16">
        <v>1.963099940637433</v>
      </c>
      <c r="F104" s="16">
        <v>1.7858497922310177</v>
      </c>
      <c r="G104" s="16">
        <v>1.5022495547807513</v>
      </c>
      <c r="H104" s="16">
        <v>1.0014997031871673</v>
      </c>
      <c r="I104" s="16">
        <v>0.50074985159358421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</row>
    <row r="105" spans="1:15" x14ac:dyDescent="0.3">
      <c r="A105" s="15" t="str">
        <f>INDEX('R1. Scenario specifications'!$C$11:$C$49,MATCH($B105,'R1. Scenario specifications'!$A$11:$A$49,0))</f>
        <v>Current 2DS, 2030 start, 'Expect the Unexpected' but with cheap energy efficiency</v>
      </c>
      <c r="B105" s="15" t="s">
        <v>16</v>
      </c>
      <c r="C105" s="15" t="s">
        <v>73</v>
      </c>
      <c r="D105" s="15" t="s">
        <v>269</v>
      </c>
      <c r="E105" s="16">
        <v>1517.4635089937533</v>
      </c>
      <c r="F105" s="16">
        <v>1704.941889708542</v>
      </c>
      <c r="G105" s="16">
        <v>2729.4881269668758</v>
      </c>
      <c r="H105" s="16">
        <v>4500.4567624903657</v>
      </c>
      <c r="I105" s="16">
        <v>18845.53274256763</v>
      </c>
      <c r="J105" s="16">
        <v>27975.664579575594</v>
      </c>
      <c r="K105" s="16">
        <v>36166.8176041021</v>
      </c>
      <c r="L105" s="16">
        <v>50917.679550244095</v>
      </c>
      <c r="M105" s="16">
        <v>73095.89906027542</v>
      </c>
      <c r="N105" s="16">
        <v>114046.81390427701</v>
      </c>
      <c r="O105" s="16">
        <v>156020.9994967173</v>
      </c>
    </row>
    <row r="106" spans="1:15" x14ac:dyDescent="0.3">
      <c r="A106" s="15" t="str">
        <f>INDEX('R1. Scenario specifications'!$C$11:$C$49,MATCH($B106,'R1. Scenario specifications'!$A$11:$A$49,0))</f>
        <v>Current 2DS, 2020 start, 'Expect the Unexpected' but with most conservative biomass CCS / NET technology cost assumptions</v>
      </c>
      <c r="B106" s="15" t="s">
        <v>17</v>
      </c>
      <c r="C106" s="15" t="s">
        <v>271</v>
      </c>
      <c r="D106" s="15" t="s">
        <v>262</v>
      </c>
      <c r="E106" s="16">
        <v>49797.939774847815</v>
      </c>
      <c r="F106" s="16">
        <v>54330.172055368479</v>
      </c>
      <c r="G106" s="16">
        <v>71063.065536118971</v>
      </c>
      <c r="H106" s="16">
        <v>98775.727667224739</v>
      </c>
      <c r="I106" s="16">
        <v>116133.00660608363</v>
      </c>
      <c r="J106" s="16">
        <v>144901.56098578742</v>
      </c>
      <c r="K106" s="16">
        <v>181784.27577194155</v>
      </c>
      <c r="L106" s="16">
        <v>234236.55224398687</v>
      </c>
      <c r="M106" s="16">
        <v>275251.05929390964</v>
      </c>
      <c r="N106" s="16">
        <v>308517.68820426898</v>
      </c>
      <c r="O106" s="16">
        <v>327547.44244967593</v>
      </c>
    </row>
    <row r="107" spans="1:15" x14ac:dyDescent="0.3">
      <c r="A107" s="15" t="str">
        <f>INDEX('R1. Scenario specifications'!$C$11:$C$49,MATCH($B107,'R1. Scenario specifications'!$A$11:$A$49,0))</f>
        <v>Current 2DS, 2020 start, 'Expect the Unexpected' but with most conservative biomass CCS / NET technology cost assumptions</v>
      </c>
      <c r="B107" s="15" t="s">
        <v>17</v>
      </c>
      <c r="C107" s="15" t="s">
        <v>61</v>
      </c>
      <c r="D107" s="15" t="s">
        <v>263</v>
      </c>
      <c r="E107" s="16">
        <v>132862.88014752162</v>
      </c>
      <c r="F107" s="16">
        <v>167798.22182371462</v>
      </c>
      <c r="G107" s="16">
        <v>133519.64726382788</v>
      </c>
      <c r="H107" s="16">
        <v>100232.15275175347</v>
      </c>
      <c r="I107" s="16">
        <v>87312.592422961476</v>
      </c>
      <c r="J107" s="16">
        <v>86328.331945900602</v>
      </c>
      <c r="K107" s="16">
        <v>91969.417168614731</v>
      </c>
      <c r="L107" s="16">
        <v>89177.430978244825</v>
      </c>
      <c r="M107" s="16">
        <v>103923.36061109715</v>
      </c>
      <c r="N107" s="16">
        <v>106074.32381032205</v>
      </c>
      <c r="O107" s="16">
        <v>98322.00656008863</v>
      </c>
    </row>
    <row r="108" spans="1:15" x14ac:dyDescent="0.3">
      <c r="A108" s="15" t="str">
        <f>INDEX('R1. Scenario specifications'!$C$11:$C$49,MATCH($B108,'R1. Scenario specifications'!$A$11:$A$49,0))</f>
        <v>Current 2DS, 2020 start, 'Expect the Unexpected' but with most conservative biomass CCS / NET technology cost assumptions</v>
      </c>
      <c r="B108" s="15" t="s">
        <v>17</v>
      </c>
      <c r="C108" s="15" t="s">
        <v>62</v>
      </c>
      <c r="D108" s="15" t="s">
        <v>264</v>
      </c>
      <c r="E108" s="16">
        <v>114188.52179597958</v>
      </c>
      <c r="F108" s="16">
        <v>124225.69911207525</v>
      </c>
      <c r="G108" s="16">
        <v>164332.66770146618</v>
      </c>
      <c r="H108" s="16">
        <v>190194.29740457339</v>
      </c>
      <c r="I108" s="16">
        <v>193581.59400640061</v>
      </c>
      <c r="J108" s="16">
        <v>208955.2907985145</v>
      </c>
      <c r="K108" s="16">
        <v>198002.36215694374</v>
      </c>
      <c r="L108" s="16">
        <v>176285.26708752679</v>
      </c>
      <c r="M108" s="16">
        <v>146549.98596234564</v>
      </c>
      <c r="N108" s="16">
        <v>102682.45576346292</v>
      </c>
      <c r="O108" s="16">
        <v>81930.904587545985</v>
      </c>
    </row>
    <row r="109" spans="1:15" x14ac:dyDescent="0.3">
      <c r="A109" s="15" t="str">
        <f>INDEX('R1. Scenario specifications'!$C$11:$C$49,MATCH($B109,'R1. Scenario specifications'!$A$11:$A$49,0))</f>
        <v>Current 2DS, 2020 start, 'Expect the Unexpected' but with most conservative biomass CCS / NET technology cost assumptions</v>
      </c>
      <c r="B109" s="15" t="s">
        <v>17</v>
      </c>
      <c r="C109" s="15" t="s">
        <v>272</v>
      </c>
      <c r="D109" s="15" t="s">
        <v>265</v>
      </c>
      <c r="E109" s="16">
        <v>10361.181745582538</v>
      </c>
      <c r="F109" s="16">
        <v>10407.83994371498</v>
      </c>
      <c r="G109" s="16">
        <v>14509.24940053353</v>
      </c>
      <c r="H109" s="16">
        <v>17821.438355405404</v>
      </c>
      <c r="I109" s="16">
        <v>20272.897522140411</v>
      </c>
      <c r="J109" s="16">
        <v>23370.858005409173</v>
      </c>
      <c r="K109" s="16">
        <v>24881.048399025382</v>
      </c>
      <c r="L109" s="16">
        <v>26109.632534629916</v>
      </c>
      <c r="M109" s="16">
        <v>28718.723364619262</v>
      </c>
      <c r="N109" s="16">
        <v>33485.079924240941</v>
      </c>
      <c r="O109" s="16">
        <v>37519.205570961349</v>
      </c>
    </row>
    <row r="110" spans="1:15" x14ac:dyDescent="0.3">
      <c r="A110" s="15" t="str">
        <f>INDEX('R1. Scenario specifications'!$C$11:$C$49,MATCH($B110,'R1. Scenario specifications'!$A$11:$A$49,0))</f>
        <v>Current 2DS, 2020 start, 'Expect the Unexpected' but with most conservative biomass CCS / NET technology cost assumptions</v>
      </c>
      <c r="B110" s="15" t="s">
        <v>17</v>
      </c>
      <c r="C110" s="15" t="s">
        <v>273</v>
      </c>
      <c r="D110" s="15" t="s">
        <v>266</v>
      </c>
      <c r="E110" s="16">
        <v>9499.4101148835834</v>
      </c>
      <c r="F110" s="16">
        <v>9854.7685931259057</v>
      </c>
      <c r="G110" s="16">
        <v>13753.197500000002</v>
      </c>
      <c r="H110" s="16">
        <v>14596.416971320799</v>
      </c>
      <c r="I110" s="16">
        <v>16434.824921886651</v>
      </c>
      <c r="J110" s="16">
        <v>21544.938949131982</v>
      </c>
      <c r="K110" s="16">
        <v>24594.196325955687</v>
      </c>
      <c r="L110" s="16">
        <v>30197.10166226486</v>
      </c>
      <c r="M110" s="16">
        <v>33197.183251411298</v>
      </c>
      <c r="N110" s="16">
        <v>38202.100113824687</v>
      </c>
      <c r="O110" s="16">
        <v>39733.175000000003</v>
      </c>
    </row>
    <row r="111" spans="1:15" x14ac:dyDescent="0.3">
      <c r="A111" s="15" t="str">
        <f>INDEX('R1. Scenario specifications'!$C$11:$C$49,MATCH($B111,'R1. Scenario specifications'!$A$11:$A$49,0))</f>
        <v>Current 2DS, 2020 start, 'Expect the Unexpected' but with most conservative biomass CCS / NET technology cost assumptions</v>
      </c>
      <c r="B111" s="15" t="s">
        <v>17</v>
      </c>
      <c r="C111" s="15" t="s">
        <v>63</v>
      </c>
      <c r="D111" s="15" t="s">
        <v>275</v>
      </c>
      <c r="E111" s="16">
        <v>152820.69448659301</v>
      </c>
      <c r="F111" s="16">
        <v>158352.36410209554</v>
      </c>
      <c r="G111" s="16">
        <v>171674.73716211616</v>
      </c>
      <c r="H111" s="16">
        <v>175631.82564606037</v>
      </c>
      <c r="I111" s="16">
        <v>171932.68645695501</v>
      </c>
      <c r="J111" s="16">
        <v>165581.46383446615</v>
      </c>
      <c r="K111" s="16">
        <v>162649.8173990444</v>
      </c>
      <c r="L111" s="16">
        <v>157615.24799320693</v>
      </c>
      <c r="M111" s="16">
        <v>159287.96110662274</v>
      </c>
      <c r="N111" s="16">
        <v>154277.69442290851</v>
      </c>
      <c r="O111" s="16">
        <v>136054.2933695995</v>
      </c>
    </row>
    <row r="112" spans="1:15" x14ac:dyDescent="0.3">
      <c r="A112" s="15" t="str">
        <f>INDEX('R1. Scenario specifications'!$C$11:$C$49,MATCH($B112,'R1. Scenario specifications'!$A$11:$A$49,0))</f>
        <v>Current 2DS, 2020 start, 'Expect the Unexpected' but with most conservative biomass CCS / NET technology cost assumptions</v>
      </c>
      <c r="B112" s="15" t="s">
        <v>17</v>
      </c>
      <c r="C112" s="15" t="s">
        <v>67</v>
      </c>
      <c r="D112" s="15" t="s">
        <v>267</v>
      </c>
      <c r="E112" s="16">
        <v>202.70125377665161</v>
      </c>
      <c r="F112" s="16">
        <v>194.90848865877462</v>
      </c>
      <c r="G112" s="16">
        <v>2623.4120224374333</v>
      </c>
      <c r="H112" s="16">
        <v>4141.7991140472104</v>
      </c>
      <c r="I112" s="16">
        <v>5685.6092953633197</v>
      </c>
      <c r="J112" s="16">
        <v>7706.2726612628094</v>
      </c>
      <c r="K112" s="16">
        <v>10072.087247172152</v>
      </c>
      <c r="L112" s="16">
        <v>10938.034770099375</v>
      </c>
      <c r="M112" s="16">
        <v>12714.364849100548</v>
      </c>
      <c r="N112" s="16">
        <v>20279.97397966668</v>
      </c>
      <c r="O112" s="16">
        <v>25981.318455794761</v>
      </c>
    </row>
    <row r="113" spans="1:15" x14ac:dyDescent="0.3">
      <c r="A113" s="15" t="str">
        <f>INDEX('R1. Scenario specifications'!$C$11:$C$49,MATCH($B113,'R1. Scenario specifications'!$A$11:$A$49,0))</f>
        <v>Current 2DS, 2020 start, 'Expect the Unexpected' but with most conservative biomass CCS / NET technology cost assumptions</v>
      </c>
      <c r="B113" s="15" t="s">
        <v>17</v>
      </c>
      <c r="C113" s="15" t="s">
        <v>71</v>
      </c>
      <c r="D113" s="15" t="s">
        <v>268</v>
      </c>
      <c r="E113" s="16">
        <v>67.937052631788802</v>
      </c>
      <c r="F113" s="16">
        <v>458.66984800047192</v>
      </c>
      <c r="G113" s="16">
        <v>1278.4438452900149</v>
      </c>
      <c r="H113" s="16">
        <v>5217.2142955638128</v>
      </c>
      <c r="I113" s="16">
        <v>19022.142995193168</v>
      </c>
      <c r="J113" s="16">
        <v>28765.756383654563</v>
      </c>
      <c r="K113" s="16">
        <v>36501.583417648188</v>
      </c>
      <c r="L113" s="16">
        <v>45663.878510767929</v>
      </c>
      <c r="M113" s="16">
        <v>61564.56078383472</v>
      </c>
      <c r="N113" s="16">
        <v>89291.898101623228</v>
      </c>
      <c r="O113" s="16">
        <v>104059.74943868362</v>
      </c>
    </row>
    <row r="114" spans="1:15" x14ac:dyDescent="0.3">
      <c r="A114" s="15" t="str">
        <f>INDEX('R1. Scenario specifications'!$C$11:$C$49,MATCH($B114,'R1. Scenario specifications'!$A$11:$A$49,0))</f>
        <v>Current 2DS, 2020 start, 'Expect the Unexpected' but with most conservative biomass CCS / NET technology cost assumptions</v>
      </c>
      <c r="B114" s="15" t="s">
        <v>17</v>
      </c>
      <c r="C114" s="15" t="s">
        <v>72</v>
      </c>
      <c r="D114" s="15" t="s">
        <v>268</v>
      </c>
      <c r="E114" s="16">
        <v>55.461114646679903</v>
      </c>
      <c r="F114" s="16">
        <v>60.524118034134894</v>
      </c>
      <c r="G114" s="16">
        <v>64.687762917592892</v>
      </c>
      <c r="H114" s="16">
        <v>64.711658906117094</v>
      </c>
      <c r="I114" s="16">
        <v>64.752463929049256</v>
      </c>
      <c r="J114" s="16">
        <v>64.884860300514418</v>
      </c>
      <c r="K114" s="16">
        <v>65.434481825273679</v>
      </c>
      <c r="L114" s="16">
        <v>799.70414236235297</v>
      </c>
      <c r="M114" s="16">
        <v>799.68895632769681</v>
      </c>
      <c r="N114" s="16">
        <v>799.66871780956558</v>
      </c>
      <c r="O114" s="16">
        <v>799.64847929143423</v>
      </c>
    </row>
    <row r="115" spans="1:15" x14ac:dyDescent="0.3">
      <c r="A115" s="15" t="str">
        <f>INDEX('R1. Scenario specifications'!$C$11:$C$49,MATCH($B115,'R1. Scenario specifications'!$A$11:$A$49,0))</f>
        <v>Current 2DS, 2020 start, 'Expect the Unexpected' but with most conservative biomass CCS / NET technology cost assumptions</v>
      </c>
      <c r="B115" s="15" t="s">
        <v>17</v>
      </c>
      <c r="C115" s="15" t="s">
        <v>76</v>
      </c>
      <c r="D115" s="15" t="s">
        <v>267</v>
      </c>
      <c r="E115" s="16">
        <v>1.963099940637433</v>
      </c>
      <c r="F115" s="16">
        <v>1.7858497922310177</v>
      </c>
      <c r="G115" s="16">
        <v>1.5022495547807513</v>
      </c>
      <c r="H115" s="16">
        <v>1.0014997031871682</v>
      </c>
      <c r="I115" s="16">
        <v>0.50074985159358421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</row>
    <row r="116" spans="1:15" x14ac:dyDescent="0.3">
      <c r="A116" s="15" t="str">
        <f>INDEX('R1. Scenario specifications'!$C$11:$C$49,MATCH($B116,'R1. Scenario specifications'!$A$11:$A$49,0))</f>
        <v>Current 2DS, 2020 start, 'Expect the Unexpected' but with most conservative biomass CCS / NET technology cost assumptions</v>
      </c>
      <c r="B116" s="15" t="s">
        <v>17</v>
      </c>
      <c r="C116" s="15" t="s">
        <v>73</v>
      </c>
      <c r="D116" s="15" t="s">
        <v>269</v>
      </c>
      <c r="E116" s="16">
        <v>1517.4635089937533</v>
      </c>
      <c r="F116" s="16">
        <v>1704.941889708542</v>
      </c>
      <c r="G116" s="16">
        <v>2729.4881269668758</v>
      </c>
      <c r="H116" s="16">
        <v>11926.456549223398</v>
      </c>
      <c r="I116" s="16">
        <v>27128.023518533017</v>
      </c>
      <c r="J116" s="16">
        <v>31500.956429236208</v>
      </c>
      <c r="K116" s="16">
        <v>43468.085266956892</v>
      </c>
      <c r="L116" s="16">
        <v>63035.367609193752</v>
      </c>
      <c r="M116" s="16">
        <v>92049.37356104514</v>
      </c>
      <c r="N116" s="16">
        <v>144122.24817785222</v>
      </c>
      <c r="O116" s="16">
        <v>186877.891803178</v>
      </c>
    </row>
    <row r="117" spans="1:15" x14ac:dyDescent="0.3">
      <c r="A117" s="15" t="str">
        <f>INDEX('R1. Scenario specifications'!$C$11:$C$49,MATCH($B117,'R1. Scenario specifications'!$A$11:$A$49,0))</f>
        <v>Current 2DS, 2030 start, 'Expect the Unexpected' but with most conservative biomass CCS / NET technology cost assumptions</v>
      </c>
      <c r="B117" s="15" t="s">
        <v>18</v>
      </c>
      <c r="C117" s="15" t="s">
        <v>271</v>
      </c>
      <c r="D117" s="15" t="s">
        <v>262</v>
      </c>
      <c r="E117" s="16">
        <v>49797.939774847815</v>
      </c>
      <c r="F117" s="16">
        <v>54330.172055368479</v>
      </c>
      <c r="G117" s="16">
        <v>71063.065536118971</v>
      </c>
      <c r="H117" s="16">
        <v>102006.92129409105</v>
      </c>
      <c r="I117" s="16">
        <v>121830.97755449206</v>
      </c>
      <c r="J117" s="16">
        <v>149877.75498081697</v>
      </c>
      <c r="K117" s="16">
        <v>174642.94225596904</v>
      </c>
      <c r="L117" s="16">
        <v>221264.23256754113</v>
      </c>
      <c r="M117" s="16">
        <v>275874.53585470089</v>
      </c>
      <c r="N117" s="16">
        <v>308607.08527768584</v>
      </c>
      <c r="O117" s="16">
        <v>327541.83094822161</v>
      </c>
    </row>
    <row r="118" spans="1:15" x14ac:dyDescent="0.3">
      <c r="A118" s="15" t="str">
        <f>INDEX('R1. Scenario specifications'!$C$11:$C$49,MATCH($B118,'R1. Scenario specifications'!$A$11:$A$49,0))</f>
        <v>Current 2DS, 2030 start, 'Expect the Unexpected' but with most conservative biomass CCS / NET technology cost assumptions</v>
      </c>
      <c r="B118" s="15" t="s">
        <v>18</v>
      </c>
      <c r="C118" s="15" t="s">
        <v>61</v>
      </c>
      <c r="D118" s="15" t="s">
        <v>263</v>
      </c>
      <c r="E118" s="16">
        <v>132862.88014752162</v>
      </c>
      <c r="F118" s="16">
        <v>167798.22182371462</v>
      </c>
      <c r="G118" s="16">
        <v>133519.64726382788</v>
      </c>
      <c r="H118" s="16">
        <v>130225.122267367</v>
      </c>
      <c r="I118" s="16">
        <v>88643.173273608292</v>
      </c>
      <c r="J118" s="16">
        <v>70940.152228103703</v>
      </c>
      <c r="K118" s="16">
        <v>83082.06115841135</v>
      </c>
      <c r="L118" s="16">
        <v>91876.784806964759</v>
      </c>
      <c r="M118" s="16">
        <v>103227.17697638336</v>
      </c>
      <c r="N118" s="16">
        <v>104512.85435729797</v>
      </c>
      <c r="O118" s="16">
        <v>94870.607561072684</v>
      </c>
    </row>
    <row r="119" spans="1:15" x14ac:dyDescent="0.3">
      <c r="A119" s="15" t="str">
        <f>INDEX('R1. Scenario specifications'!$C$11:$C$49,MATCH($B119,'R1. Scenario specifications'!$A$11:$A$49,0))</f>
        <v>Current 2DS, 2030 start, 'Expect the Unexpected' but with most conservative biomass CCS / NET technology cost assumptions</v>
      </c>
      <c r="B119" s="15" t="s">
        <v>18</v>
      </c>
      <c r="C119" s="15" t="s">
        <v>62</v>
      </c>
      <c r="D119" s="15" t="s">
        <v>264</v>
      </c>
      <c r="E119" s="16">
        <v>114188.52179597958</v>
      </c>
      <c r="F119" s="16">
        <v>124225.69911207525</v>
      </c>
      <c r="G119" s="16">
        <v>164332.66770146618</v>
      </c>
      <c r="H119" s="16">
        <v>186632.16982401939</v>
      </c>
      <c r="I119" s="16">
        <v>204276.41004963921</v>
      </c>
      <c r="J119" s="16">
        <v>209497.63062371095</v>
      </c>
      <c r="K119" s="16">
        <v>196545.46556475348</v>
      </c>
      <c r="L119" s="16">
        <v>173901.68687659228</v>
      </c>
      <c r="M119" s="16">
        <v>142019.54193254752</v>
      </c>
      <c r="N119" s="16">
        <v>100531.45896476335</v>
      </c>
      <c r="O119" s="16">
        <v>78400.448141008485</v>
      </c>
    </row>
    <row r="120" spans="1:15" x14ac:dyDescent="0.3">
      <c r="A120" s="15" t="str">
        <f>INDEX('R1. Scenario specifications'!$C$11:$C$49,MATCH($B120,'R1. Scenario specifications'!$A$11:$A$49,0))</f>
        <v>Current 2DS, 2030 start, 'Expect the Unexpected' but with most conservative biomass CCS / NET technology cost assumptions</v>
      </c>
      <c r="B120" s="15" t="s">
        <v>18</v>
      </c>
      <c r="C120" s="15" t="s">
        <v>272</v>
      </c>
      <c r="D120" s="15" t="s">
        <v>265</v>
      </c>
      <c r="E120" s="16">
        <v>10361.181745582538</v>
      </c>
      <c r="F120" s="16">
        <v>10407.83994371498</v>
      </c>
      <c r="G120" s="16">
        <v>14509.24940053353</v>
      </c>
      <c r="H120" s="16">
        <v>17821.465670118941</v>
      </c>
      <c r="I120" s="16">
        <v>20421.484627140628</v>
      </c>
      <c r="J120" s="16">
        <v>24755.181956048444</v>
      </c>
      <c r="K120" s="16">
        <v>26285.864159653029</v>
      </c>
      <c r="L120" s="16">
        <v>27322.918594447081</v>
      </c>
      <c r="M120" s="16">
        <v>29204.894841736899</v>
      </c>
      <c r="N120" s="16">
        <v>33607.027914556122</v>
      </c>
      <c r="O120" s="16">
        <v>37558.085163906981</v>
      </c>
    </row>
    <row r="121" spans="1:15" x14ac:dyDescent="0.3">
      <c r="A121" s="15" t="str">
        <f>INDEX('R1. Scenario specifications'!$C$11:$C$49,MATCH($B121,'R1. Scenario specifications'!$A$11:$A$49,0))</f>
        <v>Current 2DS, 2030 start, 'Expect the Unexpected' but with most conservative biomass CCS / NET technology cost assumptions</v>
      </c>
      <c r="B121" s="15" t="s">
        <v>18</v>
      </c>
      <c r="C121" s="15" t="s">
        <v>273</v>
      </c>
      <c r="D121" s="15" t="s">
        <v>266</v>
      </c>
      <c r="E121" s="16">
        <v>9499.4101148835834</v>
      </c>
      <c r="F121" s="16">
        <v>9854.7685931259057</v>
      </c>
      <c r="G121" s="16">
        <v>13753.197500000002</v>
      </c>
      <c r="H121" s="16">
        <v>14596.416971320799</v>
      </c>
      <c r="I121" s="16">
        <v>15649.957222630908</v>
      </c>
      <c r="J121" s="16">
        <v>21778.359318273582</v>
      </c>
      <c r="K121" s="16">
        <v>26306.384231550499</v>
      </c>
      <c r="L121" s="16">
        <v>31047.363278076882</v>
      </c>
      <c r="M121" s="16">
        <v>35186.507551408627</v>
      </c>
      <c r="N121" s="16">
        <v>38216.043379660288</v>
      </c>
      <c r="O121" s="16">
        <v>39733.175000000003</v>
      </c>
    </row>
    <row r="122" spans="1:15" x14ac:dyDescent="0.3">
      <c r="A122" s="15" t="str">
        <f>INDEX('R1. Scenario specifications'!$C$11:$C$49,MATCH($B122,'R1. Scenario specifications'!$A$11:$A$49,0))</f>
        <v>Current 2DS, 2030 start, 'Expect the Unexpected' but with most conservative biomass CCS / NET technology cost assumptions</v>
      </c>
      <c r="B122" s="15" t="s">
        <v>18</v>
      </c>
      <c r="C122" s="15" t="s">
        <v>63</v>
      </c>
      <c r="D122" s="15" t="s">
        <v>275</v>
      </c>
      <c r="E122" s="16">
        <v>152820.69448659301</v>
      </c>
      <c r="F122" s="16">
        <v>158352.36410209554</v>
      </c>
      <c r="G122" s="16">
        <v>171674.73716211616</v>
      </c>
      <c r="H122" s="16">
        <v>182982.86503821131</v>
      </c>
      <c r="I122" s="16">
        <v>172909.97081023431</v>
      </c>
      <c r="J122" s="16">
        <v>161972.60297842292</v>
      </c>
      <c r="K122" s="16">
        <v>160762.48546581002</v>
      </c>
      <c r="L122" s="16">
        <v>159482.19080905212</v>
      </c>
      <c r="M122" s="16">
        <v>159350.70898333736</v>
      </c>
      <c r="N122" s="16">
        <v>153668.00878338778</v>
      </c>
      <c r="O122" s="16">
        <v>136217.71763337826</v>
      </c>
    </row>
    <row r="123" spans="1:15" x14ac:dyDescent="0.3">
      <c r="A123" s="15" t="str">
        <f>INDEX('R1. Scenario specifications'!$C$11:$C$49,MATCH($B123,'R1. Scenario specifications'!$A$11:$A$49,0))</f>
        <v>Current 2DS, 2030 start, 'Expect the Unexpected' but with most conservative biomass CCS / NET technology cost assumptions</v>
      </c>
      <c r="B123" s="15" t="s">
        <v>18</v>
      </c>
      <c r="C123" s="15" t="s">
        <v>67</v>
      </c>
      <c r="D123" s="15" t="s">
        <v>267</v>
      </c>
      <c r="E123" s="16">
        <v>202.70125377665161</v>
      </c>
      <c r="F123" s="16">
        <v>194.90848865877462</v>
      </c>
      <c r="G123" s="16">
        <v>2623.4120224374333</v>
      </c>
      <c r="H123" s="16">
        <v>4141.7991140472104</v>
      </c>
      <c r="I123" s="16">
        <v>5782.6175510925723</v>
      </c>
      <c r="J123" s="16">
        <v>8382.428562956009</v>
      </c>
      <c r="K123" s="16">
        <v>11010.199443926869</v>
      </c>
      <c r="L123" s="16">
        <v>10843.280016968683</v>
      </c>
      <c r="M123" s="16">
        <v>12131.488626953495</v>
      </c>
      <c r="N123" s="16">
        <v>20247.439550914874</v>
      </c>
      <c r="O123" s="16">
        <v>28021.854611093182</v>
      </c>
    </row>
    <row r="124" spans="1:15" x14ac:dyDescent="0.3">
      <c r="A124" s="15" t="str">
        <f>INDEX('R1. Scenario specifications'!$C$11:$C$49,MATCH($B124,'R1. Scenario specifications'!$A$11:$A$49,0))</f>
        <v>Current 2DS, 2030 start, 'Expect the Unexpected' but with most conservative biomass CCS / NET technology cost assumptions</v>
      </c>
      <c r="B124" s="15" t="s">
        <v>18</v>
      </c>
      <c r="C124" s="15" t="s">
        <v>71</v>
      </c>
      <c r="D124" s="15" t="s">
        <v>268</v>
      </c>
      <c r="E124" s="16">
        <v>67.937052631788802</v>
      </c>
      <c r="F124" s="16">
        <v>458.66984800047192</v>
      </c>
      <c r="G124" s="16">
        <v>1278.4438452900149</v>
      </c>
      <c r="H124" s="16">
        <v>3882.7361780122792</v>
      </c>
      <c r="I124" s="16">
        <v>16453.593263160823</v>
      </c>
      <c r="J124" s="16">
        <v>29868.977195034338</v>
      </c>
      <c r="K124" s="16">
        <v>39204.703126320695</v>
      </c>
      <c r="L124" s="16">
        <v>47853.702177121093</v>
      </c>
      <c r="M124" s="16">
        <v>65191.734928625629</v>
      </c>
      <c r="N124" s="16">
        <v>93046.713460696323</v>
      </c>
      <c r="O124" s="16">
        <v>108065.71203189815</v>
      </c>
    </row>
    <row r="125" spans="1:15" x14ac:dyDescent="0.3">
      <c r="A125" s="15" t="str">
        <f>INDEX('R1. Scenario specifications'!$C$11:$C$49,MATCH($B125,'R1. Scenario specifications'!$A$11:$A$49,0))</f>
        <v>Current 2DS, 2030 start, 'Expect the Unexpected' but with most conservative biomass CCS / NET technology cost assumptions</v>
      </c>
      <c r="B125" s="15" t="s">
        <v>18</v>
      </c>
      <c r="C125" s="15" t="s">
        <v>72</v>
      </c>
      <c r="D125" s="15" t="s">
        <v>268</v>
      </c>
      <c r="E125" s="16">
        <v>55.461114646679903</v>
      </c>
      <c r="F125" s="16">
        <v>60.524118034134894</v>
      </c>
      <c r="G125" s="16">
        <v>64.687762917592892</v>
      </c>
      <c r="H125" s="16">
        <v>64.713826068531574</v>
      </c>
      <c r="I125" s="16">
        <v>64.7262990678432</v>
      </c>
      <c r="J125" s="16">
        <v>64.790481457756187</v>
      </c>
      <c r="K125" s="16">
        <v>65.01389003802727</v>
      </c>
      <c r="L125" s="16">
        <v>578.04982861173983</v>
      </c>
      <c r="M125" s="16">
        <v>578.02958911796725</v>
      </c>
      <c r="N125" s="16">
        <v>578.00935059983601</v>
      </c>
      <c r="O125" s="16">
        <v>577.98911208170477</v>
      </c>
    </row>
    <row r="126" spans="1:15" x14ac:dyDescent="0.3">
      <c r="A126" s="15" t="str">
        <f>INDEX('R1. Scenario specifications'!$C$11:$C$49,MATCH($B126,'R1. Scenario specifications'!$A$11:$A$49,0))</f>
        <v>Current 2DS, 2030 start, 'Expect the Unexpected' but with most conservative biomass CCS / NET technology cost assumptions</v>
      </c>
      <c r="B126" s="15" t="s">
        <v>18</v>
      </c>
      <c r="C126" s="15" t="s">
        <v>76</v>
      </c>
      <c r="D126" s="15" t="s">
        <v>267</v>
      </c>
      <c r="E126" s="16">
        <v>1.963099940637433</v>
      </c>
      <c r="F126" s="16">
        <v>1.7858497922310177</v>
      </c>
      <c r="G126" s="16">
        <v>1.5022495547807513</v>
      </c>
      <c r="H126" s="16">
        <v>1.0014997031871673</v>
      </c>
      <c r="I126" s="16">
        <v>0.50074985159358421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3">
      <c r="A127" s="15" t="str">
        <f>INDEX('R1. Scenario specifications'!$C$11:$C$49,MATCH($B127,'R1. Scenario specifications'!$A$11:$A$49,0))</f>
        <v>Current 2DS, 2030 start, 'Expect the Unexpected' but with most conservative biomass CCS / NET technology cost assumptions</v>
      </c>
      <c r="B127" s="15" t="s">
        <v>18</v>
      </c>
      <c r="C127" s="15" t="s">
        <v>73</v>
      </c>
      <c r="D127" s="15" t="s">
        <v>269</v>
      </c>
      <c r="E127" s="16">
        <v>1517.4635089937533</v>
      </c>
      <c r="F127" s="16">
        <v>1704.941889708542</v>
      </c>
      <c r="G127" s="16">
        <v>2729.4881269668758</v>
      </c>
      <c r="H127" s="16">
        <v>4500.4567624903657</v>
      </c>
      <c r="I127" s="16">
        <v>19170.877670517417</v>
      </c>
      <c r="J127" s="16">
        <v>31440.328615662889</v>
      </c>
      <c r="K127" s="16">
        <v>43614.978001716059</v>
      </c>
      <c r="L127" s="16">
        <v>61719.135072126766</v>
      </c>
      <c r="M127" s="16">
        <v>92349.096967657926</v>
      </c>
      <c r="N127" s="16">
        <v>144374.05883605685</v>
      </c>
      <c r="O127" s="16">
        <v>188756.05447487274</v>
      </c>
    </row>
    <row r="128" spans="1:15" x14ac:dyDescent="0.3">
      <c r="A128" s="15" t="str">
        <f>INDEX('R1. Scenario specifications'!$C$11:$C$49,MATCH($B128,'R1. Scenario specifications'!$A$11:$A$49,0))</f>
        <v>Current 1.5DS, 2020 start, 'Expect the Unexpected'</v>
      </c>
      <c r="B128" s="15" t="s">
        <v>19</v>
      </c>
      <c r="C128" s="15" t="s">
        <v>271</v>
      </c>
      <c r="D128" s="15" t="s">
        <v>262</v>
      </c>
      <c r="E128" s="16">
        <v>49797.939774847815</v>
      </c>
      <c r="F128" s="16">
        <v>54330.172055368479</v>
      </c>
      <c r="G128" s="16">
        <v>71063.065536118971</v>
      </c>
      <c r="H128" s="16">
        <v>129347.87181709596</v>
      </c>
      <c r="I128" s="16">
        <v>163785.8086360275</v>
      </c>
      <c r="J128" s="16">
        <v>174415.83989698908</v>
      </c>
      <c r="K128" s="16">
        <v>254606.14212378309</v>
      </c>
      <c r="L128" s="16">
        <v>267838.89646796876</v>
      </c>
      <c r="M128" s="16">
        <v>288828.82703605597</v>
      </c>
      <c r="N128" s="16">
        <v>310675.85519932176</v>
      </c>
      <c r="O128" s="16">
        <v>327546.60071711324</v>
      </c>
    </row>
    <row r="129" spans="1:15" x14ac:dyDescent="0.3">
      <c r="A129" s="15" t="str">
        <f>INDEX('R1. Scenario specifications'!$C$11:$C$49,MATCH($B129,'R1. Scenario specifications'!$A$11:$A$49,0))</f>
        <v>Current 1.5DS, 2020 start, 'Expect the Unexpected'</v>
      </c>
      <c r="B129" s="15" t="s">
        <v>19</v>
      </c>
      <c r="C129" s="15" t="s">
        <v>61</v>
      </c>
      <c r="D129" s="15" t="s">
        <v>263</v>
      </c>
      <c r="E129" s="16">
        <v>132862.88014752162</v>
      </c>
      <c r="F129" s="16">
        <v>167798.22182371462</v>
      </c>
      <c r="G129" s="16">
        <v>133519.64726382788</v>
      </c>
      <c r="H129" s="16">
        <v>74083.909059134909</v>
      </c>
      <c r="I129" s="16">
        <v>51689.987662521737</v>
      </c>
      <c r="J129" s="16">
        <v>42902.366682216511</v>
      </c>
      <c r="K129" s="16">
        <v>62328.484834546558</v>
      </c>
      <c r="L129" s="16">
        <v>87332.109371990606</v>
      </c>
      <c r="M129" s="16">
        <v>94036.817763081359</v>
      </c>
      <c r="N129" s="16">
        <v>95904.338285468708</v>
      </c>
      <c r="O129" s="16">
        <v>78756.737667945199</v>
      </c>
    </row>
    <row r="130" spans="1:15" x14ac:dyDescent="0.3">
      <c r="A130" s="15" t="str">
        <f>INDEX('R1. Scenario specifications'!$C$11:$C$49,MATCH($B130,'R1. Scenario specifications'!$A$11:$A$49,0))</f>
        <v>Current 1.5DS, 2020 start, 'Expect the Unexpected'</v>
      </c>
      <c r="B130" s="15" t="s">
        <v>19</v>
      </c>
      <c r="C130" s="15" t="s">
        <v>62</v>
      </c>
      <c r="D130" s="15" t="s">
        <v>264</v>
      </c>
      <c r="E130" s="16">
        <v>114188.52179597958</v>
      </c>
      <c r="F130" s="16">
        <v>124225.69911207525</v>
      </c>
      <c r="G130" s="16">
        <v>164332.66770146618</v>
      </c>
      <c r="H130" s="16">
        <v>189070.65792478193</v>
      </c>
      <c r="I130" s="16">
        <v>89867.589254163933</v>
      </c>
      <c r="J130" s="16">
        <v>102921.83375874178</v>
      </c>
      <c r="K130" s="16">
        <v>98072.306598565599</v>
      </c>
      <c r="L130" s="16">
        <v>134632.85278712434</v>
      </c>
      <c r="M130" s="16">
        <v>120441.55995305654</v>
      </c>
      <c r="N130" s="16">
        <v>97848.568631471775</v>
      </c>
      <c r="O130" s="16">
        <v>75545.481037546255</v>
      </c>
    </row>
    <row r="131" spans="1:15" x14ac:dyDescent="0.3">
      <c r="A131" s="15" t="str">
        <f>INDEX('R1. Scenario specifications'!$C$11:$C$49,MATCH($B131,'R1. Scenario specifications'!$A$11:$A$49,0))</f>
        <v>Current 1.5DS, 2020 start, 'Expect the Unexpected'</v>
      </c>
      <c r="B131" s="15" t="s">
        <v>19</v>
      </c>
      <c r="C131" s="15" t="s">
        <v>272</v>
      </c>
      <c r="D131" s="15" t="s">
        <v>265</v>
      </c>
      <c r="E131" s="16">
        <v>10361.181745582538</v>
      </c>
      <c r="F131" s="16">
        <v>10407.83994371498</v>
      </c>
      <c r="G131" s="16">
        <v>14509.24940053353</v>
      </c>
      <c r="H131" s="16">
        <v>18472.079770390446</v>
      </c>
      <c r="I131" s="16">
        <v>28079.038744350713</v>
      </c>
      <c r="J131" s="16">
        <v>33044.461994512247</v>
      </c>
      <c r="K131" s="16">
        <v>36793.970777648428</v>
      </c>
      <c r="L131" s="16">
        <v>36958.054870329521</v>
      </c>
      <c r="M131" s="16">
        <v>38167.801425760234</v>
      </c>
      <c r="N131" s="16">
        <v>41747.097948213865</v>
      </c>
      <c r="O131" s="16">
        <v>42824.507608280532</v>
      </c>
    </row>
    <row r="132" spans="1:15" x14ac:dyDescent="0.3">
      <c r="A132" s="15" t="str">
        <f>INDEX('R1. Scenario specifications'!$C$11:$C$49,MATCH($B132,'R1. Scenario specifications'!$A$11:$A$49,0))</f>
        <v>Current 1.5DS, 2020 start, 'Expect the Unexpected'</v>
      </c>
      <c r="B132" s="15" t="s">
        <v>19</v>
      </c>
      <c r="C132" s="15" t="s">
        <v>273</v>
      </c>
      <c r="D132" s="15" t="s">
        <v>266</v>
      </c>
      <c r="E132" s="16">
        <v>9499.4101148835834</v>
      </c>
      <c r="F132" s="16">
        <v>9854.7685931259057</v>
      </c>
      <c r="G132" s="16">
        <v>13753.197500000002</v>
      </c>
      <c r="H132" s="16">
        <v>14596.416971320799</v>
      </c>
      <c r="I132" s="16">
        <v>18064.823542928858</v>
      </c>
      <c r="J132" s="16">
        <v>24642.119999999995</v>
      </c>
      <c r="K132" s="16">
        <v>27037.467211425879</v>
      </c>
      <c r="L132" s="16">
        <v>28700.562692730193</v>
      </c>
      <c r="M132" s="16">
        <v>30934.537954593841</v>
      </c>
      <c r="N132" s="16">
        <v>37924.829124624324</v>
      </c>
      <c r="O132" s="16">
        <v>39733.175000000003</v>
      </c>
    </row>
    <row r="133" spans="1:15" x14ac:dyDescent="0.3">
      <c r="A133" s="15" t="str">
        <f>INDEX('R1. Scenario specifications'!$C$11:$C$49,MATCH($B133,'R1. Scenario specifications'!$A$11:$A$49,0))</f>
        <v>Current 1.5DS, 2020 start, 'Expect the Unexpected'</v>
      </c>
      <c r="B133" s="15" t="s">
        <v>19</v>
      </c>
      <c r="C133" s="15" t="s">
        <v>63</v>
      </c>
      <c r="D133" s="15" t="s">
        <v>275</v>
      </c>
      <c r="E133" s="16">
        <v>152820.69448659301</v>
      </c>
      <c r="F133" s="16">
        <v>158352.36410209554</v>
      </c>
      <c r="G133" s="16">
        <v>171674.73716211616</v>
      </c>
      <c r="H133" s="16">
        <v>153569.09462664704</v>
      </c>
      <c r="I133" s="16">
        <v>107897.66985449799</v>
      </c>
      <c r="J133" s="16">
        <v>98905.215603907214</v>
      </c>
      <c r="K133" s="16">
        <v>140214.20985953498</v>
      </c>
      <c r="L133" s="16">
        <v>160853.04727898812</v>
      </c>
      <c r="M133" s="16">
        <v>160273.49859177624</v>
      </c>
      <c r="N133" s="16">
        <v>152384.36519143009</v>
      </c>
      <c r="O133" s="16">
        <v>136472.93440801374</v>
      </c>
    </row>
    <row r="134" spans="1:15" x14ac:dyDescent="0.3">
      <c r="A134" s="15" t="str">
        <f>INDEX('R1. Scenario specifications'!$C$11:$C$49,MATCH($B134,'R1. Scenario specifications'!$A$11:$A$49,0))</f>
        <v>Current 1.5DS, 2020 start, 'Expect the Unexpected'</v>
      </c>
      <c r="B134" s="15" t="s">
        <v>19</v>
      </c>
      <c r="C134" s="15" t="s">
        <v>67</v>
      </c>
      <c r="D134" s="15" t="s">
        <v>267</v>
      </c>
      <c r="E134" s="16">
        <v>202.70125377665161</v>
      </c>
      <c r="F134" s="16">
        <v>194.90848865877462</v>
      </c>
      <c r="G134" s="16">
        <v>2623.4120224374333</v>
      </c>
      <c r="H134" s="16">
        <v>6205.155916486935</v>
      </c>
      <c r="I134" s="16">
        <v>22676.250651256116</v>
      </c>
      <c r="J134" s="16">
        <v>28965.018651924223</v>
      </c>
      <c r="K134" s="16">
        <v>28152.296954854504</v>
      </c>
      <c r="L134" s="16">
        <v>23741.795763064543</v>
      </c>
      <c r="M134" s="16">
        <v>12220.665088992404</v>
      </c>
      <c r="N134" s="16">
        <v>10250.166556944077</v>
      </c>
      <c r="O134" s="16">
        <v>22624.291698119039</v>
      </c>
    </row>
    <row r="135" spans="1:15" x14ac:dyDescent="0.3">
      <c r="A135" s="15" t="str">
        <f>INDEX('R1. Scenario specifications'!$C$11:$C$49,MATCH($B135,'R1. Scenario specifications'!$A$11:$A$49,0))</f>
        <v>Current 1.5DS, 2020 start, 'Expect the Unexpected'</v>
      </c>
      <c r="B135" s="15" t="s">
        <v>19</v>
      </c>
      <c r="C135" s="15" t="s">
        <v>71</v>
      </c>
      <c r="D135" s="15" t="s">
        <v>268</v>
      </c>
      <c r="E135" s="16">
        <v>67.937052631788802</v>
      </c>
      <c r="F135" s="16">
        <v>458.66984800047192</v>
      </c>
      <c r="G135" s="16">
        <v>1278.4438452900149</v>
      </c>
      <c r="H135" s="16">
        <v>6138.8817927561349</v>
      </c>
      <c r="I135" s="16">
        <v>22945.385380124353</v>
      </c>
      <c r="J135" s="16">
        <v>52838.763874622149</v>
      </c>
      <c r="K135" s="16">
        <v>79515.615785712347</v>
      </c>
      <c r="L135" s="16">
        <v>73574.166536264223</v>
      </c>
      <c r="M135" s="16">
        <v>90392.060898500495</v>
      </c>
      <c r="N135" s="16">
        <v>102263.10294197305</v>
      </c>
      <c r="O135" s="16">
        <v>117542.9306643404</v>
      </c>
    </row>
    <row r="136" spans="1:15" x14ac:dyDescent="0.3">
      <c r="A136" s="15" t="str">
        <f>INDEX('R1. Scenario specifications'!$C$11:$C$49,MATCH($B136,'R1. Scenario specifications'!$A$11:$A$49,0))</f>
        <v>Current 1.5DS, 2020 start, 'Expect the Unexpected'</v>
      </c>
      <c r="B136" s="15" t="s">
        <v>19</v>
      </c>
      <c r="C136" s="15" t="s">
        <v>72</v>
      </c>
      <c r="D136" s="15" t="s">
        <v>268</v>
      </c>
      <c r="E136" s="16">
        <v>55.461114646679903</v>
      </c>
      <c r="F136" s="16">
        <v>60.524118034134894</v>
      </c>
      <c r="G136" s="16">
        <v>64.687762917592892</v>
      </c>
      <c r="H136" s="16">
        <v>86.41486392567856</v>
      </c>
      <c r="I136" s="16">
        <v>453.3484170750254</v>
      </c>
      <c r="J136" s="16">
        <v>827.53062107191113</v>
      </c>
      <c r="K136" s="16">
        <v>2025.8182132852917</v>
      </c>
      <c r="L136" s="16">
        <v>2044.1267149583846</v>
      </c>
      <c r="M136" s="16">
        <v>2798.4751035571503</v>
      </c>
      <c r="N136" s="16">
        <v>2798.4455989296684</v>
      </c>
      <c r="O136" s="16">
        <v>2798.416303148962</v>
      </c>
    </row>
    <row r="137" spans="1:15" x14ac:dyDescent="0.3">
      <c r="A137" s="15" t="str">
        <f>INDEX('R1. Scenario specifications'!$C$11:$C$49,MATCH($B137,'R1. Scenario specifications'!$A$11:$A$49,0))</f>
        <v>Current 1.5DS, 2020 start, 'Expect the Unexpected'</v>
      </c>
      <c r="B137" s="15" t="s">
        <v>19</v>
      </c>
      <c r="C137" s="15" t="s">
        <v>76</v>
      </c>
      <c r="D137" s="15" t="s">
        <v>267</v>
      </c>
      <c r="E137" s="16">
        <v>1.963099940637433</v>
      </c>
      <c r="F137" s="16">
        <v>1.7858497922310177</v>
      </c>
      <c r="G137" s="16">
        <v>1.5022495547807513</v>
      </c>
      <c r="H137" s="16">
        <v>1.0014997031871673</v>
      </c>
      <c r="I137" s="16">
        <v>0.50074985159358421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</row>
    <row r="138" spans="1:15" x14ac:dyDescent="0.3">
      <c r="A138" s="15" t="str">
        <f>INDEX('R1. Scenario specifications'!$C$11:$C$49,MATCH($B138,'R1. Scenario specifications'!$A$11:$A$49,0))</f>
        <v>Current 1.5DS, 2020 start, 'Expect the Unexpected'</v>
      </c>
      <c r="B138" s="15" t="s">
        <v>19</v>
      </c>
      <c r="C138" s="15" t="s">
        <v>73</v>
      </c>
      <c r="D138" s="15" t="s">
        <v>269</v>
      </c>
      <c r="E138" s="16">
        <v>1517.4635089937533</v>
      </c>
      <c r="F138" s="16">
        <v>1704.941889708542</v>
      </c>
      <c r="G138" s="16">
        <v>2729.4881269668758</v>
      </c>
      <c r="H138" s="16">
        <v>12983.674266296439</v>
      </c>
      <c r="I138" s="16">
        <v>30558.620048423236</v>
      </c>
      <c r="J138" s="16">
        <v>61717.182896670172</v>
      </c>
      <c r="K138" s="16">
        <v>89926.96445671274</v>
      </c>
      <c r="L138" s="16">
        <v>86192.105152459946</v>
      </c>
      <c r="M138" s="16">
        <v>113552.47529767487</v>
      </c>
      <c r="N138" s="16">
        <v>148490.55080321926</v>
      </c>
      <c r="O138" s="16">
        <v>198431.31593409483</v>
      </c>
    </row>
    <row r="139" spans="1:15" x14ac:dyDescent="0.3">
      <c r="A139" s="15" t="str">
        <f>INDEX('R1. Scenario specifications'!$C$11:$C$49,MATCH($B139,'R1. Scenario specifications'!$A$11:$A$49,0))</f>
        <v>Current 1.5DS, 2030 start, 'Expect the Unexpected'</v>
      </c>
      <c r="B139" s="15" t="s">
        <v>20</v>
      </c>
      <c r="C139" s="15" t="s">
        <v>271</v>
      </c>
      <c r="D139" s="15" t="s">
        <v>262</v>
      </c>
      <c r="E139" s="16">
        <v>49797.939774847815</v>
      </c>
      <c r="F139" s="16">
        <v>54330.172055368479</v>
      </c>
      <c r="G139" s="16">
        <v>71063.065536118971</v>
      </c>
      <c r="H139" s="16">
        <v>102006.92129409105</v>
      </c>
      <c r="I139" s="16">
        <v>164914.47365459395</v>
      </c>
      <c r="J139" s="16">
        <v>174111.51334690268</v>
      </c>
      <c r="K139" s="16">
        <v>260213.28195946218</v>
      </c>
      <c r="L139" s="16">
        <v>205008.30349006064</v>
      </c>
      <c r="M139" s="16">
        <v>242872.69594071433</v>
      </c>
      <c r="N139" s="16">
        <v>254806.33356823484</v>
      </c>
      <c r="O139" s="16">
        <v>313906.02708053478</v>
      </c>
    </row>
    <row r="140" spans="1:15" x14ac:dyDescent="0.3">
      <c r="A140" s="15" t="str">
        <f>INDEX('R1. Scenario specifications'!$C$11:$C$49,MATCH($B140,'R1. Scenario specifications'!$A$11:$A$49,0))</f>
        <v>Current 1.5DS, 2030 start, 'Expect the Unexpected'</v>
      </c>
      <c r="B140" s="15" t="s">
        <v>20</v>
      </c>
      <c r="C140" s="15" t="s">
        <v>61</v>
      </c>
      <c r="D140" s="15" t="s">
        <v>263</v>
      </c>
      <c r="E140" s="16">
        <v>132862.88014752162</v>
      </c>
      <c r="F140" s="16">
        <v>167798.22182371462</v>
      </c>
      <c r="G140" s="16">
        <v>133519.64726382788</v>
      </c>
      <c r="H140" s="16">
        <v>130225.122267367</v>
      </c>
      <c r="I140" s="16">
        <v>51688.884505167465</v>
      </c>
      <c r="J140" s="16">
        <v>42899.650549170568</v>
      </c>
      <c r="K140" s="16">
        <v>16455.586204547271</v>
      </c>
      <c r="L140" s="16">
        <v>103929.71355363588</v>
      </c>
      <c r="M140" s="16">
        <v>106942.19531877812</v>
      </c>
      <c r="N140" s="16">
        <v>86825.552626587436</v>
      </c>
      <c r="O140" s="16">
        <v>100628.91813896121</v>
      </c>
    </row>
    <row r="141" spans="1:15" x14ac:dyDescent="0.3">
      <c r="A141" s="15" t="str">
        <f>INDEX('R1. Scenario specifications'!$C$11:$C$49,MATCH($B141,'R1. Scenario specifications'!$A$11:$A$49,0))</f>
        <v>Current 1.5DS, 2030 start, 'Expect the Unexpected'</v>
      </c>
      <c r="B141" s="15" t="s">
        <v>20</v>
      </c>
      <c r="C141" s="15" t="s">
        <v>62</v>
      </c>
      <c r="D141" s="15" t="s">
        <v>264</v>
      </c>
      <c r="E141" s="16">
        <v>114188.52179597958</v>
      </c>
      <c r="F141" s="16">
        <v>124225.69911207525</v>
      </c>
      <c r="G141" s="16">
        <v>164332.66770146618</v>
      </c>
      <c r="H141" s="16">
        <v>186632.16982401939</v>
      </c>
      <c r="I141" s="16">
        <v>96087.386202571113</v>
      </c>
      <c r="J141" s="16">
        <v>54724.458802961053</v>
      </c>
      <c r="K141" s="16">
        <v>102063.88267577815</v>
      </c>
      <c r="L141" s="16">
        <v>152664.88158261243</v>
      </c>
      <c r="M141" s="16">
        <v>169033.60659551757</v>
      </c>
      <c r="N141" s="16">
        <v>174744.33786033222</v>
      </c>
      <c r="O141" s="16">
        <v>157722.95661390884</v>
      </c>
    </row>
    <row r="142" spans="1:15" x14ac:dyDescent="0.3">
      <c r="A142" s="15" t="str">
        <f>INDEX('R1. Scenario specifications'!$C$11:$C$49,MATCH($B142,'R1. Scenario specifications'!$A$11:$A$49,0))</f>
        <v>Current 1.5DS, 2030 start, 'Expect the Unexpected'</v>
      </c>
      <c r="B142" s="15" t="s">
        <v>20</v>
      </c>
      <c r="C142" s="15" t="s">
        <v>272</v>
      </c>
      <c r="D142" s="15" t="s">
        <v>265</v>
      </c>
      <c r="E142" s="16">
        <v>10361.181745582538</v>
      </c>
      <c r="F142" s="16">
        <v>10407.83994371498</v>
      </c>
      <c r="G142" s="16">
        <v>14509.24940053353</v>
      </c>
      <c r="H142" s="16">
        <v>17821.465670118941</v>
      </c>
      <c r="I142" s="16">
        <v>21532.449566484185</v>
      </c>
      <c r="J142" s="16">
        <v>30984.787836564905</v>
      </c>
      <c r="K142" s="16">
        <v>34651.131302391106</v>
      </c>
      <c r="L142" s="16">
        <v>35271.782238097745</v>
      </c>
      <c r="M142" s="16">
        <v>33274.118132011841</v>
      </c>
      <c r="N142" s="16">
        <v>35594.661604104476</v>
      </c>
      <c r="O142" s="16">
        <v>37541.64820079843</v>
      </c>
    </row>
    <row r="143" spans="1:15" x14ac:dyDescent="0.3">
      <c r="A143" s="15" t="str">
        <f>INDEX('R1. Scenario specifications'!$C$11:$C$49,MATCH($B143,'R1. Scenario specifications'!$A$11:$A$49,0))</f>
        <v>Current 1.5DS, 2030 start, 'Expect the Unexpected'</v>
      </c>
      <c r="B143" s="15" t="s">
        <v>20</v>
      </c>
      <c r="C143" s="15" t="s">
        <v>273</v>
      </c>
      <c r="D143" s="15" t="s">
        <v>266</v>
      </c>
      <c r="E143" s="16">
        <v>9499.4101148835834</v>
      </c>
      <c r="F143" s="16">
        <v>9854.7685931259057</v>
      </c>
      <c r="G143" s="16">
        <v>13753.197500000002</v>
      </c>
      <c r="H143" s="16">
        <v>14596.416971320799</v>
      </c>
      <c r="I143" s="16">
        <v>15649.957222630908</v>
      </c>
      <c r="J143" s="16">
        <v>23742.384242040374</v>
      </c>
      <c r="K143" s="16">
        <v>26354.941186773041</v>
      </c>
      <c r="L143" s="16">
        <v>26116.787920031475</v>
      </c>
      <c r="M143" s="16">
        <v>28602.561522550059</v>
      </c>
      <c r="N143" s="16">
        <v>31875.932129012184</v>
      </c>
      <c r="O143" s="16">
        <v>32667.992131280989</v>
      </c>
    </row>
    <row r="144" spans="1:15" x14ac:dyDescent="0.3">
      <c r="A144" s="15" t="str">
        <f>INDEX('R1. Scenario specifications'!$C$11:$C$49,MATCH($B144,'R1. Scenario specifications'!$A$11:$A$49,0))</f>
        <v>Current 1.5DS, 2030 start, 'Expect the Unexpected'</v>
      </c>
      <c r="B144" s="15" t="s">
        <v>20</v>
      </c>
      <c r="C144" s="15" t="s">
        <v>63</v>
      </c>
      <c r="D144" s="15" t="s">
        <v>275</v>
      </c>
      <c r="E144" s="16">
        <v>152820.69448659301</v>
      </c>
      <c r="F144" s="16">
        <v>158352.36410209554</v>
      </c>
      <c r="G144" s="16">
        <v>171674.73716211616</v>
      </c>
      <c r="H144" s="16">
        <v>182982.86503821131</v>
      </c>
      <c r="I144" s="16">
        <v>156868.25836737326</v>
      </c>
      <c r="J144" s="16">
        <v>118808.03026055671</v>
      </c>
      <c r="K144" s="16">
        <v>107425.5951204125</v>
      </c>
      <c r="L144" s="16">
        <v>163547.72314786506</v>
      </c>
      <c r="M144" s="16">
        <v>165024.62908216921</v>
      </c>
      <c r="N144" s="16">
        <v>162232.81773979592</v>
      </c>
      <c r="O144" s="16">
        <v>146686.24401758873</v>
      </c>
    </row>
    <row r="145" spans="1:15" x14ac:dyDescent="0.3">
      <c r="A145" s="15" t="str">
        <f>INDEX('R1. Scenario specifications'!$C$11:$C$49,MATCH($B145,'R1. Scenario specifications'!$A$11:$A$49,0))</f>
        <v>Current 1.5DS, 2030 start, 'Expect the Unexpected'</v>
      </c>
      <c r="B145" s="15" t="s">
        <v>20</v>
      </c>
      <c r="C145" s="15" t="s">
        <v>67</v>
      </c>
      <c r="D145" s="15" t="s">
        <v>267</v>
      </c>
      <c r="E145" s="16">
        <v>202.70125377665161</v>
      </c>
      <c r="F145" s="16">
        <v>194.90848865877462</v>
      </c>
      <c r="G145" s="16">
        <v>2623.4120224374333</v>
      </c>
      <c r="H145" s="16">
        <v>4141.7991140472104</v>
      </c>
      <c r="I145" s="16">
        <v>14191.836674497545</v>
      </c>
      <c r="J145" s="16">
        <v>35001.9992663464</v>
      </c>
      <c r="K145" s="16">
        <v>33588.224246483129</v>
      </c>
      <c r="L145" s="16">
        <v>31366.800596331945</v>
      </c>
      <c r="M145" s="16">
        <v>21630.807035279755</v>
      </c>
      <c r="N145" s="16">
        <v>6014.7914297415764</v>
      </c>
      <c r="O145" s="16">
        <v>7644.1813368159346</v>
      </c>
    </row>
    <row r="146" spans="1:15" x14ac:dyDescent="0.3">
      <c r="A146" s="15" t="str">
        <f>INDEX('R1. Scenario specifications'!$C$11:$C$49,MATCH($B146,'R1. Scenario specifications'!$A$11:$A$49,0))</f>
        <v>Current 1.5DS, 2030 start, 'Expect the Unexpected'</v>
      </c>
      <c r="B146" s="15" t="s">
        <v>20</v>
      </c>
      <c r="C146" s="15" t="s">
        <v>71</v>
      </c>
      <c r="D146" s="15" t="s">
        <v>268</v>
      </c>
      <c r="E146" s="16">
        <v>67.937052631788802</v>
      </c>
      <c r="F146" s="16">
        <v>458.66984800047192</v>
      </c>
      <c r="G146" s="16">
        <v>1278.4438452900149</v>
      </c>
      <c r="H146" s="16">
        <v>3882.7361780122792</v>
      </c>
      <c r="I146" s="16">
        <v>17179.101378646472</v>
      </c>
      <c r="J146" s="16">
        <v>44280.587614129006</v>
      </c>
      <c r="K146" s="16">
        <v>89364.846182572088</v>
      </c>
      <c r="L146" s="16">
        <v>71823.044039981265</v>
      </c>
      <c r="M146" s="16">
        <v>75871.110582622117</v>
      </c>
      <c r="N146" s="16">
        <v>88775.988261702456</v>
      </c>
      <c r="O146" s="16">
        <v>96197.17063269364</v>
      </c>
    </row>
    <row r="147" spans="1:15" x14ac:dyDescent="0.3">
      <c r="A147" s="15" t="str">
        <f>INDEX('R1. Scenario specifications'!$C$11:$C$49,MATCH($B147,'R1. Scenario specifications'!$A$11:$A$49,0))</f>
        <v>Current 1.5DS, 2030 start, 'Expect the Unexpected'</v>
      </c>
      <c r="B147" s="15" t="s">
        <v>20</v>
      </c>
      <c r="C147" s="15" t="s">
        <v>72</v>
      </c>
      <c r="D147" s="15" t="s">
        <v>268</v>
      </c>
      <c r="E147" s="16">
        <v>55.461114646679903</v>
      </c>
      <c r="F147" s="16">
        <v>60.524118034134894</v>
      </c>
      <c r="G147" s="16">
        <v>64.687762917592892</v>
      </c>
      <c r="H147" s="16">
        <v>64.713826068531574</v>
      </c>
      <c r="I147" s="16">
        <v>311.29714277895607</v>
      </c>
      <c r="J147" s="16">
        <v>487.28174856983202</v>
      </c>
      <c r="K147" s="16">
        <v>521.42962538998245</v>
      </c>
      <c r="L147" s="16">
        <v>913.26884023740092</v>
      </c>
      <c r="M147" s="16">
        <v>895.51853163676446</v>
      </c>
      <c r="N147" s="16">
        <v>885.73196544007044</v>
      </c>
      <c r="O147" s="16">
        <v>913.18755889821136</v>
      </c>
    </row>
    <row r="148" spans="1:15" x14ac:dyDescent="0.3">
      <c r="A148" s="15" t="str">
        <f>INDEX('R1. Scenario specifications'!$C$11:$C$49,MATCH($B148,'R1. Scenario specifications'!$A$11:$A$49,0))</f>
        <v>Current 1.5DS, 2030 start, 'Expect the Unexpected'</v>
      </c>
      <c r="B148" s="15" t="s">
        <v>20</v>
      </c>
      <c r="C148" s="15" t="s">
        <v>76</v>
      </c>
      <c r="D148" s="15" t="s">
        <v>267</v>
      </c>
      <c r="E148" s="16">
        <v>1.963099940637433</v>
      </c>
      <c r="F148" s="16">
        <v>1.7858497922310177</v>
      </c>
      <c r="G148" s="16">
        <v>1.5022495547807513</v>
      </c>
      <c r="H148" s="16">
        <v>1.0014997031871673</v>
      </c>
      <c r="I148" s="16">
        <v>0.50074985159358421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</row>
    <row r="149" spans="1:15" x14ac:dyDescent="0.3">
      <c r="A149" s="15" t="str">
        <f>INDEX('R1. Scenario specifications'!$C$11:$C$49,MATCH($B149,'R1. Scenario specifications'!$A$11:$A$49,0))</f>
        <v>Current 1.5DS, 2030 start, 'Expect the Unexpected'</v>
      </c>
      <c r="B149" s="15" t="s">
        <v>20</v>
      </c>
      <c r="C149" s="15" t="s">
        <v>73</v>
      </c>
      <c r="D149" s="15" t="s">
        <v>269</v>
      </c>
      <c r="E149" s="16">
        <v>1517.4635089937533</v>
      </c>
      <c r="F149" s="16">
        <v>1704.941889708542</v>
      </c>
      <c r="G149" s="16">
        <v>2729.4881269668758</v>
      </c>
      <c r="H149" s="16">
        <v>4500.4567624903657</v>
      </c>
      <c r="I149" s="16">
        <v>20277.358376719229</v>
      </c>
      <c r="J149" s="16">
        <v>44883.011918460637</v>
      </c>
      <c r="K149" s="16">
        <v>98791.238211249147</v>
      </c>
      <c r="L149" s="16">
        <v>73269.354558320993</v>
      </c>
      <c r="M149" s="16">
        <v>72240.949898460181</v>
      </c>
      <c r="N149" s="16">
        <v>89539.647341712422</v>
      </c>
      <c r="O149" s="16">
        <v>117508.98556386218</v>
      </c>
    </row>
    <row r="150" spans="1:15" x14ac:dyDescent="0.3">
      <c r="A150" s="15" t="str">
        <f>INDEX('R1. Scenario specifications'!$C$11:$C$49,MATCH($B150,'R1. Scenario specifications'!$A$11:$A$49,0))</f>
        <v>Current 1.5DS, 2020 start, 'Expect the Unexpected' but with cheap renewables</v>
      </c>
      <c r="B150" s="15" t="s">
        <v>21</v>
      </c>
      <c r="C150" s="15" t="s">
        <v>271</v>
      </c>
      <c r="D150" s="15" t="s">
        <v>262</v>
      </c>
      <c r="E150" s="16">
        <v>49797.939774847815</v>
      </c>
      <c r="F150" s="16">
        <v>54330.172055368479</v>
      </c>
      <c r="G150" s="16">
        <v>71063.065536118971</v>
      </c>
      <c r="H150" s="16">
        <v>129366.26339510723</v>
      </c>
      <c r="I150" s="16">
        <v>163778.85917914298</v>
      </c>
      <c r="J150" s="16">
        <v>174425.56180170021</v>
      </c>
      <c r="K150" s="16">
        <v>254606.14212378315</v>
      </c>
      <c r="L150" s="16">
        <v>267785.26619030838</v>
      </c>
      <c r="M150" s="16">
        <v>288816.48230980086</v>
      </c>
      <c r="N150" s="16">
        <v>310674.79249994532</v>
      </c>
      <c r="O150" s="16">
        <v>327546.00487534923</v>
      </c>
    </row>
    <row r="151" spans="1:15" x14ac:dyDescent="0.3">
      <c r="A151" s="15" t="str">
        <f>INDEX('R1. Scenario specifications'!$C$11:$C$49,MATCH($B151,'R1. Scenario specifications'!$A$11:$A$49,0))</f>
        <v>Current 1.5DS, 2020 start, 'Expect the Unexpected' but with cheap renewables</v>
      </c>
      <c r="B151" s="15" t="s">
        <v>21</v>
      </c>
      <c r="C151" s="15" t="s">
        <v>61</v>
      </c>
      <c r="D151" s="15" t="s">
        <v>263</v>
      </c>
      <c r="E151" s="16">
        <v>132862.88014752162</v>
      </c>
      <c r="F151" s="16">
        <v>167798.22182371462</v>
      </c>
      <c r="G151" s="16">
        <v>133519.64726382788</v>
      </c>
      <c r="H151" s="16">
        <v>74083.860556141168</v>
      </c>
      <c r="I151" s="16">
        <v>51689.987662521715</v>
      </c>
      <c r="J151" s="16">
        <v>42902.387700106221</v>
      </c>
      <c r="K151" s="16">
        <v>62236.917514642904</v>
      </c>
      <c r="L151" s="16">
        <v>87320.061598013854</v>
      </c>
      <c r="M151" s="16">
        <v>94020.705507072518</v>
      </c>
      <c r="N151" s="16">
        <v>95861.358530204263</v>
      </c>
      <c r="O151" s="16">
        <v>78718.491440264304</v>
      </c>
    </row>
    <row r="152" spans="1:15" x14ac:dyDescent="0.3">
      <c r="A152" s="15" t="str">
        <f>INDEX('R1. Scenario specifications'!$C$11:$C$49,MATCH($B152,'R1. Scenario specifications'!$A$11:$A$49,0))</f>
        <v>Current 1.5DS, 2020 start, 'Expect the Unexpected' but with cheap renewables</v>
      </c>
      <c r="B152" s="15" t="s">
        <v>21</v>
      </c>
      <c r="C152" s="15" t="s">
        <v>62</v>
      </c>
      <c r="D152" s="15" t="s">
        <v>264</v>
      </c>
      <c r="E152" s="16">
        <v>114188.52179597958</v>
      </c>
      <c r="F152" s="16">
        <v>124225.69911207525</v>
      </c>
      <c r="G152" s="16">
        <v>164332.66770146618</v>
      </c>
      <c r="H152" s="16">
        <v>189071.12317201632</v>
      </c>
      <c r="I152" s="16">
        <v>89860.221949300307</v>
      </c>
      <c r="J152" s="16">
        <v>102878.04814046483</v>
      </c>
      <c r="K152" s="16">
        <v>98423.296788102147</v>
      </c>
      <c r="L152" s="16">
        <v>134796.29688556184</v>
      </c>
      <c r="M152" s="16">
        <v>121215.40565443064</v>
      </c>
      <c r="N152" s="16">
        <v>98867.928513367297</v>
      </c>
      <c r="O152" s="16">
        <v>76426.026653075751</v>
      </c>
    </row>
    <row r="153" spans="1:15" x14ac:dyDescent="0.3">
      <c r="A153" s="15" t="str">
        <f>INDEX('R1. Scenario specifications'!$C$11:$C$49,MATCH($B153,'R1. Scenario specifications'!$A$11:$A$49,0))</f>
        <v>Current 1.5DS, 2020 start, 'Expect the Unexpected' but with cheap renewables</v>
      </c>
      <c r="B153" s="15" t="s">
        <v>21</v>
      </c>
      <c r="C153" s="15" t="s">
        <v>272</v>
      </c>
      <c r="D153" s="15" t="s">
        <v>265</v>
      </c>
      <c r="E153" s="16">
        <v>10361.181745582538</v>
      </c>
      <c r="F153" s="16">
        <v>10407.83994371498</v>
      </c>
      <c r="G153" s="16">
        <v>14509.24940053353</v>
      </c>
      <c r="H153" s="16">
        <v>18493.656601737439</v>
      </c>
      <c r="I153" s="16">
        <v>28070.283777121665</v>
      </c>
      <c r="J153" s="16">
        <v>33035.595792742773</v>
      </c>
      <c r="K153" s="16">
        <v>36699.228077543099</v>
      </c>
      <c r="L153" s="16">
        <v>36919.72439132358</v>
      </c>
      <c r="M153" s="16">
        <v>37913.745255352689</v>
      </c>
      <c r="N153" s="16">
        <v>40955.623274968784</v>
      </c>
      <c r="O153" s="16">
        <v>42118.080379806161</v>
      </c>
    </row>
    <row r="154" spans="1:15" x14ac:dyDescent="0.3">
      <c r="A154" s="15" t="str">
        <f>INDEX('R1. Scenario specifications'!$C$11:$C$49,MATCH($B154,'R1. Scenario specifications'!$A$11:$A$49,0))</f>
        <v>Current 1.5DS, 2020 start, 'Expect the Unexpected' but with cheap renewables</v>
      </c>
      <c r="B154" s="15" t="s">
        <v>21</v>
      </c>
      <c r="C154" s="15" t="s">
        <v>273</v>
      </c>
      <c r="D154" s="15" t="s">
        <v>266</v>
      </c>
      <c r="E154" s="16">
        <v>9499.4101148835834</v>
      </c>
      <c r="F154" s="16">
        <v>9854.7685931259057</v>
      </c>
      <c r="G154" s="16">
        <v>13753.197500000002</v>
      </c>
      <c r="H154" s="16">
        <v>14596.416971320799</v>
      </c>
      <c r="I154" s="16">
        <v>18064.956295538814</v>
      </c>
      <c r="J154" s="16">
        <v>24642.119999999995</v>
      </c>
      <c r="K154" s="16">
        <v>27037.467211425879</v>
      </c>
      <c r="L154" s="16">
        <v>28666.503972272752</v>
      </c>
      <c r="M154" s="16">
        <v>30748.011985373232</v>
      </c>
      <c r="N154" s="16">
        <v>37900.346385264769</v>
      </c>
      <c r="O154" s="16">
        <v>39733.175000000003</v>
      </c>
    </row>
    <row r="155" spans="1:15" x14ac:dyDescent="0.3">
      <c r="A155" s="15" t="str">
        <f>INDEX('R1. Scenario specifications'!$C$11:$C$49,MATCH($B155,'R1. Scenario specifications'!$A$11:$A$49,0))</f>
        <v>Current 1.5DS, 2020 start, 'Expect the Unexpected' but with cheap renewables</v>
      </c>
      <c r="B155" s="15" t="s">
        <v>21</v>
      </c>
      <c r="C155" s="15" t="s">
        <v>63</v>
      </c>
      <c r="D155" s="15" t="s">
        <v>275</v>
      </c>
      <c r="E155" s="16">
        <v>152820.69448659301</v>
      </c>
      <c r="F155" s="16">
        <v>158352.36410209554</v>
      </c>
      <c r="G155" s="16">
        <v>171674.73716211616</v>
      </c>
      <c r="H155" s="16">
        <v>153569.1502620875</v>
      </c>
      <c r="I155" s="16">
        <v>107905.22004982356</v>
      </c>
      <c r="J155" s="16">
        <v>98912.715816985205</v>
      </c>
      <c r="K155" s="16">
        <v>140251.6479936371</v>
      </c>
      <c r="L155" s="16">
        <v>160853.48771842459</v>
      </c>
      <c r="M155" s="16">
        <v>160733.31274731929</v>
      </c>
      <c r="N155" s="16">
        <v>152323.69222312563</v>
      </c>
      <c r="O155" s="16">
        <v>136431.88121852922</v>
      </c>
    </row>
    <row r="156" spans="1:15" x14ac:dyDescent="0.3">
      <c r="A156" s="15" t="str">
        <f>INDEX('R1. Scenario specifications'!$C$11:$C$49,MATCH($B156,'R1. Scenario specifications'!$A$11:$A$49,0))</f>
        <v>Current 1.5DS, 2020 start, 'Expect the Unexpected' but with cheap renewables</v>
      </c>
      <c r="B156" s="15" t="s">
        <v>21</v>
      </c>
      <c r="C156" s="15" t="s">
        <v>67</v>
      </c>
      <c r="D156" s="15" t="s">
        <v>267</v>
      </c>
      <c r="E156" s="16">
        <v>202.70125377665161</v>
      </c>
      <c r="F156" s="16">
        <v>194.90848865877462</v>
      </c>
      <c r="G156" s="16">
        <v>2623.4120224374333</v>
      </c>
      <c r="H156" s="16">
        <v>6205.1559164869277</v>
      </c>
      <c r="I156" s="16">
        <v>22685.212431853852</v>
      </c>
      <c r="J156" s="16">
        <v>28970.769729737087</v>
      </c>
      <c r="K156" s="16">
        <v>28161.258735452288</v>
      </c>
      <c r="L156" s="16">
        <v>24053.51848157878</v>
      </c>
      <c r="M156" s="16">
        <v>12184.992222239336</v>
      </c>
      <c r="N156" s="16">
        <v>10069.500453046492</v>
      </c>
      <c r="O156" s="16">
        <v>21297.013795150342</v>
      </c>
    </row>
    <row r="157" spans="1:15" x14ac:dyDescent="0.3">
      <c r="A157" s="15" t="str">
        <f>INDEX('R1. Scenario specifications'!$C$11:$C$49,MATCH($B157,'R1. Scenario specifications'!$A$11:$A$49,0))</f>
        <v>Current 1.5DS, 2020 start, 'Expect the Unexpected' but with cheap renewables</v>
      </c>
      <c r="B157" s="15" t="s">
        <v>21</v>
      </c>
      <c r="C157" s="15" t="s">
        <v>71</v>
      </c>
      <c r="D157" s="15" t="s">
        <v>268</v>
      </c>
      <c r="E157" s="16">
        <v>67.937052631788802</v>
      </c>
      <c r="F157" s="16">
        <v>458.66984800047192</v>
      </c>
      <c r="G157" s="16">
        <v>1278.4438452900149</v>
      </c>
      <c r="H157" s="16">
        <v>6138.881792756134</v>
      </c>
      <c r="I157" s="16">
        <v>22948.680235146916</v>
      </c>
      <c r="J157" s="16">
        <v>52875.364974416654</v>
      </c>
      <c r="K157" s="16">
        <v>79689.237088048569</v>
      </c>
      <c r="L157" s="16">
        <v>72925.712125384802</v>
      </c>
      <c r="M157" s="16">
        <v>90569.672454642889</v>
      </c>
      <c r="N157" s="16">
        <v>102980.5759282411</v>
      </c>
      <c r="O157" s="16">
        <v>119322.44531109804</v>
      </c>
    </row>
    <row r="158" spans="1:15" x14ac:dyDescent="0.3">
      <c r="A158" s="15" t="str">
        <f>INDEX('R1. Scenario specifications'!$C$11:$C$49,MATCH($B158,'R1. Scenario specifications'!$A$11:$A$49,0))</f>
        <v>Current 1.5DS, 2020 start, 'Expect the Unexpected' but with cheap renewables</v>
      </c>
      <c r="B158" s="15" t="s">
        <v>21</v>
      </c>
      <c r="C158" s="15" t="s">
        <v>72</v>
      </c>
      <c r="D158" s="15" t="s">
        <v>268</v>
      </c>
      <c r="E158" s="16">
        <v>55.461114646679903</v>
      </c>
      <c r="F158" s="16">
        <v>60.524118034134894</v>
      </c>
      <c r="G158" s="16">
        <v>64.687762917592892</v>
      </c>
      <c r="H158" s="16">
        <v>86.414863925675562</v>
      </c>
      <c r="I158" s="16">
        <v>453.03117541251231</v>
      </c>
      <c r="J158" s="16">
        <v>826.00569484234552</v>
      </c>
      <c r="K158" s="16">
        <v>2018.4881545933965</v>
      </c>
      <c r="L158" s="16">
        <v>2036.7966562666593</v>
      </c>
      <c r="M158" s="16">
        <v>2799.6906788678593</v>
      </c>
      <c r="N158" s="16">
        <v>2799.6611742403779</v>
      </c>
      <c r="O158" s="16">
        <v>2799.6318784596715</v>
      </c>
    </row>
    <row r="159" spans="1:15" x14ac:dyDescent="0.3">
      <c r="A159" s="15" t="str">
        <f>INDEX('R1. Scenario specifications'!$C$11:$C$49,MATCH($B159,'R1. Scenario specifications'!$A$11:$A$49,0))</f>
        <v>Current 1.5DS, 2020 start, 'Expect the Unexpected' but with cheap renewables</v>
      </c>
      <c r="B159" s="15" t="s">
        <v>21</v>
      </c>
      <c r="C159" s="15" t="s">
        <v>76</v>
      </c>
      <c r="D159" s="15" t="s">
        <v>267</v>
      </c>
      <c r="E159" s="16">
        <v>1.963099940637433</v>
      </c>
      <c r="F159" s="16">
        <v>1.7858497922310177</v>
      </c>
      <c r="G159" s="16">
        <v>1.5022495547807513</v>
      </c>
      <c r="H159" s="16">
        <v>1.0014997031871673</v>
      </c>
      <c r="I159" s="16">
        <v>0.50074985159358421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</row>
    <row r="160" spans="1:15" x14ac:dyDescent="0.3">
      <c r="A160" s="15" t="str">
        <f>INDEX('R1. Scenario specifications'!$C$11:$C$49,MATCH($B160,'R1. Scenario specifications'!$A$11:$A$49,0))</f>
        <v>Current 1.5DS, 2020 start, 'Expect the Unexpected' but with cheap renewables</v>
      </c>
      <c r="B160" s="15" t="s">
        <v>21</v>
      </c>
      <c r="C160" s="15" t="s">
        <v>73</v>
      </c>
      <c r="D160" s="15" t="s">
        <v>269</v>
      </c>
      <c r="E160" s="16">
        <v>1517.4635089937533</v>
      </c>
      <c r="F160" s="16">
        <v>1704.941889708542</v>
      </c>
      <c r="G160" s="16">
        <v>2729.4881269668758</v>
      </c>
      <c r="H160" s="16">
        <v>12983.699640821607</v>
      </c>
      <c r="I160" s="16">
        <v>30562.740261907231</v>
      </c>
      <c r="J160" s="16">
        <v>61723.190442647683</v>
      </c>
      <c r="K160" s="16">
        <v>90210.549430709521</v>
      </c>
      <c r="L160" s="16">
        <v>86568.287563567603</v>
      </c>
      <c r="M160" s="16">
        <v>113099.20281257632</v>
      </c>
      <c r="N160" s="16">
        <v>148727.52372956465</v>
      </c>
      <c r="O160" s="16">
        <v>198430.53374978571</v>
      </c>
    </row>
    <row r="161" spans="1:15" x14ac:dyDescent="0.3">
      <c r="A161" s="15" t="str">
        <f>INDEX('R1. Scenario specifications'!$C$11:$C$49,MATCH($B161,'R1. Scenario specifications'!$A$11:$A$49,0))</f>
        <v>Current 1.5DS, 2030 start, 'Expect the Unexpected' but with cheap renewables</v>
      </c>
      <c r="B161" s="15" t="s">
        <v>22</v>
      </c>
      <c r="C161" s="15" t="s">
        <v>271</v>
      </c>
      <c r="D161" s="15" t="s">
        <v>262</v>
      </c>
      <c r="E161" s="16">
        <v>49797.939774847815</v>
      </c>
      <c r="F161" s="16">
        <v>54330.172055368479</v>
      </c>
      <c r="G161" s="16">
        <v>71063.065536118971</v>
      </c>
      <c r="H161" s="16">
        <v>102006.92129409105</v>
      </c>
      <c r="I161" s="16">
        <v>164914.78887450631</v>
      </c>
      <c r="J161" s="16">
        <v>174147.55354109852</v>
      </c>
      <c r="K161" s="16">
        <v>259962.79765868461</v>
      </c>
      <c r="L161" s="16">
        <v>204314.34294792303</v>
      </c>
      <c r="M161" s="16">
        <v>243124.6081095642</v>
      </c>
      <c r="N161" s="16">
        <v>255943.58955071287</v>
      </c>
      <c r="O161" s="16">
        <v>314114.75709418993</v>
      </c>
    </row>
    <row r="162" spans="1:15" x14ac:dyDescent="0.3">
      <c r="A162" s="15" t="str">
        <f>INDEX('R1. Scenario specifications'!$C$11:$C$49,MATCH($B162,'R1. Scenario specifications'!$A$11:$A$49,0))</f>
        <v>Current 1.5DS, 2030 start, 'Expect the Unexpected' but with cheap renewables</v>
      </c>
      <c r="B162" s="15" t="s">
        <v>22</v>
      </c>
      <c r="C162" s="15" t="s">
        <v>61</v>
      </c>
      <c r="D162" s="15" t="s">
        <v>263</v>
      </c>
      <c r="E162" s="16">
        <v>132862.88014752162</v>
      </c>
      <c r="F162" s="16">
        <v>167798.22182371462</v>
      </c>
      <c r="G162" s="16">
        <v>133519.64726382788</v>
      </c>
      <c r="H162" s="16">
        <v>130225.122267367</v>
      </c>
      <c r="I162" s="16">
        <v>51688.884528549585</v>
      </c>
      <c r="J162" s="16">
        <v>42899.650641725617</v>
      </c>
      <c r="K162" s="16">
        <v>16455.580745914187</v>
      </c>
      <c r="L162" s="16">
        <v>103759.96765695717</v>
      </c>
      <c r="M162" s="16">
        <v>108025.21573899944</v>
      </c>
      <c r="N162" s="16">
        <v>86811.213951536774</v>
      </c>
      <c r="O162" s="16">
        <v>100916.61305067204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 but with cheap renewables</v>
      </c>
      <c r="B163" s="15" t="s">
        <v>22</v>
      </c>
      <c r="C163" s="15" t="s">
        <v>62</v>
      </c>
      <c r="D163" s="15" t="s">
        <v>264</v>
      </c>
      <c r="E163" s="16">
        <v>114188.52179597958</v>
      </c>
      <c r="F163" s="16">
        <v>124225.69911207525</v>
      </c>
      <c r="G163" s="16">
        <v>164332.66770146618</v>
      </c>
      <c r="H163" s="16">
        <v>186632.16982401939</v>
      </c>
      <c r="I163" s="16">
        <v>96012.548471824368</v>
      </c>
      <c r="J163" s="16">
        <v>54689.575768726907</v>
      </c>
      <c r="K163" s="16">
        <v>102072.62071201547</v>
      </c>
      <c r="L163" s="16">
        <v>152534.53810941594</v>
      </c>
      <c r="M163" s="16">
        <v>168883.60963853658</v>
      </c>
      <c r="N163" s="16">
        <v>174716.85944410998</v>
      </c>
      <c r="O163" s="16">
        <v>157165.90906735268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 but with cheap renewables</v>
      </c>
      <c r="B164" s="15" t="s">
        <v>22</v>
      </c>
      <c r="C164" s="15" t="s">
        <v>272</v>
      </c>
      <c r="D164" s="15" t="s">
        <v>265</v>
      </c>
      <c r="E164" s="16">
        <v>10361.181745582538</v>
      </c>
      <c r="F164" s="16">
        <v>10407.83994371498</v>
      </c>
      <c r="G164" s="16">
        <v>14509.24940053353</v>
      </c>
      <c r="H164" s="16">
        <v>17821.465670118941</v>
      </c>
      <c r="I164" s="16">
        <v>21532.449566484185</v>
      </c>
      <c r="J164" s="16">
        <v>30984.787836564916</v>
      </c>
      <c r="K164" s="16">
        <v>34622.659856616825</v>
      </c>
      <c r="L164" s="16">
        <v>35253.322127343228</v>
      </c>
      <c r="M164" s="16">
        <v>33267.442639755551</v>
      </c>
      <c r="N164" s="16">
        <v>35565.799184430594</v>
      </c>
      <c r="O164" s="16">
        <v>37561.503568062566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 but with cheap renewables</v>
      </c>
      <c r="B165" s="15" t="s">
        <v>22</v>
      </c>
      <c r="C165" s="15" t="s">
        <v>273</v>
      </c>
      <c r="D165" s="15" t="s">
        <v>266</v>
      </c>
      <c r="E165" s="16">
        <v>9499.4101148835834</v>
      </c>
      <c r="F165" s="16">
        <v>9854.7685931259057</v>
      </c>
      <c r="G165" s="16">
        <v>13753.197500000002</v>
      </c>
      <c r="H165" s="16">
        <v>14596.416971320799</v>
      </c>
      <c r="I165" s="16">
        <v>15649.957222630908</v>
      </c>
      <c r="J165" s="16">
        <v>23742.389333134131</v>
      </c>
      <c r="K165" s="16">
        <v>26354.941186773041</v>
      </c>
      <c r="L165" s="16">
        <v>27229.483373136354</v>
      </c>
      <c r="M165" s="16">
        <v>28602.561522550059</v>
      </c>
      <c r="N165" s="16">
        <v>31505.788493463224</v>
      </c>
      <c r="O165" s="16">
        <v>32513.262230038643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 but with cheap renewables</v>
      </c>
      <c r="B166" s="15" t="s">
        <v>22</v>
      </c>
      <c r="C166" s="15" t="s">
        <v>63</v>
      </c>
      <c r="D166" s="15" t="s">
        <v>275</v>
      </c>
      <c r="E166" s="16">
        <v>152820.69448659301</v>
      </c>
      <c r="F166" s="16">
        <v>158352.36410209554</v>
      </c>
      <c r="G166" s="16">
        <v>171674.73716211616</v>
      </c>
      <c r="H166" s="16">
        <v>182982.86503821131</v>
      </c>
      <c r="I166" s="16">
        <v>156917.06475226121</v>
      </c>
      <c r="J166" s="16">
        <v>118837.08020816471</v>
      </c>
      <c r="K166" s="16">
        <v>107425.20750473306</v>
      </c>
      <c r="L166" s="16">
        <v>163567.25426835657</v>
      </c>
      <c r="M166" s="16">
        <v>165008.15215382547</v>
      </c>
      <c r="N166" s="16">
        <v>162305.06578143407</v>
      </c>
      <c r="O166" s="16">
        <v>146735.14296269932</v>
      </c>
    </row>
    <row r="167" spans="1:15" x14ac:dyDescent="0.3">
      <c r="A167" s="15" t="str">
        <f>INDEX('R1. Scenario specifications'!$C$11:$C$49,MATCH($B167,'R1. Scenario specifications'!$A$11:$A$49,0))</f>
        <v>Current 1.5DS, 2030 start, 'Expect the Unexpected' but with cheap renewables</v>
      </c>
      <c r="B167" s="15" t="s">
        <v>22</v>
      </c>
      <c r="C167" s="15" t="s">
        <v>67</v>
      </c>
      <c r="D167" s="15" t="s">
        <v>267</v>
      </c>
      <c r="E167" s="16">
        <v>202.70125377665161</v>
      </c>
      <c r="F167" s="16">
        <v>194.90848865877462</v>
      </c>
      <c r="G167" s="16">
        <v>2623.4120224374333</v>
      </c>
      <c r="H167" s="16">
        <v>4141.7991140472104</v>
      </c>
      <c r="I167" s="16">
        <v>14233.45171233827</v>
      </c>
      <c r="J167" s="16">
        <v>35022.214105459876</v>
      </c>
      <c r="K167" s="16">
        <v>33608.439085596532</v>
      </c>
      <c r="L167" s="16">
        <v>31530.639856364221</v>
      </c>
      <c r="M167" s="16">
        <v>21393.239550594157</v>
      </c>
      <c r="N167" s="16">
        <v>5935.3669042097408</v>
      </c>
      <c r="O167" s="16">
        <v>7722.1759111187985</v>
      </c>
    </row>
    <row r="168" spans="1:15" x14ac:dyDescent="0.3">
      <c r="A168" s="15" t="str">
        <f>INDEX('R1. Scenario specifications'!$C$11:$C$49,MATCH($B168,'R1. Scenario specifications'!$A$11:$A$49,0))</f>
        <v>Current 1.5DS, 2030 start, 'Expect the Unexpected' but with cheap renewables</v>
      </c>
      <c r="B168" s="15" t="s">
        <v>22</v>
      </c>
      <c r="C168" s="15" t="s">
        <v>71</v>
      </c>
      <c r="D168" s="15" t="s">
        <v>268</v>
      </c>
      <c r="E168" s="16">
        <v>67.937052631788802</v>
      </c>
      <c r="F168" s="16">
        <v>458.66984800047192</v>
      </c>
      <c r="G168" s="16">
        <v>1278.4438452900149</v>
      </c>
      <c r="H168" s="16">
        <v>3882.7361780122792</v>
      </c>
      <c r="I168" s="16">
        <v>17187.102644780392</v>
      </c>
      <c r="J168" s="16">
        <v>44317.050139644074</v>
      </c>
      <c r="K168" s="16">
        <v>89575.845590468525</v>
      </c>
      <c r="L168" s="16">
        <v>70951.267849045864</v>
      </c>
      <c r="M168" s="16">
        <v>76145.466455904869</v>
      </c>
      <c r="N168" s="16">
        <v>89170.206566401088</v>
      </c>
      <c r="O168" s="16">
        <v>96700.332510028951</v>
      </c>
    </row>
    <row r="169" spans="1:15" x14ac:dyDescent="0.3">
      <c r="A169" s="15" t="str">
        <f>INDEX('R1. Scenario specifications'!$C$11:$C$49,MATCH($B169,'R1. Scenario specifications'!$A$11:$A$49,0))</f>
        <v>Current 1.5DS, 2030 start, 'Expect the Unexpected' but with cheap renewables</v>
      </c>
      <c r="B169" s="15" t="s">
        <v>22</v>
      </c>
      <c r="C169" s="15" t="s">
        <v>72</v>
      </c>
      <c r="D169" s="15" t="s">
        <v>268</v>
      </c>
      <c r="E169" s="16">
        <v>55.461114646679903</v>
      </c>
      <c r="F169" s="16">
        <v>60.524118034134894</v>
      </c>
      <c r="G169" s="16">
        <v>64.687762917592892</v>
      </c>
      <c r="H169" s="16">
        <v>64.713826068531574</v>
      </c>
      <c r="I169" s="16">
        <v>311.29714277895607</v>
      </c>
      <c r="J169" s="16">
        <v>484.00957794234694</v>
      </c>
      <c r="K169" s="16">
        <v>518.15745476249731</v>
      </c>
      <c r="L169" s="16">
        <v>934.02602525336772</v>
      </c>
      <c r="M169" s="16">
        <v>891.94986563658176</v>
      </c>
      <c r="N169" s="16">
        <v>882.16329943988751</v>
      </c>
      <c r="O169" s="16">
        <v>933.94136830073819</v>
      </c>
    </row>
    <row r="170" spans="1:15" x14ac:dyDescent="0.3">
      <c r="A170" s="15" t="str">
        <f>INDEX('R1. Scenario specifications'!$C$11:$C$49,MATCH($B170,'R1. Scenario specifications'!$A$11:$A$49,0))</f>
        <v>Current 1.5DS, 2030 start, 'Expect the Unexpected' but with cheap renewables</v>
      </c>
      <c r="B170" s="15" t="s">
        <v>22</v>
      </c>
      <c r="C170" s="15" t="s">
        <v>76</v>
      </c>
      <c r="D170" s="15" t="s">
        <v>267</v>
      </c>
      <c r="E170" s="16">
        <v>1.963099940637433</v>
      </c>
      <c r="F170" s="16">
        <v>1.7858497922310177</v>
      </c>
      <c r="G170" s="16">
        <v>1.5022495547807513</v>
      </c>
      <c r="H170" s="16">
        <v>1.0014997031871673</v>
      </c>
      <c r="I170" s="16">
        <v>0.50074985159358421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</row>
    <row r="171" spans="1:15" x14ac:dyDescent="0.3">
      <c r="A171" s="15" t="str">
        <f>INDEX('R1. Scenario specifications'!$C$11:$C$49,MATCH($B171,'R1. Scenario specifications'!$A$11:$A$49,0))</f>
        <v>Current 1.5DS, 2030 start, 'Expect the Unexpected' but with cheap renewables</v>
      </c>
      <c r="B171" s="15" t="s">
        <v>22</v>
      </c>
      <c r="C171" s="15" t="s">
        <v>73</v>
      </c>
      <c r="D171" s="15" t="s">
        <v>269</v>
      </c>
      <c r="E171" s="16">
        <v>1517.4635089937533</v>
      </c>
      <c r="F171" s="16">
        <v>1704.941889708542</v>
      </c>
      <c r="G171" s="16">
        <v>2729.4881269668758</v>
      </c>
      <c r="H171" s="16">
        <v>4500.4567624903657</v>
      </c>
      <c r="I171" s="16">
        <v>20285.33893585542</v>
      </c>
      <c r="J171" s="16">
        <v>44919.203244150805</v>
      </c>
      <c r="K171" s="16">
        <v>98769.298894854874</v>
      </c>
      <c r="L171" s="16">
        <v>73261.469037965027</v>
      </c>
      <c r="M171" s="16">
        <v>71761.891920956463</v>
      </c>
      <c r="N171" s="16">
        <v>89474.729088898021</v>
      </c>
      <c r="O171" s="16">
        <v>117587.18812943801</v>
      </c>
    </row>
    <row r="172" spans="1:15" x14ac:dyDescent="0.3">
      <c r="A172" s="15" t="str">
        <f>INDEX('R1. Scenario specifications'!$C$11:$C$49,MATCH($B172,'R1. Scenario specifications'!$A$11:$A$49,0))</f>
        <v>Current 1.5DS, 2020 start, 'Expect the Unexpected' but with cheap CCS</v>
      </c>
      <c r="B172" s="15" t="s">
        <v>23</v>
      </c>
      <c r="C172" s="15" t="s">
        <v>271</v>
      </c>
      <c r="D172" s="15" t="s">
        <v>262</v>
      </c>
      <c r="E172" s="16">
        <v>49797.939774847815</v>
      </c>
      <c r="F172" s="16">
        <v>54330.172055368479</v>
      </c>
      <c r="G172" s="16">
        <v>71063.065536118971</v>
      </c>
      <c r="H172" s="16">
        <v>129347.87181757513</v>
      </c>
      <c r="I172" s="16">
        <v>163785.8086359601</v>
      </c>
      <c r="J172" s="16">
        <v>174415.83989758394</v>
      </c>
      <c r="K172" s="16">
        <v>254606.14212378312</v>
      </c>
      <c r="L172" s="16">
        <v>267838.89646768366</v>
      </c>
      <c r="M172" s="16">
        <v>288828.82703602838</v>
      </c>
      <c r="N172" s="16">
        <v>310675.85519932181</v>
      </c>
      <c r="O172" s="16">
        <v>327546.6007171133</v>
      </c>
    </row>
    <row r="173" spans="1:15" x14ac:dyDescent="0.3">
      <c r="A173" s="15" t="str">
        <f>INDEX('R1. Scenario specifications'!$C$11:$C$49,MATCH($B173,'R1. Scenario specifications'!$A$11:$A$49,0))</f>
        <v>Current 1.5DS, 2020 start, 'Expect the Unexpected' but with cheap CCS</v>
      </c>
      <c r="B173" s="15" t="s">
        <v>23</v>
      </c>
      <c r="C173" s="15" t="s">
        <v>61</v>
      </c>
      <c r="D173" s="15" t="s">
        <v>263</v>
      </c>
      <c r="E173" s="16">
        <v>132862.88014752162</v>
      </c>
      <c r="F173" s="16">
        <v>167798.22182371462</v>
      </c>
      <c r="G173" s="16">
        <v>133519.64726382788</v>
      </c>
      <c r="H173" s="16">
        <v>74083.909059134967</v>
      </c>
      <c r="I173" s="16">
        <v>51689.987662521657</v>
      </c>
      <c r="J173" s="16">
        <v>42902.366682216758</v>
      </c>
      <c r="K173" s="16">
        <v>62328.484834548843</v>
      </c>
      <c r="L173" s="16">
        <v>87332.109371836428</v>
      </c>
      <c r="M173" s="16">
        <v>94036.817764526641</v>
      </c>
      <c r="N173" s="16">
        <v>95904.338285228252</v>
      </c>
      <c r="O173" s="16">
        <v>78756.737679053622</v>
      </c>
    </row>
    <row r="174" spans="1:15" x14ac:dyDescent="0.3">
      <c r="A174" s="15" t="str">
        <f>INDEX('R1. Scenario specifications'!$C$11:$C$49,MATCH($B174,'R1. Scenario specifications'!$A$11:$A$49,0))</f>
        <v>Current 1.5DS, 2020 start, 'Expect the Unexpected' but with cheap CCS</v>
      </c>
      <c r="B174" s="15" t="s">
        <v>23</v>
      </c>
      <c r="C174" s="15" t="s">
        <v>62</v>
      </c>
      <c r="D174" s="15" t="s">
        <v>264</v>
      </c>
      <c r="E174" s="16">
        <v>114188.52179597958</v>
      </c>
      <c r="F174" s="16">
        <v>124225.69911207525</v>
      </c>
      <c r="G174" s="16">
        <v>164332.66770146618</v>
      </c>
      <c r="H174" s="16">
        <v>189070.65792593549</v>
      </c>
      <c r="I174" s="16">
        <v>89867.589283807451</v>
      </c>
      <c r="J174" s="16">
        <v>102921.83379328805</v>
      </c>
      <c r="K174" s="16">
        <v>98072.306627563419</v>
      </c>
      <c r="L174" s="16">
        <v>134632.8527240929</v>
      </c>
      <c r="M174" s="16">
        <v>120441.56122841962</v>
      </c>
      <c r="N174" s="16">
        <v>97848.567857246875</v>
      </c>
      <c r="O174" s="16">
        <v>75545.480526827392</v>
      </c>
    </row>
    <row r="175" spans="1:15" x14ac:dyDescent="0.3">
      <c r="A175" s="15" t="str">
        <f>INDEX('R1. Scenario specifications'!$C$11:$C$49,MATCH($B175,'R1. Scenario specifications'!$A$11:$A$49,0))</f>
        <v>Current 1.5DS, 2020 start, 'Expect the Unexpected' but with cheap CCS</v>
      </c>
      <c r="B175" s="15" t="s">
        <v>23</v>
      </c>
      <c r="C175" s="15" t="s">
        <v>272</v>
      </c>
      <c r="D175" s="15" t="s">
        <v>265</v>
      </c>
      <c r="E175" s="16">
        <v>10361.181745582538</v>
      </c>
      <c r="F175" s="16">
        <v>10407.83994371498</v>
      </c>
      <c r="G175" s="16">
        <v>14509.24940053353</v>
      </c>
      <c r="H175" s="16">
        <v>18472.079770390446</v>
      </c>
      <c r="I175" s="16">
        <v>28079.038744351135</v>
      </c>
      <c r="J175" s="16">
        <v>33044.461993388053</v>
      </c>
      <c r="K175" s="16">
        <v>36793.970779941606</v>
      </c>
      <c r="L175" s="16">
        <v>36958.054873193752</v>
      </c>
      <c r="M175" s="16">
        <v>38167.801430871928</v>
      </c>
      <c r="N175" s="16">
        <v>41747.097955318612</v>
      </c>
      <c r="O175" s="16">
        <v>42824.507614979368</v>
      </c>
    </row>
    <row r="176" spans="1:15" x14ac:dyDescent="0.3">
      <c r="A176" s="15" t="str">
        <f>INDEX('R1. Scenario specifications'!$C$11:$C$49,MATCH($B176,'R1. Scenario specifications'!$A$11:$A$49,0))</f>
        <v>Current 1.5DS, 2020 start, 'Expect the Unexpected' but with cheap CCS</v>
      </c>
      <c r="B176" s="15" t="s">
        <v>23</v>
      </c>
      <c r="C176" s="15" t="s">
        <v>273</v>
      </c>
      <c r="D176" s="15" t="s">
        <v>266</v>
      </c>
      <c r="E176" s="16">
        <v>9499.4101148835834</v>
      </c>
      <c r="F176" s="16">
        <v>9854.7685931259057</v>
      </c>
      <c r="G176" s="16">
        <v>13753.197500000002</v>
      </c>
      <c r="H176" s="16">
        <v>14596.416971320799</v>
      </c>
      <c r="I176" s="16">
        <v>18064.823542888709</v>
      </c>
      <c r="J176" s="16">
        <v>24642.119999999995</v>
      </c>
      <c r="K176" s="16">
        <v>27037.467211425879</v>
      </c>
      <c r="L176" s="16">
        <v>28700.562694233711</v>
      </c>
      <c r="M176" s="16">
        <v>30934.537954593761</v>
      </c>
      <c r="N176" s="16">
        <v>37924.829117802983</v>
      </c>
      <c r="O176" s="16">
        <v>39733.175000000003</v>
      </c>
    </row>
    <row r="177" spans="1:15" x14ac:dyDescent="0.3">
      <c r="A177" s="15" t="str">
        <f>INDEX('R1. Scenario specifications'!$C$11:$C$49,MATCH($B177,'R1. Scenario specifications'!$A$11:$A$49,0))</f>
        <v>Current 1.5DS, 2020 start, 'Expect the Unexpected' but with cheap CCS</v>
      </c>
      <c r="B177" s="15" t="s">
        <v>23</v>
      </c>
      <c r="C177" s="15" t="s">
        <v>63</v>
      </c>
      <c r="D177" s="15" t="s">
        <v>275</v>
      </c>
      <c r="E177" s="16">
        <v>152820.69448659301</v>
      </c>
      <c r="F177" s="16">
        <v>158352.36410209554</v>
      </c>
      <c r="G177" s="16">
        <v>171674.73716211616</v>
      </c>
      <c r="H177" s="16">
        <v>153569.09462684012</v>
      </c>
      <c r="I177" s="16">
        <v>107897.66985453614</v>
      </c>
      <c r="J177" s="16">
        <v>98905.215601532211</v>
      </c>
      <c r="K177" s="16">
        <v>140214.20985943862</v>
      </c>
      <c r="L177" s="16">
        <v>160853.04728067305</v>
      </c>
      <c r="M177" s="16">
        <v>160273.49927024872</v>
      </c>
      <c r="N177" s="16">
        <v>152384.36513201852</v>
      </c>
      <c r="O177" s="16">
        <v>136472.93435530359</v>
      </c>
    </row>
    <row r="178" spans="1:15" x14ac:dyDescent="0.3">
      <c r="A178" s="15" t="str">
        <f>INDEX('R1. Scenario specifications'!$C$11:$C$49,MATCH($B178,'R1. Scenario specifications'!$A$11:$A$49,0))</f>
        <v>Current 1.5DS, 2020 start, 'Expect the Unexpected' but with cheap CCS</v>
      </c>
      <c r="B178" s="15" t="s">
        <v>23</v>
      </c>
      <c r="C178" s="15" t="s">
        <v>67</v>
      </c>
      <c r="D178" s="15" t="s">
        <v>267</v>
      </c>
      <c r="E178" s="16">
        <v>202.70125377665161</v>
      </c>
      <c r="F178" s="16">
        <v>194.90848865877462</v>
      </c>
      <c r="G178" s="16">
        <v>2623.4120224374333</v>
      </c>
      <c r="H178" s="16">
        <v>6205.1559164869186</v>
      </c>
      <c r="I178" s="16">
        <v>22676.250635103021</v>
      </c>
      <c r="J178" s="16">
        <v>28965.018635771183</v>
      </c>
      <c r="K178" s="16">
        <v>28152.296938701464</v>
      </c>
      <c r="L178" s="16">
        <v>23741.79573426097</v>
      </c>
      <c r="M178" s="16">
        <v>12220.665090498942</v>
      </c>
      <c r="N178" s="16">
        <v>10250.166566187103</v>
      </c>
      <c r="O178" s="16">
        <v>22624.291680317358</v>
      </c>
    </row>
    <row r="179" spans="1:15" x14ac:dyDescent="0.3">
      <c r="A179" s="15" t="str">
        <f>INDEX('R1. Scenario specifications'!$C$11:$C$49,MATCH($B179,'R1. Scenario specifications'!$A$11:$A$49,0))</f>
        <v>Current 1.5DS, 2020 start, 'Expect the Unexpected' but with cheap CCS</v>
      </c>
      <c r="B179" s="15" t="s">
        <v>23</v>
      </c>
      <c r="C179" s="15" t="s">
        <v>71</v>
      </c>
      <c r="D179" s="15" t="s">
        <v>268</v>
      </c>
      <c r="E179" s="16">
        <v>67.937052631788802</v>
      </c>
      <c r="F179" s="16">
        <v>458.66984800047192</v>
      </c>
      <c r="G179" s="16">
        <v>1278.4438452900149</v>
      </c>
      <c r="H179" s="16">
        <v>6138.8817927561367</v>
      </c>
      <c r="I179" s="16">
        <v>22945.38537959004</v>
      </c>
      <c r="J179" s="16">
        <v>52838.7638734707</v>
      </c>
      <c r="K179" s="16">
        <v>79515.615794443394</v>
      </c>
      <c r="L179" s="16">
        <v>73574.166531054405</v>
      </c>
      <c r="M179" s="16">
        <v>90392.060922664139</v>
      </c>
      <c r="N179" s="16">
        <v>102263.10320285623</v>
      </c>
      <c r="O179" s="16">
        <v>117542.93088730461</v>
      </c>
    </row>
    <row r="180" spans="1:15" x14ac:dyDescent="0.3">
      <c r="A180" s="15" t="str">
        <f>INDEX('R1. Scenario specifications'!$C$11:$C$49,MATCH($B180,'R1. Scenario specifications'!$A$11:$A$49,0))</f>
        <v>Current 1.5DS, 2020 start, 'Expect the Unexpected' but with cheap CCS</v>
      </c>
      <c r="B180" s="15" t="s">
        <v>23</v>
      </c>
      <c r="C180" s="15" t="s">
        <v>72</v>
      </c>
      <c r="D180" s="15" t="s">
        <v>268</v>
      </c>
      <c r="E180" s="16">
        <v>55.461114646679903</v>
      </c>
      <c r="F180" s="16">
        <v>60.524118034134894</v>
      </c>
      <c r="G180" s="16">
        <v>64.687762917592892</v>
      </c>
      <c r="H180" s="16">
        <v>86.41486392568126</v>
      </c>
      <c r="I180" s="16">
        <v>453.34841707503358</v>
      </c>
      <c r="J180" s="16">
        <v>827.53062107190226</v>
      </c>
      <c r="K180" s="16">
        <v>2025.8182132852578</v>
      </c>
      <c r="L180" s="16">
        <v>2044.1267149582982</v>
      </c>
      <c r="M180" s="16">
        <v>2798.4751035571257</v>
      </c>
      <c r="N180" s="16">
        <v>2798.4455989296443</v>
      </c>
      <c r="O180" s="16">
        <v>2798.4163031489375</v>
      </c>
    </row>
    <row r="181" spans="1:15" x14ac:dyDescent="0.3">
      <c r="A181" s="15" t="str">
        <f>INDEX('R1. Scenario specifications'!$C$11:$C$49,MATCH($B181,'R1. Scenario specifications'!$A$11:$A$49,0))</f>
        <v>Current 1.5DS, 2020 start, 'Expect the Unexpected' but with cheap CCS</v>
      </c>
      <c r="B181" s="15" t="s">
        <v>23</v>
      </c>
      <c r="C181" s="15" t="s">
        <v>76</v>
      </c>
      <c r="D181" s="15" t="s">
        <v>267</v>
      </c>
      <c r="E181" s="16">
        <v>1.963099940637433</v>
      </c>
      <c r="F181" s="16">
        <v>1.7858497922310177</v>
      </c>
      <c r="G181" s="16">
        <v>1.5022495547807513</v>
      </c>
      <c r="H181" s="16">
        <v>1.0014997031871673</v>
      </c>
      <c r="I181" s="16">
        <v>0.50074985159358421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</row>
    <row r="182" spans="1:15" x14ac:dyDescent="0.3">
      <c r="A182" s="15" t="str">
        <f>INDEX('R1. Scenario specifications'!$C$11:$C$49,MATCH($B182,'R1. Scenario specifications'!$A$11:$A$49,0))</f>
        <v>Current 1.5DS, 2020 start, 'Expect the Unexpected' but with cheap CCS</v>
      </c>
      <c r="B182" s="15" t="s">
        <v>23</v>
      </c>
      <c r="C182" s="15" t="s">
        <v>73</v>
      </c>
      <c r="D182" s="15" t="s">
        <v>269</v>
      </c>
      <c r="E182" s="16">
        <v>1517.4635089937533</v>
      </c>
      <c r="F182" s="16">
        <v>1704.941889708542</v>
      </c>
      <c r="G182" s="16">
        <v>2729.4881269668758</v>
      </c>
      <c r="H182" s="16">
        <v>12983.674266296446</v>
      </c>
      <c r="I182" s="16">
        <v>30558.620047931257</v>
      </c>
      <c r="J182" s="16">
        <v>61717.182894905127</v>
      </c>
      <c r="K182" s="16">
        <v>89926.964465747733</v>
      </c>
      <c r="L182" s="16">
        <v>86192.105131849341</v>
      </c>
      <c r="M182" s="16">
        <v>113552.47530732673</v>
      </c>
      <c r="N182" s="16">
        <v>148490.55107820226</v>
      </c>
      <c r="O182" s="16">
        <v>198431.31608334504</v>
      </c>
    </row>
    <row r="183" spans="1:15" x14ac:dyDescent="0.3">
      <c r="A183" s="15" t="str">
        <f>INDEX('R1. Scenario specifications'!$C$11:$C$49,MATCH($B183,'R1. Scenario specifications'!$A$11:$A$49,0))</f>
        <v>Current 1.5DS, 2030 start, 'Expect the Unexpected' but with cheap CCS</v>
      </c>
      <c r="B183" s="15" t="s">
        <v>24</v>
      </c>
      <c r="C183" s="15" t="s">
        <v>271</v>
      </c>
      <c r="D183" s="15" t="s">
        <v>262</v>
      </c>
      <c r="E183" s="16">
        <v>49797.939774847815</v>
      </c>
      <c r="F183" s="16">
        <v>54330.172055368479</v>
      </c>
      <c r="G183" s="16">
        <v>71063.065536118971</v>
      </c>
      <c r="H183" s="16">
        <v>102006.92129409105</v>
      </c>
      <c r="I183" s="16">
        <v>164914.47365459424</v>
      </c>
      <c r="J183" s="16">
        <v>174111.51334692849</v>
      </c>
      <c r="K183" s="16">
        <v>260213.28195946218</v>
      </c>
      <c r="L183" s="16">
        <v>205008.30349162835</v>
      </c>
      <c r="M183" s="16">
        <v>242872.69594072647</v>
      </c>
      <c r="N183" s="16">
        <v>254806.33356789028</v>
      </c>
      <c r="O183" s="16">
        <v>313906.02707935276</v>
      </c>
    </row>
    <row r="184" spans="1:15" x14ac:dyDescent="0.3">
      <c r="A184" s="15" t="str">
        <f>INDEX('R1. Scenario specifications'!$C$11:$C$49,MATCH($B184,'R1. Scenario specifications'!$A$11:$A$49,0))</f>
        <v>Current 1.5DS, 2030 start, 'Expect the Unexpected' but with cheap CCS</v>
      </c>
      <c r="B184" s="15" t="s">
        <v>24</v>
      </c>
      <c r="C184" s="15" t="s">
        <v>61</v>
      </c>
      <c r="D184" s="15" t="s">
        <v>263</v>
      </c>
      <c r="E184" s="16">
        <v>132862.88014752162</v>
      </c>
      <c r="F184" s="16">
        <v>167798.22182371462</v>
      </c>
      <c r="G184" s="16">
        <v>133519.64726382788</v>
      </c>
      <c r="H184" s="16">
        <v>130225.122267367</v>
      </c>
      <c r="I184" s="16">
        <v>51688.884505167487</v>
      </c>
      <c r="J184" s="16">
        <v>42899.65054917118</v>
      </c>
      <c r="K184" s="16">
        <v>16455.586204547064</v>
      </c>
      <c r="L184" s="16">
        <v>103929.71355355393</v>
      </c>
      <c r="M184" s="16">
        <v>106942.1953188162</v>
      </c>
      <c r="N184" s="16">
        <v>86825.552626616714</v>
      </c>
      <c r="O184" s="16">
        <v>100628.91814021164</v>
      </c>
    </row>
    <row r="185" spans="1:15" x14ac:dyDescent="0.3">
      <c r="A185" s="15" t="str">
        <f>INDEX('R1. Scenario specifications'!$C$11:$C$49,MATCH($B185,'R1. Scenario specifications'!$A$11:$A$49,0))</f>
        <v>Current 1.5DS, 2030 start, 'Expect the Unexpected' but with cheap CCS</v>
      </c>
      <c r="B185" s="15" t="s">
        <v>24</v>
      </c>
      <c r="C185" s="15" t="s">
        <v>62</v>
      </c>
      <c r="D185" s="15" t="s">
        <v>264</v>
      </c>
      <c r="E185" s="16">
        <v>114188.52179597958</v>
      </c>
      <c r="F185" s="16">
        <v>124225.69911207525</v>
      </c>
      <c r="G185" s="16">
        <v>164332.66770146618</v>
      </c>
      <c r="H185" s="16">
        <v>186632.16982401939</v>
      </c>
      <c r="I185" s="16">
        <v>96087.38620258485</v>
      </c>
      <c r="J185" s="16">
        <v>54724.458802948167</v>
      </c>
      <c r="K185" s="16">
        <v>102063.88267576003</v>
      </c>
      <c r="L185" s="16">
        <v>152664.88158270615</v>
      </c>
      <c r="M185" s="16">
        <v>169033.60659549682</v>
      </c>
      <c r="N185" s="16">
        <v>174744.33786030769</v>
      </c>
      <c r="O185" s="16">
        <v>157722.95661278116</v>
      </c>
    </row>
    <row r="186" spans="1:15" x14ac:dyDescent="0.3">
      <c r="A186" s="15" t="str">
        <f>INDEX('R1. Scenario specifications'!$C$11:$C$49,MATCH($B186,'R1. Scenario specifications'!$A$11:$A$49,0))</f>
        <v>Current 1.5DS, 2030 start, 'Expect the Unexpected' but with cheap CCS</v>
      </c>
      <c r="B186" s="15" t="s">
        <v>24</v>
      </c>
      <c r="C186" s="15" t="s">
        <v>272</v>
      </c>
      <c r="D186" s="15" t="s">
        <v>265</v>
      </c>
      <c r="E186" s="16">
        <v>10361.181745582538</v>
      </c>
      <c r="F186" s="16">
        <v>10407.83994371498</v>
      </c>
      <c r="G186" s="16">
        <v>14509.24940053353</v>
      </c>
      <c r="H186" s="16">
        <v>17821.465670118941</v>
      </c>
      <c r="I186" s="16">
        <v>21532.449566484192</v>
      </c>
      <c r="J186" s="16">
        <v>30984.787836564905</v>
      </c>
      <c r="K186" s="16">
        <v>34651.131302459427</v>
      </c>
      <c r="L186" s="16">
        <v>35271.782237469677</v>
      </c>
      <c r="M186" s="16">
        <v>33274.118132074742</v>
      </c>
      <c r="N186" s="16">
        <v>35594.661604171306</v>
      </c>
      <c r="O186" s="16">
        <v>37541.648200825519</v>
      </c>
    </row>
    <row r="187" spans="1:15" x14ac:dyDescent="0.3">
      <c r="A187" s="15" t="str">
        <f>INDEX('R1. Scenario specifications'!$C$11:$C$49,MATCH($B187,'R1. Scenario specifications'!$A$11:$A$49,0))</f>
        <v>Current 1.5DS, 2030 start, 'Expect the Unexpected' but with cheap CCS</v>
      </c>
      <c r="B187" s="15" t="s">
        <v>24</v>
      </c>
      <c r="C187" s="15" t="s">
        <v>273</v>
      </c>
      <c r="D187" s="15" t="s">
        <v>266</v>
      </c>
      <c r="E187" s="16">
        <v>9499.4101148835834</v>
      </c>
      <c r="F187" s="16">
        <v>9854.7685931259057</v>
      </c>
      <c r="G187" s="16">
        <v>13753.197500000002</v>
      </c>
      <c r="H187" s="16">
        <v>14596.416971320799</v>
      </c>
      <c r="I187" s="16">
        <v>15649.957222630908</v>
      </c>
      <c r="J187" s="16">
        <v>23742.384242040236</v>
      </c>
      <c r="K187" s="16">
        <v>26354.941186773041</v>
      </c>
      <c r="L187" s="16">
        <v>26116.787919967894</v>
      </c>
      <c r="M187" s="16">
        <v>28602.561522550059</v>
      </c>
      <c r="N187" s="16">
        <v>31875.93212902236</v>
      </c>
      <c r="O187" s="16">
        <v>32667.992131363826</v>
      </c>
    </row>
    <row r="188" spans="1:15" x14ac:dyDescent="0.3">
      <c r="A188" s="15" t="str">
        <f>INDEX('R1. Scenario specifications'!$C$11:$C$49,MATCH($B188,'R1. Scenario specifications'!$A$11:$A$49,0))</f>
        <v>Current 1.5DS, 2030 start, 'Expect the Unexpected' but with cheap CCS</v>
      </c>
      <c r="B188" s="15" t="s">
        <v>24</v>
      </c>
      <c r="C188" s="15" t="s">
        <v>63</v>
      </c>
      <c r="D188" s="15" t="s">
        <v>275</v>
      </c>
      <c r="E188" s="16">
        <v>152820.69448659301</v>
      </c>
      <c r="F188" s="16">
        <v>158352.36410209554</v>
      </c>
      <c r="G188" s="16">
        <v>171674.73716211616</v>
      </c>
      <c r="H188" s="16">
        <v>182982.86503821131</v>
      </c>
      <c r="I188" s="16">
        <v>156868.2583673902</v>
      </c>
      <c r="J188" s="16">
        <v>118808.0302605709</v>
      </c>
      <c r="K188" s="16">
        <v>107425.59512028318</v>
      </c>
      <c r="L188" s="16">
        <v>163547.72314795796</v>
      </c>
      <c r="M188" s="16">
        <v>165024.62908222977</v>
      </c>
      <c r="N188" s="16">
        <v>162232.81773977756</v>
      </c>
      <c r="O188" s="16">
        <v>146686.2440175346</v>
      </c>
    </row>
    <row r="189" spans="1:15" x14ac:dyDescent="0.3">
      <c r="A189" s="15" t="str">
        <f>INDEX('R1. Scenario specifications'!$C$11:$C$49,MATCH($B189,'R1. Scenario specifications'!$A$11:$A$49,0))</f>
        <v>Current 1.5DS, 2030 start, 'Expect the Unexpected' but with cheap CCS</v>
      </c>
      <c r="B189" s="15" t="s">
        <v>24</v>
      </c>
      <c r="C189" s="15" t="s">
        <v>67</v>
      </c>
      <c r="D189" s="15" t="s">
        <v>267</v>
      </c>
      <c r="E189" s="16">
        <v>202.70125377665161</v>
      </c>
      <c r="F189" s="16">
        <v>194.90848865877462</v>
      </c>
      <c r="G189" s="16">
        <v>2623.4120224374333</v>
      </c>
      <c r="H189" s="16">
        <v>4141.7991140472104</v>
      </c>
      <c r="I189" s="16">
        <v>14191.836674523298</v>
      </c>
      <c r="J189" s="16">
        <v>35001.99926635695</v>
      </c>
      <c r="K189" s="16">
        <v>33588.224246493781</v>
      </c>
      <c r="L189" s="16">
        <v>31366.800596347712</v>
      </c>
      <c r="M189" s="16">
        <v>21630.807035094036</v>
      </c>
      <c r="N189" s="16">
        <v>6014.7914298039423</v>
      </c>
      <c r="O189" s="16">
        <v>7644.1813367506038</v>
      </c>
    </row>
    <row r="190" spans="1:15" x14ac:dyDescent="0.3">
      <c r="A190" s="15" t="str">
        <f>INDEX('R1. Scenario specifications'!$C$11:$C$49,MATCH($B190,'R1. Scenario specifications'!$A$11:$A$49,0))</f>
        <v>Current 1.5DS, 2030 start, 'Expect the Unexpected' but with cheap CCS</v>
      </c>
      <c r="B190" s="15" t="s">
        <v>24</v>
      </c>
      <c r="C190" s="15" t="s">
        <v>71</v>
      </c>
      <c r="D190" s="15" t="s">
        <v>268</v>
      </c>
      <c r="E190" s="16">
        <v>67.937052631788802</v>
      </c>
      <c r="F190" s="16">
        <v>458.66984800047192</v>
      </c>
      <c r="G190" s="16">
        <v>1278.4438452900149</v>
      </c>
      <c r="H190" s="16">
        <v>3882.7361780122792</v>
      </c>
      <c r="I190" s="16">
        <v>17179.101378594591</v>
      </c>
      <c r="J190" s="16">
        <v>44280.587614128184</v>
      </c>
      <c r="K190" s="16">
        <v>89364.84618253696</v>
      </c>
      <c r="L190" s="16">
        <v>71823.044039969725</v>
      </c>
      <c r="M190" s="16">
        <v>75871.110582590569</v>
      </c>
      <c r="N190" s="16">
        <v>88775.988261675026</v>
      </c>
      <c r="O190" s="16">
        <v>96197.170632666908</v>
      </c>
    </row>
    <row r="191" spans="1:15" x14ac:dyDescent="0.3">
      <c r="A191" s="15" t="str">
        <f>INDEX('R1. Scenario specifications'!$C$11:$C$49,MATCH($B191,'R1. Scenario specifications'!$A$11:$A$49,0))</f>
        <v>Current 1.5DS, 2030 start, 'Expect the Unexpected' but with cheap CCS</v>
      </c>
      <c r="B191" s="15" t="s">
        <v>24</v>
      </c>
      <c r="C191" s="15" t="s">
        <v>72</v>
      </c>
      <c r="D191" s="15" t="s">
        <v>268</v>
      </c>
      <c r="E191" s="16">
        <v>55.461114646679903</v>
      </c>
      <c r="F191" s="16">
        <v>60.524118034134894</v>
      </c>
      <c r="G191" s="16">
        <v>64.687762917592892</v>
      </c>
      <c r="H191" s="16">
        <v>64.713826068531574</v>
      </c>
      <c r="I191" s="16">
        <v>311.29714277895607</v>
      </c>
      <c r="J191" s="16">
        <v>487.28174856982622</v>
      </c>
      <c r="K191" s="16">
        <v>521.42962538997654</v>
      </c>
      <c r="L191" s="16">
        <v>913.26884023739512</v>
      </c>
      <c r="M191" s="16">
        <v>895.51853163675855</v>
      </c>
      <c r="N191" s="16">
        <v>885.73196544006453</v>
      </c>
      <c r="O191" s="16">
        <v>913.18755889820557</v>
      </c>
    </row>
    <row r="192" spans="1:15" x14ac:dyDescent="0.3">
      <c r="A192" s="15" t="str">
        <f>INDEX('R1. Scenario specifications'!$C$11:$C$49,MATCH($B192,'R1. Scenario specifications'!$A$11:$A$49,0))</f>
        <v>Current 1.5DS, 2030 start, 'Expect the Unexpected' but with cheap CCS</v>
      </c>
      <c r="B192" s="15" t="s">
        <v>24</v>
      </c>
      <c r="C192" s="15" t="s">
        <v>76</v>
      </c>
      <c r="D192" s="15" t="s">
        <v>267</v>
      </c>
      <c r="E192" s="16">
        <v>1.963099940637433</v>
      </c>
      <c r="F192" s="16">
        <v>1.7858497922310177</v>
      </c>
      <c r="G192" s="16">
        <v>1.5022495547807513</v>
      </c>
      <c r="H192" s="16">
        <v>1.0014997031871673</v>
      </c>
      <c r="I192" s="16">
        <v>0.50074985159358421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</row>
    <row r="193" spans="1:15" x14ac:dyDescent="0.3">
      <c r="A193" s="15" t="str">
        <f>INDEX('R1. Scenario specifications'!$C$11:$C$49,MATCH($B193,'R1. Scenario specifications'!$A$11:$A$49,0))</f>
        <v>Current 1.5DS, 2030 start, 'Expect the Unexpected' but with cheap CCS</v>
      </c>
      <c r="B193" s="15" t="s">
        <v>24</v>
      </c>
      <c r="C193" s="15" t="s">
        <v>73</v>
      </c>
      <c r="D193" s="15" t="s">
        <v>269</v>
      </c>
      <c r="E193" s="16">
        <v>1517.4635089937533</v>
      </c>
      <c r="F193" s="16">
        <v>1704.941889708542</v>
      </c>
      <c r="G193" s="16">
        <v>2729.4881269668758</v>
      </c>
      <c r="H193" s="16">
        <v>4500.4567624903657</v>
      </c>
      <c r="I193" s="16">
        <v>20277.358376747572</v>
      </c>
      <c r="J193" s="16">
        <v>44883.01191845932</v>
      </c>
      <c r="K193" s="16">
        <v>98791.23821125945</v>
      </c>
      <c r="L193" s="16">
        <v>73269.354558339168</v>
      </c>
      <c r="M193" s="16">
        <v>72240.949898640392</v>
      </c>
      <c r="N193" s="16">
        <v>89539.647341752934</v>
      </c>
      <c r="O193" s="16">
        <v>117508.98556280731</v>
      </c>
    </row>
    <row r="194" spans="1:15" x14ac:dyDescent="0.3">
      <c r="A194" s="15" t="str">
        <f>INDEX('R1. Scenario specifications'!$C$11:$C$49,MATCH($B194,'R1. Scenario specifications'!$A$11:$A$49,0))</f>
        <v>Current 1.5DS, 2020 start, 'Expect the Unexpected' but with cheap EVs</v>
      </c>
      <c r="B194" s="15" t="s">
        <v>25</v>
      </c>
      <c r="C194" s="15" t="s">
        <v>271</v>
      </c>
      <c r="D194" s="15" t="s">
        <v>262</v>
      </c>
      <c r="E194" s="16">
        <v>49797.939774847815</v>
      </c>
      <c r="F194" s="16">
        <v>54330.172055368479</v>
      </c>
      <c r="G194" s="16">
        <v>71063.065536118971</v>
      </c>
      <c r="H194" s="16">
        <v>129258.63635214383</v>
      </c>
      <c r="I194" s="16">
        <v>163723.95444334336</v>
      </c>
      <c r="J194" s="16">
        <v>174516.69036569406</v>
      </c>
      <c r="K194" s="16">
        <v>254359.25960127771</v>
      </c>
      <c r="L194" s="16">
        <v>268082.43754714262</v>
      </c>
      <c r="M194" s="16">
        <v>288811.0812202149</v>
      </c>
      <c r="N194" s="16">
        <v>310642.92099716514</v>
      </c>
      <c r="O194" s="16">
        <v>327568.56173373258</v>
      </c>
    </row>
    <row r="195" spans="1:15" x14ac:dyDescent="0.3">
      <c r="A195" s="15" t="str">
        <f>INDEX('R1. Scenario specifications'!$C$11:$C$49,MATCH($B195,'R1. Scenario specifications'!$A$11:$A$49,0))</f>
        <v>Current 1.5DS, 2020 start, 'Expect the Unexpected' but with cheap EVs</v>
      </c>
      <c r="B195" s="15" t="s">
        <v>25</v>
      </c>
      <c r="C195" s="15" t="s">
        <v>61</v>
      </c>
      <c r="D195" s="15" t="s">
        <v>263</v>
      </c>
      <c r="E195" s="16">
        <v>132862.88014752162</v>
      </c>
      <c r="F195" s="16">
        <v>167798.22182371462</v>
      </c>
      <c r="G195" s="16">
        <v>133519.64726382788</v>
      </c>
      <c r="H195" s="16">
        <v>74085.207784642465</v>
      </c>
      <c r="I195" s="16">
        <v>51689.988080671712</v>
      </c>
      <c r="J195" s="16">
        <v>42898.221427045981</v>
      </c>
      <c r="K195" s="16">
        <v>62447.319127163049</v>
      </c>
      <c r="L195" s="16">
        <v>89246.376272333335</v>
      </c>
      <c r="M195" s="16">
        <v>94633.303025354573</v>
      </c>
      <c r="N195" s="16">
        <v>94930.553242344322</v>
      </c>
      <c r="O195" s="16">
        <v>76215.748638214078</v>
      </c>
    </row>
    <row r="196" spans="1:15" x14ac:dyDescent="0.3">
      <c r="A196" s="15" t="str">
        <f>INDEX('R1. Scenario specifications'!$C$11:$C$49,MATCH($B196,'R1. Scenario specifications'!$A$11:$A$49,0))</f>
        <v>Current 1.5DS, 2020 start, 'Expect the Unexpected' but with cheap EVs</v>
      </c>
      <c r="B196" s="15" t="s">
        <v>25</v>
      </c>
      <c r="C196" s="15" t="s">
        <v>62</v>
      </c>
      <c r="D196" s="15" t="s">
        <v>264</v>
      </c>
      <c r="E196" s="16">
        <v>114188.52179597958</v>
      </c>
      <c r="F196" s="16">
        <v>124225.69911207525</v>
      </c>
      <c r="G196" s="16">
        <v>164332.66770146618</v>
      </c>
      <c r="H196" s="16">
        <v>190256.78909332844</v>
      </c>
      <c r="I196" s="16">
        <v>90529.490180395936</v>
      </c>
      <c r="J196" s="16">
        <v>102262.20001429017</v>
      </c>
      <c r="K196" s="16">
        <v>97863.404799176627</v>
      </c>
      <c r="L196" s="16">
        <v>135155.70866626204</v>
      </c>
      <c r="M196" s="16">
        <v>120738.09065915419</v>
      </c>
      <c r="N196" s="16">
        <v>96567.223703200085</v>
      </c>
      <c r="O196" s="16">
        <v>77657.662112822116</v>
      </c>
    </row>
    <row r="197" spans="1:15" x14ac:dyDescent="0.3">
      <c r="A197" s="15" t="str">
        <f>INDEX('R1. Scenario specifications'!$C$11:$C$49,MATCH($B197,'R1. Scenario specifications'!$A$11:$A$49,0))</f>
        <v>Current 1.5DS, 2020 start, 'Expect the Unexpected' but with cheap EVs</v>
      </c>
      <c r="B197" s="15" t="s">
        <v>25</v>
      </c>
      <c r="C197" s="15" t="s">
        <v>272</v>
      </c>
      <c r="D197" s="15" t="s">
        <v>265</v>
      </c>
      <c r="E197" s="16">
        <v>10361.181745582538</v>
      </c>
      <c r="F197" s="16">
        <v>10407.83994371498</v>
      </c>
      <c r="G197" s="16">
        <v>14509.24940053353</v>
      </c>
      <c r="H197" s="16">
        <v>18472.079770390446</v>
      </c>
      <c r="I197" s="16">
        <v>28102.509371402186</v>
      </c>
      <c r="J197" s="16">
        <v>32924.420371673477</v>
      </c>
      <c r="K197" s="16">
        <v>37268.571056731409</v>
      </c>
      <c r="L197" s="16">
        <v>37541.73223393318</v>
      </c>
      <c r="M197" s="16">
        <v>38747.703507896033</v>
      </c>
      <c r="N197" s="16">
        <v>41464.851942970126</v>
      </c>
      <c r="O197" s="16">
        <v>42684.779296836576</v>
      </c>
    </row>
    <row r="198" spans="1:15" x14ac:dyDescent="0.3">
      <c r="A198" s="15" t="str">
        <f>INDEX('R1. Scenario specifications'!$C$11:$C$49,MATCH($B198,'R1. Scenario specifications'!$A$11:$A$49,0))</f>
        <v>Current 1.5DS, 2020 start, 'Expect the Unexpected' but with cheap EVs</v>
      </c>
      <c r="B198" s="15" t="s">
        <v>25</v>
      </c>
      <c r="C198" s="15" t="s">
        <v>273</v>
      </c>
      <c r="D198" s="15" t="s">
        <v>266</v>
      </c>
      <c r="E198" s="16">
        <v>9499.4101148835834</v>
      </c>
      <c r="F198" s="16">
        <v>9854.7685931259057</v>
      </c>
      <c r="G198" s="16">
        <v>13753.197500000002</v>
      </c>
      <c r="H198" s="16">
        <v>14596.416971320799</v>
      </c>
      <c r="I198" s="16">
        <v>18068.365000000002</v>
      </c>
      <c r="J198" s="16">
        <v>24642.119999999995</v>
      </c>
      <c r="K198" s="16">
        <v>29450.287499999999</v>
      </c>
      <c r="L198" s="16">
        <v>31333.915401168109</v>
      </c>
      <c r="M198" s="16">
        <v>35353.450168886928</v>
      </c>
      <c r="N198" s="16">
        <v>38294.521268608056</v>
      </c>
      <c r="O198" s="16">
        <v>39733.175000000003</v>
      </c>
    </row>
    <row r="199" spans="1:15" x14ac:dyDescent="0.3">
      <c r="A199" s="15" t="str">
        <f>INDEX('R1. Scenario specifications'!$C$11:$C$49,MATCH($B199,'R1. Scenario specifications'!$A$11:$A$49,0))</f>
        <v>Current 1.5DS, 2020 start, 'Expect the Unexpected' but with cheap EVs</v>
      </c>
      <c r="B199" s="15" t="s">
        <v>25</v>
      </c>
      <c r="C199" s="15" t="s">
        <v>63</v>
      </c>
      <c r="D199" s="15" t="s">
        <v>275</v>
      </c>
      <c r="E199" s="16">
        <v>152820.69448659301</v>
      </c>
      <c r="F199" s="16">
        <v>158352.36410209554</v>
      </c>
      <c r="G199" s="16">
        <v>171674.73716211616</v>
      </c>
      <c r="H199" s="16">
        <v>151164.3054163866</v>
      </c>
      <c r="I199" s="16">
        <v>107322.86376429517</v>
      </c>
      <c r="J199" s="16">
        <v>98565.085061528982</v>
      </c>
      <c r="K199" s="16">
        <v>142116.58159920896</v>
      </c>
      <c r="L199" s="16">
        <v>168382.09221487172</v>
      </c>
      <c r="M199" s="16">
        <v>164410.6510338677</v>
      </c>
      <c r="N199" s="16">
        <v>155583.7400118426</v>
      </c>
      <c r="O199" s="16">
        <v>136474.09640636804</v>
      </c>
    </row>
    <row r="200" spans="1:15" x14ac:dyDescent="0.3">
      <c r="A200" s="15" t="str">
        <f>INDEX('R1. Scenario specifications'!$C$11:$C$49,MATCH($B200,'R1. Scenario specifications'!$A$11:$A$49,0))</f>
        <v>Current 1.5DS, 2020 start, 'Expect the Unexpected' but with cheap EVs</v>
      </c>
      <c r="B200" s="15" t="s">
        <v>25</v>
      </c>
      <c r="C200" s="15" t="s">
        <v>67</v>
      </c>
      <c r="D200" s="15" t="s">
        <v>267</v>
      </c>
      <c r="E200" s="16">
        <v>202.70125377665161</v>
      </c>
      <c r="F200" s="16">
        <v>194.90848865877462</v>
      </c>
      <c r="G200" s="16">
        <v>2623.4120224374333</v>
      </c>
      <c r="H200" s="16">
        <v>6134.5932103851219</v>
      </c>
      <c r="I200" s="16">
        <v>21969.315198287044</v>
      </c>
      <c r="J200" s="16">
        <v>28831.701916890925</v>
      </c>
      <c r="K200" s="16">
        <v>27974.145533832358</v>
      </c>
      <c r="L200" s="16">
        <v>25045.216959231333</v>
      </c>
      <c r="M200" s="16">
        <v>13433.912004730519</v>
      </c>
      <c r="N200" s="16">
        <v>15760.744043904841</v>
      </c>
      <c r="O200" s="16">
        <v>24871.942534557238</v>
      </c>
    </row>
    <row r="201" spans="1:15" x14ac:dyDescent="0.3">
      <c r="A201" s="15" t="str">
        <f>INDEX('R1. Scenario specifications'!$C$11:$C$49,MATCH($B201,'R1. Scenario specifications'!$A$11:$A$49,0))</f>
        <v>Current 1.5DS, 2020 start, 'Expect the Unexpected' but with cheap EVs</v>
      </c>
      <c r="B201" s="15" t="s">
        <v>25</v>
      </c>
      <c r="C201" s="15" t="s">
        <v>71</v>
      </c>
      <c r="D201" s="15" t="s">
        <v>268</v>
      </c>
      <c r="E201" s="16">
        <v>67.937052631788802</v>
      </c>
      <c r="F201" s="16">
        <v>458.66984800047192</v>
      </c>
      <c r="G201" s="16">
        <v>1278.4438452900149</v>
      </c>
      <c r="H201" s="16">
        <v>6138.8817927561377</v>
      </c>
      <c r="I201" s="16">
        <v>22965.570400596775</v>
      </c>
      <c r="J201" s="16">
        <v>52552.818143815784</v>
      </c>
      <c r="K201" s="16">
        <v>74645.24302949768</v>
      </c>
      <c r="L201" s="16">
        <v>69021.303397164593</v>
      </c>
      <c r="M201" s="16">
        <v>87103.533678924199</v>
      </c>
      <c r="N201" s="16">
        <v>99038.975199825843</v>
      </c>
      <c r="O201" s="16">
        <v>117134.71724875689</v>
      </c>
    </row>
    <row r="202" spans="1:15" x14ac:dyDescent="0.3">
      <c r="A202" s="15" t="str">
        <f>INDEX('R1. Scenario specifications'!$C$11:$C$49,MATCH($B202,'R1. Scenario specifications'!$A$11:$A$49,0))</f>
        <v>Current 1.5DS, 2020 start, 'Expect the Unexpected' but with cheap EVs</v>
      </c>
      <c r="B202" s="15" t="s">
        <v>25</v>
      </c>
      <c r="C202" s="15" t="s">
        <v>72</v>
      </c>
      <c r="D202" s="15" t="s">
        <v>268</v>
      </c>
      <c r="E202" s="16">
        <v>55.461114646679903</v>
      </c>
      <c r="F202" s="16">
        <v>60.524118034134894</v>
      </c>
      <c r="G202" s="16">
        <v>64.687762917592892</v>
      </c>
      <c r="H202" s="16">
        <v>95.038608009915748</v>
      </c>
      <c r="I202" s="16">
        <v>525.78479102957795</v>
      </c>
      <c r="J202" s="16">
        <v>1017.9159235960187</v>
      </c>
      <c r="K202" s="16">
        <v>2689.3570554424623</v>
      </c>
      <c r="L202" s="16">
        <v>2813.0479889699682</v>
      </c>
      <c r="M202" s="16">
        <v>2894.5792097193794</v>
      </c>
      <c r="N202" s="16">
        <v>2894.549705091898</v>
      </c>
      <c r="O202" s="16">
        <v>2894.5204093111911</v>
      </c>
    </row>
    <row r="203" spans="1:15" x14ac:dyDescent="0.3">
      <c r="A203" s="15" t="str">
        <f>INDEX('R1. Scenario specifications'!$C$11:$C$49,MATCH($B203,'R1. Scenario specifications'!$A$11:$A$49,0))</f>
        <v>Current 1.5DS, 2020 start, 'Expect the Unexpected' but with cheap EVs</v>
      </c>
      <c r="B203" s="15" t="s">
        <v>25</v>
      </c>
      <c r="C203" s="15" t="s">
        <v>76</v>
      </c>
      <c r="D203" s="15" t="s">
        <v>267</v>
      </c>
      <c r="E203" s="16">
        <v>1.963099940637433</v>
      </c>
      <c r="F203" s="16">
        <v>1.7858497922310177</v>
      </c>
      <c r="G203" s="16">
        <v>1.5022495547807513</v>
      </c>
      <c r="H203" s="16">
        <v>1.0014997031871673</v>
      </c>
      <c r="I203" s="16">
        <v>0.50074985159358421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</row>
    <row r="204" spans="1:15" x14ac:dyDescent="0.3">
      <c r="A204" s="15" t="str">
        <f>INDEX('R1. Scenario specifications'!$C$11:$C$49,MATCH($B204,'R1. Scenario specifications'!$A$11:$A$49,0))</f>
        <v>Current 1.5DS, 2020 start, 'Expect the Unexpected' but with cheap EVs</v>
      </c>
      <c r="B204" s="15" t="s">
        <v>25</v>
      </c>
      <c r="C204" s="15" t="s">
        <v>73</v>
      </c>
      <c r="D204" s="15" t="s">
        <v>269</v>
      </c>
      <c r="E204" s="16">
        <v>1517.4635089937533</v>
      </c>
      <c r="F204" s="16">
        <v>1704.941889708542</v>
      </c>
      <c r="G204" s="16">
        <v>2729.4881269668758</v>
      </c>
      <c r="H204" s="16">
        <v>12991.875801180126</v>
      </c>
      <c r="I204" s="16">
        <v>30730.285525182982</v>
      </c>
      <c r="J204" s="16">
        <v>61559.949889506686</v>
      </c>
      <c r="K204" s="16">
        <v>90391.25690731268</v>
      </c>
      <c r="L204" s="16">
        <v>87534.674348723493</v>
      </c>
      <c r="M204" s="16">
        <v>116948.79540878836</v>
      </c>
      <c r="N204" s="16">
        <v>152639.42846739627</v>
      </c>
      <c r="O204" s="16">
        <v>201401.84333907874</v>
      </c>
    </row>
    <row r="205" spans="1:15" x14ac:dyDescent="0.3">
      <c r="A205" s="15" t="str">
        <f>INDEX('R1. Scenario specifications'!$C$11:$C$49,MATCH($B205,'R1. Scenario specifications'!$A$11:$A$49,0))</f>
        <v>Current 2DS, 2030 start, 'Expect the Unexpected'</v>
      </c>
      <c r="B205" s="15" t="s">
        <v>26</v>
      </c>
      <c r="C205" s="15" t="s">
        <v>271</v>
      </c>
      <c r="D205" s="15" t="s">
        <v>262</v>
      </c>
      <c r="E205" s="16">
        <v>49797.939774847815</v>
      </c>
      <c r="F205" s="16">
        <v>54330.172055368479</v>
      </c>
      <c r="G205" s="16">
        <v>71063.065536118971</v>
      </c>
      <c r="H205" s="16">
        <v>102006.92129409105</v>
      </c>
      <c r="I205" s="16">
        <v>123306.85683749981</v>
      </c>
      <c r="J205" s="16">
        <v>153631.97687487915</v>
      </c>
      <c r="K205" s="16">
        <v>176099.02210531392</v>
      </c>
      <c r="L205" s="16">
        <v>221457.88013333472</v>
      </c>
      <c r="M205" s="16">
        <v>275894.95478192606</v>
      </c>
      <c r="N205" s="16">
        <v>308611.03831040725</v>
      </c>
      <c r="O205" s="16">
        <v>327539.61464514176</v>
      </c>
    </row>
    <row r="206" spans="1:15" x14ac:dyDescent="0.3">
      <c r="A206" s="15" t="str">
        <f>INDEX('R1. Scenario specifications'!$C$11:$C$49,MATCH($B206,'R1. Scenario specifications'!$A$11:$A$49,0))</f>
        <v>Current 2DS, 2030 start, 'Expect the Unexpected'</v>
      </c>
      <c r="B206" s="15" t="s">
        <v>26</v>
      </c>
      <c r="C206" s="15" t="s">
        <v>61</v>
      </c>
      <c r="D206" s="15" t="s">
        <v>263</v>
      </c>
      <c r="E206" s="16">
        <v>132862.88014752162</v>
      </c>
      <c r="F206" s="16">
        <v>167798.22182371462</v>
      </c>
      <c r="G206" s="16">
        <v>133519.64726382788</v>
      </c>
      <c r="H206" s="16">
        <v>130225.122267367</v>
      </c>
      <c r="I206" s="16">
        <v>88521.276513654171</v>
      </c>
      <c r="J206" s="16">
        <v>70606.453780018812</v>
      </c>
      <c r="K206" s="16">
        <v>82573.548330744597</v>
      </c>
      <c r="L206" s="16">
        <v>91777.294323508017</v>
      </c>
      <c r="M206" s="16">
        <v>102998.91333752565</v>
      </c>
      <c r="N206" s="16">
        <v>104320.99357157169</v>
      </c>
      <c r="O206" s="16">
        <v>94385.284861003733</v>
      </c>
    </row>
    <row r="207" spans="1:15" x14ac:dyDescent="0.3">
      <c r="A207" s="15" t="str">
        <f>INDEX('R1. Scenario specifications'!$C$11:$C$49,MATCH($B207,'R1. Scenario specifications'!$A$11:$A$49,0))</f>
        <v>Current 2DS, 2030 start, 'Expect the Unexpected'</v>
      </c>
      <c r="B207" s="15" t="s">
        <v>26</v>
      </c>
      <c r="C207" s="15" t="s">
        <v>62</v>
      </c>
      <c r="D207" s="15" t="s">
        <v>264</v>
      </c>
      <c r="E207" s="16">
        <v>114188.52179597958</v>
      </c>
      <c r="F207" s="16">
        <v>124225.69911207525</v>
      </c>
      <c r="G207" s="16">
        <v>164332.66770146618</v>
      </c>
      <c r="H207" s="16">
        <v>186632.16982401939</v>
      </c>
      <c r="I207" s="16">
        <v>204193.85493184105</v>
      </c>
      <c r="J207" s="16">
        <v>208900.97962834616</v>
      </c>
      <c r="K207" s="16">
        <v>196452.70596337592</v>
      </c>
      <c r="L207" s="16">
        <v>173852.86603411674</v>
      </c>
      <c r="M207" s="16">
        <v>142206.67796130938</v>
      </c>
      <c r="N207" s="16">
        <v>100566.90058940805</v>
      </c>
      <c r="O207" s="16">
        <v>78440.996112098073</v>
      </c>
    </row>
    <row r="208" spans="1:15" x14ac:dyDescent="0.3">
      <c r="A208" s="15" t="str">
        <f>INDEX('R1. Scenario specifications'!$C$11:$C$49,MATCH($B208,'R1. Scenario specifications'!$A$11:$A$49,0))</f>
        <v>Current 2DS, 2030 start, 'Expect the Unexpected'</v>
      </c>
      <c r="B208" s="15" t="s">
        <v>26</v>
      </c>
      <c r="C208" s="15" t="s">
        <v>272</v>
      </c>
      <c r="D208" s="15" t="s">
        <v>265</v>
      </c>
      <c r="E208" s="16">
        <v>10361.181745582538</v>
      </c>
      <c r="F208" s="16">
        <v>10407.83994371498</v>
      </c>
      <c r="G208" s="16">
        <v>14509.24940053353</v>
      </c>
      <c r="H208" s="16">
        <v>17821.465670118941</v>
      </c>
      <c r="I208" s="16">
        <v>20439.291584760787</v>
      </c>
      <c r="J208" s="16">
        <v>24765.763853702392</v>
      </c>
      <c r="K208" s="16">
        <v>26286.419582707244</v>
      </c>
      <c r="L208" s="16">
        <v>27380.574501640753</v>
      </c>
      <c r="M208" s="16">
        <v>29227.676931615162</v>
      </c>
      <c r="N208" s="16">
        <v>33652.018279119991</v>
      </c>
      <c r="O208" s="16">
        <v>37573.695826606257</v>
      </c>
    </row>
    <row r="209" spans="1:15" x14ac:dyDescent="0.3">
      <c r="A209" s="15" t="str">
        <f>INDEX('R1. Scenario specifications'!$C$11:$C$49,MATCH($B209,'R1. Scenario specifications'!$A$11:$A$49,0))</f>
        <v>Current 2DS, 2030 start, 'Expect the Unexpected'</v>
      </c>
      <c r="B209" s="15" t="s">
        <v>26</v>
      </c>
      <c r="C209" s="15" t="s">
        <v>273</v>
      </c>
      <c r="D209" s="15" t="s">
        <v>266</v>
      </c>
      <c r="E209" s="16">
        <v>9499.4101148835834</v>
      </c>
      <c r="F209" s="16">
        <v>9854.7685931259057</v>
      </c>
      <c r="G209" s="16">
        <v>13753.197500000002</v>
      </c>
      <c r="H209" s="16">
        <v>14596.416971320799</v>
      </c>
      <c r="I209" s="16">
        <v>15649.957222630908</v>
      </c>
      <c r="J209" s="16">
        <v>21693.190350348672</v>
      </c>
      <c r="K209" s="16">
        <v>26306.769022674041</v>
      </c>
      <c r="L209" s="16">
        <v>31058.067458181089</v>
      </c>
      <c r="M209" s="16">
        <v>35200.654557948415</v>
      </c>
      <c r="N209" s="16">
        <v>38207.955129056201</v>
      </c>
      <c r="O209" s="16">
        <v>39733.175000000003</v>
      </c>
    </row>
    <row r="210" spans="1:15" x14ac:dyDescent="0.3">
      <c r="A210" s="15" t="str">
        <f>INDEX('R1. Scenario specifications'!$C$11:$C$49,MATCH($B210,'R1. Scenario specifications'!$A$11:$A$49,0))</f>
        <v>Current 2DS, 2030 start, 'Expect the Unexpected'</v>
      </c>
      <c r="B210" s="15" t="s">
        <v>26</v>
      </c>
      <c r="C210" s="15" t="s">
        <v>63</v>
      </c>
      <c r="D210" s="15" t="s">
        <v>275</v>
      </c>
      <c r="E210" s="16">
        <v>152820.69448659301</v>
      </c>
      <c r="F210" s="16">
        <v>158352.36410209554</v>
      </c>
      <c r="G210" s="16">
        <v>171674.73716211616</v>
      </c>
      <c r="H210" s="16">
        <v>182982.86503821131</v>
      </c>
      <c r="I210" s="16">
        <v>173005.16392558737</v>
      </c>
      <c r="J210" s="16">
        <v>162008.37608884781</v>
      </c>
      <c r="K210" s="16">
        <v>160489.61295773005</v>
      </c>
      <c r="L210" s="16">
        <v>159397.32129998834</v>
      </c>
      <c r="M210" s="16">
        <v>159305.22486585935</v>
      </c>
      <c r="N210" s="16">
        <v>153624.96065822389</v>
      </c>
      <c r="O210" s="16">
        <v>136201.70708849476</v>
      </c>
    </row>
    <row r="211" spans="1:15" x14ac:dyDescent="0.3">
      <c r="A211" s="15" t="str">
        <f>INDEX('R1. Scenario specifications'!$C$11:$C$49,MATCH($B211,'R1. Scenario specifications'!$A$11:$A$49,0))</f>
        <v>Current 2DS, 2030 start, 'Expect the Unexpected'</v>
      </c>
      <c r="B211" s="15" t="s">
        <v>26</v>
      </c>
      <c r="C211" s="15" t="s">
        <v>67</v>
      </c>
      <c r="D211" s="15" t="s">
        <v>267</v>
      </c>
      <c r="E211" s="16">
        <v>202.70125377665161</v>
      </c>
      <c r="F211" s="16">
        <v>194.90848865877462</v>
      </c>
      <c r="G211" s="16">
        <v>2623.4120224374333</v>
      </c>
      <c r="H211" s="16">
        <v>4141.7991140472104</v>
      </c>
      <c r="I211" s="16">
        <v>5708.9146930657289</v>
      </c>
      <c r="J211" s="16">
        <v>8058.2009236222902</v>
      </c>
      <c r="K211" s="16">
        <v>11079.264046295602</v>
      </c>
      <c r="L211" s="16">
        <v>11104.321815416079</v>
      </c>
      <c r="M211" s="16">
        <v>12345.129867034688</v>
      </c>
      <c r="N211" s="16">
        <v>20216.532745562505</v>
      </c>
      <c r="O211" s="16">
        <v>27945.225770336368</v>
      </c>
    </row>
    <row r="212" spans="1:15" x14ac:dyDescent="0.3">
      <c r="A212" s="15" t="str">
        <f>INDEX('R1. Scenario specifications'!$C$11:$C$49,MATCH($B212,'R1. Scenario specifications'!$A$11:$A$49,0))</f>
        <v>Current 2DS, 2030 start, 'Expect the Unexpected'</v>
      </c>
      <c r="B212" s="15" t="s">
        <v>26</v>
      </c>
      <c r="C212" s="15" t="s">
        <v>71</v>
      </c>
      <c r="D212" s="15" t="s">
        <v>268</v>
      </c>
      <c r="E212" s="16">
        <v>67.937052631788802</v>
      </c>
      <c r="F212" s="16">
        <v>458.66984800047192</v>
      </c>
      <c r="G212" s="16">
        <v>1278.4438452900149</v>
      </c>
      <c r="H212" s="16">
        <v>3882.7361780122792</v>
      </c>
      <c r="I212" s="16">
        <v>16444.629207520898</v>
      </c>
      <c r="J212" s="16">
        <v>29993.235170528973</v>
      </c>
      <c r="K212" s="16">
        <v>38851.511916954347</v>
      </c>
      <c r="L212" s="16">
        <v>47606.554799645688</v>
      </c>
      <c r="M212" s="16">
        <v>64852.229578478931</v>
      </c>
      <c r="N212" s="16">
        <v>92951.601969300376</v>
      </c>
      <c r="O212" s="16">
        <v>108080.66536867751</v>
      </c>
    </row>
    <row r="213" spans="1:15" x14ac:dyDescent="0.3">
      <c r="A213" s="15" t="str">
        <f>INDEX('R1. Scenario specifications'!$C$11:$C$49,MATCH($B213,'R1. Scenario specifications'!$A$11:$A$49,0))</f>
        <v>Current 2DS, 2030 start, 'Expect the Unexpected'</v>
      </c>
      <c r="B213" s="15" t="s">
        <v>26</v>
      </c>
      <c r="C213" s="15" t="s">
        <v>72</v>
      </c>
      <c r="D213" s="15" t="s">
        <v>268</v>
      </c>
      <c r="E213" s="16">
        <v>55.461114646679903</v>
      </c>
      <c r="F213" s="16">
        <v>60.524118034134894</v>
      </c>
      <c r="G213" s="16">
        <v>64.687762917592892</v>
      </c>
      <c r="H213" s="16">
        <v>64.713826068531574</v>
      </c>
      <c r="I213" s="16">
        <v>64.7262990678432</v>
      </c>
      <c r="J213" s="16">
        <v>64.790481457756187</v>
      </c>
      <c r="K213" s="16">
        <v>65.01389003802727</v>
      </c>
      <c r="L213" s="16">
        <v>574.15614433749022</v>
      </c>
      <c r="M213" s="16">
        <v>574.13590484371741</v>
      </c>
      <c r="N213" s="16">
        <v>574.11566632558618</v>
      </c>
      <c r="O213" s="16">
        <v>574.09542780745505</v>
      </c>
    </row>
    <row r="214" spans="1:15" x14ac:dyDescent="0.3">
      <c r="A214" s="15" t="str">
        <f>INDEX('R1. Scenario specifications'!$C$11:$C$49,MATCH($B214,'R1. Scenario specifications'!$A$11:$A$49,0))</f>
        <v>Current 2DS, 2030 start, 'Expect the Unexpected'</v>
      </c>
      <c r="B214" s="15" t="s">
        <v>26</v>
      </c>
      <c r="C214" s="15" t="s">
        <v>76</v>
      </c>
      <c r="D214" s="15" t="s">
        <v>267</v>
      </c>
      <c r="E214" s="16">
        <v>1.963099940637433</v>
      </c>
      <c r="F214" s="16">
        <v>1.7858497922310177</v>
      </c>
      <c r="G214" s="16">
        <v>1.5022495547807513</v>
      </c>
      <c r="H214" s="16">
        <v>1.0014997031871673</v>
      </c>
      <c r="I214" s="16">
        <v>0.50074985159358421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</row>
    <row r="215" spans="1:15" x14ac:dyDescent="0.3">
      <c r="A215" s="15" t="str">
        <f>INDEX('R1. Scenario specifications'!$C$11:$C$49,MATCH($B215,'R1. Scenario specifications'!$A$11:$A$49,0))</f>
        <v>Current 2DS, 2030 start, 'Expect the Unexpected'</v>
      </c>
      <c r="B215" s="15" t="s">
        <v>26</v>
      </c>
      <c r="C215" s="15" t="s">
        <v>73</v>
      </c>
      <c r="D215" s="15" t="s">
        <v>269</v>
      </c>
      <c r="E215" s="16">
        <v>1517.4635089937533</v>
      </c>
      <c r="F215" s="16">
        <v>1704.941889708542</v>
      </c>
      <c r="G215" s="16">
        <v>2729.4881269668758</v>
      </c>
      <c r="H215" s="16">
        <v>4500.4567624903657</v>
      </c>
      <c r="I215" s="16">
        <v>19071.890952169273</v>
      </c>
      <c r="J215" s="16">
        <v>31401.587868220791</v>
      </c>
      <c r="K215" s="16">
        <v>43657.189415559049</v>
      </c>
      <c r="L215" s="16">
        <v>61772.188610724334</v>
      </c>
      <c r="M215" s="16">
        <v>92384.878632146108</v>
      </c>
      <c r="N215" s="16">
        <v>144500.16552336622</v>
      </c>
      <c r="O215" s="16">
        <v>188716.97985920086</v>
      </c>
    </row>
    <row r="216" spans="1:15" x14ac:dyDescent="0.3">
      <c r="A216" s="15" t="str">
        <f>INDEX('R1. Scenario specifications'!$C$11:$C$49,MATCH($B216,'R1. Scenario specifications'!$A$11:$A$49,0))</f>
        <v>Current 1.5DS, 2030 start, 'Expect the Unexpected' but with cheap EVs</v>
      </c>
      <c r="B216" s="15" t="s">
        <v>27</v>
      </c>
      <c r="C216" s="15" t="s">
        <v>271</v>
      </c>
      <c r="D216" s="15" t="s">
        <v>262</v>
      </c>
      <c r="E216" s="16">
        <v>49797.939774847815</v>
      </c>
      <c r="F216" s="16">
        <v>54330.172055368479</v>
      </c>
      <c r="G216" s="16">
        <v>71063.065536118971</v>
      </c>
      <c r="H216" s="16">
        <v>102006.92129409105</v>
      </c>
      <c r="I216" s="16">
        <v>164224.77756787473</v>
      </c>
      <c r="J216" s="16">
        <v>173917.78018081968</v>
      </c>
      <c r="K216" s="16">
        <v>260219.11088104709</v>
      </c>
      <c r="L216" s="16">
        <v>209961.87017717134</v>
      </c>
      <c r="M216" s="16">
        <v>243508.99414962929</v>
      </c>
      <c r="N216" s="16">
        <v>255779.59401691542</v>
      </c>
      <c r="O216" s="16">
        <v>309824.69613182766</v>
      </c>
    </row>
    <row r="217" spans="1:15" x14ac:dyDescent="0.3">
      <c r="A217" s="15" t="str">
        <f>INDEX('R1. Scenario specifications'!$C$11:$C$49,MATCH($B217,'R1. Scenario specifications'!$A$11:$A$49,0))</f>
        <v>Current 1.5DS, 2030 start, 'Expect the Unexpected' but with cheap EVs</v>
      </c>
      <c r="B217" s="15" t="s">
        <v>27</v>
      </c>
      <c r="C217" s="15" t="s">
        <v>61</v>
      </c>
      <c r="D217" s="15" t="s">
        <v>263</v>
      </c>
      <c r="E217" s="16">
        <v>132862.88014752162</v>
      </c>
      <c r="F217" s="16">
        <v>167798.22182371462</v>
      </c>
      <c r="G217" s="16">
        <v>133519.64726382788</v>
      </c>
      <c r="H217" s="16">
        <v>130225.122267367</v>
      </c>
      <c r="I217" s="16">
        <v>51688.882902254001</v>
      </c>
      <c r="J217" s="16">
        <v>44458.520760420994</v>
      </c>
      <c r="K217" s="16">
        <v>16603.83438170412</v>
      </c>
      <c r="L217" s="16">
        <v>105453.08095506471</v>
      </c>
      <c r="M217" s="16">
        <v>110628.60948081173</v>
      </c>
      <c r="N217" s="16">
        <v>84936.152644268805</v>
      </c>
      <c r="O217" s="16">
        <v>101004.78089872107</v>
      </c>
    </row>
    <row r="218" spans="1:15" x14ac:dyDescent="0.3">
      <c r="A218" s="15" t="str">
        <f>INDEX('R1. Scenario specifications'!$C$11:$C$49,MATCH($B218,'R1. Scenario specifications'!$A$11:$A$49,0))</f>
        <v>Current 1.5DS, 2030 start, 'Expect the Unexpected' but with cheap EVs</v>
      </c>
      <c r="B218" s="15" t="s">
        <v>27</v>
      </c>
      <c r="C218" s="15" t="s">
        <v>62</v>
      </c>
      <c r="D218" s="15" t="s">
        <v>264</v>
      </c>
      <c r="E218" s="16">
        <v>114188.52179597958</v>
      </c>
      <c r="F218" s="16">
        <v>124225.69911207525</v>
      </c>
      <c r="G218" s="16">
        <v>164332.66770146618</v>
      </c>
      <c r="H218" s="16">
        <v>186632.16982401939</v>
      </c>
      <c r="I218" s="16">
        <v>93447.74410177971</v>
      </c>
      <c r="J218" s="16">
        <v>53516.10694308034</v>
      </c>
      <c r="K218" s="16">
        <v>101942.84697059829</v>
      </c>
      <c r="L218" s="16">
        <v>154237.20000714326</v>
      </c>
      <c r="M218" s="16">
        <v>169834.28401795233</v>
      </c>
      <c r="N218" s="16">
        <v>176992.73395458038</v>
      </c>
      <c r="O218" s="16">
        <v>155098.7692415576</v>
      </c>
    </row>
    <row r="219" spans="1:15" x14ac:dyDescent="0.3">
      <c r="A219" s="15" t="str">
        <f>INDEX('R1. Scenario specifications'!$C$11:$C$49,MATCH($B219,'R1. Scenario specifications'!$A$11:$A$49,0))</f>
        <v>Current 1.5DS, 2030 start, 'Expect the Unexpected' but with cheap EVs</v>
      </c>
      <c r="B219" s="15" t="s">
        <v>27</v>
      </c>
      <c r="C219" s="15" t="s">
        <v>272</v>
      </c>
      <c r="D219" s="15" t="s">
        <v>265</v>
      </c>
      <c r="E219" s="16">
        <v>10361.181745582538</v>
      </c>
      <c r="F219" s="16">
        <v>10407.83994371498</v>
      </c>
      <c r="G219" s="16">
        <v>14509.24940053353</v>
      </c>
      <c r="H219" s="16">
        <v>17821.465670118941</v>
      </c>
      <c r="I219" s="16">
        <v>21534.265036657445</v>
      </c>
      <c r="J219" s="16">
        <v>31171.369380968266</v>
      </c>
      <c r="K219" s="16">
        <v>34607.241559110131</v>
      </c>
      <c r="L219" s="16">
        <v>35388.579088304432</v>
      </c>
      <c r="M219" s="16">
        <v>33882.914730739838</v>
      </c>
      <c r="N219" s="16">
        <v>35333.695791677324</v>
      </c>
      <c r="O219" s="16">
        <v>37780.530633827497</v>
      </c>
    </row>
    <row r="220" spans="1:15" x14ac:dyDescent="0.3">
      <c r="A220" s="15" t="str">
        <f>INDEX('R1. Scenario specifications'!$C$11:$C$49,MATCH($B220,'R1. Scenario specifications'!$A$11:$A$49,0))</f>
        <v>Current 1.5DS, 2030 start, 'Expect the Unexpected' but with cheap EVs</v>
      </c>
      <c r="B220" s="15" t="s">
        <v>27</v>
      </c>
      <c r="C220" s="15" t="s">
        <v>273</v>
      </c>
      <c r="D220" s="15" t="s">
        <v>266</v>
      </c>
      <c r="E220" s="16">
        <v>9499.4101148835834</v>
      </c>
      <c r="F220" s="16">
        <v>9854.7685931259057</v>
      </c>
      <c r="G220" s="16">
        <v>13753.197500000002</v>
      </c>
      <c r="H220" s="16">
        <v>14596.416971320799</v>
      </c>
      <c r="I220" s="16">
        <v>15649.957222630908</v>
      </c>
      <c r="J220" s="16">
        <v>23785.428652931434</v>
      </c>
      <c r="K220" s="16">
        <v>26354.941186773041</v>
      </c>
      <c r="L220" s="16">
        <v>27841.024624637656</v>
      </c>
      <c r="M220" s="16">
        <v>29459.338194654061</v>
      </c>
      <c r="N220" s="16">
        <v>31398.530719745599</v>
      </c>
      <c r="O220" s="16">
        <v>31863.986412784652</v>
      </c>
    </row>
    <row r="221" spans="1:15" x14ac:dyDescent="0.3">
      <c r="A221" s="15" t="str">
        <f>INDEX('R1. Scenario specifications'!$C$11:$C$49,MATCH($B221,'R1. Scenario specifications'!$A$11:$A$49,0))</f>
        <v>Current 1.5DS, 2030 start, 'Expect the Unexpected' but with cheap EVs</v>
      </c>
      <c r="B221" s="15" t="s">
        <v>27</v>
      </c>
      <c r="C221" s="15" t="s">
        <v>63</v>
      </c>
      <c r="D221" s="15" t="s">
        <v>275</v>
      </c>
      <c r="E221" s="16">
        <v>152820.69448659301</v>
      </c>
      <c r="F221" s="16">
        <v>158352.36410209554</v>
      </c>
      <c r="G221" s="16">
        <v>171674.73716211616</v>
      </c>
      <c r="H221" s="16">
        <v>182982.86503821131</v>
      </c>
      <c r="I221" s="16">
        <v>156118.39873998464</v>
      </c>
      <c r="J221" s="16">
        <v>117174.23884417124</v>
      </c>
      <c r="K221" s="16">
        <v>107470.04919098182</v>
      </c>
      <c r="L221" s="16">
        <v>172190.80876858984</v>
      </c>
      <c r="M221" s="16">
        <v>167495.4791247235</v>
      </c>
      <c r="N221" s="16">
        <v>162615.18275268632</v>
      </c>
      <c r="O221" s="16">
        <v>143449.49646936986</v>
      </c>
    </row>
    <row r="222" spans="1:15" x14ac:dyDescent="0.3">
      <c r="A222" s="15" t="str">
        <f>INDEX('R1. Scenario specifications'!$C$11:$C$49,MATCH($B222,'R1. Scenario specifications'!$A$11:$A$49,0))</f>
        <v>Current 1.5DS, 2030 start, 'Expect the Unexpected' but with cheap EVs</v>
      </c>
      <c r="B222" s="15" t="s">
        <v>27</v>
      </c>
      <c r="C222" s="15" t="s">
        <v>67</v>
      </c>
      <c r="D222" s="15" t="s">
        <v>267</v>
      </c>
      <c r="E222" s="16">
        <v>202.70125377665161</v>
      </c>
      <c r="F222" s="16">
        <v>194.90848865877462</v>
      </c>
      <c r="G222" s="16">
        <v>2623.4120224374333</v>
      </c>
      <c r="H222" s="16">
        <v>4141.7991140472104</v>
      </c>
      <c r="I222" s="16">
        <v>15289.496728073729</v>
      </c>
      <c r="J222" s="16">
        <v>35360.856437475559</v>
      </c>
      <c r="K222" s="16">
        <v>33677.26022426103</v>
      </c>
      <c r="L222" s="16">
        <v>29743.28305155316</v>
      </c>
      <c r="M222" s="16">
        <v>19247.002360691145</v>
      </c>
      <c r="N222" s="16">
        <v>5990.5567255111682</v>
      </c>
      <c r="O222" s="16">
        <v>7126.8232386656618</v>
      </c>
    </row>
    <row r="223" spans="1:15" x14ac:dyDescent="0.3">
      <c r="A223" s="15" t="str">
        <f>INDEX('R1. Scenario specifications'!$C$11:$C$49,MATCH($B223,'R1. Scenario specifications'!$A$11:$A$49,0))</f>
        <v>Current 1.5DS, 2030 start, 'Expect the Unexpected' but with cheap EVs</v>
      </c>
      <c r="B223" s="15" t="s">
        <v>27</v>
      </c>
      <c r="C223" s="15" t="s">
        <v>71</v>
      </c>
      <c r="D223" s="15" t="s">
        <v>268</v>
      </c>
      <c r="E223" s="16">
        <v>67.937052631788802</v>
      </c>
      <c r="F223" s="16">
        <v>458.66984800047192</v>
      </c>
      <c r="G223" s="16">
        <v>1278.4438452900149</v>
      </c>
      <c r="H223" s="16">
        <v>3882.7361780122792</v>
      </c>
      <c r="I223" s="16">
        <v>17412.574542255516</v>
      </c>
      <c r="J223" s="16">
        <v>44280.359639395429</v>
      </c>
      <c r="K223" s="16">
        <v>89623.296493550341</v>
      </c>
      <c r="L223" s="16">
        <v>73143.711421344749</v>
      </c>
      <c r="M223" s="16">
        <v>76311.282001671236</v>
      </c>
      <c r="N223" s="16">
        <v>88111.752046686321</v>
      </c>
      <c r="O223" s="16">
        <v>96513.128574228918</v>
      </c>
    </row>
    <row r="224" spans="1:15" x14ac:dyDescent="0.3">
      <c r="A224" s="15" t="str">
        <f>INDEX('R1. Scenario specifications'!$C$11:$C$49,MATCH($B224,'R1. Scenario specifications'!$A$11:$A$49,0))</f>
        <v>Current 1.5DS, 2030 start, 'Expect the Unexpected' but with cheap EVs</v>
      </c>
      <c r="B224" s="15" t="s">
        <v>27</v>
      </c>
      <c r="C224" s="15" t="s">
        <v>72</v>
      </c>
      <c r="D224" s="15" t="s">
        <v>268</v>
      </c>
      <c r="E224" s="16">
        <v>55.461114646679903</v>
      </c>
      <c r="F224" s="16">
        <v>60.524118034134894</v>
      </c>
      <c r="G224" s="16">
        <v>64.687762917592892</v>
      </c>
      <c r="H224" s="16">
        <v>64.713826068531574</v>
      </c>
      <c r="I224" s="16">
        <v>311.29714277895607</v>
      </c>
      <c r="J224" s="16">
        <v>464.64490632423707</v>
      </c>
      <c r="K224" s="16">
        <v>498.79278314438659</v>
      </c>
      <c r="L224" s="16">
        <v>755.82706842720211</v>
      </c>
      <c r="M224" s="16">
        <v>725.91439692073118</v>
      </c>
      <c r="N224" s="16">
        <v>728.29019362987242</v>
      </c>
      <c r="O224" s="16">
        <v>780.06826249072412</v>
      </c>
    </row>
    <row r="225" spans="1:15" x14ac:dyDescent="0.3">
      <c r="A225" s="15" t="str">
        <f>INDEX('R1. Scenario specifications'!$C$11:$C$49,MATCH($B225,'R1. Scenario specifications'!$A$11:$A$49,0))</f>
        <v>Current 1.5DS, 2030 start, 'Expect the Unexpected' but with cheap EVs</v>
      </c>
      <c r="B225" s="15" t="s">
        <v>27</v>
      </c>
      <c r="C225" s="15" t="s">
        <v>76</v>
      </c>
      <c r="D225" s="15" t="s">
        <v>267</v>
      </c>
      <c r="E225" s="16">
        <v>1.963099940637433</v>
      </c>
      <c r="F225" s="16">
        <v>1.7858497922310177</v>
      </c>
      <c r="G225" s="16">
        <v>1.5022495547807513</v>
      </c>
      <c r="H225" s="16">
        <v>1.0014997031871673</v>
      </c>
      <c r="I225" s="16">
        <v>0.50074985159358409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</row>
    <row r="226" spans="1:15" x14ac:dyDescent="0.3">
      <c r="A226" s="15" t="str">
        <f>INDEX('R1. Scenario specifications'!$C$11:$C$49,MATCH($B226,'R1. Scenario specifications'!$A$11:$A$49,0))</f>
        <v>Current 1.5DS, 2030 start, 'Expect the Unexpected' but with cheap EVs</v>
      </c>
      <c r="B226" s="15" t="s">
        <v>27</v>
      </c>
      <c r="C226" s="15" t="s">
        <v>73</v>
      </c>
      <c r="D226" s="15" t="s">
        <v>269</v>
      </c>
      <c r="E226" s="16">
        <v>1517.4635089937533</v>
      </c>
      <c r="F226" s="16">
        <v>1704.941889708542</v>
      </c>
      <c r="G226" s="16">
        <v>2729.4881269668758</v>
      </c>
      <c r="H226" s="16">
        <v>4500.4567624903657</v>
      </c>
      <c r="I226" s="16">
        <v>20430.115187637202</v>
      </c>
      <c r="J226" s="16">
        <v>44900.280844566885</v>
      </c>
      <c r="K226" s="16">
        <v>98753.929848085056</v>
      </c>
      <c r="L226" s="16">
        <v>72253.101656330007</v>
      </c>
      <c r="M226" s="16">
        <v>73330.559761226759</v>
      </c>
      <c r="N226" s="16">
        <v>91638.240926465383</v>
      </c>
      <c r="O226" s="16">
        <v>122902.40015014954</v>
      </c>
    </row>
    <row r="227" spans="1:15" x14ac:dyDescent="0.3">
      <c r="A227" s="15" t="str">
        <f>INDEX('R1. Scenario specifications'!$C$11:$C$49,MATCH($B227,'R1. Scenario specifications'!$A$11:$A$49,0))</f>
        <v>Current 1.5DS, 2020 start, 'Expect the Unexpected' but with cheap energy efficiency</v>
      </c>
      <c r="B227" s="15" t="s">
        <v>28</v>
      </c>
      <c r="C227" s="15" t="s">
        <v>271</v>
      </c>
      <c r="D227" s="15" t="s">
        <v>262</v>
      </c>
      <c r="E227" s="16">
        <v>49797.939774847815</v>
      </c>
      <c r="F227" s="16">
        <v>54330.172055368479</v>
      </c>
      <c r="G227" s="16">
        <v>71063.065536118971</v>
      </c>
      <c r="H227" s="16">
        <v>127282.8281821214</v>
      </c>
      <c r="I227" s="16">
        <v>162858.80388655764</v>
      </c>
      <c r="J227" s="16">
        <v>173641.39745333794</v>
      </c>
      <c r="K227" s="16">
        <v>253955.50851271499</v>
      </c>
      <c r="L227" s="16">
        <v>265056.91290343128</v>
      </c>
      <c r="M227" s="16">
        <v>283992.11432156293</v>
      </c>
      <c r="N227" s="16">
        <v>309502.92540285131</v>
      </c>
      <c r="O227" s="16">
        <v>327461.63826140796</v>
      </c>
    </row>
    <row r="228" spans="1:15" x14ac:dyDescent="0.3">
      <c r="A228" s="15" t="str">
        <f>INDEX('R1. Scenario specifications'!$C$11:$C$49,MATCH($B228,'R1. Scenario specifications'!$A$11:$A$49,0))</f>
        <v>Current 1.5DS, 2020 start, 'Expect the Unexpected' but with cheap energy efficiency</v>
      </c>
      <c r="B228" s="15" t="s">
        <v>28</v>
      </c>
      <c r="C228" s="15" t="s">
        <v>61</v>
      </c>
      <c r="D228" s="15" t="s">
        <v>263</v>
      </c>
      <c r="E228" s="16">
        <v>132862.88014752162</v>
      </c>
      <c r="F228" s="16">
        <v>167798.22182371462</v>
      </c>
      <c r="G228" s="16">
        <v>133519.64726382788</v>
      </c>
      <c r="H228" s="16">
        <v>74085.204873822222</v>
      </c>
      <c r="I228" s="16">
        <v>51689.982771578529</v>
      </c>
      <c r="J228" s="16">
        <v>42902.381168556232</v>
      </c>
      <c r="K228" s="16">
        <v>51027.521911765965</v>
      </c>
      <c r="L228" s="16">
        <v>69076.097081931875</v>
      </c>
      <c r="M228" s="16">
        <v>74745.292238661248</v>
      </c>
      <c r="N228" s="16">
        <v>77285.860708584602</v>
      </c>
      <c r="O228" s="16">
        <v>64254.035980483874</v>
      </c>
    </row>
    <row r="229" spans="1:15" x14ac:dyDescent="0.3">
      <c r="A229" s="15" t="str">
        <f>INDEX('R1. Scenario specifications'!$C$11:$C$49,MATCH($B229,'R1. Scenario specifications'!$A$11:$A$49,0))</f>
        <v>Current 1.5DS, 2020 start, 'Expect the Unexpected' but with cheap energy efficiency</v>
      </c>
      <c r="B229" s="15" t="s">
        <v>28</v>
      </c>
      <c r="C229" s="15" t="s">
        <v>62</v>
      </c>
      <c r="D229" s="15" t="s">
        <v>264</v>
      </c>
      <c r="E229" s="16">
        <v>114188.52179597958</v>
      </c>
      <c r="F229" s="16">
        <v>124225.69911207525</v>
      </c>
      <c r="G229" s="16">
        <v>164332.66770146618</v>
      </c>
      <c r="H229" s="16">
        <v>185578.22034040061</v>
      </c>
      <c r="I229" s="16">
        <v>83055.610222764823</v>
      </c>
      <c r="J229" s="16">
        <v>74195.121963874029</v>
      </c>
      <c r="K229" s="16">
        <v>88417.409514903586</v>
      </c>
      <c r="L229" s="16">
        <v>125697.23008876524</v>
      </c>
      <c r="M229" s="16">
        <v>112550.52478851446</v>
      </c>
      <c r="N229" s="16">
        <v>87997.44992263602</v>
      </c>
      <c r="O229" s="16">
        <v>60265.025185744322</v>
      </c>
    </row>
    <row r="230" spans="1:15" x14ac:dyDescent="0.3">
      <c r="A230" s="15" t="str">
        <f>INDEX('R1. Scenario specifications'!$C$11:$C$49,MATCH($B230,'R1. Scenario specifications'!$A$11:$A$49,0))</f>
        <v>Current 1.5DS, 2020 start, 'Expect the Unexpected' but with cheap energy efficiency</v>
      </c>
      <c r="B230" s="15" t="s">
        <v>28</v>
      </c>
      <c r="C230" s="15" t="s">
        <v>272</v>
      </c>
      <c r="D230" s="15" t="s">
        <v>265</v>
      </c>
      <c r="E230" s="16">
        <v>10361.181745582538</v>
      </c>
      <c r="F230" s="16">
        <v>10407.83994371498</v>
      </c>
      <c r="G230" s="16">
        <v>14509.24940053353</v>
      </c>
      <c r="H230" s="16">
        <v>18483.96897841083</v>
      </c>
      <c r="I230" s="16">
        <v>26454.994425080542</v>
      </c>
      <c r="J230" s="16">
        <v>30462.255408897076</v>
      </c>
      <c r="K230" s="16">
        <v>34196.953492160836</v>
      </c>
      <c r="L230" s="16">
        <v>34357.157892481628</v>
      </c>
      <c r="M230" s="16">
        <v>35425.96987076856</v>
      </c>
      <c r="N230" s="16">
        <v>37021.905733821892</v>
      </c>
      <c r="O230" s="16">
        <v>38414.009367097511</v>
      </c>
    </row>
    <row r="231" spans="1:15" x14ac:dyDescent="0.3">
      <c r="A231" s="15" t="str">
        <f>INDEX('R1. Scenario specifications'!$C$11:$C$49,MATCH($B231,'R1. Scenario specifications'!$A$11:$A$49,0))</f>
        <v>Current 1.5DS, 2020 start, 'Expect the Unexpected' but with cheap energy efficiency</v>
      </c>
      <c r="B231" s="15" t="s">
        <v>28</v>
      </c>
      <c r="C231" s="15" t="s">
        <v>273</v>
      </c>
      <c r="D231" s="15" t="s">
        <v>266</v>
      </c>
      <c r="E231" s="16">
        <v>9499.4101148835834</v>
      </c>
      <c r="F231" s="16">
        <v>9854.7685931259057</v>
      </c>
      <c r="G231" s="16">
        <v>13753.197500000002</v>
      </c>
      <c r="H231" s="16">
        <v>14596.416971320799</v>
      </c>
      <c r="I231" s="16">
        <v>17896.855245901457</v>
      </c>
      <c r="J231" s="16">
        <v>24682.787088847253</v>
      </c>
      <c r="K231" s="16">
        <v>23455.691315325977</v>
      </c>
      <c r="L231" s="16">
        <v>25240.50417350938</v>
      </c>
      <c r="M231" s="16">
        <v>26067.618609320012</v>
      </c>
      <c r="N231" s="16">
        <v>35208.565361562883</v>
      </c>
      <c r="O231" s="16">
        <v>39016.458211971672</v>
      </c>
    </row>
    <row r="232" spans="1:15" x14ac:dyDescent="0.3">
      <c r="A232" s="15" t="str">
        <f>INDEX('R1. Scenario specifications'!$C$11:$C$49,MATCH($B232,'R1. Scenario specifications'!$A$11:$A$49,0))</f>
        <v>Current 1.5DS, 2020 start, 'Expect the Unexpected' but with cheap energy efficiency</v>
      </c>
      <c r="B232" s="15" t="s">
        <v>28</v>
      </c>
      <c r="C232" s="15" t="s">
        <v>63</v>
      </c>
      <c r="D232" s="15" t="s">
        <v>275</v>
      </c>
      <c r="E232" s="16">
        <v>152820.69448659301</v>
      </c>
      <c r="F232" s="16">
        <v>158352.36410209554</v>
      </c>
      <c r="G232" s="16">
        <v>171674.73716211616</v>
      </c>
      <c r="H232" s="16">
        <v>149320.21246250827</v>
      </c>
      <c r="I232" s="16">
        <v>113434.70256907475</v>
      </c>
      <c r="J232" s="16">
        <v>101660.34175049477</v>
      </c>
      <c r="K232" s="16">
        <v>132334.34994039423</v>
      </c>
      <c r="L232" s="16">
        <v>142694.41007475829</v>
      </c>
      <c r="M232" s="16">
        <v>142016.82691336272</v>
      </c>
      <c r="N232" s="16">
        <v>136814.16405699644</v>
      </c>
      <c r="O232" s="16">
        <v>124302.30156708007</v>
      </c>
    </row>
    <row r="233" spans="1:15" x14ac:dyDescent="0.3">
      <c r="A233" s="15" t="str">
        <f>INDEX('R1. Scenario specifications'!$C$11:$C$49,MATCH($B233,'R1. Scenario specifications'!$A$11:$A$49,0))</f>
        <v>Current 1.5DS, 2020 start, 'Expect the Unexpected' but with cheap energy efficiency</v>
      </c>
      <c r="B233" s="15" t="s">
        <v>28</v>
      </c>
      <c r="C233" s="15" t="s">
        <v>67</v>
      </c>
      <c r="D233" s="15" t="s">
        <v>267</v>
      </c>
      <c r="E233" s="16">
        <v>202.70125377665161</v>
      </c>
      <c r="F233" s="16">
        <v>194.90848865877462</v>
      </c>
      <c r="G233" s="16">
        <v>2623.4120224374333</v>
      </c>
      <c r="H233" s="16">
        <v>5722.3395268885151</v>
      </c>
      <c r="I233" s="16">
        <v>15328.562618535801</v>
      </c>
      <c r="J233" s="16">
        <v>19799.704100257532</v>
      </c>
      <c r="K233" s="16">
        <v>18975.271341840675</v>
      </c>
      <c r="L233" s="16">
        <v>15197.886733101503</v>
      </c>
      <c r="M233" s="16">
        <v>9550.2866441480073</v>
      </c>
      <c r="N233" s="16">
        <v>9116.4600174867901</v>
      </c>
      <c r="O233" s="16">
        <v>13820.576469708387</v>
      </c>
    </row>
    <row r="234" spans="1:15" x14ac:dyDescent="0.3">
      <c r="A234" s="15" t="str">
        <f>INDEX('R1. Scenario specifications'!$C$11:$C$49,MATCH($B234,'R1. Scenario specifications'!$A$11:$A$49,0))</f>
        <v>Current 1.5DS, 2020 start, 'Expect the Unexpected' but with cheap energy efficiency</v>
      </c>
      <c r="B234" s="15" t="s">
        <v>28</v>
      </c>
      <c r="C234" s="15" t="s">
        <v>71</v>
      </c>
      <c r="D234" s="15" t="s">
        <v>268</v>
      </c>
      <c r="E234" s="16">
        <v>67.937052631788802</v>
      </c>
      <c r="F234" s="16">
        <v>458.66984800047192</v>
      </c>
      <c r="G234" s="16">
        <v>1278.4438452900149</v>
      </c>
      <c r="H234" s="16">
        <v>6138.8817927561358</v>
      </c>
      <c r="I234" s="16">
        <v>22013.2388089794</v>
      </c>
      <c r="J234" s="16">
        <v>42872.495221954006</v>
      </c>
      <c r="K234" s="16">
        <v>63625.05399793711</v>
      </c>
      <c r="L234" s="16">
        <v>57875.563182763064</v>
      </c>
      <c r="M234" s="16">
        <v>70310.787210307652</v>
      </c>
      <c r="N234" s="16">
        <v>80797.171761520949</v>
      </c>
      <c r="O234" s="16">
        <v>96787.482599929252</v>
      </c>
    </row>
    <row r="235" spans="1:15" x14ac:dyDescent="0.3">
      <c r="A235" s="15" t="str">
        <f>INDEX('R1. Scenario specifications'!$C$11:$C$49,MATCH($B235,'R1. Scenario specifications'!$A$11:$A$49,0))</f>
        <v>Current 1.5DS, 2020 start, 'Expect the Unexpected' but with cheap energy efficiency</v>
      </c>
      <c r="B235" s="15" t="s">
        <v>28</v>
      </c>
      <c r="C235" s="15" t="s">
        <v>72</v>
      </c>
      <c r="D235" s="15" t="s">
        <v>268</v>
      </c>
      <c r="E235" s="16">
        <v>55.461114646679903</v>
      </c>
      <c r="F235" s="16">
        <v>60.524118034134894</v>
      </c>
      <c r="G235" s="16">
        <v>64.687762917592892</v>
      </c>
      <c r="H235" s="16">
        <v>69.132335905653719</v>
      </c>
      <c r="I235" s="16">
        <v>90.403676845963517</v>
      </c>
      <c r="J235" s="16">
        <v>124.59616598426777</v>
      </c>
      <c r="K235" s="16">
        <v>125.688140871572</v>
      </c>
      <c r="L235" s="16">
        <v>56.822474836492113</v>
      </c>
      <c r="M235" s="16">
        <v>118.04722404882504</v>
      </c>
      <c r="N235" s="16">
        <v>125.5993244171293</v>
      </c>
      <c r="O235" s="16">
        <v>125.57002863642244</v>
      </c>
    </row>
    <row r="236" spans="1:15" x14ac:dyDescent="0.3">
      <c r="A236" s="15" t="str">
        <f>INDEX('R1. Scenario specifications'!$C$11:$C$49,MATCH($B236,'R1. Scenario specifications'!$A$11:$A$49,0))</f>
        <v>Current 1.5DS, 2020 start, 'Expect the Unexpected' but with cheap energy efficiency</v>
      </c>
      <c r="B236" s="15" t="s">
        <v>28</v>
      </c>
      <c r="C236" s="15" t="s">
        <v>76</v>
      </c>
      <c r="D236" s="15" t="s">
        <v>267</v>
      </c>
      <c r="E236" s="16">
        <v>1.963099940637433</v>
      </c>
      <c r="F236" s="16">
        <v>1.7858497922310177</v>
      </c>
      <c r="G236" s="16">
        <v>1.5022495547807513</v>
      </c>
      <c r="H236" s="16">
        <v>1.0014997031871673</v>
      </c>
      <c r="I236" s="16">
        <v>0.50074985159358421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  <c r="O236" s="16">
        <v>0</v>
      </c>
    </row>
    <row r="237" spans="1:15" x14ac:dyDescent="0.3">
      <c r="A237" s="15" t="str">
        <f>INDEX('R1. Scenario specifications'!$C$11:$C$49,MATCH($B237,'R1. Scenario specifications'!$A$11:$A$49,0))</f>
        <v>Current 1.5DS, 2020 start, 'Expect the Unexpected' but with cheap energy efficiency</v>
      </c>
      <c r="B237" s="15" t="s">
        <v>28</v>
      </c>
      <c r="C237" s="15" t="s">
        <v>73</v>
      </c>
      <c r="D237" s="15" t="s">
        <v>269</v>
      </c>
      <c r="E237" s="16">
        <v>1517.4635089937533</v>
      </c>
      <c r="F237" s="16">
        <v>1704.941889708542</v>
      </c>
      <c r="G237" s="16">
        <v>2729.4881269668758</v>
      </c>
      <c r="H237" s="16">
        <v>12999.127117202243</v>
      </c>
      <c r="I237" s="16">
        <v>29624.818334099949</v>
      </c>
      <c r="J237" s="16">
        <v>49280.39190445139</v>
      </c>
      <c r="K237" s="16">
        <v>74246.57861945458</v>
      </c>
      <c r="L237" s="16">
        <v>69506.12436020789</v>
      </c>
      <c r="M237" s="16">
        <v>91191.121200064328</v>
      </c>
      <c r="N237" s="16">
        <v>126182.63929449813</v>
      </c>
      <c r="O237" s="16">
        <v>165909.64324179743</v>
      </c>
    </row>
    <row r="238" spans="1:15" x14ac:dyDescent="0.3">
      <c r="A238" s="15" t="str">
        <f>INDEX('R1. Scenario specifications'!$C$11:$C$49,MATCH($B238,'R1. Scenario specifications'!$A$11:$A$49,0))</f>
        <v>Current 1.5DS, 2030 start, 'Expect the Unexpected' but with cheap energy efficiency</v>
      </c>
      <c r="B238" s="15" t="s">
        <v>29</v>
      </c>
      <c r="C238" s="15" t="s">
        <v>271</v>
      </c>
      <c r="D238" s="15" t="s">
        <v>262</v>
      </c>
      <c r="E238" s="16">
        <v>49797.939774847815</v>
      </c>
      <c r="F238" s="16">
        <v>54330.172055368479</v>
      </c>
      <c r="G238" s="16">
        <v>71063.065536118971</v>
      </c>
      <c r="H238" s="16">
        <v>102006.92129409105</v>
      </c>
      <c r="I238" s="16">
        <v>163399.81649265837</v>
      </c>
      <c r="J238" s="16">
        <v>172694.16488259789</v>
      </c>
      <c r="K238" s="16">
        <v>259133.82949176675</v>
      </c>
      <c r="L238" s="16">
        <v>179540.31859772108</v>
      </c>
      <c r="M238" s="16">
        <v>209324.71447140168</v>
      </c>
      <c r="N238" s="16">
        <v>236467.54619061892</v>
      </c>
      <c r="O238" s="16">
        <v>307058.0284406913</v>
      </c>
    </row>
    <row r="239" spans="1:15" x14ac:dyDescent="0.3">
      <c r="A239" s="15" t="str">
        <f>INDEX('R1. Scenario specifications'!$C$11:$C$49,MATCH($B239,'R1. Scenario specifications'!$A$11:$A$49,0))</f>
        <v>Current 1.5DS, 2030 start, 'Expect the Unexpected' but with cheap energy efficiency</v>
      </c>
      <c r="B239" s="15" t="s">
        <v>29</v>
      </c>
      <c r="C239" s="15" t="s">
        <v>61</v>
      </c>
      <c r="D239" s="15" t="s">
        <v>263</v>
      </c>
      <c r="E239" s="16">
        <v>132862.88014752162</v>
      </c>
      <c r="F239" s="16">
        <v>167798.22182371462</v>
      </c>
      <c r="G239" s="16">
        <v>133519.64726382788</v>
      </c>
      <c r="H239" s="16">
        <v>130225.122267367</v>
      </c>
      <c r="I239" s="16">
        <v>51690.500177110691</v>
      </c>
      <c r="J239" s="16">
        <v>42902.938349526063</v>
      </c>
      <c r="K239" s="16">
        <v>16397.077547779969</v>
      </c>
      <c r="L239" s="16">
        <v>80983.63649366422</v>
      </c>
      <c r="M239" s="16">
        <v>81865.830370741998</v>
      </c>
      <c r="N239" s="16">
        <v>55631.569921428309</v>
      </c>
      <c r="O239" s="16">
        <v>77448.834080224464</v>
      </c>
    </row>
    <row r="240" spans="1:15" x14ac:dyDescent="0.3">
      <c r="A240" s="15" t="str">
        <f>INDEX('R1. Scenario specifications'!$C$11:$C$49,MATCH($B240,'R1. Scenario specifications'!$A$11:$A$49,0))</f>
        <v>Current 1.5DS, 2030 start, 'Expect the Unexpected' but with cheap energy efficiency</v>
      </c>
      <c r="B240" s="15" t="s">
        <v>29</v>
      </c>
      <c r="C240" s="15" t="s">
        <v>62</v>
      </c>
      <c r="D240" s="15" t="s">
        <v>264</v>
      </c>
      <c r="E240" s="16">
        <v>114188.52179597958</v>
      </c>
      <c r="F240" s="16">
        <v>124225.69911207525</v>
      </c>
      <c r="G240" s="16">
        <v>164332.66770146618</v>
      </c>
      <c r="H240" s="16">
        <v>186632.16982401939</v>
      </c>
      <c r="I240" s="16">
        <v>99015.224904100993</v>
      </c>
      <c r="J240" s="16">
        <v>53492.170999915033</v>
      </c>
      <c r="K240" s="16">
        <v>83470.119810136006</v>
      </c>
      <c r="L240" s="16">
        <v>138764.25604984176</v>
      </c>
      <c r="M240" s="16">
        <v>150164.8414523055</v>
      </c>
      <c r="N240" s="16">
        <v>156508.84137522586</v>
      </c>
      <c r="O240" s="16">
        <v>136062.97520925596</v>
      </c>
    </row>
    <row r="241" spans="1:15" x14ac:dyDescent="0.3">
      <c r="A241" s="15" t="str">
        <f>INDEX('R1. Scenario specifications'!$C$11:$C$49,MATCH($B241,'R1. Scenario specifications'!$A$11:$A$49,0))</f>
        <v>Current 1.5DS, 2030 start, 'Expect the Unexpected' but with cheap energy efficiency</v>
      </c>
      <c r="B241" s="15" t="s">
        <v>29</v>
      </c>
      <c r="C241" s="15" t="s">
        <v>272</v>
      </c>
      <c r="D241" s="15" t="s">
        <v>265</v>
      </c>
      <c r="E241" s="16">
        <v>10361.181745582538</v>
      </c>
      <c r="F241" s="16">
        <v>10407.83994371498</v>
      </c>
      <c r="G241" s="16">
        <v>14509.24940053353</v>
      </c>
      <c r="H241" s="16">
        <v>17821.465670118941</v>
      </c>
      <c r="I241" s="16">
        <v>21434.284998833406</v>
      </c>
      <c r="J241" s="16">
        <v>29167.606806844458</v>
      </c>
      <c r="K241" s="16">
        <v>33920.908619919901</v>
      </c>
      <c r="L241" s="16">
        <v>32978.875523640832</v>
      </c>
      <c r="M241" s="16">
        <v>26471.094656482681</v>
      </c>
      <c r="N241" s="16">
        <v>33689.889987311573</v>
      </c>
      <c r="O241" s="16">
        <v>32482.037776728212</v>
      </c>
    </row>
    <row r="242" spans="1:15" x14ac:dyDescent="0.3">
      <c r="A242" s="15" t="str">
        <f>INDEX('R1. Scenario specifications'!$C$11:$C$49,MATCH($B242,'R1. Scenario specifications'!$A$11:$A$49,0))</f>
        <v>Current 1.5DS, 2030 start, 'Expect the Unexpected' but with cheap energy efficiency</v>
      </c>
      <c r="B242" s="15" t="s">
        <v>29</v>
      </c>
      <c r="C242" s="15" t="s">
        <v>273</v>
      </c>
      <c r="D242" s="15" t="s">
        <v>266</v>
      </c>
      <c r="E242" s="16">
        <v>9499.4101148835834</v>
      </c>
      <c r="F242" s="16">
        <v>9854.7685931259057</v>
      </c>
      <c r="G242" s="16">
        <v>13753.197500000002</v>
      </c>
      <c r="H242" s="16">
        <v>14596.416971320799</v>
      </c>
      <c r="I242" s="16">
        <v>15649.957222630908</v>
      </c>
      <c r="J242" s="16">
        <v>23940.059048652161</v>
      </c>
      <c r="K242" s="16">
        <v>25184.181172001459</v>
      </c>
      <c r="L242" s="16">
        <v>27110.612532474486</v>
      </c>
      <c r="M242" s="16">
        <v>27571.999099232908</v>
      </c>
      <c r="N242" s="16">
        <v>26565.29241005006</v>
      </c>
      <c r="O242" s="16">
        <v>27940.150826675032</v>
      </c>
    </row>
    <row r="243" spans="1:15" x14ac:dyDescent="0.3">
      <c r="A243" s="15" t="str">
        <f>INDEX('R1. Scenario specifications'!$C$11:$C$49,MATCH($B243,'R1. Scenario specifications'!$A$11:$A$49,0))</f>
        <v>Current 1.5DS, 2030 start, 'Expect the Unexpected' but with cheap energy efficiency</v>
      </c>
      <c r="B243" s="15" t="s">
        <v>29</v>
      </c>
      <c r="C243" s="15" t="s">
        <v>63</v>
      </c>
      <c r="D243" s="15" t="s">
        <v>275</v>
      </c>
      <c r="E243" s="16">
        <v>152820.69448659301</v>
      </c>
      <c r="F243" s="16">
        <v>158352.36410209554</v>
      </c>
      <c r="G243" s="16">
        <v>171674.73716211616</v>
      </c>
      <c r="H243" s="16">
        <v>182982.86503821131</v>
      </c>
      <c r="I243" s="16">
        <v>142071.3697592206</v>
      </c>
      <c r="J243" s="16">
        <v>103677.69558434031</v>
      </c>
      <c r="K243" s="16">
        <v>96944.722630100732</v>
      </c>
      <c r="L243" s="16">
        <v>142795.29576419923</v>
      </c>
      <c r="M243" s="16">
        <v>146214.34144291683</v>
      </c>
      <c r="N243" s="16">
        <v>146217.4073442262</v>
      </c>
      <c r="O243" s="16">
        <v>130350.42200560587</v>
      </c>
    </row>
    <row r="244" spans="1:15" x14ac:dyDescent="0.3">
      <c r="A244" s="15" t="str">
        <f>INDEX('R1. Scenario specifications'!$C$11:$C$49,MATCH($B244,'R1. Scenario specifications'!$A$11:$A$49,0))</f>
        <v>Current 1.5DS, 2030 start, 'Expect the Unexpected' but with cheap energy efficiency</v>
      </c>
      <c r="B244" s="15" t="s">
        <v>29</v>
      </c>
      <c r="C244" s="15" t="s">
        <v>67</v>
      </c>
      <c r="D244" s="15" t="s">
        <v>267</v>
      </c>
      <c r="E244" s="16">
        <v>202.70125377665161</v>
      </c>
      <c r="F244" s="16">
        <v>194.90848865877462</v>
      </c>
      <c r="G244" s="16">
        <v>2623.4120224374333</v>
      </c>
      <c r="H244" s="16">
        <v>4141.7991140472104</v>
      </c>
      <c r="I244" s="16">
        <v>8567.5589744678819</v>
      </c>
      <c r="J244" s="16">
        <v>22479.122274491972</v>
      </c>
      <c r="K244" s="16">
        <v>21722.214347075209</v>
      </c>
      <c r="L244" s="16">
        <v>19032.587685267281</v>
      </c>
      <c r="M244" s="16">
        <v>14788.493179637924</v>
      </c>
      <c r="N244" s="16">
        <v>6626.3031490727562</v>
      </c>
      <c r="O244" s="16">
        <v>6106.8374149916299</v>
      </c>
    </row>
    <row r="245" spans="1:15" x14ac:dyDescent="0.3">
      <c r="A245" s="15" t="str">
        <f>INDEX('R1. Scenario specifications'!$C$11:$C$49,MATCH($B245,'R1. Scenario specifications'!$A$11:$A$49,0))</f>
        <v>Current 1.5DS, 2030 start, 'Expect the Unexpected' but with cheap energy efficiency</v>
      </c>
      <c r="B245" s="15" t="s">
        <v>29</v>
      </c>
      <c r="C245" s="15" t="s">
        <v>71</v>
      </c>
      <c r="D245" s="15" t="s">
        <v>268</v>
      </c>
      <c r="E245" s="16">
        <v>67.937052631788802</v>
      </c>
      <c r="F245" s="16">
        <v>458.66984800047192</v>
      </c>
      <c r="G245" s="16">
        <v>1278.4438452900149</v>
      </c>
      <c r="H245" s="16">
        <v>3882.7361780122792</v>
      </c>
      <c r="I245" s="16">
        <v>17176.283071974085</v>
      </c>
      <c r="J245" s="16">
        <v>41164.495468029403</v>
      </c>
      <c r="K245" s="16">
        <v>78234.231636696917</v>
      </c>
      <c r="L245" s="16">
        <v>62025.405345868356</v>
      </c>
      <c r="M245" s="16">
        <v>60282.249548829692</v>
      </c>
      <c r="N245" s="16">
        <v>77311.761728027966</v>
      </c>
      <c r="O245" s="16">
        <v>80811.31258949214</v>
      </c>
    </row>
    <row r="246" spans="1:15" x14ac:dyDescent="0.3">
      <c r="A246" s="15" t="str">
        <f>INDEX('R1. Scenario specifications'!$C$11:$C$49,MATCH($B246,'R1. Scenario specifications'!$A$11:$A$49,0))</f>
        <v>Current 1.5DS, 2030 start, 'Expect the Unexpected' but with cheap energy efficiency</v>
      </c>
      <c r="B246" s="15" t="s">
        <v>29</v>
      </c>
      <c r="C246" s="15" t="s">
        <v>72</v>
      </c>
      <c r="D246" s="15" t="s">
        <v>268</v>
      </c>
      <c r="E246" s="16">
        <v>55.461114646679903</v>
      </c>
      <c r="F246" s="16">
        <v>60.524118034134894</v>
      </c>
      <c r="G246" s="16">
        <v>64.687762917592892</v>
      </c>
      <c r="H246" s="16">
        <v>64.713826068531574</v>
      </c>
      <c r="I246" s="16">
        <v>69.141765375446781</v>
      </c>
      <c r="J246" s="16">
        <v>76.270269925477237</v>
      </c>
      <c r="K246" s="16">
        <v>110.42964187783335</v>
      </c>
      <c r="L246" s="16">
        <v>110.40266622767551</v>
      </c>
      <c r="M246" s="16">
        <v>106.69844096783602</v>
      </c>
      <c r="N246" s="16">
        <v>110.34745252211896</v>
      </c>
      <c r="O246" s="16">
        <v>102.74393213816668</v>
      </c>
    </row>
    <row r="247" spans="1:15" x14ac:dyDescent="0.3">
      <c r="A247" s="15" t="str">
        <f>INDEX('R1. Scenario specifications'!$C$11:$C$49,MATCH($B247,'R1. Scenario specifications'!$A$11:$A$49,0))</f>
        <v>Current 1.5DS, 2030 start, 'Expect the Unexpected' but with cheap energy efficiency</v>
      </c>
      <c r="B247" s="15" t="s">
        <v>29</v>
      </c>
      <c r="C247" s="15" t="s">
        <v>76</v>
      </c>
      <c r="D247" s="15" t="s">
        <v>267</v>
      </c>
      <c r="E247" s="16">
        <v>1.963099940637433</v>
      </c>
      <c r="F247" s="16">
        <v>1.7858497922310177</v>
      </c>
      <c r="G247" s="16">
        <v>1.5022495547807513</v>
      </c>
      <c r="H247" s="16">
        <v>1.0014997031871673</v>
      </c>
      <c r="I247" s="16">
        <v>0.50074985159358421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</row>
    <row r="248" spans="1:15" x14ac:dyDescent="0.3">
      <c r="A248" s="15" t="str">
        <f>INDEX('R1. Scenario specifications'!$C$11:$C$49,MATCH($B248,'R1. Scenario specifications'!$A$11:$A$49,0))</f>
        <v>Current 1.5DS, 2030 start, 'Expect the Unexpected' but with cheap energy efficiency</v>
      </c>
      <c r="B248" s="15" t="s">
        <v>29</v>
      </c>
      <c r="C248" s="15" t="s">
        <v>73</v>
      </c>
      <c r="D248" s="15" t="s">
        <v>269</v>
      </c>
      <c r="E248" s="16">
        <v>1517.4635089937533</v>
      </c>
      <c r="F248" s="16">
        <v>1704.941889708542</v>
      </c>
      <c r="G248" s="16">
        <v>2729.4881269668758</v>
      </c>
      <c r="H248" s="16">
        <v>4500.4567624903657</v>
      </c>
      <c r="I248" s="16">
        <v>20206.076979813926</v>
      </c>
      <c r="J248" s="16">
        <v>41828.935957531321</v>
      </c>
      <c r="K248" s="16">
        <v>87614.222659469131</v>
      </c>
      <c r="L248" s="16">
        <v>62116.042205217323</v>
      </c>
      <c r="M248" s="16">
        <v>59829.205145697284</v>
      </c>
      <c r="N248" s="16">
        <v>75182.684763542726</v>
      </c>
      <c r="O248" s="16">
        <v>95043.146558049935</v>
      </c>
    </row>
    <row r="249" spans="1:15" x14ac:dyDescent="0.3">
      <c r="A249" s="15" t="str">
        <f>INDEX('R1. Scenario specifications'!$C$11:$C$49,MATCH($B249,'R1. Scenario specifications'!$A$11:$A$49,0))</f>
        <v>Current 1.5DS, 2020 start, 'Expect the Unexpected' but with most conservative biomass CCS / NET technology cost assumptions</v>
      </c>
      <c r="B249" s="15" t="s">
        <v>30</v>
      </c>
      <c r="C249" s="15" t="s">
        <v>271</v>
      </c>
      <c r="D249" s="15" t="s">
        <v>262</v>
      </c>
      <c r="E249" s="16">
        <v>49797.939774847815</v>
      </c>
      <c r="F249" s="16">
        <v>54330.172055368479</v>
      </c>
      <c r="G249" s="16">
        <v>71063.065536118971</v>
      </c>
      <c r="H249" s="16">
        <v>125587.43785836414</v>
      </c>
      <c r="I249" s="16">
        <v>150727.71905362754</v>
      </c>
      <c r="J249" s="16">
        <v>160457.35461079844</v>
      </c>
      <c r="K249" s="16">
        <v>254609.50774058598</v>
      </c>
      <c r="L249" s="16">
        <v>266272.24642503331</v>
      </c>
      <c r="M249" s="16">
        <v>284697.68160699937</v>
      </c>
      <c r="N249" s="16">
        <v>310678.6296076334</v>
      </c>
      <c r="O249" s="16">
        <v>327562.44362312171</v>
      </c>
    </row>
    <row r="250" spans="1:15" x14ac:dyDescent="0.3">
      <c r="A250" s="15" t="str">
        <f>INDEX('R1. Scenario specifications'!$C$11:$C$49,MATCH($B250,'R1. Scenario specifications'!$A$11:$A$49,0))</f>
        <v>Current 1.5DS, 2020 start, 'Expect the Unexpected' but with most conservative biomass CCS / NET technology cost assumptions</v>
      </c>
      <c r="B250" s="15" t="s">
        <v>30</v>
      </c>
      <c r="C250" s="15" t="s">
        <v>61</v>
      </c>
      <c r="D250" s="15" t="s">
        <v>263</v>
      </c>
      <c r="E250" s="16">
        <v>132862.88014752162</v>
      </c>
      <c r="F250" s="16">
        <v>167798.22182371462</v>
      </c>
      <c r="G250" s="16">
        <v>133519.64726382788</v>
      </c>
      <c r="H250" s="16">
        <v>74078.290432967638</v>
      </c>
      <c r="I250" s="16">
        <v>51689.976211291752</v>
      </c>
      <c r="J250" s="16">
        <v>42897.692861265619</v>
      </c>
      <c r="K250" s="16">
        <v>65212.3617047605</v>
      </c>
      <c r="L250" s="16">
        <v>87926.735879161017</v>
      </c>
      <c r="M250" s="16">
        <v>94021.224498186231</v>
      </c>
      <c r="N250" s="16">
        <v>95954.803251553953</v>
      </c>
      <c r="O250" s="16">
        <v>79747.0034871143</v>
      </c>
    </row>
    <row r="251" spans="1:15" x14ac:dyDescent="0.3">
      <c r="A251" s="15" t="str">
        <f>INDEX('R1. Scenario specifications'!$C$11:$C$49,MATCH($B251,'R1. Scenario specifications'!$A$11:$A$49,0))</f>
        <v>Current 1.5DS, 2020 start, 'Expect the Unexpected' but with most conservative biomass CCS / NET technology cost assumptions</v>
      </c>
      <c r="B251" s="15" t="s">
        <v>30</v>
      </c>
      <c r="C251" s="15" t="s">
        <v>62</v>
      </c>
      <c r="D251" s="15" t="s">
        <v>264</v>
      </c>
      <c r="E251" s="16">
        <v>114188.52179597958</v>
      </c>
      <c r="F251" s="16">
        <v>124225.69911207525</v>
      </c>
      <c r="G251" s="16">
        <v>164332.66770146618</v>
      </c>
      <c r="H251" s="16">
        <v>187356.30634771142</v>
      </c>
      <c r="I251" s="16">
        <v>89313.581298086952</v>
      </c>
      <c r="J251" s="16">
        <v>102002.80594237121</v>
      </c>
      <c r="K251" s="16">
        <v>102255.85623785584</v>
      </c>
      <c r="L251" s="16">
        <v>136001.28216151384</v>
      </c>
      <c r="M251" s="16">
        <v>126469.98765915215</v>
      </c>
      <c r="N251" s="16">
        <v>103263.66797038722</v>
      </c>
      <c r="O251" s="16">
        <v>79921.49973234463</v>
      </c>
    </row>
    <row r="252" spans="1:15" x14ac:dyDescent="0.3">
      <c r="A252" s="15" t="str">
        <f>INDEX('R1. Scenario specifications'!$C$11:$C$49,MATCH($B252,'R1. Scenario specifications'!$A$11:$A$49,0))</f>
        <v>Current 1.5DS, 2020 start, 'Expect the Unexpected' but with most conservative biomass CCS / NET technology cost assumptions</v>
      </c>
      <c r="B252" s="15" t="s">
        <v>30</v>
      </c>
      <c r="C252" s="15" t="s">
        <v>272</v>
      </c>
      <c r="D252" s="15" t="s">
        <v>265</v>
      </c>
      <c r="E252" s="16">
        <v>10361.181745582538</v>
      </c>
      <c r="F252" s="16">
        <v>10407.83994371498</v>
      </c>
      <c r="G252" s="16">
        <v>14509.24940053353</v>
      </c>
      <c r="H252" s="16">
        <v>18472.079770390446</v>
      </c>
      <c r="I252" s="16">
        <v>28099.818126381964</v>
      </c>
      <c r="J252" s="16">
        <v>32731.542879048378</v>
      </c>
      <c r="K252" s="16">
        <v>36538.756006004689</v>
      </c>
      <c r="L252" s="16">
        <v>36800.656401636013</v>
      </c>
      <c r="M252" s="16">
        <v>37855.676239667177</v>
      </c>
      <c r="N252" s="16">
        <v>40188.97402150205</v>
      </c>
      <c r="O252" s="16">
        <v>41867.474965280024</v>
      </c>
    </row>
    <row r="253" spans="1:15" x14ac:dyDescent="0.3">
      <c r="A253" s="15" t="str">
        <f>INDEX('R1. Scenario specifications'!$C$11:$C$49,MATCH($B253,'R1. Scenario specifications'!$A$11:$A$49,0))</f>
        <v>Current 1.5DS, 2020 start, 'Expect the Unexpected' but with most conservative biomass CCS / NET technology cost assumptions</v>
      </c>
      <c r="B253" s="15" t="s">
        <v>30</v>
      </c>
      <c r="C253" s="15" t="s">
        <v>273</v>
      </c>
      <c r="D253" s="15" t="s">
        <v>266</v>
      </c>
      <c r="E253" s="16">
        <v>9499.4101148835834</v>
      </c>
      <c r="F253" s="16">
        <v>9854.7685931259057</v>
      </c>
      <c r="G253" s="16">
        <v>13753.197500000002</v>
      </c>
      <c r="H253" s="16">
        <v>14596.416971320799</v>
      </c>
      <c r="I253" s="16">
        <v>17977.322574717444</v>
      </c>
      <c r="J253" s="16">
        <v>24642.119999999995</v>
      </c>
      <c r="K253" s="16">
        <v>25163.615917631028</v>
      </c>
      <c r="L253" s="16">
        <v>27904.748919090744</v>
      </c>
      <c r="M253" s="16">
        <v>32533.22939042715</v>
      </c>
      <c r="N253" s="16">
        <v>38171.644839886823</v>
      </c>
      <c r="O253" s="16">
        <v>39733.175000000003</v>
      </c>
    </row>
    <row r="254" spans="1:15" x14ac:dyDescent="0.3">
      <c r="A254" s="15" t="str">
        <f>INDEX('R1. Scenario specifications'!$C$11:$C$49,MATCH($B254,'R1. Scenario specifications'!$A$11:$A$49,0))</f>
        <v>Current 1.5DS, 2020 start, 'Expect the Unexpected' but with most conservative biomass CCS / NET technology cost assumptions</v>
      </c>
      <c r="B254" s="15" t="s">
        <v>30</v>
      </c>
      <c r="C254" s="15" t="s">
        <v>63</v>
      </c>
      <c r="D254" s="15" t="s">
        <v>275</v>
      </c>
      <c r="E254" s="16">
        <v>152820.69448659301</v>
      </c>
      <c r="F254" s="16">
        <v>158352.36410209554</v>
      </c>
      <c r="G254" s="16">
        <v>171674.73716211616</v>
      </c>
      <c r="H254" s="16">
        <v>154412.48993381657</v>
      </c>
      <c r="I254" s="16">
        <v>108237.63224428376</v>
      </c>
      <c r="J254" s="16">
        <v>97881.012147290268</v>
      </c>
      <c r="K254" s="16">
        <v>148298.3080558448</v>
      </c>
      <c r="L254" s="16">
        <v>161832.74662305624</v>
      </c>
      <c r="M254" s="16">
        <v>162411.00595479395</v>
      </c>
      <c r="N254" s="16">
        <v>153116.56022831635</v>
      </c>
      <c r="O254" s="16">
        <v>136358.08811100587</v>
      </c>
    </row>
    <row r="255" spans="1:15" x14ac:dyDescent="0.3">
      <c r="A255" s="15" t="str">
        <f>INDEX('R1. Scenario specifications'!$C$11:$C$49,MATCH($B255,'R1. Scenario specifications'!$A$11:$A$49,0))</f>
        <v>Current 1.5DS, 2020 start, 'Expect the Unexpected' but with most conservative biomass CCS / NET technology cost assumptions</v>
      </c>
      <c r="B255" s="15" t="s">
        <v>30</v>
      </c>
      <c r="C255" s="15" t="s">
        <v>67</v>
      </c>
      <c r="D255" s="15" t="s">
        <v>267</v>
      </c>
      <c r="E255" s="16">
        <v>202.70125377665161</v>
      </c>
      <c r="F255" s="16">
        <v>194.90848865877462</v>
      </c>
      <c r="G255" s="16">
        <v>2623.4120224374333</v>
      </c>
      <c r="H255" s="16">
        <v>6425.7233157913497</v>
      </c>
      <c r="I255" s="16">
        <v>24030.998894242042</v>
      </c>
      <c r="J255" s="16">
        <v>29320.329391956093</v>
      </c>
      <c r="K255" s="16">
        <v>28613.386566301688</v>
      </c>
      <c r="L255" s="16">
        <v>24426.213897762791</v>
      </c>
      <c r="M255" s="16">
        <v>11861.666075335841</v>
      </c>
      <c r="N255" s="16">
        <v>15739.407796558347</v>
      </c>
      <c r="O255" s="16">
        <v>24463.611063311098</v>
      </c>
    </row>
    <row r="256" spans="1:15" x14ac:dyDescent="0.3">
      <c r="A256" s="15" t="str">
        <f>INDEX('R1. Scenario specifications'!$C$11:$C$49,MATCH($B256,'R1. Scenario specifications'!$A$11:$A$49,0))</f>
        <v>Current 1.5DS, 2020 start, 'Expect the Unexpected' but with most conservative biomass CCS / NET technology cost assumptions</v>
      </c>
      <c r="B256" s="15" t="s">
        <v>30</v>
      </c>
      <c r="C256" s="15" t="s">
        <v>71</v>
      </c>
      <c r="D256" s="15" t="s">
        <v>268</v>
      </c>
      <c r="E256" s="16">
        <v>67.937052631788802</v>
      </c>
      <c r="F256" s="16">
        <v>458.66984800047192</v>
      </c>
      <c r="G256" s="16">
        <v>1278.4438452900149</v>
      </c>
      <c r="H256" s="16">
        <v>6138.8817927561367</v>
      </c>
      <c r="I256" s="16">
        <v>22711.628863036691</v>
      </c>
      <c r="J256" s="16">
        <v>51836.366822044089</v>
      </c>
      <c r="K256" s="16">
        <v>70999.970970165348</v>
      </c>
      <c r="L256" s="16">
        <v>66669.789462520188</v>
      </c>
      <c r="M256" s="16">
        <v>79346.776429751641</v>
      </c>
      <c r="N256" s="16">
        <v>93416.127347546295</v>
      </c>
      <c r="O256" s="16">
        <v>110394.69301692839</v>
      </c>
    </row>
    <row r="257" spans="1:15" x14ac:dyDescent="0.3">
      <c r="A257" s="15" t="str">
        <f>INDEX('R1. Scenario specifications'!$C$11:$C$49,MATCH($B257,'R1. Scenario specifications'!$A$11:$A$49,0))</f>
        <v>Current 1.5DS, 2020 start, 'Expect the Unexpected' but with most conservative biomass CCS / NET technology cost assumptions</v>
      </c>
      <c r="B257" s="15" t="s">
        <v>30</v>
      </c>
      <c r="C257" s="15" t="s">
        <v>72</v>
      </c>
      <c r="D257" s="15" t="s">
        <v>268</v>
      </c>
      <c r="E257" s="16">
        <v>55.461114646679903</v>
      </c>
      <c r="F257" s="16">
        <v>60.524118034134894</v>
      </c>
      <c r="G257" s="16">
        <v>64.687762917592892</v>
      </c>
      <c r="H257" s="16">
        <v>204.37068838730292</v>
      </c>
      <c r="I257" s="16">
        <v>1095.2672031656921</v>
      </c>
      <c r="J257" s="16">
        <v>2379.3305573585749</v>
      </c>
      <c r="K257" s="16">
        <v>3825.1613294183976</v>
      </c>
      <c r="L257" s="16">
        <v>4128.6617511905033</v>
      </c>
      <c r="M257" s="16">
        <v>4442.0627522244749</v>
      </c>
      <c r="N257" s="16">
        <v>4442.03127681144</v>
      </c>
      <c r="O257" s="16">
        <v>4442.0000102451759</v>
      </c>
    </row>
    <row r="258" spans="1:15" x14ac:dyDescent="0.3">
      <c r="A258" s="15" t="str">
        <f>INDEX('R1. Scenario specifications'!$C$11:$C$49,MATCH($B258,'R1. Scenario specifications'!$A$11:$A$49,0))</f>
        <v>Current 1.5DS, 2020 start, 'Expect the Unexpected' but with most conservative biomass CCS / NET technology cost assumptions</v>
      </c>
      <c r="B258" s="15" t="s">
        <v>30</v>
      </c>
      <c r="C258" s="15" t="s">
        <v>76</v>
      </c>
      <c r="D258" s="15" t="s">
        <v>267</v>
      </c>
      <c r="E258" s="16">
        <v>1.963099940637433</v>
      </c>
      <c r="F258" s="16">
        <v>1.7858497922310177</v>
      </c>
      <c r="G258" s="16">
        <v>1.5022495547807513</v>
      </c>
      <c r="H258" s="16">
        <v>1.0014997031871682</v>
      </c>
      <c r="I258" s="16">
        <v>0.50074985159358421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  <c r="O258" s="16">
        <v>0</v>
      </c>
    </row>
    <row r="259" spans="1:15" x14ac:dyDescent="0.3">
      <c r="A259" s="15" t="str">
        <f>INDEX('R1. Scenario specifications'!$C$11:$C$49,MATCH($B259,'R1. Scenario specifications'!$A$11:$A$49,0))</f>
        <v>Current 1.5DS, 2020 start, 'Expect the Unexpected' but with most conservative biomass CCS / NET technology cost assumptions</v>
      </c>
      <c r="B259" s="15" t="s">
        <v>30</v>
      </c>
      <c r="C259" s="15" t="s">
        <v>73</v>
      </c>
      <c r="D259" s="15" t="s">
        <v>269</v>
      </c>
      <c r="E259" s="16">
        <v>1517.4635089937533</v>
      </c>
      <c r="F259" s="16">
        <v>1704.941889708542</v>
      </c>
      <c r="G259" s="16">
        <v>2729.4881269668758</v>
      </c>
      <c r="H259" s="16">
        <v>12981.948317956703</v>
      </c>
      <c r="I259" s="16">
        <v>30272.841852145139</v>
      </c>
      <c r="J259" s="16">
        <v>60128.512540201533</v>
      </c>
      <c r="K259" s="16">
        <v>84274.248974435424</v>
      </c>
      <c r="L259" s="16">
        <v>79475.767373099516</v>
      </c>
      <c r="M259" s="16">
        <v>105575.82982599712</v>
      </c>
      <c r="N259" s="16">
        <v>144939.37386385651</v>
      </c>
      <c r="O259" s="16">
        <v>192460.63622942878</v>
      </c>
    </row>
    <row r="260" spans="1:15" x14ac:dyDescent="0.3">
      <c r="A260" s="15" t="str">
        <f>INDEX('R1. Scenario specifications'!$C$11:$C$49,MATCH($B260,'R1. Scenario specifications'!$A$11:$A$49,0))</f>
        <v>Current 1.5DS, 2030 start, 'Expect the Unexpected' but with most conservative biomass CCS / NET technology cost assumptions</v>
      </c>
      <c r="B260" s="15" t="s">
        <v>31</v>
      </c>
      <c r="C260" s="15" t="s">
        <v>271</v>
      </c>
      <c r="D260" s="15" t="s">
        <v>262</v>
      </c>
      <c r="E260" s="16">
        <v>49797.939774847815</v>
      </c>
      <c r="F260" s="16">
        <v>54330.172055368479</v>
      </c>
      <c r="G260" s="16">
        <v>71063.065536118971</v>
      </c>
      <c r="H260" s="16">
        <v>102006.92129409105</v>
      </c>
      <c r="I260" s="16">
        <v>151454.33612828425</v>
      </c>
      <c r="J260" s="16">
        <v>160195.03364453604</v>
      </c>
      <c r="K260" s="16">
        <v>259879.33864905688</v>
      </c>
      <c r="L260" s="16">
        <v>199578.34657939605</v>
      </c>
      <c r="M260" s="16">
        <v>243025.51843642953</v>
      </c>
      <c r="N260" s="16">
        <v>259994.91596210896</v>
      </c>
      <c r="O260" s="16">
        <v>313755.87057713734</v>
      </c>
    </row>
    <row r="261" spans="1:15" x14ac:dyDescent="0.3">
      <c r="A261" s="15" t="str">
        <f>INDEX('R1. Scenario specifications'!$C$11:$C$49,MATCH($B261,'R1. Scenario specifications'!$A$11:$A$49,0))</f>
        <v>Current 1.5DS, 2030 start, 'Expect the Unexpected' but with most conservative biomass CCS / NET technology cost assumptions</v>
      </c>
      <c r="B261" s="15" t="s">
        <v>31</v>
      </c>
      <c r="C261" s="15" t="s">
        <v>61</v>
      </c>
      <c r="D261" s="15" t="s">
        <v>263</v>
      </c>
      <c r="E261" s="16">
        <v>132862.88014752162</v>
      </c>
      <c r="F261" s="16">
        <v>167798.22182371462</v>
      </c>
      <c r="G261" s="16">
        <v>133519.64726382788</v>
      </c>
      <c r="H261" s="16">
        <v>130225.122267367</v>
      </c>
      <c r="I261" s="16">
        <v>51688.88024399471</v>
      </c>
      <c r="J261" s="16">
        <v>47185.239888349861</v>
      </c>
      <c r="K261" s="16">
        <v>16461.977711639956</v>
      </c>
      <c r="L261" s="16">
        <v>108110.30086552701</v>
      </c>
      <c r="M261" s="16">
        <v>119854.78065571797</v>
      </c>
      <c r="N261" s="16">
        <v>96764.465661884082</v>
      </c>
      <c r="O261" s="16">
        <v>99135.50162683244</v>
      </c>
    </row>
    <row r="262" spans="1:15" x14ac:dyDescent="0.3">
      <c r="A262" s="15" t="str">
        <f>INDEX('R1. Scenario specifications'!$C$11:$C$49,MATCH($B262,'R1. Scenario specifications'!$A$11:$A$49,0))</f>
        <v>Current 1.5DS, 2030 start, 'Expect the Unexpected' but with most conservative biomass CCS / NET technology cost assumptions</v>
      </c>
      <c r="B262" s="15" t="s">
        <v>31</v>
      </c>
      <c r="C262" s="15" t="s">
        <v>62</v>
      </c>
      <c r="D262" s="15" t="s">
        <v>264</v>
      </c>
      <c r="E262" s="16">
        <v>114188.52179597958</v>
      </c>
      <c r="F262" s="16">
        <v>124225.69911207525</v>
      </c>
      <c r="G262" s="16">
        <v>164332.66770146618</v>
      </c>
      <c r="H262" s="16">
        <v>186632.16982401939</v>
      </c>
      <c r="I262" s="16">
        <v>95765.333328934037</v>
      </c>
      <c r="J262" s="16">
        <v>57163.033976791528</v>
      </c>
      <c r="K262" s="16">
        <v>105127.34592234649</v>
      </c>
      <c r="L262" s="16">
        <v>151351.62395424701</v>
      </c>
      <c r="M262" s="16">
        <v>166676.68615039391</v>
      </c>
      <c r="N262" s="16">
        <v>172094.05496962363</v>
      </c>
      <c r="O262" s="16">
        <v>157841.02680883362</v>
      </c>
    </row>
    <row r="263" spans="1:15" x14ac:dyDescent="0.3">
      <c r="A263" s="15" t="str">
        <f>INDEX('R1. Scenario specifications'!$C$11:$C$49,MATCH($B263,'R1. Scenario specifications'!$A$11:$A$49,0))</f>
        <v>Current 1.5DS, 2030 start, 'Expect the Unexpected' but with most conservative biomass CCS / NET technology cost assumptions</v>
      </c>
      <c r="B263" s="15" t="s">
        <v>31</v>
      </c>
      <c r="C263" s="15" t="s">
        <v>272</v>
      </c>
      <c r="D263" s="15" t="s">
        <v>265</v>
      </c>
      <c r="E263" s="16">
        <v>10361.181745582538</v>
      </c>
      <c r="F263" s="16">
        <v>10407.83994371498</v>
      </c>
      <c r="G263" s="16">
        <v>14509.24940053353</v>
      </c>
      <c r="H263" s="16">
        <v>17821.465670118941</v>
      </c>
      <c r="I263" s="16">
        <v>21850.283387286538</v>
      </c>
      <c r="J263" s="16">
        <v>30998.820919985315</v>
      </c>
      <c r="K263" s="16">
        <v>34766.204172210448</v>
      </c>
      <c r="L263" s="16">
        <v>36187.407576063502</v>
      </c>
      <c r="M263" s="16">
        <v>30835.456293251103</v>
      </c>
      <c r="N263" s="16">
        <v>36438.308738664047</v>
      </c>
      <c r="O263" s="16">
        <v>38951.58648931772</v>
      </c>
    </row>
    <row r="264" spans="1:15" x14ac:dyDescent="0.3">
      <c r="A264" s="15" t="str">
        <f>INDEX('R1. Scenario specifications'!$C$11:$C$49,MATCH($B264,'R1. Scenario specifications'!$A$11:$A$49,0))</f>
        <v>Current 1.5DS, 2030 start, 'Expect the Unexpected' but with most conservative biomass CCS / NET technology cost assumptions</v>
      </c>
      <c r="B264" s="15" t="s">
        <v>31</v>
      </c>
      <c r="C264" s="15" t="s">
        <v>273</v>
      </c>
      <c r="D264" s="15" t="s">
        <v>266</v>
      </c>
      <c r="E264" s="16">
        <v>9499.4101148835834</v>
      </c>
      <c r="F264" s="16">
        <v>9854.7685931259057</v>
      </c>
      <c r="G264" s="16">
        <v>13753.197500000002</v>
      </c>
      <c r="H264" s="16">
        <v>14596.416971320799</v>
      </c>
      <c r="I264" s="16">
        <v>15649.957222630908</v>
      </c>
      <c r="J264" s="16">
        <v>23733.426874758232</v>
      </c>
      <c r="K264" s="16">
        <v>26354.941186773041</v>
      </c>
      <c r="L264" s="16">
        <v>27209.726977567676</v>
      </c>
      <c r="M264" s="16">
        <v>28888.125737589791</v>
      </c>
      <c r="N264" s="16">
        <v>31762.635378405903</v>
      </c>
      <c r="O264" s="16">
        <v>32622.468888945408</v>
      </c>
    </row>
    <row r="265" spans="1:15" x14ac:dyDescent="0.3">
      <c r="A265" s="15" t="str">
        <f>INDEX('R1. Scenario specifications'!$C$11:$C$49,MATCH($B265,'R1. Scenario specifications'!$A$11:$A$49,0))</f>
        <v>Current 1.5DS, 2030 start, 'Expect the Unexpected' but with most conservative biomass CCS / NET technology cost assumptions</v>
      </c>
      <c r="B265" s="15" t="s">
        <v>31</v>
      </c>
      <c r="C265" s="15" t="s">
        <v>63</v>
      </c>
      <c r="D265" s="15" t="s">
        <v>275</v>
      </c>
      <c r="E265" s="16">
        <v>152820.69448659301</v>
      </c>
      <c r="F265" s="16">
        <v>158352.36410209554</v>
      </c>
      <c r="G265" s="16">
        <v>171674.73716211616</v>
      </c>
      <c r="H265" s="16">
        <v>182982.86503821131</v>
      </c>
      <c r="I265" s="16">
        <v>158341.96650551856</v>
      </c>
      <c r="J265" s="16">
        <v>116282.65900667493</v>
      </c>
      <c r="K265" s="16">
        <v>107708.22249672675</v>
      </c>
      <c r="L265" s="16">
        <v>163223.95282948512</v>
      </c>
      <c r="M265" s="16">
        <v>165390.39357282312</v>
      </c>
      <c r="N265" s="16">
        <v>161672.99241834416</v>
      </c>
      <c r="O265" s="16">
        <v>146109.25545159887</v>
      </c>
    </row>
    <row r="266" spans="1:15" x14ac:dyDescent="0.3">
      <c r="A266" s="15" t="str">
        <f>INDEX('R1. Scenario specifications'!$C$11:$C$49,MATCH($B266,'R1. Scenario specifications'!$A$11:$A$49,0))</f>
        <v>Current 1.5DS, 2030 start, 'Expect the Unexpected' but with most conservative biomass CCS / NET technology cost assumptions</v>
      </c>
      <c r="B266" s="15" t="s">
        <v>31</v>
      </c>
      <c r="C266" s="15" t="s">
        <v>67</v>
      </c>
      <c r="D266" s="15" t="s">
        <v>267</v>
      </c>
      <c r="E266" s="16">
        <v>202.70125377665161</v>
      </c>
      <c r="F266" s="16">
        <v>194.90848865877462</v>
      </c>
      <c r="G266" s="16">
        <v>2623.4120224374333</v>
      </c>
      <c r="H266" s="16">
        <v>4141.7991140472104</v>
      </c>
      <c r="I266" s="16">
        <v>14579.621291044235</v>
      </c>
      <c r="J266" s="16">
        <v>33737.248920264239</v>
      </c>
      <c r="K266" s="16">
        <v>32233.441028178782</v>
      </c>
      <c r="L266" s="16">
        <v>29390.445804448427</v>
      </c>
      <c r="M266" s="16">
        <v>19969.21610623247</v>
      </c>
      <c r="N266" s="16">
        <v>6541.4440468696966</v>
      </c>
      <c r="O266" s="16">
        <v>7818.9173712663669</v>
      </c>
    </row>
    <row r="267" spans="1:15" x14ac:dyDescent="0.3">
      <c r="A267" s="15" t="str">
        <f>INDEX('R1. Scenario specifications'!$C$11:$C$49,MATCH($B267,'R1. Scenario specifications'!$A$11:$A$49,0))</f>
        <v>Current 1.5DS, 2030 start, 'Expect the Unexpected' but with most conservative biomass CCS / NET technology cost assumptions</v>
      </c>
      <c r="B267" s="15" t="s">
        <v>31</v>
      </c>
      <c r="C267" s="15" t="s">
        <v>71</v>
      </c>
      <c r="D267" s="15" t="s">
        <v>268</v>
      </c>
      <c r="E267" s="16">
        <v>67.937052631788802</v>
      </c>
      <c r="F267" s="16">
        <v>458.66984800047192</v>
      </c>
      <c r="G267" s="16">
        <v>1278.4438452900149</v>
      </c>
      <c r="H267" s="16">
        <v>3882.7361780122792</v>
      </c>
      <c r="I267" s="16">
        <v>17138.217786747755</v>
      </c>
      <c r="J267" s="16">
        <v>43290.101476238204</v>
      </c>
      <c r="K267" s="16">
        <v>87003.880963128424</v>
      </c>
      <c r="L267" s="16">
        <v>68934.54584739203</v>
      </c>
      <c r="M267" s="16">
        <v>70052.942854847744</v>
      </c>
      <c r="N267" s="16">
        <v>86436.696376434586</v>
      </c>
      <c r="O267" s="16">
        <v>94092.289621954842</v>
      </c>
    </row>
    <row r="268" spans="1:15" x14ac:dyDescent="0.3">
      <c r="A268" s="15" t="str">
        <f>INDEX('R1. Scenario specifications'!$C$11:$C$49,MATCH($B268,'R1. Scenario specifications'!$A$11:$A$49,0))</f>
        <v>Current 1.5DS, 2030 start, 'Expect the Unexpected' but with most conservative biomass CCS / NET technology cost assumptions</v>
      </c>
      <c r="B268" s="15" t="s">
        <v>31</v>
      </c>
      <c r="C268" s="15" t="s">
        <v>72</v>
      </c>
      <c r="D268" s="15" t="s">
        <v>268</v>
      </c>
      <c r="E268" s="16">
        <v>55.461114646679903</v>
      </c>
      <c r="F268" s="16">
        <v>60.524118034134894</v>
      </c>
      <c r="G268" s="16">
        <v>64.687762917592892</v>
      </c>
      <c r="H268" s="16">
        <v>64.713826068531574</v>
      </c>
      <c r="I268" s="16">
        <v>311.37843945731049</v>
      </c>
      <c r="J268" s="16">
        <v>685.56191406424068</v>
      </c>
      <c r="K268" s="16">
        <v>719.6295991999491</v>
      </c>
      <c r="L268" s="16">
        <v>987.08844110048199</v>
      </c>
      <c r="M268" s="16">
        <v>1030.1268334050756</v>
      </c>
      <c r="N268" s="16">
        <v>986.94970614407202</v>
      </c>
      <c r="O268" s="16">
        <v>1162.3370068139807</v>
      </c>
    </row>
    <row r="269" spans="1:15" x14ac:dyDescent="0.3">
      <c r="A269" s="15" t="str">
        <f>INDEX('R1. Scenario specifications'!$C$11:$C$49,MATCH($B269,'R1. Scenario specifications'!$A$11:$A$49,0))</f>
        <v>Current 1.5DS, 2030 start, 'Expect the Unexpected' but with most conservative biomass CCS / NET technology cost assumptions</v>
      </c>
      <c r="B269" s="15" t="s">
        <v>31</v>
      </c>
      <c r="C269" s="15" t="s">
        <v>76</v>
      </c>
      <c r="D269" s="15" t="s">
        <v>267</v>
      </c>
      <c r="E269" s="16">
        <v>1.963099940637433</v>
      </c>
      <c r="F269" s="16">
        <v>1.7858497922310177</v>
      </c>
      <c r="G269" s="16">
        <v>1.5022495547807513</v>
      </c>
      <c r="H269" s="16">
        <v>1.0014997031871673</v>
      </c>
      <c r="I269" s="16">
        <v>0.50074985159358421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</row>
    <row r="270" spans="1:15" x14ac:dyDescent="0.3">
      <c r="A270" s="15" t="str">
        <f>INDEX('R1. Scenario specifications'!$C$11:$C$49,MATCH($B270,'R1. Scenario specifications'!$A$11:$A$49,0))</f>
        <v>Current 1.5DS, 2030 start, 'Expect the Unexpected' but with most conservative biomass CCS / NET technology cost assumptions</v>
      </c>
      <c r="B270" s="15" t="s">
        <v>31</v>
      </c>
      <c r="C270" s="15" t="s">
        <v>73</v>
      </c>
      <c r="D270" s="15" t="s">
        <v>269</v>
      </c>
      <c r="E270" s="16">
        <v>1517.4635089937533</v>
      </c>
      <c r="F270" s="16">
        <v>1704.941889708542</v>
      </c>
      <c r="G270" s="16">
        <v>2729.4881269668758</v>
      </c>
      <c r="H270" s="16">
        <v>4500.4567624903657</v>
      </c>
      <c r="I270" s="16">
        <v>20245.895589862605</v>
      </c>
      <c r="J270" s="16">
        <v>44295.202402247356</v>
      </c>
      <c r="K270" s="16">
        <v>98989.646627890106</v>
      </c>
      <c r="L270" s="16">
        <v>74525.854995544651</v>
      </c>
      <c r="M270" s="16">
        <v>71620.929935870328</v>
      </c>
      <c r="N270" s="16">
        <v>89533.936717030767</v>
      </c>
      <c r="O270" s="16">
        <v>118008.38987748712</v>
      </c>
    </row>
    <row r="271" spans="1:15" x14ac:dyDescent="0.3">
      <c r="A271" s="15" t="str">
        <f>INDEX('R1. Scenario specifications'!$C$11:$C$49,MATCH($B271,'R1. Scenario specifications'!$A$11:$A$49,0))</f>
        <v>Current 1.75DS, 2020 start, 'Expect the Unexpected'</v>
      </c>
      <c r="B271" s="15" t="s">
        <v>32</v>
      </c>
      <c r="C271" s="15" t="s">
        <v>271</v>
      </c>
      <c r="D271" s="15" t="s">
        <v>262</v>
      </c>
      <c r="E271" s="16">
        <v>49797.939774847815</v>
      </c>
      <c r="F271" s="16">
        <v>54330.172055368479</v>
      </c>
      <c r="G271" s="16">
        <v>71063.065536118971</v>
      </c>
      <c r="H271" s="16">
        <v>108272.97579669023</v>
      </c>
      <c r="I271" s="16">
        <v>133314.58010574972</v>
      </c>
      <c r="J271" s="16">
        <v>166504.128284687</v>
      </c>
      <c r="K271" s="16">
        <v>211467.61413390358</v>
      </c>
      <c r="L271" s="16">
        <v>263958.92343877372</v>
      </c>
      <c r="M271" s="16">
        <v>293902.16175420221</v>
      </c>
      <c r="N271" s="16">
        <v>310654.36733914219</v>
      </c>
      <c r="O271" s="16">
        <v>327509.28101247462</v>
      </c>
    </row>
    <row r="272" spans="1:15" x14ac:dyDescent="0.3">
      <c r="A272" s="15" t="str">
        <f>INDEX('R1. Scenario specifications'!$C$11:$C$49,MATCH($B272,'R1. Scenario specifications'!$A$11:$A$49,0))</f>
        <v>Current 1.75DS, 2020 start, 'Expect the Unexpected'</v>
      </c>
      <c r="B272" s="15" t="s">
        <v>32</v>
      </c>
      <c r="C272" s="15" t="s">
        <v>61</v>
      </c>
      <c r="D272" s="15" t="s">
        <v>263</v>
      </c>
      <c r="E272" s="16">
        <v>132862.88014752162</v>
      </c>
      <c r="F272" s="16">
        <v>167798.22182371462</v>
      </c>
      <c r="G272" s="16">
        <v>133519.64726382788</v>
      </c>
      <c r="H272" s="16">
        <v>74058.839672434347</v>
      </c>
      <c r="I272" s="16">
        <v>51681.80973167505</v>
      </c>
      <c r="J272" s="16">
        <v>71258.335461872397</v>
      </c>
      <c r="K272" s="16">
        <v>87300.733508359699</v>
      </c>
      <c r="L272" s="16">
        <v>91723.372161932552</v>
      </c>
      <c r="M272" s="16">
        <v>94053.99144418884</v>
      </c>
      <c r="N272" s="16">
        <v>80236.700637170783</v>
      </c>
      <c r="O272" s="16">
        <v>73251.16332155178</v>
      </c>
    </row>
    <row r="273" spans="1:15" x14ac:dyDescent="0.3">
      <c r="A273" s="15" t="str">
        <f>INDEX('R1. Scenario specifications'!$C$11:$C$49,MATCH($B273,'R1. Scenario specifications'!$A$11:$A$49,0))</f>
        <v>Current 1.75DS, 2020 start, 'Expect the Unexpected'</v>
      </c>
      <c r="B273" s="15" t="s">
        <v>32</v>
      </c>
      <c r="C273" s="15" t="s">
        <v>62</v>
      </c>
      <c r="D273" s="15" t="s">
        <v>264</v>
      </c>
      <c r="E273" s="16">
        <v>114188.52179597958</v>
      </c>
      <c r="F273" s="16">
        <v>124225.69911207525</v>
      </c>
      <c r="G273" s="16">
        <v>164332.66770146618</v>
      </c>
      <c r="H273" s="16">
        <v>195345.55318319789</v>
      </c>
      <c r="I273" s="16">
        <v>198172.02931501664</v>
      </c>
      <c r="J273" s="16">
        <v>189292.35235406415</v>
      </c>
      <c r="K273" s="16">
        <v>177089.9672882749</v>
      </c>
      <c r="L273" s="16">
        <v>142557.08508020418</v>
      </c>
      <c r="M273" s="16">
        <v>103065.18687122523</v>
      </c>
      <c r="N273" s="16">
        <v>76265.322584377747</v>
      </c>
      <c r="O273" s="16">
        <v>65127.46685283276</v>
      </c>
    </row>
    <row r="274" spans="1:15" x14ac:dyDescent="0.3">
      <c r="A274" s="15" t="str">
        <f>INDEX('R1. Scenario specifications'!$C$11:$C$49,MATCH($B274,'R1. Scenario specifications'!$A$11:$A$49,0))</f>
        <v>Current 1.75DS, 2020 start, 'Expect the Unexpected'</v>
      </c>
      <c r="B274" s="15" t="s">
        <v>32</v>
      </c>
      <c r="C274" s="15" t="s">
        <v>272</v>
      </c>
      <c r="D274" s="15" t="s">
        <v>265</v>
      </c>
      <c r="E274" s="16">
        <v>10361.181745582538</v>
      </c>
      <c r="F274" s="16">
        <v>10407.83994371498</v>
      </c>
      <c r="G274" s="16">
        <v>14509.24940053353</v>
      </c>
      <c r="H274" s="16">
        <v>18438.947968126995</v>
      </c>
      <c r="I274" s="16">
        <v>21652.903972099972</v>
      </c>
      <c r="J274" s="16">
        <v>24919.024584483719</v>
      </c>
      <c r="K274" s="16">
        <v>26898.216541805301</v>
      </c>
      <c r="L274" s="16">
        <v>28945.09216804176</v>
      </c>
      <c r="M274" s="16">
        <v>33017.092479049294</v>
      </c>
      <c r="N274" s="16">
        <v>36455.187294205345</v>
      </c>
      <c r="O274" s="16">
        <v>37655.818483193209</v>
      </c>
    </row>
    <row r="275" spans="1:15" x14ac:dyDescent="0.3">
      <c r="A275" s="15" t="str">
        <f>INDEX('R1. Scenario specifications'!$C$11:$C$49,MATCH($B275,'R1. Scenario specifications'!$A$11:$A$49,0))</f>
        <v>Current 1.75DS, 2020 start, 'Expect the Unexpected'</v>
      </c>
      <c r="B275" s="15" t="s">
        <v>32</v>
      </c>
      <c r="C275" s="15" t="s">
        <v>273</v>
      </c>
      <c r="D275" s="15" t="s">
        <v>266</v>
      </c>
      <c r="E275" s="16">
        <v>9499.4101148835834</v>
      </c>
      <c r="F275" s="16">
        <v>9854.7685931259057</v>
      </c>
      <c r="G275" s="16">
        <v>13753.197500000002</v>
      </c>
      <c r="H275" s="16">
        <v>14596.416971320799</v>
      </c>
      <c r="I275" s="16">
        <v>17174.465752435441</v>
      </c>
      <c r="J275" s="16">
        <v>23150.450606282589</v>
      </c>
      <c r="K275" s="16">
        <v>26661.105613540232</v>
      </c>
      <c r="L275" s="16">
        <v>31859.426451508531</v>
      </c>
      <c r="M275" s="16">
        <v>36291.756722711136</v>
      </c>
      <c r="N275" s="16">
        <v>38453.58</v>
      </c>
      <c r="O275" s="16">
        <v>38377.405731910083</v>
      </c>
    </row>
    <row r="276" spans="1:15" x14ac:dyDescent="0.3">
      <c r="A276" s="15" t="str">
        <f>INDEX('R1. Scenario specifications'!$C$11:$C$49,MATCH($B276,'R1. Scenario specifications'!$A$11:$A$49,0))</f>
        <v>Current 1.75DS, 2020 start, 'Expect the Unexpected'</v>
      </c>
      <c r="B276" s="15" t="s">
        <v>32</v>
      </c>
      <c r="C276" s="15" t="s">
        <v>63</v>
      </c>
      <c r="D276" s="15" t="s">
        <v>275</v>
      </c>
      <c r="E276" s="16">
        <v>152820.69448659301</v>
      </c>
      <c r="F276" s="16">
        <v>158352.36410209554</v>
      </c>
      <c r="G276" s="16">
        <v>171674.73716211616</v>
      </c>
      <c r="H276" s="16">
        <v>173537.75258946256</v>
      </c>
      <c r="I276" s="16">
        <v>163504.73510434217</v>
      </c>
      <c r="J276" s="16">
        <v>164797.82533962128</v>
      </c>
      <c r="K276" s="16">
        <v>158076.90965810849</v>
      </c>
      <c r="L276" s="16">
        <v>159006.54472893727</v>
      </c>
      <c r="M276" s="16">
        <v>152154.87438576217</v>
      </c>
      <c r="N276" s="16">
        <v>145284.05122929264</v>
      </c>
      <c r="O276" s="16">
        <v>132295.29517716425</v>
      </c>
    </row>
    <row r="277" spans="1:15" x14ac:dyDescent="0.3">
      <c r="A277" s="15" t="str">
        <f>INDEX('R1. Scenario specifications'!$C$11:$C$49,MATCH($B277,'R1. Scenario specifications'!$A$11:$A$49,0))</f>
        <v>Current 1.75DS, 2020 start, 'Expect the Unexpected'</v>
      </c>
      <c r="B277" s="15" t="s">
        <v>32</v>
      </c>
      <c r="C277" s="15" t="s">
        <v>67</v>
      </c>
      <c r="D277" s="15" t="s">
        <v>267</v>
      </c>
      <c r="E277" s="16">
        <v>202.70125377665161</v>
      </c>
      <c r="F277" s="16">
        <v>194.90848865877462</v>
      </c>
      <c r="G277" s="16">
        <v>2623.4120224374333</v>
      </c>
      <c r="H277" s="16">
        <v>4141.7991140472104</v>
      </c>
      <c r="I277" s="16">
        <v>5610.5470787932572</v>
      </c>
      <c r="J277" s="16">
        <v>7655.5562364194166</v>
      </c>
      <c r="K277" s="16">
        <v>10347.238018730894</v>
      </c>
      <c r="L277" s="16">
        <v>13194.769178664688</v>
      </c>
      <c r="M277" s="16">
        <v>18665.016169483111</v>
      </c>
      <c r="N277" s="16">
        <v>25370.502774306042</v>
      </c>
      <c r="O277" s="16">
        <v>27581.25414193765</v>
      </c>
    </row>
    <row r="278" spans="1:15" x14ac:dyDescent="0.3">
      <c r="A278" s="15" t="str">
        <f>INDEX('R1. Scenario specifications'!$C$11:$C$49,MATCH($B278,'R1. Scenario specifications'!$A$11:$A$49,0))</f>
        <v>Current 1.75DS, 2020 start, 'Expect the Unexpected'</v>
      </c>
      <c r="B278" s="15" t="s">
        <v>32</v>
      </c>
      <c r="C278" s="15" t="s">
        <v>71</v>
      </c>
      <c r="D278" s="15" t="s">
        <v>268</v>
      </c>
      <c r="E278" s="16">
        <v>67.937052631788802</v>
      </c>
      <c r="F278" s="16">
        <v>458.66984800047192</v>
      </c>
      <c r="G278" s="16">
        <v>1278.4438452900149</v>
      </c>
      <c r="H278" s="16">
        <v>5921.4449385674798</v>
      </c>
      <c r="I278" s="16">
        <v>20457.830903172813</v>
      </c>
      <c r="J278" s="16">
        <v>30248.143290273823</v>
      </c>
      <c r="K278" s="16">
        <v>40182.212836221443</v>
      </c>
      <c r="L278" s="16">
        <v>62104.700447874515</v>
      </c>
      <c r="M278" s="16">
        <v>91943.518649920763</v>
      </c>
      <c r="N278" s="16">
        <v>114563.72058685077</v>
      </c>
      <c r="O278" s="16">
        <v>125088.58191558329</v>
      </c>
    </row>
    <row r="279" spans="1:15" x14ac:dyDescent="0.3">
      <c r="A279" s="15" t="str">
        <f>INDEX('R1. Scenario specifications'!$C$11:$C$49,MATCH($B279,'R1. Scenario specifications'!$A$11:$A$49,0))</f>
        <v>Current 1.75DS, 2020 start, 'Expect the Unexpected'</v>
      </c>
      <c r="B279" s="15" t="s">
        <v>32</v>
      </c>
      <c r="C279" s="15" t="s">
        <v>72</v>
      </c>
      <c r="D279" s="15" t="s">
        <v>268</v>
      </c>
      <c r="E279" s="16">
        <v>55.461114646679903</v>
      </c>
      <c r="F279" s="16">
        <v>60.524118034134894</v>
      </c>
      <c r="G279" s="16">
        <v>64.687762917592892</v>
      </c>
      <c r="H279" s="16">
        <v>66.180474858678195</v>
      </c>
      <c r="I279" s="16">
        <v>73.28578536680304</v>
      </c>
      <c r="J279" s="16">
        <v>107.36338494761873</v>
      </c>
      <c r="K279" s="16">
        <v>108.46573889437339</v>
      </c>
      <c r="L279" s="16">
        <v>959.42533377837526</v>
      </c>
      <c r="M279" s="16">
        <v>2030.8819592615907</v>
      </c>
      <c r="N279" s="16">
        <v>2030.86172074346</v>
      </c>
      <c r="O279" s="16">
        <v>2030.8414822253287</v>
      </c>
    </row>
    <row r="280" spans="1:15" x14ac:dyDescent="0.3">
      <c r="A280" s="15" t="str">
        <f>INDEX('R1. Scenario specifications'!$C$11:$C$49,MATCH($B280,'R1. Scenario specifications'!$A$11:$A$49,0))</f>
        <v>Current 1.75DS, 2020 start, 'Expect the Unexpected'</v>
      </c>
      <c r="B280" s="15" t="s">
        <v>32</v>
      </c>
      <c r="C280" s="15" t="s">
        <v>76</v>
      </c>
      <c r="D280" s="15" t="s">
        <v>267</v>
      </c>
      <c r="E280" s="16">
        <v>1.963099940637433</v>
      </c>
      <c r="F280" s="16">
        <v>1.7858497922310177</v>
      </c>
      <c r="G280" s="16">
        <v>1.5022495547807513</v>
      </c>
      <c r="H280" s="16">
        <v>1.0014997031871673</v>
      </c>
      <c r="I280" s="16">
        <v>0.50074985159358421</v>
      </c>
      <c r="J280" s="16">
        <v>0</v>
      </c>
      <c r="K280" s="16">
        <v>0</v>
      </c>
      <c r="L280" s="16">
        <v>0</v>
      </c>
      <c r="M280" s="16">
        <v>0</v>
      </c>
      <c r="N280" s="16">
        <v>0</v>
      </c>
      <c r="O280" s="16">
        <v>0</v>
      </c>
    </row>
    <row r="281" spans="1:15" x14ac:dyDescent="0.3">
      <c r="A281" s="15" t="str">
        <f>INDEX('R1. Scenario specifications'!$C$11:$C$49,MATCH($B281,'R1. Scenario specifications'!$A$11:$A$49,0))</f>
        <v>Current 1.75DS, 2020 start, 'Expect the Unexpected'</v>
      </c>
      <c r="B281" s="15" t="s">
        <v>32</v>
      </c>
      <c r="C281" s="15" t="s">
        <v>73</v>
      </c>
      <c r="D281" s="15" t="s">
        <v>269</v>
      </c>
      <c r="E281" s="16">
        <v>1517.4635089937533</v>
      </c>
      <c r="F281" s="16">
        <v>1704.941889708542</v>
      </c>
      <c r="G281" s="16">
        <v>2729.4881269668758</v>
      </c>
      <c r="H281" s="16">
        <v>12508.010027131626</v>
      </c>
      <c r="I281" s="16">
        <v>26828.546783768597</v>
      </c>
      <c r="J281" s="16">
        <v>33298.176013141725</v>
      </c>
      <c r="K281" s="16">
        <v>48894.888350152585</v>
      </c>
      <c r="L281" s="16">
        <v>79133.592501321866</v>
      </c>
      <c r="M281" s="16">
        <v>125622.56638722714</v>
      </c>
      <c r="N281" s="16">
        <v>172343.82492358729</v>
      </c>
      <c r="O281" s="16">
        <v>209232.00012728857</v>
      </c>
    </row>
    <row r="282" spans="1:15" x14ac:dyDescent="0.3">
      <c r="A282" s="15" t="str">
        <f>INDEX('R1. Scenario specifications'!$C$11:$C$49,MATCH($B282,'R1. Scenario specifications'!$A$11:$A$49,0))</f>
        <v>Current 1.75DS, 2030 start, 'Expect the Unexpected'</v>
      </c>
      <c r="B282" s="15" t="s">
        <v>33</v>
      </c>
      <c r="C282" s="15" t="s">
        <v>271</v>
      </c>
      <c r="D282" s="15" t="s">
        <v>262</v>
      </c>
      <c r="E282" s="16">
        <v>49797.939774847815</v>
      </c>
      <c r="F282" s="16">
        <v>54330.172055368479</v>
      </c>
      <c r="G282" s="16">
        <v>71063.065536118971</v>
      </c>
      <c r="H282" s="16">
        <v>102006.92129409105</v>
      </c>
      <c r="I282" s="16">
        <v>135024.64832791319</v>
      </c>
      <c r="J282" s="16">
        <v>166198.50593858256</v>
      </c>
      <c r="K282" s="16">
        <v>238068.04646336005</v>
      </c>
      <c r="L282" s="16">
        <v>264591.06145888352</v>
      </c>
      <c r="M282" s="16">
        <v>289998.27908947482</v>
      </c>
      <c r="N282" s="16">
        <v>310654.61135654652</v>
      </c>
      <c r="O282" s="16">
        <v>327497.07545448991</v>
      </c>
    </row>
    <row r="283" spans="1:15" x14ac:dyDescent="0.3">
      <c r="A283" s="15" t="str">
        <f>INDEX('R1. Scenario specifications'!$C$11:$C$49,MATCH($B283,'R1. Scenario specifications'!$A$11:$A$49,0))</f>
        <v>Current 1.75DS, 2030 start, 'Expect the Unexpected'</v>
      </c>
      <c r="B283" s="15" t="s">
        <v>33</v>
      </c>
      <c r="C283" s="15" t="s">
        <v>61</v>
      </c>
      <c r="D283" s="15" t="s">
        <v>263</v>
      </c>
      <c r="E283" s="16">
        <v>132862.88014752162</v>
      </c>
      <c r="F283" s="16">
        <v>167798.22182371462</v>
      </c>
      <c r="G283" s="16">
        <v>133519.64726382788</v>
      </c>
      <c r="H283" s="16">
        <v>130225.122267367</v>
      </c>
      <c r="I283" s="16">
        <v>57618.668345102036</v>
      </c>
      <c r="J283" s="16">
        <v>65429.047201611967</v>
      </c>
      <c r="K283" s="16">
        <v>67569.556683307019</v>
      </c>
      <c r="L283" s="16">
        <v>90936.942951514502</v>
      </c>
      <c r="M283" s="16">
        <v>94206.981270879216</v>
      </c>
      <c r="N283" s="16">
        <v>89724.998222828348</v>
      </c>
      <c r="O283" s="16">
        <v>73951.545531456359</v>
      </c>
    </row>
    <row r="284" spans="1:15" x14ac:dyDescent="0.3">
      <c r="A284" s="15" t="str">
        <f>INDEX('R1. Scenario specifications'!$C$11:$C$49,MATCH($B284,'R1. Scenario specifications'!$A$11:$A$49,0))</f>
        <v>Current 1.75DS, 2030 start, 'Expect the Unexpected'</v>
      </c>
      <c r="B284" s="15" t="s">
        <v>33</v>
      </c>
      <c r="C284" s="15" t="s">
        <v>62</v>
      </c>
      <c r="D284" s="15" t="s">
        <v>264</v>
      </c>
      <c r="E284" s="16">
        <v>114188.52179597958</v>
      </c>
      <c r="F284" s="16">
        <v>124225.69911207525</v>
      </c>
      <c r="G284" s="16">
        <v>164332.66770146618</v>
      </c>
      <c r="H284" s="16">
        <v>186632.16982401939</v>
      </c>
      <c r="I284" s="16">
        <v>200079.85837830283</v>
      </c>
      <c r="J284" s="16">
        <v>151416.49227352653</v>
      </c>
      <c r="K284" s="16">
        <v>113739.97055026847</v>
      </c>
      <c r="L284" s="16">
        <v>135072.3141591746</v>
      </c>
      <c r="M284" s="16">
        <v>115789.24022355321</v>
      </c>
      <c r="N284" s="16">
        <v>88400.172840776708</v>
      </c>
      <c r="O284" s="16">
        <v>68291.59844799593</v>
      </c>
    </row>
    <row r="285" spans="1:15" x14ac:dyDescent="0.3">
      <c r="A285" s="15" t="str">
        <f>INDEX('R1. Scenario specifications'!$C$11:$C$49,MATCH($B285,'R1. Scenario specifications'!$A$11:$A$49,0))</f>
        <v>Current 1.75DS, 2030 start, 'Expect the Unexpected'</v>
      </c>
      <c r="B285" s="15" t="s">
        <v>33</v>
      </c>
      <c r="C285" s="15" t="s">
        <v>272</v>
      </c>
      <c r="D285" s="15" t="s">
        <v>265</v>
      </c>
      <c r="E285" s="16">
        <v>10361.181745582538</v>
      </c>
      <c r="F285" s="16">
        <v>10407.83994371498</v>
      </c>
      <c r="G285" s="16">
        <v>14509.24940053353</v>
      </c>
      <c r="H285" s="16">
        <v>17821.465670118941</v>
      </c>
      <c r="I285" s="16">
        <v>20759.61613657646</v>
      </c>
      <c r="J285" s="16">
        <v>26644.588121231969</v>
      </c>
      <c r="K285" s="16">
        <v>29529.365229351002</v>
      </c>
      <c r="L285" s="16">
        <v>30734.738465329025</v>
      </c>
      <c r="M285" s="16">
        <v>33273.153061398858</v>
      </c>
      <c r="N285" s="16">
        <v>36385.813994333606</v>
      </c>
      <c r="O285" s="16">
        <v>37568.417926442067</v>
      </c>
    </row>
    <row r="286" spans="1:15" x14ac:dyDescent="0.3">
      <c r="A286" s="15" t="str">
        <f>INDEX('R1. Scenario specifications'!$C$11:$C$49,MATCH($B286,'R1. Scenario specifications'!$A$11:$A$49,0))</f>
        <v>Current 1.75DS, 2030 start, 'Expect the Unexpected'</v>
      </c>
      <c r="B286" s="15" t="s">
        <v>33</v>
      </c>
      <c r="C286" s="15" t="s">
        <v>273</v>
      </c>
      <c r="D286" s="15" t="s">
        <v>266</v>
      </c>
      <c r="E286" s="16">
        <v>9499.4101148835834</v>
      </c>
      <c r="F286" s="16">
        <v>9854.7685931259057</v>
      </c>
      <c r="G286" s="16">
        <v>13753.197500000002</v>
      </c>
      <c r="H286" s="16">
        <v>14596.416971320799</v>
      </c>
      <c r="I286" s="16">
        <v>15649.957222630908</v>
      </c>
      <c r="J286" s="16">
        <v>24360.034632174225</v>
      </c>
      <c r="K286" s="16">
        <v>29999.287499999999</v>
      </c>
      <c r="L286" s="16">
        <v>31997.98109688301</v>
      </c>
      <c r="M286" s="16">
        <v>35478.389679342821</v>
      </c>
      <c r="N286" s="16">
        <v>38453.58</v>
      </c>
      <c r="O286" s="16">
        <v>39717.390461481235</v>
      </c>
    </row>
    <row r="287" spans="1:15" x14ac:dyDescent="0.3">
      <c r="A287" s="15" t="str">
        <f>INDEX('R1. Scenario specifications'!$C$11:$C$49,MATCH($B287,'R1. Scenario specifications'!$A$11:$A$49,0))</f>
        <v>Current 1.75DS, 2030 start, 'Expect the Unexpected'</v>
      </c>
      <c r="B287" s="15" t="s">
        <v>33</v>
      </c>
      <c r="C287" s="15" t="s">
        <v>63</v>
      </c>
      <c r="D287" s="15" t="s">
        <v>275</v>
      </c>
      <c r="E287" s="16">
        <v>152820.69448659301</v>
      </c>
      <c r="F287" s="16">
        <v>158352.36410209554</v>
      </c>
      <c r="G287" s="16">
        <v>171674.73716211616</v>
      </c>
      <c r="H287" s="16">
        <v>182982.86503821131</v>
      </c>
      <c r="I287" s="16">
        <v>167458.05718309173</v>
      </c>
      <c r="J287" s="16">
        <v>160020.14519154685</v>
      </c>
      <c r="K287" s="16">
        <v>152951.98159001805</v>
      </c>
      <c r="L287" s="16">
        <v>160968.251827428</v>
      </c>
      <c r="M287" s="16">
        <v>154989.09756293471</v>
      </c>
      <c r="N287" s="16">
        <v>146943.02026427616</v>
      </c>
      <c r="O287" s="16">
        <v>134143.15304700058</v>
      </c>
    </row>
    <row r="288" spans="1:15" x14ac:dyDescent="0.3">
      <c r="A288" s="15" t="str">
        <f>INDEX('R1. Scenario specifications'!$C$11:$C$49,MATCH($B288,'R1. Scenario specifications'!$A$11:$A$49,0))</f>
        <v>Current 1.75DS, 2030 start, 'Expect the Unexpected'</v>
      </c>
      <c r="B288" s="15" t="s">
        <v>33</v>
      </c>
      <c r="C288" s="15" t="s">
        <v>67</v>
      </c>
      <c r="D288" s="15" t="s">
        <v>267</v>
      </c>
      <c r="E288" s="16">
        <v>202.70125377665161</v>
      </c>
      <c r="F288" s="16">
        <v>194.90848865877462</v>
      </c>
      <c r="G288" s="16">
        <v>2623.4120224374333</v>
      </c>
      <c r="H288" s="16">
        <v>4141.7991140472104</v>
      </c>
      <c r="I288" s="16">
        <v>6193.6702543462807</v>
      </c>
      <c r="J288" s="16">
        <v>11203.365211799375</v>
      </c>
      <c r="K288" s="16">
        <v>15328.983736770784</v>
      </c>
      <c r="L288" s="16">
        <v>15415.688343786949</v>
      </c>
      <c r="M288" s="16">
        <v>17458.927389283846</v>
      </c>
      <c r="N288" s="16">
        <v>24804.002186245227</v>
      </c>
      <c r="O288" s="16">
        <v>27475.01418866502</v>
      </c>
    </row>
    <row r="289" spans="1:15" x14ac:dyDescent="0.3">
      <c r="A289" s="15" t="str">
        <f>INDEX('R1. Scenario specifications'!$C$11:$C$49,MATCH($B289,'R1. Scenario specifications'!$A$11:$A$49,0))</f>
        <v>Current 1.75DS, 2030 start, 'Expect the Unexpected'</v>
      </c>
      <c r="B289" s="15" t="s">
        <v>33</v>
      </c>
      <c r="C289" s="15" t="s">
        <v>71</v>
      </c>
      <c r="D289" s="15" t="s">
        <v>268</v>
      </c>
      <c r="E289" s="16">
        <v>67.937052631788802</v>
      </c>
      <c r="F289" s="16">
        <v>458.66984800047192</v>
      </c>
      <c r="G289" s="16">
        <v>1278.4438452900149</v>
      </c>
      <c r="H289" s="16">
        <v>3882.7361780122792</v>
      </c>
      <c r="I289" s="16">
        <v>16289.67163663789</v>
      </c>
      <c r="J289" s="16">
        <v>33187.198828507593</v>
      </c>
      <c r="K289" s="16">
        <v>53278.452533928765</v>
      </c>
      <c r="L289" s="16">
        <v>68270.545529940515</v>
      </c>
      <c r="M289" s="16">
        <v>89569.032300721388</v>
      </c>
      <c r="N289" s="16">
        <v>106742.59385439195</v>
      </c>
      <c r="O289" s="16">
        <v>123025.60240029322</v>
      </c>
    </row>
    <row r="290" spans="1:15" x14ac:dyDescent="0.3">
      <c r="A290" s="15" t="str">
        <f>INDEX('R1. Scenario specifications'!$C$11:$C$49,MATCH($B290,'R1. Scenario specifications'!$A$11:$A$49,0))</f>
        <v>Current 1.75DS, 2030 start, 'Expect the Unexpected'</v>
      </c>
      <c r="B290" s="15" t="s">
        <v>33</v>
      </c>
      <c r="C290" s="15" t="s">
        <v>72</v>
      </c>
      <c r="D290" s="15" t="s">
        <v>268</v>
      </c>
      <c r="E290" s="16">
        <v>55.461114646679903</v>
      </c>
      <c r="F290" s="16">
        <v>60.524118034134894</v>
      </c>
      <c r="G290" s="16">
        <v>64.687762917592892</v>
      </c>
      <c r="H290" s="16">
        <v>64.713826068531574</v>
      </c>
      <c r="I290" s="16">
        <v>66.201487811954081</v>
      </c>
      <c r="J290" s="16">
        <v>73.329992361984552</v>
      </c>
      <c r="K290" s="16">
        <v>107.49232836491105</v>
      </c>
      <c r="L290" s="16">
        <v>814.11355481261728</v>
      </c>
      <c r="M290" s="16">
        <v>814.08826381101096</v>
      </c>
      <c r="N290" s="16">
        <v>814.06297280940441</v>
      </c>
      <c r="O290" s="16">
        <v>814.03768180779798</v>
      </c>
    </row>
    <row r="291" spans="1:15" x14ac:dyDescent="0.3">
      <c r="A291" s="15" t="str">
        <f>INDEX('R1. Scenario specifications'!$C$11:$C$49,MATCH($B291,'R1. Scenario specifications'!$A$11:$A$49,0))</f>
        <v>Current 1.75DS, 2030 start, 'Expect the Unexpected'</v>
      </c>
      <c r="B291" s="15" t="s">
        <v>33</v>
      </c>
      <c r="C291" s="15" t="s">
        <v>76</v>
      </c>
      <c r="D291" s="15" t="s">
        <v>267</v>
      </c>
      <c r="E291" s="16">
        <v>1.963099940637433</v>
      </c>
      <c r="F291" s="16">
        <v>1.7858497922310177</v>
      </c>
      <c r="G291" s="16">
        <v>1.5022495547807513</v>
      </c>
      <c r="H291" s="16">
        <v>1.0014997031871673</v>
      </c>
      <c r="I291" s="16">
        <v>0.50074985159358421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  <c r="O291" s="16">
        <v>0</v>
      </c>
    </row>
    <row r="292" spans="1:15" x14ac:dyDescent="0.3">
      <c r="A292" s="15" t="str">
        <f>INDEX('R1. Scenario specifications'!$C$11:$C$49,MATCH($B292,'R1. Scenario specifications'!$A$11:$A$49,0))</f>
        <v>Current 1.75DS, 2030 start, 'Expect the Unexpected'</v>
      </c>
      <c r="B292" s="15" t="s">
        <v>33</v>
      </c>
      <c r="C292" s="15" t="s">
        <v>73</v>
      </c>
      <c r="D292" s="15" t="s">
        <v>269</v>
      </c>
      <c r="E292" s="16">
        <v>1517.4635089937533</v>
      </c>
      <c r="F292" s="16">
        <v>1704.941889708542</v>
      </c>
      <c r="G292" s="16">
        <v>2729.4881269668758</v>
      </c>
      <c r="H292" s="16">
        <v>4500.4567624903657</v>
      </c>
      <c r="I292" s="16">
        <v>19432.384286649482</v>
      </c>
      <c r="J292" s="16">
        <v>34692.596993467363</v>
      </c>
      <c r="K292" s="16">
        <v>57080.801922478022</v>
      </c>
      <c r="L292" s="16">
        <v>79966.189775072737</v>
      </c>
      <c r="M292" s="16">
        <v>117383.74207864178</v>
      </c>
      <c r="N292" s="16">
        <v>160867.95887688169</v>
      </c>
      <c r="O292" s="16">
        <v>205635.74135053647</v>
      </c>
    </row>
    <row r="293" spans="1:15" x14ac:dyDescent="0.3">
      <c r="A293" s="15" t="str">
        <f>INDEX('R1. Scenario specifications'!$C$11:$C$49,MATCH($B293,'R1. Scenario specifications'!$A$11:$A$49,0))</f>
        <v>Current 1.75DS, 2020 start, 'Expect the Unexpected' but with cheap renewables</v>
      </c>
      <c r="B293" s="15" t="s">
        <v>34</v>
      </c>
      <c r="C293" s="15" t="s">
        <v>271</v>
      </c>
      <c r="D293" s="15" t="s">
        <v>262</v>
      </c>
      <c r="E293" s="16">
        <v>49797.939774847815</v>
      </c>
      <c r="F293" s="16">
        <v>54330.172055368479</v>
      </c>
      <c r="G293" s="16">
        <v>71063.065536118971</v>
      </c>
      <c r="H293" s="16">
        <v>108297.21107881596</v>
      </c>
      <c r="I293" s="16">
        <v>132487.46218400146</v>
      </c>
      <c r="J293" s="16">
        <v>166391.51237696924</v>
      </c>
      <c r="K293" s="16">
        <v>211672.73420240643</v>
      </c>
      <c r="L293" s="16">
        <v>263979.20606933208</v>
      </c>
      <c r="M293" s="16">
        <v>293863.64566966041</v>
      </c>
      <c r="N293" s="16">
        <v>310648.32652107271</v>
      </c>
      <c r="O293" s="16">
        <v>327509.27472211997</v>
      </c>
    </row>
    <row r="294" spans="1:15" x14ac:dyDescent="0.3">
      <c r="A294" s="15" t="str">
        <f>INDEX('R1. Scenario specifications'!$C$11:$C$49,MATCH($B294,'R1. Scenario specifications'!$A$11:$A$49,0))</f>
        <v>Current 1.75DS, 2020 start, 'Expect the Unexpected' but with cheap renewables</v>
      </c>
      <c r="B294" s="15" t="s">
        <v>34</v>
      </c>
      <c r="C294" s="15" t="s">
        <v>61</v>
      </c>
      <c r="D294" s="15" t="s">
        <v>263</v>
      </c>
      <c r="E294" s="16">
        <v>132862.88014752162</v>
      </c>
      <c r="F294" s="16">
        <v>167798.22182371462</v>
      </c>
      <c r="G294" s="16">
        <v>133519.64726382788</v>
      </c>
      <c r="H294" s="16">
        <v>74058.578109789247</v>
      </c>
      <c r="I294" s="16">
        <v>51686.122618480986</v>
      </c>
      <c r="J294" s="16">
        <v>69329.475420255942</v>
      </c>
      <c r="K294" s="16">
        <v>87333.095592929443</v>
      </c>
      <c r="L294" s="16">
        <v>91736.191588294794</v>
      </c>
      <c r="M294" s="16">
        <v>93723.753103685682</v>
      </c>
      <c r="N294" s="16">
        <v>79611.693740490082</v>
      </c>
      <c r="O294" s="16">
        <v>72627.508753806644</v>
      </c>
    </row>
    <row r="295" spans="1:15" x14ac:dyDescent="0.3">
      <c r="A295" s="15" t="str">
        <f>INDEX('R1. Scenario specifications'!$C$11:$C$49,MATCH($B295,'R1. Scenario specifications'!$A$11:$A$49,0))</f>
        <v>Current 1.75DS, 2020 start, 'Expect the Unexpected' but with cheap renewables</v>
      </c>
      <c r="B295" s="15" t="s">
        <v>34</v>
      </c>
      <c r="C295" s="15" t="s">
        <v>62</v>
      </c>
      <c r="D295" s="15" t="s">
        <v>264</v>
      </c>
      <c r="E295" s="16">
        <v>114188.52179597958</v>
      </c>
      <c r="F295" s="16">
        <v>124225.69911207525</v>
      </c>
      <c r="G295" s="16">
        <v>164332.66770146618</v>
      </c>
      <c r="H295" s="16">
        <v>195756.1495658971</v>
      </c>
      <c r="I295" s="16">
        <v>199153.18990886022</v>
      </c>
      <c r="J295" s="16">
        <v>189867.54669249387</v>
      </c>
      <c r="K295" s="16">
        <v>177681.23777065906</v>
      </c>
      <c r="L295" s="16">
        <v>141298.42079397844</v>
      </c>
      <c r="M295" s="16">
        <v>104015.55734713594</v>
      </c>
      <c r="N295" s="16">
        <v>75519.710474362</v>
      </c>
      <c r="O295" s="16">
        <v>64056.370619562047</v>
      </c>
    </row>
    <row r="296" spans="1:15" x14ac:dyDescent="0.3">
      <c r="A296" s="15" t="str">
        <f>INDEX('R1. Scenario specifications'!$C$11:$C$49,MATCH($B296,'R1. Scenario specifications'!$A$11:$A$49,0))</f>
        <v>Current 1.75DS, 2020 start, 'Expect the Unexpected' but with cheap renewables</v>
      </c>
      <c r="B296" s="15" t="s">
        <v>34</v>
      </c>
      <c r="C296" s="15" t="s">
        <v>272</v>
      </c>
      <c r="D296" s="15" t="s">
        <v>265</v>
      </c>
      <c r="E296" s="16">
        <v>10361.181745582538</v>
      </c>
      <c r="F296" s="16">
        <v>10407.83994371498</v>
      </c>
      <c r="G296" s="16">
        <v>14509.24940053353</v>
      </c>
      <c r="H296" s="16">
        <v>18438.947968126995</v>
      </c>
      <c r="I296" s="16">
        <v>21659.287554235052</v>
      </c>
      <c r="J296" s="16">
        <v>24822.83697618909</v>
      </c>
      <c r="K296" s="16">
        <v>26459.216285918006</v>
      </c>
      <c r="L296" s="16">
        <v>28802.245603717914</v>
      </c>
      <c r="M296" s="16">
        <v>32935.331265048102</v>
      </c>
      <c r="N296" s="16">
        <v>36426.973669432351</v>
      </c>
      <c r="O296" s="16">
        <v>37649.593225897435</v>
      </c>
    </row>
    <row r="297" spans="1:15" x14ac:dyDescent="0.3">
      <c r="A297" s="15" t="str">
        <f>INDEX('R1. Scenario specifications'!$C$11:$C$49,MATCH($B297,'R1. Scenario specifications'!$A$11:$A$49,0))</f>
        <v>Current 1.75DS, 2020 start, 'Expect the Unexpected' but with cheap renewables</v>
      </c>
      <c r="B297" s="15" t="s">
        <v>34</v>
      </c>
      <c r="C297" s="15" t="s">
        <v>273</v>
      </c>
      <c r="D297" s="15" t="s">
        <v>266</v>
      </c>
      <c r="E297" s="16">
        <v>9499.4101148835834</v>
      </c>
      <c r="F297" s="16">
        <v>9854.7685931259057</v>
      </c>
      <c r="G297" s="16">
        <v>13753.197500000002</v>
      </c>
      <c r="H297" s="16">
        <v>14596.416971320799</v>
      </c>
      <c r="I297" s="16">
        <v>17098.627340561048</v>
      </c>
      <c r="J297" s="16">
        <v>23183.013374170019</v>
      </c>
      <c r="K297" s="16">
        <v>26406.659779459573</v>
      </c>
      <c r="L297" s="16">
        <v>31731.889454818738</v>
      </c>
      <c r="M297" s="16">
        <v>36260.142780779002</v>
      </c>
      <c r="N297" s="16">
        <v>38453.58</v>
      </c>
      <c r="O297" s="16">
        <v>38436.259621749028</v>
      </c>
    </row>
    <row r="298" spans="1:15" x14ac:dyDescent="0.3">
      <c r="A298" s="15" t="str">
        <f>INDEX('R1. Scenario specifications'!$C$11:$C$49,MATCH($B298,'R1. Scenario specifications'!$A$11:$A$49,0))</f>
        <v>Current 1.75DS, 2020 start, 'Expect the Unexpected' but with cheap renewables</v>
      </c>
      <c r="B298" s="15" t="s">
        <v>34</v>
      </c>
      <c r="C298" s="15" t="s">
        <v>63</v>
      </c>
      <c r="D298" s="15" t="s">
        <v>275</v>
      </c>
      <c r="E298" s="16">
        <v>152820.69448659301</v>
      </c>
      <c r="F298" s="16">
        <v>158352.36410209554</v>
      </c>
      <c r="G298" s="16">
        <v>171674.73716211616</v>
      </c>
      <c r="H298" s="16">
        <v>173472.131963808</v>
      </c>
      <c r="I298" s="16">
        <v>162933.86093235182</v>
      </c>
      <c r="J298" s="16">
        <v>164794.26570554357</v>
      </c>
      <c r="K298" s="16">
        <v>158347.26345061773</v>
      </c>
      <c r="L298" s="16">
        <v>159274.4057892033</v>
      </c>
      <c r="M298" s="16">
        <v>152455.14119620304</v>
      </c>
      <c r="N298" s="16">
        <v>145592.57276692233</v>
      </c>
      <c r="O298" s="16">
        <v>132483.69289029256</v>
      </c>
    </row>
    <row r="299" spans="1:15" x14ac:dyDescent="0.3">
      <c r="A299" s="15" t="str">
        <f>INDEX('R1. Scenario specifications'!$C$11:$C$49,MATCH($B299,'R1. Scenario specifications'!$A$11:$A$49,0))</f>
        <v>Current 1.75DS, 2020 start, 'Expect the Unexpected' but with cheap renewables</v>
      </c>
      <c r="B299" s="15" t="s">
        <v>34</v>
      </c>
      <c r="C299" s="15" t="s">
        <v>67</v>
      </c>
      <c r="D299" s="15" t="s">
        <v>267</v>
      </c>
      <c r="E299" s="16">
        <v>202.70125377665161</v>
      </c>
      <c r="F299" s="16">
        <v>194.90848865877462</v>
      </c>
      <c r="G299" s="16">
        <v>2623.4120224374333</v>
      </c>
      <c r="H299" s="16">
        <v>4141.7991140472104</v>
      </c>
      <c r="I299" s="16">
        <v>5610.5470787932572</v>
      </c>
      <c r="J299" s="16">
        <v>7642.3851496874131</v>
      </c>
      <c r="K299" s="16">
        <v>10245.04904306794</v>
      </c>
      <c r="L299" s="16">
        <v>13167.102939275928</v>
      </c>
      <c r="M299" s="16">
        <v>18520.303754942062</v>
      </c>
      <c r="N299" s="16">
        <v>25394.70050398997</v>
      </c>
      <c r="O299" s="16">
        <v>27528.822789483864</v>
      </c>
    </row>
    <row r="300" spans="1:15" x14ac:dyDescent="0.3">
      <c r="A300" s="15" t="str">
        <f>INDEX('R1. Scenario specifications'!$C$11:$C$49,MATCH($B300,'R1. Scenario specifications'!$A$11:$A$49,0))</f>
        <v>Current 1.75DS, 2020 start, 'Expect the Unexpected' but with cheap renewables</v>
      </c>
      <c r="B300" s="15" t="s">
        <v>34</v>
      </c>
      <c r="C300" s="15" t="s">
        <v>71</v>
      </c>
      <c r="D300" s="15" t="s">
        <v>268</v>
      </c>
      <c r="E300" s="16">
        <v>67.937052631788802</v>
      </c>
      <c r="F300" s="16">
        <v>458.66984800047192</v>
      </c>
      <c r="G300" s="16">
        <v>1278.4438452900149</v>
      </c>
      <c r="H300" s="16">
        <v>6138.8817927561358</v>
      </c>
      <c r="I300" s="16">
        <v>21384.325501409869</v>
      </c>
      <c r="J300" s="16">
        <v>31144.885437581499</v>
      </c>
      <c r="K300" s="16">
        <v>41256.381126962566</v>
      </c>
      <c r="L300" s="16">
        <v>63727.157905461798</v>
      </c>
      <c r="M300" s="16">
        <v>93246.97758537218</v>
      </c>
      <c r="N300" s="16">
        <v>116743.38269383374</v>
      </c>
      <c r="O300" s="16">
        <v>127434.6198189907</v>
      </c>
    </row>
    <row r="301" spans="1:15" x14ac:dyDescent="0.3">
      <c r="A301" s="15" t="str">
        <f>INDEX('R1. Scenario specifications'!$C$11:$C$49,MATCH($B301,'R1. Scenario specifications'!$A$11:$A$49,0))</f>
        <v>Current 1.75DS, 2020 start, 'Expect the Unexpected' but with cheap renewables</v>
      </c>
      <c r="B301" s="15" t="s">
        <v>34</v>
      </c>
      <c r="C301" s="15" t="s">
        <v>72</v>
      </c>
      <c r="D301" s="15" t="s">
        <v>268</v>
      </c>
      <c r="E301" s="16">
        <v>55.461114646679903</v>
      </c>
      <c r="F301" s="16">
        <v>60.524118034134894</v>
      </c>
      <c r="G301" s="16">
        <v>64.687762917592892</v>
      </c>
      <c r="H301" s="16">
        <v>66.180474858678195</v>
      </c>
      <c r="I301" s="16">
        <v>73.28578536680304</v>
      </c>
      <c r="J301" s="16">
        <v>107.36338494761873</v>
      </c>
      <c r="K301" s="16">
        <v>108.46573889437339</v>
      </c>
      <c r="L301" s="16">
        <v>992.84710524328057</v>
      </c>
      <c r="M301" s="16">
        <v>1524.6392090552126</v>
      </c>
      <c r="N301" s="16">
        <v>1524.6189705370812</v>
      </c>
      <c r="O301" s="16">
        <v>1524.5987320189502</v>
      </c>
    </row>
    <row r="302" spans="1:15" x14ac:dyDescent="0.3">
      <c r="A302" s="15" t="str">
        <f>INDEX('R1. Scenario specifications'!$C$11:$C$49,MATCH($B302,'R1. Scenario specifications'!$A$11:$A$49,0))</f>
        <v>Current 1.75DS, 2020 start, 'Expect the Unexpected' but with cheap renewables</v>
      </c>
      <c r="B302" s="15" t="s">
        <v>34</v>
      </c>
      <c r="C302" s="15" t="s">
        <v>76</v>
      </c>
      <c r="D302" s="15" t="s">
        <v>267</v>
      </c>
      <c r="E302" s="16">
        <v>1.963099940637433</v>
      </c>
      <c r="F302" s="16">
        <v>1.7858497922310177</v>
      </c>
      <c r="G302" s="16">
        <v>1.5022495547807513</v>
      </c>
      <c r="H302" s="16">
        <v>1.0014997031871682</v>
      </c>
      <c r="I302" s="16">
        <v>0.50074985159358421</v>
      </c>
      <c r="J302" s="16">
        <v>0</v>
      </c>
      <c r="K302" s="16">
        <v>0</v>
      </c>
      <c r="L302" s="16">
        <v>0</v>
      </c>
      <c r="M302" s="16">
        <v>0</v>
      </c>
      <c r="N302" s="16">
        <v>0</v>
      </c>
      <c r="O302" s="16">
        <v>0</v>
      </c>
    </row>
    <row r="303" spans="1:15" x14ac:dyDescent="0.3">
      <c r="A303" s="15" t="str">
        <f>INDEX('R1. Scenario specifications'!$C$11:$C$49,MATCH($B303,'R1. Scenario specifications'!$A$11:$A$49,0))</f>
        <v>Current 1.75DS, 2020 start, 'Expect the Unexpected' but with cheap renewables</v>
      </c>
      <c r="B303" s="15" t="s">
        <v>34</v>
      </c>
      <c r="C303" s="15" t="s">
        <v>73</v>
      </c>
      <c r="D303" s="15" t="s">
        <v>269</v>
      </c>
      <c r="E303" s="16">
        <v>1517.4635089937533</v>
      </c>
      <c r="F303" s="16">
        <v>1704.941889708542</v>
      </c>
      <c r="G303" s="16">
        <v>2729.4881269668758</v>
      </c>
      <c r="H303" s="16">
        <v>11996.277163613191</v>
      </c>
      <c r="I303" s="16">
        <v>26936.842116566178</v>
      </c>
      <c r="J303" s="16">
        <v>33247.305348962815</v>
      </c>
      <c r="K303" s="16">
        <v>48848.074182941484</v>
      </c>
      <c r="L303" s="16">
        <v>79573.783331118539</v>
      </c>
      <c r="M303" s="16">
        <v>125704.99506435945</v>
      </c>
      <c r="N303" s="16">
        <v>172640.12955284564</v>
      </c>
      <c r="O303" s="16">
        <v>209352.37924691779</v>
      </c>
    </row>
    <row r="304" spans="1:15" x14ac:dyDescent="0.3">
      <c r="A304" s="15" t="str">
        <f>INDEX('R1. Scenario specifications'!$C$11:$C$49,MATCH($B304,'R1. Scenario specifications'!$A$11:$A$49,0))</f>
        <v>Current 1.75DS, 2030 start, 'Expect the Unexpected' but with cheap renewables</v>
      </c>
      <c r="B304" s="15" t="s">
        <v>35</v>
      </c>
      <c r="C304" s="15" t="s">
        <v>271</v>
      </c>
      <c r="D304" s="15" t="s">
        <v>262</v>
      </c>
      <c r="E304" s="16">
        <v>49797.939774847815</v>
      </c>
      <c r="F304" s="16">
        <v>54330.172055368479</v>
      </c>
      <c r="G304" s="16">
        <v>71063.065536118971</v>
      </c>
      <c r="H304" s="16">
        <v>102006.92129409105</v>
      </c>
      <c r="I304" s="16">
        <v>134430.67862704722</v>
      </c>
      <c r="J304" s="16">
        <v>165338.98181863062</v>
      </c>
      <c r="K304" s="16">
        <v>238095.10018385906</v>
      </c>
      <c r="L304" s="16">
        <v>264491.51793894789</v>
      </c>
      <c r="M304" s="16">
        <v>290066.73292087275</v>
      </c>
      <c r="N304" s="16">
        <v>310662.72512411652</v>
      </c>
      <c r="O304" s="16">
        <v>327502.20504359319</v>
      </c>
    </row>
    <row r="305" spans="1:15" x14ac:dyDescent="0.3">
      <c r="A305" s="15" t="str">
        <f>INDEX('R1. Scenario specifications'!$C$11:$C$49,MATCH($B305,'R1. Scenario specifications'!$A$11:$A$49,0))</f>
        <v>Current 1.75DS, 2030 start, 'Expect the Unexpected' but with cheap renewables</v>
      </c>
      <c r="B305" s="15" t="s">
        <v>35</v>
      </c>
      <c r="C305" s="15" t="s">
        <v>61</v>
      </c>
      <c r="D305" s="15" t="s">
        <v>263</v>
      </c>
      <c r="E305" s="16">
        <v>132862.88014752162</v>
      </c>
      <c r="F305" s="16">
        <v>167798.22182371462</v>
      </c>
      <c r="G305" s="16">
        <v>133519.64726382788</v>
      </c>
      <c r="H305" s="16">
        <v>130225.122267367</v>
      </c>
      <c r="I305" s="16">
        <v>57837.024574354618</v>
      </c>
      <c r="J305" s="16">
        <v>65533.020443961672</v>
      </c>
      <c r="K305" s="16">
        <v>67568.699107111563</v>
      </c>
      <c r="L305" s="16">
        <v>90940.995937679269</v>
      </c>
      <c r="M305" s="16">
        <v>94207.527558328176</v>
      </c>
      <c r="N305" s="16">
        <v>88701.362006311741</v>
      </c>
      <c r="O305" s="16">
        <v>72940.773122676328</v>
      </c>
    </row>
    <row r="306" spans="1:15" x14ac:dyDescent="0.3">
      <c r="A306" s="15" t="str">
        <f>INDEX('R1. Scenario specifications'!$C$11:$C$49,MATCH($B306,'R1. Scenario specifications'!$A$11:$A$49,0))</f>
        <v>Current 1.75DS, 2030 start, 'Expect the Unexpected' but with cheap renewables</v>
      </c>
      <c r="B306" s="15" t="s">
        <v>35</v>
      </c>
      <c r="C306" s="15" t="s">
        <v>62</v>
      </c>
      <c r="D306" s="15" t="s">
        <v>264</v>
      </c>
      <c r="E306" s="16">
        <v>114188.52179597958</v>
      </c>
      <c r="F306" s="16">
        <v>124225.69911207525</v>
      </c>
      <c r="G306" s="16">
        <v>164332.66770146618</v>
      </c>
      <c r="H306" s="16">
        <v>186632.16982401939</v>
      </c>
      <c r="I306" s="16">
        <v>200123.92035954638</v>
      </c>
      <c r="J306" s="16">
        <v>151172.54104667867</v>
      </c>
      <c r="K306" s="16">
        <v>113378.2300807705</v>
      </c>
      <c r="L306" s="16">
        <v>135278.78952697184</v>
      </c>
      <c r="M306" s="16">
        <v>116091.55554355211</v>
      </c>
      <c r="N306" s="16">
        <v>88631.567405361318</v>
      </c>
      <c r="O306" s="16">
        <v>68573.455621679765</v>
      </c>
    </row>
    <row r="307" spans="1:15" x14ac:dyDescent="0.3">
      <c r="A307" s="15" t="str">
        <f>INDEX('R1. Scenario specifications'!$C$11:$C$49,MATCH($B307,'R1. Scenario specifications'!$A$11:$A$49,0))</f>
        <v>Current 1.75DS, 2030 start, 'Expect the Unexpected' but with cheap renewables</v>
      </c>
      <c r="B307" s="15" t="s">
        <v>35</v>
      </c>
      <c r="C307" s="15" t="s">
        <v>272</v>
      </c>
      <c r="D307" s="15" t="s">
        <v>265</v>
      </c>
      <c r="E307" s="16">
        <v>10361.181745582538</v>
      </c>
      <c r="F307" s="16">
        <v>10407.83994371498</v>
      </c>
      <c r="G307" s="16">
        <v>14509.24940053353</v>
      </c>
      <c r="H307" s="16">
        <v>17821.465670118941</v>
      </c>
      <c r="I307" s="16">
        <v>20687.345142891001</v>
      </c>
      <c r="J307" s="16">
        <v>26628.019542476239</v>
      </c>
      <c r="K307" s="16">
        <v>29200.090488696653</v>
      </c>
      <c r="L307" s="16">
        <v>30416.520432818666</v>
      </c>
      <c r="M307" s="16">
        <v>33576.006893295358</v>
      </c>
      <c r="N307" s="16">
        <v>36438.89363364788</v>
      </c>
      <c r="O307" s="16">
        <v>37687.862876022155</v>
      </c>
    </row>
    <row r="308" spans="1:15" x14ac:dyDescent="0.3">
      <c r="A308" s="15" t="str">
        <f>INDEX('R1. Scenario specifications'!$C$11:$C$49,MATCH($B308,'R1. Scenario specifications'!$A$11:$A$49,0))</f>
        <v>Current 1.75DS, 2030 start, 'Expect the Unexpected' but with cheap renewables</v>
      </c>
      <c r="B308" s="15" t="s">
        <v>35</v>
      </c>
      <c r="C308" s="15" t="s">
        <v>273</v>
      </c>
      <c r="D308" s="15" t="s">
        <v>266</v>
      </c>
      <c r="E308" s="16">
        <v>9499.4101148835834</v>
      </c>
      <c r="F308" s="16">
        <v>9854.7685931259057</v>
      </c>
      <c r="G308" s="16">
        <v>13753.197500000002</v>
      </c>
      <c r="H308" s="16">
        <v>14596.416971320799</v>
      </c>
      <c r="I308" s="16">
        <v>15649.957222630908</v>
      </c>
      <c r="J308" s="16">
        <v>24510.182208112172</v>
      </c>
      <c r="K308" s="16">
        <v>29999.287499999999</v>
      </c>
      <c r="L308" s="16">
        <v>32022.493978702987</v>
      </c>
      <c r="M308" s="16">
        <v>35522.192161487874</v>
      </c>
      <c r="N308" s="16">
        <v>38453.58</v>
      </c>
      <c r="O308" s="16">
        <v>39666.827857914453</v>
      </c>
    </row>
    <row r="309" spans="1:15" x14ac:dyDescent="0.3">
      <c r="A309" s="15" t="str">
        <f>INDEX('R1. Scenario specifications'!$C$11:$C$49,MATCH($B309,'R1. Scenario specifications'!$A$11:$A$49,0))</f>
        <v>Current 1.75DS, 2030 start, 'Expect the Unexpected' but with cheap renewables</v>
      </c>
      <c r="B309" s="15" t="s">
        <v>35</v>
      </c>
      <c r="C309" s="15" t="s">
        <v>63</v>
      </c>
      <c r="D309" s="15" t="s">
        <v>275</v>
      </c>
      <c r="E309" s="16">
        <v>152820.69448659301</v>
      </c>
      <c r="F309" s="16">
        <v>158352.36410209554</v>
      </c>
      <c r="G309" s="16">
        <v>171674.73716211616</v>
      </c>
      <c r="H309" s="16">
        <v>182982.86503821131</v>
      </c>
      <c r="I309" s="16">
        <v>167458.05718309173</v>
      </c>
      <c r="J309" s="16">
        <v>160133.47046451364</v>
      </c>
      <c r="K309" s="16">
        <v>152889.65323383291</v>
      </c>
      <c r="L309" s="16">
        <v>160903.63178532879</v>
      </c>
      <c r="M309" s="16">
        <v>154581.22099120254</v>
      </c>
      <c r="N309" s="16">
        <v>146959.32008932176</v>
      </c>
      <c r="O309" s="16">
        <v>134180.64121799529</v>
      </c>
    </row>
    <row r="310" spans="1:15" x14ac:dyDescent="0.3">
      <c r="A310" s="15" t="str">
        <f>INDEX('R1. Scenario specifications'!$C$11:$C$49,MATCH($B310,'R1. Scenario specifications'!$A$11:$A$49,0))</f>
        <v>Current 1.75DS, 2030 start, 'Expect the Unexpected' but with cheap renewables</v>
      </c>
      <c r="B310" s="15" t="s">
        <v>35</v>
      </c>
      <c r="C310" s="15" t="s">
        <v>67</v>
      </c>
      <c r="D310" s="15" t="s">
        <v>267</v>
      </c>
      <c r="E310" s="16">
        <v>202.70125377665161</v>
      </c>
      <c r="F310" s="16">
        <v>194.90848865877462</v>
      </c>
      <c r="G310" s="16">
        <v>2623.4120224374333</v>
      </c>
      <c r="H310" s="16">
        <v>4141.7991140472104</v>
      </c>
      <c r="I310" s="16">
        <v>6231.3466845937983</v>
      </c>
      <c r="J310" s="16">
        <v>11342.869344164166</v>
      </c>
      <c r="K310" s="16">
        <v>15228.764617700494</v>
      </c>
      <c r="L310" s="16">
        <v>15207.548597279887</v>
      </c>
      <c r="M310" s="16">
        <v>16608.707042834638</v>
      </c>
      <c r="N310" s="16">
        <v>23644.058202801247</v>
      </c>
      <c r="O310" s="16">
        <v>26457.355594791945</v>
      </c>
    </row>
    <row r="311" spans="1:15" x14ac:dyDescent="0.3">
      <c r="A311" s="15" t="str">
        <f>INDEX('R1. Scenario specifications'!$C$11:$C$49,MATCH($B311,'R1. Scenario specifications'!$A$11:$A$49,0))</f>
        <v>Current 1.75DS, 2030 start, 'Expect the Unexpected' but with cheap renewables</v>
      </c>
      <c r="B311" s="15" t="s">
        <v>35</v>
      </c>
      <c r="C311" s="15" t="s">
        <v>71</v>
      </c>
      <c r="D311" s="15" t="s">
        <v>268</v>
      </c>
      <c r="E311" s="16">
        <v>67.937052631788802</v>
      </c>
      <c r="F311" s="16">
        <v>458.66984800047192</v>
      </c>
      <c r="G311" s="16">
        <v>1278.4438452900149</v>
      </c>
      <c r="H311" s="16">
        <v>3882.7361780122792</v>
      </c>
      <c r="I311" s="16">
        <v>16609.443095956183</v>
      </c>
      <c r="J311" s="16">
        <v>33767.55383100942</v>
      </c>
      <c r="K311" s="16">
        <v>54026.235911929187</v>
      </c>
      <c r="L311" s="16">
        <v>69726.922869399656</v>
      </c>
      <c r="M311" s="16">
        <v>91127.585673169116</v>
      </c>
      <c r="N311" s="16">
        <v>108327.53693823103</v>
      </c>
      <c r="O311" s="16">
        <v>124605.3488528817</v>
      </c>
    </row>
    <row r="312" spans="1:15" x14ac:dyDescent="0.3">
      <c r="A312" s="15" t="str">
        <f>INDEX('R1. Scenario specifications'!$C$11:$C$49,MATCH($B312,'R1. Scenario specifications'!$A$11:$A$49,0))</f>
        <v>Current 1.75DS, 2030 start, 'Expect the Unexpected' but with cheap renewables</v>
      </c>
      <c r="B312" s="15" t="s">
        <v>35</v>
      </c>
      <c r="C312" s="15" t="s">
        <v>72</v>
      </c>
      <c r="D312" s="15" t="s">
        <v>268</v>
      </c>
      <c r="E312" s="16">
        <v>55.461114646679903</v>
      </c>
      <c r="F312" s="16">
        <v>60.524118034134894</v>
      </c>
      <c r="G312" s="16">
        <v>64.687762917592892</v>
      </c>
      <c r="H312" s="16">
        <v>64.713826068531574</v>
      </c>
      <c r="I312" s="16">
        <v>66.201487811954081</v>
      </c>
      <c r="J312" s="16">
        <v>73.329992361984552</v>
      </c>
      <c r="K312" s="16">
        <v>107.49232836491105</v>
      </c>
      <c r="L312" s="16">
        <v>831.64484453021623</v>
      </c>
      <c r="M312" s="16">
        <v>831.61955352861003</v>
      </c>
      <c r="N312" s="16">
        <v>831.59426252700337</v>
      </c>
      <c r="O312" s="16">
        <v>831.56897152539716</v>
      </c>
    </row>
    <row r="313" spans="1:15" x14ac:dyDescent="0.3">
      <c r="A313" s="15" t="str">
        <f>INDEX('R1. Scenario specifications'!$C$11:$C$49,MATCH($B313,'R1. Scenario specifications'!$A$11:$A$49,0))</f>
        <v>Current 1.75DS, 2030 start, 'Expect the Unexpected' but with cheap renewables</v>
      </c>
      <c r="B313" s="15" t="s">
        <v>35</v>
      </c>
      <c r="C313" s="15" t="s">
        <v>76</v>
      </c>
      <c r="D313" s="15" t="s">
        <v>267</v>
      </c>
      <c r="E313" s="16">
        <v>1.963099940637433</v>
      </c>
      <c r="F313" s="16">
        <v>1.7858497922310177</v>
      </c>
      <c r="G313" s="16">
        <v>1.5022495547807513</v>
      </c>
      <c r="H313" s="16">
        <v>1.0014997031871673</v>
      </c>
      <c r="I313" s="16">
        <v>0.50074985159358421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  <c r="O313" s="16">
        <v>0</v>
      </c>
    </row>
    <row r="314" spans="1:15" x14ac:dyDescent="0.3">
      <c r="A314" s="15" t="str">
        <f>INDEX('R1. Scenario specifications'!$C$11:$C$49,MATCH($B314,'R1. Scenario specifications'!$A$11:$A$49,0))</f>
        <v>Current 1.75DS, 2030 start, 'Expect the Unexpected' but with cheap renewables</v>
      </c>
      <c r="B314" s="15" t="s">
        <v>35</v>
      </c>
      <c r="C314" s="15" t="s">
        <v>73</v>
      </c>
      <c r="D314" s="15" t="s">
        <v>269</v>
      </c>
      <c r="E314" s="16">
        <v>1517.4635089937533</v>
      </c>
      <c r="F314" s="16">
        <v>1704.941889708542</v>
      </c>
      <c r="G314" s="16">
        <v>2729.4881269668758</v>
      </c>
      <c r="H314" s="16">
        <v>4500.4567624903657</v>
      </c>
      <c r="I314" s="16">
        <v>19449.3119450864</v>
      </c>
      <c r="J314" s="16">
        <v>34960.501168587085</v>
      </c>
      <c r="K314" s="16">
        <v>57129.321553584159</v>
      </c>
      <c r="L314" s="16">
        <v>79992.869125409983</v>
      </c>
      <c r="M314" s="16">
        <v>117622.63945139042</v>
      </c>
      <c r="N314" s="16">
        <v>160785.34326239384</v>
      </c>
      <c r="O314" s="16">
        <v>206013.05856124457</v>
      </c>
    </row>
    <row r="315" spans="1:15" x14ac:dyDescent="0.3">
      <c r="A315" s="15" t="str">
        <f>INDEX('R1. Scenario specifications'!$C$11:$C$49,MATCH($B315,'R1. Scenario specifications'!$A$11:$A$49,0))</f>
        <v>Current 1.75DS, 2020 start, 'Expect the Unexpected' but with cheap CCS</v>
      </c>
      <c r="B315" s="15" t="s">
        <v>36</v>
      </c>
      <c r="C315" s="15" t="s">
        <v>271</v>
      </c>
      <c r="D315" s="15" t="s">
        <v>262</v>
      </c>
      <c r="E315" s="16">
        <v>49797.939774847815</v>
      </c>
      <c r="F315" s="16">
        <v>54330.172055368479</v>
      </c>
      <c r="G315" s="16">
        <v>71063.065536118971</v>
      </c>
      <c r="H315" s="16">
        <v>108272.97579598194</v>
      </c>
      <c r="I315" s="16">
        <v>133314.58010576724</v>
      </c>
      <c r="J315" s="16">
        <v>166504.12828468316</v>
      </c>
      <c r="K315" s="16">
        <v>211467.61413388135</v>
      </c>
      <c r="L315" s="16">
        <v>263958.92343877471</v>
      </c>
      <c r="M315" s="16">
        <v>293902.16175419086</v>
      </c>
      <c r="N315" s="16">
        <v>310654.3673391359</v>
      </c>
      <c r="O315" s="16">
        <v>327509.28101247462</v>
      </c>
    </row>
    <row r="316" spans="1:15" x14ac:dyDescent="0.3">
      <c r="A316" s="15" t="str">
        <f>INDEX('R1. Scenario specifications'!$C$11:$C$49,MATCH($B316,'R1. Scenario specifications'!$A$11:$A$49,0))</f>
        <v>Current 1.75DS, 2020 start, 'Expect the Unexpected' but with cheap CCS</v>
      </c>
      <c r="B316" s="15" t="s">
        <v>36</v>
      </c>
      <c r="C316" s="15" t="s">
        <v>61</v>
      </c>
      <c r="D316" s="15" t="s">
        <v>263</v>
      </c>
      <c r="E316" s="16">
        <v>132862.88014752162</v>
      </c>
      <c r="F316" s="16">
        <v>167798.22182371462</v>
      </c>
      <c r="G316" s="16">
        <v>133519.64726382788</v>
      </c>
      <c r="H316" s="16">
        <v>74058.839672434246</v>
      </c>
      <c r="I316" s="16">
        <v>51681.809731675181</v>
      </c>
      <c r="J316" s="16">
        <v>71258.335461872513</v>
      </c>
      <c r="K316" s="16">
        <v>87300.733508340214</v>
      </c>
      <c r="L316" s="16">
        <v>91723.372161933628</v>
      </c>
      <c r="M316" s="16">
        <v>94053.991444188927</v>
      </c>
      <c r="N316" s="16">
        <v>80236.700637180358</v>
      </c>
      <c r="O316" s="16">
        <v>73251.163321542859</v>
      </c>
    </row>
    <row r="317" spans="1:15" x14ac:dyDescent="0.3">
      <c r="A317" s="15" t="str">
        <f>INDEX('R1. Scenario specifications'!$C$11:$C$49,MATCH($B317,'R1. Scenario specifications'!$A$11:$A$49,0))</f>
        <v>Current 1.75DS, 2020 start, 'Expect the Unexpected' but with cheap CCS</v>
      </c>
      <c r="B317" s="15" t="s">
        <v>36</v>
      </c>
      <c r="C317" s="15" t="s">
        <v>62</v>
      </c>
      <c r="D317" s="15" t="s">
        <v>264</v>
      </c>
      <c r="E317" s="16">
        <v>114188.52179597958</v>
      </c>
      <c r="F317" s="16">
        <v>124225.69911207525</v>
      </c>
      <c r="G317" s="16">
        <v>164332.66770146618</v>
      </c>
      <c r="H317" s="16">
        <v>195345.55318218531</v>
      </c>
      <c r="I317" s="16">
        <v>198172.02931425773</v>
      </c>
      <c r="J317" s="16">
        <v>189292.35235370576</v>
      </c>
      <c r="K317" s="16">
        <v>177089.9672882506</v>
      </c>
      <c r="L317" s="16">
        <v>142557.08507939591</v>
      </c>
      <c r="M317" s="16">
        <v>103065.1868714094</v>
      </c>
      <c r="N317" s="16">
        <v>76265.322584588357</v>
      </c>
      <c r="O317" s="16">
        <v>65127.466853002588</v>
      </c>
    </row>
    <row r="318" spans="1:15" x14ac:dyDescent="0.3">
      <c r="A318" s="15" t="str">
        <f>INDEX('R1. Scenario specifications'!$C$11:$C$49,MATCH($B318,'R1. Scenario specifications'!$A$11:$A$49,0))</f>
        <v>Current 1.75DS, 2020 start, 'Expect the Unexpected' but with cheap CCS</v>
      </c>
      <c r="B318" s="15" t="s">
        <v>36</v>
      </c>
      <c r="C318" s="15" t="s">
        <v>272</v>
      </c>
      <c r="D318" s="15" t="s">
        <v>265</v>
      </c>
      <c r="E318" s="16">
        <v>10361.181745582538</v>
      </c>
      <c r="F318" s="16">
        <v>10407.83994371498</v>
      </c>
      <c r="G318" s="16">
        <v>14509.24940053353</v>
      </c>
      <c r="H318" s="16">
        <v>18438.947968126995</v>
      </c>
      <c r="I318" s="16">
        <v>21652.903972092943</v>
      </c>
      <c r="J318" s="16">
        <v>24919.024584478957</v>
      </c>
      <c r="K318" s="16">
        <v>26898.216541660706</v>
      </c>
      <c r="L318" s="16">
        <v>28945.092167903254</v>
      </c>
      <c r="M318" s="16">
        <v>33017.092479052953</v>
      </c>
      <c r="N318" s="16">
        <v>36455.187294205294</v>
      </c>
      <c r="O318" s="16">
        <v>37655.818483193172</v>
      </c>
    </row>
    <row r="319" spans="1:15" x14ac:dyDescent="0.3">
      <c r="A319" s="15" t="str">
        <f>INDEX('R1. Scenario specifications'!$C$11:$C$49,MATCH($B319,'R1. Scenario specifications'!$A$11:$A$49,0))</f>
        <v>Current 1.75DS, 2020 start, 'Expect the Unexpected' but with cheap CCS</v>
      </c>
      <c r="B319" s="15" t="s">
        <v>36</v>
      </c>
      <c r="C319" s="15" t="s">
        <v>273</v>
      </c>
      <c r="D319" s="15" t="s">
        <v>266</v>
      </c>
      <c r="E319" s="16">
        <v>9499.4101148835834</v>
      </c>
      <c r="F319" s="16">
        <v>9854.7685931259057</v>
      </c>
      <c r="G319" s="16">
        <v>13753.197500000002</v>
      </c>
      <c r="H319" s="16">
        <v>14596.416971320799</v>
      </c>
      <c r="I319" s="16">
        <v>17174.465752432621</v>
      </c>
      <c r="J319" s="16">
        <v>23150.450606316524</v>
      </c>
      <c r="K319" s="16">
        <v>26661.10561383075</v>
      </c>
      <c r="L319" s="16">
        <v>31859.42645155012</v>
      </c>
      <c r="M319" s="16">
        <v>36291.756722680781</v>
      </c>
      <c r="N319" s="16">
        <v>38453.58</v>
      </c>
      <c r="O319" s="16">
        <v>38377.40573190726</v>
      </c>
    </row>
    <row r="320" spans="1:15" x14ac:dyDescent="0.3">
      <c r="A320" s="15" t="str">
        <f>INDEX('R1. Scenario specifications'!$C$11:$C$49,MATCH($B320,'R1. Scenario specifications'!$A$11:$A$49,0))</f>
        <v>Current 1.75DS, 2020 start, 'Expect the Unexpected' but with cheap CCS</v>
      </c>
      <c r="B320" s="15" t="s">
        <v>36</v>
      </c>
      <c r="C320" s="15" t="s">
        <v>63</v>
      </c>
      <c r="D320" s="15" t="s">
        <v>275</v>
      </c>
      <c r="E320" s="16">
        <v>152820.69448659301</v>
      </c>
      <c r="F320" s="16">
        <v>158352.36410209554</v>
      </c>
      <c r="G320" s="16">
        <v>171674.73716211616</v>
      </c>
      <c r="H320" s="16">
        <v>173537.75258977263</v>
      </c>
      <c r="I320" s="16">
        <v>163504.73510541741</v>
      </c>
      <c r="J320" s="16">
        <v>164797.82533983249</v>
      </c>
      <c r="K320" s="16">
        <v>158076.90965846222</v>
      </c>
      <c r="L320" s="16">
        <v>159006.54472892126</v>
      </c>
      <c r="M320" s="16">
        <v>152154.87438580868</v>
      </c>
      <c r="N320" s="16">
        <v>145284.05122925868</v>
      </c>
      <c r="O320" s="16">
        <v>132295.29517708591</v>
      </c>
    </row>
    <row r="321" spans="1:15" x14ac:dyDescent="0.3">
      <c r="A321" s="15" t="str">
        <f>INDEX('R1. Scenario specifications'!$C$11:$C$49,MATCH($B321,'R1. Scenario specifications'!$A$11:$A$49,0))</f>
        <v>Current 1.75DS, 2020 start, 'Expect the Unexpected' but with cheap CCS</v>
      </c>
      <c r="B321" s="15" t="s">
        <v>36</v>
      </c>
      <c r="C321" s="15" t="s">
        <v>67</v>
      </c>
      <c r="D321" s="15" t="s">
        <v>267</v>
      </c>
      <c r="E321" s="16">
        <v>202.70125377665161</v>
      </c>
      <c r="F321" s="16">
        <v>194.90848865877462</v>
      </c>
      <c r="G321" s="16">
        <v>2623.4120224374333</v>
      </c>
      <c r="H321" s="16">
        <v>4141.7991140472104</v>
      </c>
      <c r="I321" s="16">
        <v>5610.5470787932572</v>
      </c>
      <c r="J321" s="16">
        <v>7655.556236420869</v>
      </c>
      <c r="K321" s="16">
        <v>10347.238018729895</v>
      </c>
      <c r="L321" s="16">
        <v>13194.769178667459</v>
      </c>
      <c r="M321" s="16">
        <v>18665.01616950411</v>
      </c>
      <c r="N321" s="16">
        <v>25370.502774347558</v>
      </c>
      <c r="O321" s="16">
        <v>27581.254141922633</v>
      </c>
    </row>
    <row r="322" spans="1:15" x14ac:dyDescent="0.3">
      <c r="A322" s="15" t="str">
        <f>INDEX('R1. Scenario specifications'!$C$11:$C$49,MATCH($B322,'R1. Scenario specifications'!$A$11:$A$49,0))</f>
        <v>Current 1.75DS, 2020 start, 'Expect the Unexpected' but with cheap CCS</v>
      </c>
      <c r="B322" s="15" t="s">
        <v>36</v>
      </c>
      <c r="C322" s="15" t="s">
        <v>71</v>
      </c>
      <c r="D322" s="15" t="s">
        <v>268</v>
      </c>
      <c r="E322" s="16">
        <v>67.937052631788802</v>
      </c>
      <c r="F322" s="16">
        <v>458.66984800047192</v>
      </c>
      <c r="G322" s="16">
        <v>1278.4438452900149</v>
      </c>
      <c r="H322" s="16">
        <v>5921.4449385674852</v>
      </c>
      <c r="I322" s="16">
        <v>20457.830903134683</v>
      </c>
      <c r="J322" s="16">
        <v>30248.143290265143</v>
      </c>
      <c r="K322" s="16">
        <v>40182.212836473242</v>
      </c>
      <c r="L322" s="16">
        <v>62104.700448118012</v>
      </c>
      <c r="M322" s="16">
        <v>91943.518649891877</v>
      </c>
      <c r="N322" s="16">
        <v>114563.72058668983</v>
      </c>
      <c r="O322" s="16">
        <v>125088.58191559697</v>
      </c>
    </row>
    <row r="323" spans="1:15" x14ac:dyDescent="0.3">
      <c r="A323" s="15" t="str">
        <f>INDEX('R1. Scenario specifications'!$C$11:$C$49,MATCH($B323,'R1. Scenario specifications'!$A$11:$A$49,0))</f>
        <v>Current 1.75DS, 2020 start, 'Expect the Unexpected' but with cheap CCS</v>
      </c>
      <c r="B323" s="15" t="s">
        <v>36</v>
      </c>
      <c r="C323" s="15" t="s">
        <v>72</v>
      </c>
      <c r="D323" s="15" t="s">
        <v>268</v>
      </c>
      <c r="E323" s="16">
        <v>55.461114646679903</v>
      </c>
      <c r="F323" s="16">
        <v>60.524118034134894</v>
      </c>
      <c r="G323" s="16">
        <v>64.687762917592892</v>
      </c>
      <c r="H323" s="16">
        <v>66.180474858678195</v>
      </c>
      <c r="I323" s="16">
        <v>73.28578536680304</v>
      </c>
      <c r="J323" s="16">
        <v>107.36338494761873</v>
      </c>
      <c r="K323" s="16">
        <v>108.46573889437339</v>
      </c>
      <c r="L323" s="16">
        <v>959.42533377982147</v>
      </c>
      <c r="M323" s="16">
        <v>2030.8819592625136</v>
      </c>
      <c r="N323" s="16">
        <v>2030.8617207443826</v>
      </c>
      <c r="O323" s="16">
        <v>2030.8414822262512</v>
      </c>
    </row>
    <row r="324" spans="1:15" x14ac:dyDescent="0.3">
      <c r="A324" s="15" t="str">
        <f>INDEX('R1. Scenario specifications'!$C$11:$C$49,MATCH($B324,'R1. Scenario specifications'!$A$11:$A$49,0))</f>
        <v>Current 1.75DS, 2020 start, 'Expect the Unexpected' but with cheap CCS</v>
      </c>
      <c r="B324" s="15" t="s">
        <v>36</v>
      </c>
      <c r="C324" s="15" t="s">
        <v>76</v>
      </c>
      <c r="D324" s="15" t="s">
        <v>267</v>
      </c>
      <c r="E324" s="16">
        <v>1.963099940637433</v>
      </c>
      <c r="F324" s="16">
        <v>1.7858497922310177</v>
      </c>
      <c r="G324" s="16">
        <v>1.5022495547807513</v>
      </c>
      <c r="H324" s="16">
        <v>1.0014997031871673</v>
      </c>
      <c r="I324" s="16">
        <v>0.50074985159358421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  <c r="O324" s="16">
        <v>0</v>
      </c>
    </row>
    <row r="325" spans="1:15" x14ac:dyDescent="0.3">
      <c r="A325" s="15" t="str">
        <f>INDEX('R1. Scenario specifications'!$C$11:$C$49,MATCH($B325,'R1. Scenario specifications'!$A$11:$A$49,0))</f>
        <v>Current 1.75DS, 2020 start, 'Expect the Unexpected' but with cheap CCS</v>
      </c>
      <c r="B325" s="15" t="s">
        <v>36</v>
      </c>
      <c r="C325" s="15" t="s">
        <v>73</v>
      </c>
      <c r="D325" s="15" t="s">
        <v>269</v>
      </c>
      <c r="E325" s="16">
        <v>1517.4635089937533</v>
      </c>
      <c r="F325" s="16">
        <v>1704.941889708542</v>
      </c>
      <c r="G325" s="16">
        <v>2729.4881269668758</v>
      </c>
      <c r="H325" s="16">
        <v>12508.010028284192</v>
      </c>
      <c r="I325" s="16">
        <v>26828.546783766553</v>
      </c>
      <c r="J325" s="16">
        <v>33298.176013130033</v>
      </c>
      <c r="K325" s="16">
        <v>48894.888350177884</v>
      </c>
      <c r="L325" s="16">
        <v>79133.59250123828</v>
      </c>
      <c r="M325" s="16">
        <v>125622.56638722681</v>
      </c>
      <c r="N325" s="16">
        <v>172343.8249234996</v>
      </c>
      <c r="O325" s="16">
        <v>209232.00012662445</v>
      </c>
    </row>
    <row r="326" spans="1:15" x14ac:dyDescent="0.3">
      <c r="A326" s="15" t="str">
        <f>INDEX('R1. Scenario specifications'!$C$11:$C$49,MATCH($B326,'R1. Scenario specifications'!$A$11:$A$49,0))</f>
        <v>Current 2DS, 2020 start, 'Expect the Unexpected' but with cheap renewables</v>
      </c>
      <c r="B326" s="15" t="s">
        <v>37</v>
      </c>
      <c r="C326" s="15" t="s">
        <v>271</v>
      </c>
      <c r="D326" s="15" t="s">
        <v>262</v>
      </c>
      <c r="E326" s="16">
        <v>49797.939774847815</v>
      </c>
      <c r="F326" s="16">
        <v>54330.172055368479</v>
      </c>
      <c r="G326" s="16">
        <v>71063.065536118971</v>
      </c>
      <c r="H326" s="16">
        <v>99415.132669487284</v>
      </c>
      <c r="I326" s="16">
        <v>115469.51051944373</v>
      </c>
      <c r="J326" s="16">
        <v>147842.26923971192</v>
      </c>
      <c r="K326" s="16">
        <v>181546.13291929284</v>
      </c>
      <c r="L326" s="16">
        <v>234234.73182667806</v>
      </c>
      <c r="M326" s="16">
        <v>275559.96328766661</v>
      </c>
      <c r="N326" s="16">
        <v>308493.66000514466</v>
      </c>
      <c r="O326" s="16">
        <v>327545.56660966575</v>
      </c>
    </row>
    <row r="327" spans="1:15" x14ac:dyDescent="0.3">
      <c r="A327" s="15" t="str">
        <f>INDEX('R1. Scenario specifications'!$C$11:$C$49,MATCH($B327,'R1. Scenario specifications'!$A$11:$A$49,0))</f>
        <v>Current 2DS, 2020 start, 'Expect the Unexpected' but with cheap renewables</v>
      </c>
      <c r="B327" s="15" t="s">
        <v>37</v>
      </c>
      <c r="C327" s="15" t="s">
        <v>61</v>
      </c>
      <c r="D327" s="15" t="s">
        <v>263</v>
      </c>
      <c r="E327" s="16">
        <v>132862.88014752162</v>
      </c>
      <c r="F327" s="16">
        <v>167798.22182371462</v>
      </c>
      <c r="G327" s="16">
        <v>133519.64726382788</v>
      </c>
      <c r="H327" s="16">
        <v>100846.63757399391</v>
      </c>
      <c r="I327" s="16">
        <v>87300.533323028314</v>
      </c>
      <c r="J327" s="16">
        <v>84023.138220355075</v>
      </c>
      <c r="K327" s="16">
        <v>92989.34022731935</v>
      </c>
      <c r="L327" s="16">
        <v>89783.806439957159</v>
      </c>
      <c r="M327" s="16">
        <v>103600.14176104794</v>
      </c>
      <c r="N327" s="16">
        <v>105744.92549122199</v>
      </c>
      <c r="O327" s="16">
        <v>97526.632620446893</v>
      </c>
    </row>
    <row r="328" spans="1:15" x14ac:dyDescent="0.3">
      <c r="A328" s="15" t="str">
        <f>INDEX('R1. Scenario specifications'!$C$11:$C$49,MATCH($B328,'R1. Scenario specifications'!$A$11:$A$49,0))</f>
        <v>Current 2DS, 2020 start, 'Expect the Unexpected' but with cheap renewables</v>
      </c>
      <c r="B328" s="15" t="s">
        <v>37</v>
      </c>
      <c r="C328" s="15" t="s">
        <v>62</v>
      </c>
      <c r="D328" s="15" t="s">
        <v>264</v>
      </c>
      <c r="E328" s="16">
        <v>114188.52179597958</v>
      </c>
      <c r="F328" s="16">
        <v>124225.69911207525</v>
      </c>
      <c r="G328" s="16">
        <v>164332.66770146618</v>
      </c>
      <c r="H328" s="16">
        <v>189032.41620423339</v>
      </c>
      <c r="I328" s="16">
        <v>191511.87561715211</v>
      </c>
      <c r="J328" s="16">
        <v>210310.04224518238</v>
      </c>
      <c r="K328" s="16">
        <v>198338.94340655004</v>
      </c>
      <c r="L328" s="16">
        <v>176889.9567744637</v>
      </c>
      <c r="M328" s="16">
        <v>145699.8950524508</v>
      </c>
      <c r="N328" s="16">
        <v>103254.81090135356</v>
      </c>
      <c r="O328" s="16">
        <v>81429.190445902146</v>
      </c>
    </row>
    <row r="329" spans="1:15" x14ac:dyDescent="0.3">
      <c r="A329" s="15" t="str">
        <f>INDEX('R1. Scenario specifications'!$C$11:$C$49,MATCH($B329,'R1. Scenario specifications'!$A$11:$A$49,0))</f>
        <v>Current 2DS, 2020 start, 'Expect the Unexpected' but with cheap renewables</v>
      </c>
      <c r="B329" s="15" t="s">
        <v>37</v>
      </c>
      <c r="C329" s="15" t="s">
        <v>272</v>
      </c>
      <c r="D329" s="15" t="s">
        <v>265</v>
      </c>
      <c r="E329" s="16">
        <v>10361.181745582538</v>
      </c>
      <c r="F329" s="16">
        <v>10407.83994371498</v>
      </c>
      <c r="G329" s="16">
        <v>14509.24940053353</v>
      </c>
      <c r="H329" s="16">
        <v>17821.438355405415</v>
      </c>
      <c r="I329" s="16">
        <v>20272.11374821185</v>
      </c>
      <c r="J329" s="16">
        <v>23026.019783163061</v>
      </c>
      <c r="K329" s="16">
        <v>24803.672438010093</v>
      </c>
      <c r="L329" s="16">
        <v>26031.013579412273</v>
      </c>
      <c r="M329" s="16">
        <v>28883.182450005537</v>
      </c>
      <c r="N329" s="16">
        <v>34484.052769513044</v>
      </c>
      <c r="O329" s="16">
        <v>38425.616958720573</v>
      </c>
    </row>
    <row r="330" spans="1:15" x14ac:dyDescent="0.3">
      <c r="A330" s="15" t="str">
        <f>INDEX('R1. Scenario specifications'!$C$11:$C$49,MATCH($B330,'R1. Scenario specifications'!$A$11:$A$49,0))</f>
        <v>Current 2DS, 2020 start, 'Expect the Unexpected' but with cheap renewables</v>
      </c>
      <c r="B330" s="15" t="s">
        <v>37</v>
      </c>
      <c r="C330" s="15" t="s">
        <v>273</v>
      </c>
      <c r="D330" s="15" t="s">
        <v>266</v>
      </c>
      <c r="E330" s="16">
        <v>9499.4101148835834</v>
      </c>
      <c r="F330" s="16">
        <v>9854.7685931259057</v>
      </c>
      <c r="G330" s="16">
        <v>13753.197500000002</v>
      </c>
      <c r="H330" s="16">
        <v>14596.416971320799</v>
      </c>
      <c r="I330" s="16">
        <v>16407.351400717602</v>
      </c>
      <c r="J330" s="16">
        <v>21061.931449170821</v>
      </c>
      <c r="K330" s="16">
        <v>24312.372823829348</v>
      </c>
      <c r="L330" s="16">
        <v>30418.571278946532</v>
      </c>
      <c r="M330" s="16">
        <v>33541.572730124819</v>
      </c>
      <c r="N330" s="16">
        <v>38191.798164866428</v>
      </c>
      <c r="O330" s="16">
        <v>39733.175000000003</v>
      </c>
    </row>
    <row r="331" spans="1:15" x14ac:dyDescent="0.3">
      <c r="A331" s="15" t="str">
        <f>INDEX('R1. Scenario specifications'!$C$11:$C$49,MATCH($B331,'R1. Scenario specifications'!$A$11:$A$49,0))</f>
        <v>Current 2DS, 2020 start, 'Expect the Unexpected' but with cheap renewables</v>
      </c>
      <c r="B331" s="15" t="s">
        <v>37</v>
      </c>
      <c r="C331" s="15" t="s">
        <v>63</v>
      </c>
      <c r="D331" s="15" t="s">
        <v>275</v>
      </c>
      <c r="E331" s="16">
        <v>152820.69448659301</v>
      </c>
      <c r="F331" s="16">
        <v>158352.36410209554</v>
      </c>
      <c r="G331" s="16">
        <v>171674.73716211616</v>
      </c>
      <c r="H331" s="16">
        <v>175533.01099638527</v>
      </c>
      <c r="I331" s="16">
        <v>172406.19574355453</v>
      </c>
      <c r="J331" s="16">
        <v>165957.20072511645</v>
      </c>
      <c r="K331" s="16">
        <v>162619.74622361496</v>
      </c>
      <c r="L331" s="16">
        <v>157812.45583751838</v>
      </c>
      <c r="M331" s="16">
        <v>159244.40029680743</v>
      </c>
      <c r="N331" s="16">
        <v>154174.0697976505</v>
      </c>
      <c r="O331" s="16">
        <v>136249.73766462089</v>
      </c>
    </row>
    <row r="332" spans="1:15" x14ac:dyDescent="0.3">
      <c r="A332" s="15" t="str">
        <f>INDEX('R1. Scenario specifications'!$C$11:$C$49,MATCH($B332,'R1. Scenario specifications'!$A$11:$A$49,0))</f>
        <v>Current 2DS, 2020 start, 'Expect the Unexpected' but with cheap renewables</v>
      </c>
      <c r="B332" s="15" t="s">
        <v>37</v>
      </c>
      <c r="C332" s="15" t="s">
        <v>67</v>
      </c>
      <c r="D332" s="15" t="s">
        <v>267</v>
      </c>
      <c r="E332" s="16">
        <v>202.70125377665161</v>
      </c>
      <c r="F332" s="16">
        <v>194.90848865877462</v>
      </c>
      <c r="G332" s="16">
        <v>2623.4120224374333</v>
      </c>
      <c r="H332" s="16">
        <v>4141.7991140472104</v>
      </c>
      <c r="I332" s="16">
        <v>5685.6092953633197</v>
      </c>
      <c r="J332" s="16">
        <v>7659.6593463928975</v>
      </c>
      <c r="K332" s="16">
        <v>9778.5887580433846</v>
      </c>
      <c r="L332" s="16">
        <v>10637.143834945986</v>
      </c>
      <c r="M332" s="16">
        <v>12233.037471406309</v>
      </c>
      <c r="N332" s="16">
        <v>18246.840117253443</v>
      </c>
      <c r="O332" s="16">
        <v>24715.631992239851</v>
      </c>
    </row>
    <row r="333" spans="1:15" x14ac:dyDescent="0.3">
      <c r="A333" s="15" t="str">
        <f>INDEX('R1. Scenario specifications'!$C$11:$C$49,MATCH($B333,'R1. Scenario specifications'!$A$11:$A$49,0))</f>
        <v>Current 2DS, 2020 start, 'Expect the Unexpected' but with cheap renewables</v>
      </c>
      <c r="B333" s="15" t="s">
        <v>37</v>
      </c>
      <c r="C333" s="15" t="s">
        <v>71</v>
      </c>
      <c r="D333" s="15" t="s">
        <v>268</v>
      </c>
      <c r="E333" s="16">
        <v>67.937052631788802</v>
      </c>
      <c r="F333" s="16">
        <v>458.66984800047192</v>
      </c>
      <c r="G333" s="16">
        <v>1278.4438452900149</v>
      </c>
      <c r="H333" s="16">
        <v>6005.4810323238871</v>
      </c>
      <c r="I333" s="16">
        <v>21475.913813976033</v>
      </c>
      <c r="J333" s="16">
        <v>30266.289798508646</v>
      </c>
      <c r="K333" s="16">
        <v>37907.901427511097</v>
      </c>
      <c r="L333" s="16">
        <v>46364.852526114497</v>
      </c>
      <c r="M333" s="16">
        <v>63060.483950601767</v>
      </c>
      <c r="N333" s="16">
        <v>91377.606899660721</v>
      </c>
      <c r="O333" s="16">
        <v>106333.76846132732</v>
      </c>
    </row>
    <row r="334" spans="1:15" x14ac:dyDescent="0.3">
      <c r="A334" s="15" t="str">
        <f>INDEX('R1. Scenario specifications'!$C$11:$C$49,MATCH($B334,'R1. Scenario specifications'!$A$11:$A$49,0))</f>
        <v>Current 2DS, 2020 start, 'Expect the Unexpected' but with cheap renewables</v>
      </c>
      <c r="B334" s="15" t="s">
        <v>37</v>
      </c>
      <c r="C334" s="15" t="s">
        <v>72</v>
      </c>
      <c r="D334" s="15" t="s">
        <v>268</v>
      </c>
      <c r="E334" s="16">
        <v>55.461114646679903</v>
      </c>
      <c r="F334" s="16">
        <v>60.524118034134894</v>
      </c>
      <c r="G334" s="16">
        <v>64.687762917592892</v>
      </c>
      <c r="H334" s="16">
        <v>64.711658906117094</v>
      </c>
      <c r="I334" s="16">
        <v>64.752463929049256</v>
      </c>
      <c r="J334" s="16">
        <v>64.884860300514418</v>
      </c>
      <c r="K334" s="16">
        <v>65.434481825273679</v>
      </c>
      <c r="L334" s="16">
        <v>656.31878438542708</v>
      </c>
      <c r="M334" s="16">
        <v>656.30359835077104</v>
      </c>
      <c r="N334" s="16">
        <v>656.28335983263969</v>
      </c>
      <c r="O334" s="16">
        <v>656.26312131450857</v>
      </c>
    </row>
    <row r="335" spans="1:15" x14ac:dyDescent="0.3">
      <c r="A335" s="15" t="str">
        <f>INDEX('R1. Scenario specifications'!$C$11:$C$49,MATCH($B335,'R1. Scenario specifications'!$A$11:$A$49,0))</f>
        <v>Current 2DS, 2020 start, 'Expect the Unexpected' but with cheap renewables</v>
      </c>
      <c r="B335" s="15" t="s">
        <v>37</v>
      </c>
      <c r="C335" s="15" t="s">
        <v>76</v>
      </c>
      <c r="D335" s="15" t="s">
        <v>267</v>
      </c>
      <c r="E335" s="16">
        <v>1.963099940637433</v>
      </c>
      <c r="F335" s="16">
        <v>1.7858497922310177</v>
      </c>
      <c r="G335" s="16">
        <v>1.5022495547807513</v>
      </c>
      <c r="H335" s="16">
        <v>1.0014997031871682</v>
      </c>
      <c r="I335" s="16">
        <v>0.50074985159358421</v>
      </c>
      <c r="J335" s="16">
        <v>0</v>
      </c>
      <c r="K335" s="16">
        <v>0</v>
      </c>
      <c r="L335" s="16">
        <v>0</v>
      </c>
      <c r="M335" s="16">
        <v>0</v>
      </c>
      <c r="N335" s="16">
        <v>0</v>
      </c>
      <c r="O335" s="16">
        <v>0</v>
      </c>
    </row>
    <row r="336" spans="1:15" x14ac:dyDescent="0.3">
      <c r="A336" s="15" t="str">
        <f>INDEX('R1. Scenario specifications'!$C$11:$C$49,MATCH($B336,'R1. Scenario specifications'!$A$11:$A$49,0))</f>
        <v>Current 2DS, 2020 start, 'Expect the Unexpected' but with cheap renewables</v>
      </c>
      <c r="B336" s="15" t="s">
        <v>37</v>
      </c>
      <c r="C336" s="15" t="s">
        <v>73</v>
      </c>
      <c r="D336" s="15" t="s">
        <v>269</v>
      </c>
      <c r="E336" s="16">
        <v>1517.4635089937533</v>
      </c>
      <c r="F336" s="16">
        <v>1704.941889708542</v>
      </c>
      <c r="G336" s="16">
        <v>2729.4881269668758</v>
      </c>
      <c r="H336" s="16">
        <v>11533.125063965968</v>
      </c>
      <c r="I336" s="16">
        <v>26536.512437694382</v>
      </c>
      <c r="J336" s="16">
        <v>31698.396811133607</v>
      </c>
      <c r="K336" s="16">
        <v>43589.231771794424</v>
      </c>
      <c r="L336" s="16">
        <v>62691.759201157678</v>
      </c>
      <c r="M336" s="16">
        <v>92388.802656770655</v>
      </c>
      <c r="N336" s="16">
        <v>143946.81867401773</v>
      </c>
      <c r="O336" s="16">
        <v>187293.18521309039</v>
      </c>
    </row>
    <row r="337" spans="1:15" x14ac:dyDescent="0.3">
      <c r="A337" s="15" t="str">
        <f>INDEX('R1. Scenario specifications'!$C$11:$C$49,MATCH($B337,'R1. Scenario specifications'!$A$11:$A$49,0))</f>
        <v>Current 1.75DS, 2030 start, 'Expect the Unexpected' but with cheap CCS</v>
      </c>
      <c r="B337" s="15" t="s">
        <v>38</v>
      </c>
      <c r="C337" s="15" t="s">
        <v>271</v>
      </c>
      <c r="D337" s="15" t="s">
        <v>262</v>
      </c>
      <c r="E337" s="16">
        <v>49797.939774847815</v>
      </c>
      <c r="F337" s="16">
        <v>54330.172055368479</v>
      </c>
      <c r="G337" s="16">
        <v>71063.065536118971</v>
      </c>
      <c r="H337" s="16">
        <v>102006.92129409105</v>
      </c>
      <c r="I337" s="16">
        <v>135024.64833122524</v>
      </c>
      <c r="J337" s="16">
        <v>166198.50593460398</v>
      </c>
      <c r="K337" s="16">
        <v>238068.04646335822</v>
      </c>
      <c r="L337" s="16">
        <v>264591.06145891373</v>
      </c>
      <c r="M337" s="16">
        <v>289998.27909187414</v>
      </c>
      <c r="N337" s="16">
        <v>310654.61135654617</v>
      </c>
      <c r="O337" s="16">
        <v>327497.07545437431</v>
      </c>
    </row>
    <row r="338" spans="1:15" x14ac:dyDescent="0.3">
      <c r="A338" s="15" t="str">
        <f>INDEX('R1. Scenario specifications'!$C$11:$C$49,MATCH($B338,'R1. Scenario specifications'!$A$11:$A$49,0))</f>
        <v>Current 1.75DS, 2030 start, 'Expect the Unexpected' but with cheap CCS</v>
      </c>
      <c r="B338" s="15" t="s">
        <v>38</v>
      </c>
      <c r="C338" s="15" t="s">
        <v>61</v>
      </c>
      <c r="D338" s="15" t="s">
        <v>263</v>
      </c>
      <c r="E338" s="16">
        <v>132862.88014752162</v>
      </c>
      <c r="F338" s="16">
        <v>167798.22182371462</v>
      </c>
      <c r="G338" s="16">
        <v>133519.64726382788</v>
      </c>
      <c r="H338" s="16">
        <v>130225.122267367</v>
      </c>
      <c r="I338" s="16">
        <v>57618.66835481202</v>
      </c>
      <c r="J338" s="16">
        <v>65429.047201584457</v>
      </c>
      <c r="K338" s="16">
        <v>67569.556683306451</v>
      </c>
      <c r="L338" s="16">
        <v>90936.94295150954</v>
      </c>
      <c r="M338" s="16">
        <v>94206.98127074416</v>
      </c>
      <c r="N338" s="16">
        <v>89724.99822276934</v>
      </c>
      <c r="O338" s="16">
        <v>73951.545531457043</v>
      </c>
    </row>
    <row r="339" spans="1:15" x14ac:dyDescent="0.3">
      <c r="A339" s="15" t="str">
        <f>INDEX('R1. Scenario specifications'!$C$11:$C$49,MATCH($B339,'R1. Scenario specifications'!$A$11:$A$49,0))</f>
        <v>Current 1.75DS, 2030 start, 'Expect the Unexpected' but with cheap CCS</v>
      </c>
      <c r="B339" s="15" t="s">
        <v>38</v>
      </c>
      <c r="C339" s="15" t="s">
        <v>62</v>
      </c>
      <c r="D339" s="15" t="s">
        <v>264</v>
      </c>
      <c r="E339" s="16">
        <v>114188.52179597958</v>
      </c>
      <c r="F339" s="16">
        <v>124225.69911207525</v>
      </c>
      <c r="G339" s="16">
        <v>164332.66770146618</v>
      </c>
      <c r="H339" s="16">
        <v>186632.16982401939</v>
      </c>
      <c r="I339" s="16">
        <v>200079.85836775467</v>
      </c>
      <c r="J339" s="16">
        <v>151416.49227445945</v>
      </c>
      <c r="K339" s="16">
        <v>113739.9705506272</v>
      </c>
      <c r="L339" s="16">
        <v>135072.3141567664</v>
      </c>
      <c r="M339" s="16">
        <v>115789.24022291756</v>
      </c>
      <c r="N339" s="16">
        <v>88400.172844052664</v>
      </c>
      <c r="O339" s="16">
        <v>68291.598448434874</v>
      </c>
    </row>
    <row r="340" spans="1:15" x14ac:dyDescent="0.3">
      <c r="A340" s="15" t="str">
        <f>INDEX('R1. Scenario specifications'!$C$11:$C$49,MATCH($B340,'R1. Scenario specifications'!$A$11:$A$49,0))</f>
        <v>Current 1.75DS, 2030 start, 'Expect the Unexpected' but with cheap CCS</v>
      </c>
      <c r="B340" s="15" t="s">
        <v>38</v>
      </c>
      <c r="C340" s="15" t="s">
        <v>272</v>
      </c>
      <c r="D340" s="15" t="s">
        <v>265</v>
      </c>
      <c r="E340" s="16">
        <v>10361.181745582538</v>
      </c>
      <c r="F340" s="16">
        <v>10407.83994371498</v>
      </c>
      <c r="G340" s="16">
        <v>14509.24940053353</v>
      </c>
      <c r="H340" s="16">
        <v>17821.465670118941</v>
      </c>
      <c r="I340" s="16">
        <v>20759.61613657646</v>
      </c>
      <c r="J340" s="16">
        <v>26644.588121265748</v>
      </c>
      <c r="K340" s="16">
        <v>29529.365229356132</v>
      </c>
      <c r="L340" s="16">
        <v>30734.738465334154</v>
      </c>
      <c r="M340" s="16">
        <v>33273.153060514116</v>
      </c>
      <c r="N340" s="16">
        <v>36385.813994320364</v>
      </c>
      <c r="O340" s="16">
        <v>37568.417926424765</v>
      </c>
    </row>
    <row r="341" spans="1:15" x14ac:dyDescent="0.3">
      <c r="A341" s="15" t="str">
        <f>INDEX('R1. Scenario specifications'!$C$11:$C$49,MATCH($B341,'R1. Scenario specifications'!$A$11:$A$49,0))</f>
        <v>Current 1.75DS, 2030 start, 'Expect the Unexpected' but with cheap CCS</v>
      </c>
      <c r="B341" s="15" t="s">
        <v>38</v>
      </c>
      <c r="C341" s="15" t="s">
        <v>273</v>
      </c>
      <c r="D341" s="15" t="s">
        <v>266</v>
      </c>
      <c r="E341" s="16">
        <v>9499.4101148835834</v>
      </c>
      <c r="F341" s="16">
        <v>9854.7685931259057</v>
      </c>
      <c r="G341" s="16">
        <v>13753.197500000002</v>
      </c>
      <c r="H341" s="16">
        <v>14596.416971320799</v>
      </c>
      <c r="I341" s="16">
        <v>15649.957222630908</v>
      </c>
      <c r="J341" s="16">
        <v>24360.034632174225</v>
      </c>
      <c r="K341" s="16">
        <v>29999.287499999999</v>
      </c>
      <c r="L341" s="16">
        <v>31997.981096645351</v>
      </c>
      <c r="M341" s="16">
        <v>35478.389679342785</v>
      </c>
      <c r="N341" s="16">
        <v>38453.58</v>
      </c>
      <c r="O341" s="16">
        <v>39717.3904614813</v>
      </c>
    </row>
    <row r="342" spans="1:15" x14ac:dyDescent="0.3">
      <c r="A342" s="15" t="str">
        <f>INDEX('R1. Scenario specifications'!$C$11:$C$49,MATCH($B342,'R1. Scenario specifications'!$A$11:$A$49,0))</f>
        <v>Current 1.75DS, 2030 start, 'Expect the Unexpected' but with cheap CCS</v>
      </c>
      <c r="B342" s="15" t="s">
        <v>38</v>
      </c>
      <c r="C342" s="15" t="s">
        <v>63</v>
      </c>
      <c r="D342" s="15" t="s">
        <v>275</v>
      </c>
      <c r="E342" s="16">
        <v>152820.69448659301</v>
      </c>
      <c r="F342" s="16">
        <v>158352.36410209554</v>
      </c>
      <c r="G342" s="16">
        <v>171674.73716211616</v>
      </c>
      <c r="H342" s="16">
        <v>182982.86503821131</v>
      </c>
      <c r="I342" s="16">
        <v>167458.05718309173</v>
      </c>
      <c r="J342" s="16">
        <v>160020.14519155188</v>
      </c>
      <c r="K342" s="16">
        <v>152951.98158999419</v>
      </c>
      <c r="L342" s="16">
        <v>160968.2518252249</v>
      </c>
      <c r="M342" s="16">
        <v>154989.09756426513</v>
      </c>
      <c r="N342" s="16">
        <v>146943.02026484694</v>
      </c>
      <c r="O342" s="16">
        <v>134143.15304819858</v>
      </c>
    </row>
    <row r="343" spans="1:15" x14ac:dyDescent="0.3">
      <c r="A343" s="15" t="str">
        <f>INDEX('R1. Scenario specifications'!$C$11:$C$49,MATCH($B343,'R1. Scenario specifications'!$A$11:$A$49,0))</f>
        <v>Current 1.75DS, 2030 start, 'Expect the Unexpected' but with cheap CCS</v>
      </c>
      <c r="B343" s="15" t="s">
        <v>38</v>
      </c>
      <c r="C343" s="15" t="s">
        <v>67</v>
      </c>
      <c r="D343" s="15" t="s">
        <v>267</v>
      </c>
      <c r="E343" s="16">
        <v>202.70125377665161</v>
      </c>
      <c r="F343" s="16">
        <v>194.90848865877462</v>
      </c>
      <c r="G343" s="16">
        <v>2623.4120224374333</v>
      </c>
      <c r="H343" s="16">
        <v>4141.7991140472104</v>
      </c>
      <c r="I343" s="16">
        <v>6193.6702542350667</v>
      </c>
      <c r="J343" s="16">
        <v>11203.365211228682</v>
      </c>
      <c r="K343" s="16">
        <v>15328.9837367707</v>
      </c>
      <c r="L343" s="16">
        <v>15415.688343786895</v>
      </c>
      <c r="M343" s="16">
        <v>17458.927389283894</v>
      </c>
      <c r="N343" s="16">
        <v>24804.002186245198</v>
      </c>
      <c r="O343" s="16">
        <v>27475.014188664936</v>
      </c>
    </row>
    <row r="344" spans="1:15" x14ac:dyDescent="0.3">
      <c r="A344" s="15" t="str">
        <f>INDEX('R1. Scenario specifications'!$C$11:$C$49,MATCH($B344,'R1. Scenario specifications'!$A$11:$A$49,0))</f>
        <v>Current 1.75DS, 2030 start, 'Expect the Unexpected' but with cheap CCS</v>
      </c>
      <c r="B344" s="15" t="s">
        <v>38</v>
      </c>
      <c r="C344" s="15" t="s">
        <v>71</v>
      </c>
      <c r="D344" s="15" t="s">
        <v>268</v>
      </c>
      <c r="E344" s="16">
        <v>67.937052631788802</v>
      </c>
      <c r="F344" s="16">
        <v>458.66984800047192</v>
      </c>
      <c r="G344" s="16">
        <v>1278.4438452900149</v>
      </c>
      <c r="H344" s="16">
        <v>3882.7361780122792</v>
      </c>
      <c r="I344" s="16">
        <v>16289.671636578618</v>
      </c>
      <c r="J344" s="16">
        <v>33187.198830521971</v>
      </c>
      <c r="K344" s="16">
        <v>53278.452534451426</v>
      </c>
      <c r="L344" s="16">
        <v>68270.545528685572</v>
      </c>
      <c r="M344" s="16">
        <v>89569.032302843669</v>
      </c>
      <c r="N344" s="16">
        <v>106742.59385220108</v>
      </c>
      <c r="O344" s="16">
        <v>123025.60239984197</v>
      </c>
    </row>
    <row r="345" spans="1:15" x14ac:dyDescent="0.3">
      <c r="A345" s="15" t="str">
        <f>INDEX('R1. Scenario specifications'!$C$11:$C$49,MATCH($B345,'R1. Scenario specifications'!$A$11:$A$49,0))</f>
        <v>Current 1.75DS, 2030 start, 'Expect the Unexpected' but with cheap CCS</v>
      </c>
      <c r="B345" s="15" t="s">
        <v>38</v>
      </c>
      <c r="C345" s="15" t="s">
        <v>72</v>
      </c>
      <c r="D345" s="15" t="s">
        <v>268</v>
      </c>
      <c r="E345" s="16">
        <v>55.461114646679903</v>
      </c>
      <c r="F345" s="16">
        <v>60.524118034134894</v>
      </c>
      <c r="G345" s="16">
        <v>64.687762917592892</v>
      </c>
      <c r="H345" s="16">
        <v>64.713826068531574</v>
      </c>
      <c r="I345" s="16">
        <v>66.201487811954081</v>
      </c>
      <c r="J345" s="16">
        <v>73.329992361984552</v>
      </c>
      <c r="K345" s="16">
        <v>107.49232836491105</v>
      </c>
      <c r="L345" s="16">
        <v>814.11355427440674</v>
      </c>
      <c r="M345" s="16">
        <v>814.08826327280042</v>
      </c>
      <c r="N345" s="16">
        <v>814.06297227119398</v>
      </c>
      <c r="O345" s="16">
        <v>814.03768126958755</v>
      </c>
    </row>
    <row r="346" spans="1:15" x14ac:dyDescent="0.3">
      <c r="A346" s="15" t="str">
        <f>INDEX('R1. Scenario specifications'!$C$11:$C$49,MATCH($B346,'R1. Scenario specifications'!$A$11:$A$49,0))</f>
        <v>Current 1.75DS, 2030 start, 'Expect the Unexpected' but with cheap CCS</v>
      </c>
      <c r="B346" s="15" t="s">
        <v>38</v>
      </c>
      <c r="C346" s="15" t="s">
        <v>76</v>
      </c>
      <c r="D346" s="15" t="s">
        <v>267</v>
      </c>
      <c r="E346" s="16">
        <v>1.963099940637433</v>
      </c>
      <c r="F346" s="16">
        <v>1.7858497922310177</v>
      </c>
      <c r="G346" s="16">
        <v>1.5022495547807513</v>
      </c>
      <c r="H346" s="16">
        <v>1.0014997031871673</v>
      </c>
      <c r="I346" s="16">
        <v>0.50074985159358421</v>
      </c>
      <c r="J346" s="16">
        <v>0</v>
      </c>
      <c r="K346" s="16">
        <v>0</v>
      </c>
      <c r="L346" s="16">
        <v>0</v>
      </c>
      <c r="M346" s="16">
        <v>0</v>
      </c>
      <c r="N346" s="16">
        <v>0</v>
      </c>
      <c r="O346" s="16">
        <v>0</v>
      </c>
    </row>
    <row r="347" spans="1:15" x14ac:dyDescent="0.3">
      <c r="A347" s="15" t="str">
        <f>INDEX('R1. Scenario specifications'!$C$11:$C$49,MATCH($B347,'R1. Scenario specifications'!$A$11:$A$49,0))</f>
        <v>Current 1.75DS, 2030 start, 'Expect the Unexpected' but with cheap CCS</v>
      </c>
      <c r="B347" s="15" t="s">
        <v>38</v>
      </c>
      <c r="C347" s="15" t="s">
        <v>73</v>
      </c>
      <c r="D347" s="15" t="s">
        <v>269</v>
      </c>
      <c r="E347" s="16">
        <v>1517.4635089937533</v>
      </c>
      <c r="F347" s="16">
        <v>1704.941889708542</v>
      </c>
      <c r="G347" s="16">
        <v>2729.4881269668758</v>
      </c>
      <c r="H347" s="16">
        <v>4500.4567624903657</v>
      </c>
      <c r="I347" s="16">
        <v>19432.384286569766</v>
      </c>
      <c r="J347" s="16">
        <v>34692.596996643086</v>
      </c>
      <c r="K347" s="16">
        <v>57080.801923135397</v>
      </c>
      <c r="L347" s="16">
        <v>79966.189774719285</v>
      </c>
      <c r="M347" s="16">
        <v>117383.74207915418</v>
      </c>
      <c r="N347" s="16">
        <v>160867.95887512615</v>
      </c>
      <c r="O347" s="16">
        <v>205635.74134906818</v>
      </c>
    </row>
    <row r="348" spans="1:15" x14ac:dyDescent="0.3">
      <c r="A348" s="15" t="str">
        <f>INDEX('R1. Scenario specifications'!$C$11:$C$49,MATCH($B348,'R1. Scenario specifications'!$A$11:$A$49,0))</f>
        <v>Current 1.75DS, 2020 start, 'Expect the Unexpected' but with cheap EVs</v>
      </c>
      <c r="B348" s="15" t="s">
        <v>39</v>
      </c>
      <c r="C348" s="15" t="s">
        <v>271</v>
      </c>
      <c r="D348" s="15" t="s">
        <v>262</v>
      </c>
      <c r="E348" s="16">
        <v>49797.939774847815</v>
      </c>
      <c r="F348" s="16">
        <v>54330.172055368479</v>
      </c>
      <c r="G348" s="16">
        <v>71063.065536118971</v>
      </c>
      <c r="H348" s="16">
        <v>107302.73857448815</v>
      </c>
      <c r="I348" s="16">
        <v>128528.01364212143</v>
      </c>
      <c r="J348" s="16">
        <v>160315.85823010924</v>
      </c>
      <c r="K348" s="16">
        <v>209936.91305727878</v>
      </c>
      <c r="L348" s="16">
        <v>263945.98753810296</v>
      </c>
      <c r="M348" s="16">
        <v>293766.43268349697</v>
      </c>
      <c r="N348" s="16">
        <v>310616.18576454645</v>
      </c>
      <c r="O348" s="16">
        <v>327395.87531246175</v>
      </c>
    </row>
    <row r="349" spans="1:15" x14ac:dyDescent="0.3">
      <c r="A349" s="15" t="str">
        <f>INDEX('R1. Scenario specifications'!$C$11:$C$49,MATCH($B349,'R1. Scenario specifications'!$A$11:$A$49,0))</f>
        <v>Current 1.75DS, 2020 start, 'Expect the Unexpected' but with cheap EVs</v>
      </c>
      <c r="B349" s="15" t="s">
        <v>39</v>
      </c>
      <c r="C349" s="15" t="s">
        <v>61</v>
      </c>
      <c r="D349" s="15" t="s">
        <v>263</v>
      </c>
      <c r="E349" s="16">
        <v>132862.88014752162</v>
      </c>
      <c r="F349" s="16">
        <v>167798.22182371462</v>
      </c>
      <c r="G349" s="16">
        <v>133519.64726382788</v>
      </c>
      <c r="H349" s="16">
        <v>78097.513623653926</v>
      </c>
      <c r="I349" s="16">
        <v>51681.996710113162</v>
      </c>
      <c r="J349" s="16">
        <v>69103.650617257052</v>
      </c>
      <c r="K349" s="16">
        <v>87355.828671677707</v>
      </c>
      <c r="L349" s="16">
        <v>91869.345095823111</v>
      </c>
      <c r="M349" s="16">
        <v>94532.424701208976</v>
      </c>
      <c r="N349" s="16">
        <v>80548.296650156146</v>
      </c>
      <c r="O349" s="16">
        <v>73055.571842901219</v>
      </c>
    </row>
    <row r="350" spans="1:15" x14ac:dyDescent="0.3">
      <c r="A350" s="15" t="str">
        <f>INDEX('R1. Scenario specifications'!$C$11:$C$49,MATCH($B350,'R1. Scenario specifications'!$A$11:$A$49,0))</f>
        <v>Current 1.75DS, 2020 start, 'Expect the Unexpected' but with cheap EVs</v>
      </c>
      <c r="B350" s="15" t="s">
        <v>39</v>
      </c>
      <c r="C350" s="15" t="s">
        <v>62</v>
      </c>
      <c r="D350" s="15" t="s">
        <v>264</v>
      </c>
      <c r="E350" s="16">
        <v>114188.52179597958</v>
      </c>
      <c r="F350" s="16">
        <v>124225.69911207525</v>
      </c>
      <c r="G350" s="16">
        <v>164332.66770146618</v>
      </c>
      <c r="H350" s="16">
        <v>194462.70898120827</v>
      </c>
      <c r="I350" s="16">
        <v>198733.54613898261</v>
      </c>
      <c r="J350" s="16">
        <v>191913.07468542381</v>
      </c>
      <c r="K350" s="16">
        <v>175670.91764880778</v>
      </c>
      <c r="L350" s="16">
        <v>142893.2999696371</v>
      </c>
      <c r="M350" s="16">
        <v>104887.97383512931</v>
      </c>
      <c r="N350" s="16">
        <v>79615.963249793946</v>
      </c>
      <c r="O350" s="16">
        <v>66441.045603477658</v>
      </c>
    </row>
    <row r="351" spans="1:15" x14ac:dyDescent="0.3">
      <c r="A351" s="15" t="str">
        <f>INDEX('R1. Scenario specifications'!$C$11:$C$49,MATCH($B351,'R1. Scenario specifications'!$A$11:$A$49,0))</f>
        <v>Current 1.75DS, 2020 start, 'Expect the Unexpected' but with cheap EVs</v>
      </c>
      <c r="B351" s="15" t="s">
        <v>39</v>
      </c>
      <c r="C351" s="15" t="s">
        <v>272</v>
      </c>
      <c r="D351" s="15" t="s">
        <v>265</v>
      </c>
      <c r="E351" s="16">
        <v>10361.181745582538</v>
      </c>
      <c r="F351" s="16">
        <v>10407.83994371498</v>
      </c>
      <c r="G351" s="16">
        <v>14509.24940053353</v>
      </c>
      <c r="H351" s="16">
        <v>18224.24322205118</v>
      </c>
      <c r="I351" s="16">
        <v>22032.26804997625</v>
      </c>
      <c r="J351" s="16">
        <v>24927.8892293381</v>
      </c>
      <c r="K351" s="16">
        <v>26372.580879262914</v>
      </c>
      <c r="L351" s="16">
        <v>29350.651931999088</v>
      </c>
      <c r="M351" s="16">
        <v>33837.126598419345</v>
      </c>
      <c r="N351" s="16">
        <v>37110.21400576341</v>
      </c>
      <c r="O351" s="16">
        <v>38241.223155758475</v>
      </c>
    </row>
    <row r="352" spans="1:15" x14ac:dyDescent="0.3">
      <c r="A352" s="15" t="str">
        <f>INDEX('R1. Scenario specifications'!$C$11:$C$49,MATCH($B352,'R1. Scenario specifications'!$A$11:$A$49,0))</f>
        <v>Current 1.75DS, 2020 start, 'Expect the Unexpected' but with cheap EVs</v>
      </c>
      <c r="B352" s="15" t="s">
        <v>39</v>
      </c>
      <c r="C352" s="15" t="s">
        <v>273</v>
      </c>
      <c r="D352" s="15" t="s">
        <v>266</v>
      </c>
      <c r="E352" s="16">
        <v>9499.4101148835834</v>
      </c>
      <c r="F352" s="16">
        <v>9854.7685931259057</v>
      </c>
      <c r="G352" s="16">
        <v>13753.197500000002</v>
      </c>
      <c r="H352" s="16">
        <v>14596.416971320799</v>
      </c>
      <c r="I352" s="16">
        <v>17681.564955108191</v>
      </c>
      <c r="J352" s="16">
        <v>24318.191339139921</v>
      </c>
      <c r="K352" s="16">
        <v>29046.412287490701</v>
      </c>
      <c r="L352" s="16">
        <v>33220.25508316062</v>
      </c>
      <c r="M352" s="16">
        <v>36349.660635270811</v>
      </c>
      <c r="N352" s="16">
        <v>38453.58</v>
      </c>
      <c r="O352" s="16">
        <v>39165.080446033331</v>
      </c>
    </row>
    <row r="353" spans="1:15" x14ac:dyDescent="0.3">
      <c r="A353" s="15" t="str">
        <f>INDEX('R1. Scenario specifications'!$C$11:$C$49,MATCH($B353,'R1. Scenario specifications'!$A$11:$A$49,0))</f>
        <v>Current 1.75DS, 2020 start, 'Expect the Unexpected' but with cheap EVs</v>
      </c>
      <c r="B353" s="15" t="s">
        <v>39</v>
      </c>
      <c r="C353" s="15" t="s">
        <v>63</v>
      </c>
      <c r="D353" s="15" t="s">
        <v>275</v>
      </c>
      <c r="E353" s="16">
        <v>152820.69448659301</v>
      </c>
      <c r="F353" s="16">
        <v>158352.36410209554</v>
      </c>
      <c r="G353" s="16">
        <v>171674.73716211616</v>
      </c>
      <c r="H353" s="16">
        <v>167893.09300545655</v>
      </c>
      <c r="I353" s="16">
        <v>151188.75287284589</v>
      </c>
      <c r="J353" s="16">
        <v>148873.54508956979</v>
      </c>
      <c r="K353" s="16">
        <v>151766.61666429497</v>
      </c>
      <c r="L353" s="16">
        <v>160599.86547531086</v>
      </c>
      <c r="M353" s="16">
        <v>155278.83913219915</v>
      </c>
      <c r="N353" s="16">
        <v>148643.69865063389</v>
      </c>
      <c r="O353" s="16">
        <v>132901.97412145691</v>
      </c>
    </row>
    <row r="354" spans="1:15" x14ac:dyDescent="0.3">
      <c r="A354" s="15" t="str">
        <f>INDEX('R1. Scenario specifications'!$C$11:$C$49,MATCH($B354,'R1. Scenario specifications'!$A$11:$A$49,0))</f>
        <v>Current 1.75DS, 2020 start, 'Expect the Unexpected' but with cheap EVs</v>
      </c>
      <c r="B354" s="15" t="s">
        <v>39</v>
      </c>
      <c r="C354" s="15" t="s">
        <v>67</v>
      </c>
      <c r="D354" s="15" t="s">
        <v>267</v>
      </c>
      <c r="E354" s="16">
        <v>202.70125377665161</v>
      </c>
      <c r="F354" s="16">
        <v>194.90848865877462</v>
      </c>
      <c r="G354" s="16">
        <v>2623.4120224374333</v>
      </c>
      <c r="H354" s="16">
        <v>4141.7991140472104</v>
      </c>
      <c r="I354" s="16">
        <v>5621.399058798067</v>
      </c>
      <c r="J354" s="16">
        <v>7773.1372177987087</v>
      </c>
      <c r="K354" s="16">
        <v>10955.891752127682</v>
      </c>
      <c r="L354" s="16">
        <v>13454.255924155868</v>
      </c>
      <c r="M354" s="16">
        <v>20148.679434266727</v>
      </c>
      <c r="N354" s="16">
        <v>26576.325924484318</v>
      </c>
      <c r="O354" s="16">
        <v>28405.465830014266</v>
      </c>
    </row>
    <row r="355" spans="1:15" x14ac:dyDescent="0.3">
      <c r="A355" s="15" t="str">
        <f>INDEX('R1. Scenario specifications'!$C$11:$C$49,MATCH($B355,'R1. Scenario specifications'!$A$11:$A$49,0))</f>
        <v>Current 1.75DS, 2020 start, 'Expect the Unexpected' but with cheap EVs</v>
      </c>
      <c r="B355" s="15" t="s">
        <v>39</v>
      </c>
      <c r="C355" s="15" t="s">
        <v>71</v>
      </c>
      <c r="D355" s="15" t="s">
        <v>268</v>
      </c>
      <c r="E355" s="16">
        <v>67.937052631788802</v>
      </c>
      <c r="F355" s="16">
        <v>458.66984800047192</v>
      </c>
      <c r="G355" s="16">
        <v>1278.4438452900149</v>
      </c>
      <c r="H355" s="16">
        <v>5943.0464293226896</v>
      </c>
      <c r="I355" s="16">
        <v>20855.275886976291</v>
      </c>
      <c r="J355" s="16">
        <v>29117.408606175697</v>
      </c>
      <c r="K355" s="16">
        <v>37984.811703644307</v>
      </c>
      <c r="L355" s="16">
        <v>59333.103530600805</v>
      </c>
      <c r="M355" s="16">
        <v>90465.616089646035</v>
      </c>
      <c r="N355" s="16">
        <v>111340.52729755775</v>
      </c>
      <c r="O355" s="16">
        <v>122639.26038870763</v>
      </c>
    </row>
    <row r="356" spans="1:15" x14ac:dyDescent="0.3">
      <c r="A356" s="15" t="str">
        <f>INDEX('R1. Scenario specifications'!$C$11:$C$49,MATCH($B356,'R1. Scenario specifications'!$A$11:$A$49,0))</f>
        <v>Current 1.75DS, 2020 start, 'Expect the Unexpected' but with cheap EVs</v>
      </c>
      <c r="B356" s="15" t="s">
        <v>39</v>
      </c>
      <c r="C356" s="15" t="s">
        <v>72</v>
      </c>
      <c r="D356" s="15" t="s">
        <v>268</v>
      </c>
      <c r="E356" s="16">
        <v>55.461114646679903</v>
      </c>
      <c r="F356" s="16">
        <v>60.524118034134894</v>
      </c>
      <c r="G356" s="16">
        <v>64.687762917592892</v>
      </c>
      <c r="H356" s="16">
        <v>64.711658906117094</v>
      </c>
      <c r="I356" s="16">
        <v>64.752463929049256</v>
      </c>
      <c r="J356" s="16">
        <v>64.889912783989615</v>
      </c>
      <c r="K356" s="16">
        <v>65.455400842892971</v>
      </c>
      <c r="L356" s="16">
        <v>730.54438481676073</v>
      </c>
      <c r="M356" s="16">
        <v>1079.5183830399542</v>
      </c>
      <c r="N356" s="16">
        <v>1079.4981445218232</v>
      </c>
      <c r="O356" s="16">
        <v>1079.4779060036917</v>
      </c>
    </row>
    <row r="357" spans="1:15" x14ac:dyDescent="0.3">
      <c r="A357" s="15" t="str">
        <f>INDEX('R1. Scenario specifications'!$C$11:$C$49,MATCH($B357,'R1. Scenario specifications'!$A$11:$A$49,0))</f>
        <v>Current 1.75DS, 2020 start, 'Expect the Unexpected' but with cheap EVs</v>
      </c>
      <c r="B357" s="15" t="s">
        <v>39</v>
      </c>
      <c r="C357" s="15" t="s">
        <v>76</v>
      </c>
      <c r="D357" s="15" t="s">
        <v>267</v>
      </c>
      <c r="E357" s="16">
        <v>1.963099940637433</v>
      </c>
      <c r="F357" s="16">
        <v>1.7858497922310177</v>
      </c>
      <c r="G357" s="16">
        <v>1.5022495547807513</v>
      </c>
      <c r="H357" s="16">
        <v>1.0014997031871682</v>
      </c>
      <c r="I357" s="16">
        <v>0.50074985159358421</v>
      </c>
      <c r="J357" s="16">
        <v>0</v>
      </c>
      <c r="K357" s="16">
        <v>0</v>
      </c>
      <c r="L357" s="16">
        <v>0</v>
      </c>
      <c r="M357" s="16">
        <v>0</v>
      </c>
      <c r="N357" s="16">
        <v>0</v>
      </c>
      <c r="O357" s="16">
        <v>0</v>
      </c>
    </row>
    <row r="358" spans="1:15" x14ac:dyDescent="0.3">
      <c r="A358" s="15" t="str">
        <f>INDEX('R1. Scenario specifications'!$C$11:$C$49,MATCH($B358,'R1. Scenario specifications'!$A$11:$A$49,0))</f>
        <v>Current 1.75DS, 2020 start, 'Expect the Unexpected' but with cheap EVs</v>
      </c>
      <c r="B358" s="15" t="s">
        <v>39</v>
      </c>
      <c r="C358" s="15" t="s">
        <v>73</v>
      </c>
      <c r="D358" s="15" t="s">
        <v>269</v>
      </c>
      <c r="E358" s="16">
        <v>1517.4635089937533</v>
      </c>
      <c r="F358" s="16">
        <v>1704.941889708542</v>
      </c>
      <c r="G358" s="16">
        <v>2729.4881269668758</v>
      </c>
      <c r="H358" s="16">
        <v>12074.035154220321</v>
      </c>
      <c r="I358" s="16">
        <v>28713.408946355499</v>
      </c>
      <c r="J358" s="16">
        <v>35672.205631743804</v>
      </c>
      <c r="K358" s="16">
        <v>51965.041810004725</v>
      </c>
      <c r="L358" s="16">
        <v>81211.85364907216</v>
      </c>
      <c r="M358" s="16">
        <v>127490.46642697939</v>
      </c>
      <c r="N358" s="16">
        <v>173105.7843035862</v>
      </c>
      <c r="O358" s="16">
        <v>210161.14802261881</v>
      </c>
    </row>
    <row r="359" spans="1:15" x14ac:dyDescent="0.3">
      <c r="A359" s="15" t="str">
        <f>INDEX('R1. Scenario specifications'!$C$11:$C$49,MATCH($B359,'R1. Scenario specifications'!$A$11:$A$49,0))</f>
        <v>Current 1.75DS, 2030 start, 'Expect the Unexpected' but with cheap EVs</v>
      </c>
      <c r="B359" s="15" t="s">
        <v>40</v>
      </c>
      <c r="C359" s="15" t="s">
        <v>271</v>
      </c>
      <c r="D359" s="15" t="s">
        <v>262</v>
      </c>
      <c r="E359" s="16">
        <v>49797.939774847815</v>
      </c>
      <c r="F359" s="16">
        <v>54330.172055368479</v>
      </c>
      <c r="G359" s="16">
        <v>71063.065536118971</v>
      </c>
      <c r="H359" s="16">
        <v>102006.92129409105</v>
      </c>
      <c r="I359" s="16">
        <v>134235.29143473433</v>
      </c>
      <c r="J359" s="16">
        <v>166218.7705397555</v>
      </c>
      <c r="K359" s="16">
        <v>239319.32733020899</v>
      </c>
      <c r="L359" s="16">
        <v>264988.64389016194</v>
      </c>
      <c r="M359" s="16">
        <v>292026.17072176252</v>
      </c>
      <c r="N359" s="16">
        <v>310778.63075528439</v>
      </c>
      <c r="O359" s="16">
        <v>327602.96430479694</v>
      </c>
    </row>
    <row r="360" spans="1:15" x14ac:dyDescent="0.3">
      <c r="A360" s="15" t="str">
        <f>INDEX('R1. Scenario specifications'!$C$11:$C$49,MATCH($B360,'R1. Scenario specifications'!$A$11:$A$49,0))</f>
        <v>Current 1.75DS, 2030 start, 'Expect the Unexpected' but with cheap EVs</v>
      </c>
      <c r="B360" s="15" t="s">
        <v>40</v>
      </c>
      <c r="C360" s="15" t="s">
        <v>61</v>
      </c>
      <c r="D360" s="15" t="s">
        <v>263</v>
      </c>
      <c r="E360" s="16">
        <v>132862.88014752162</v>
      </c>
      <c r="F360" s="16">
        <v>167798.22182371462</v>
      </c>
      <c r="G360" s="16">
        <v>133519.64726382788</v>
      </c>
      <c r="H360" s="16">
        <v>130225.122267367</v>
      </c>
      <c r="I360" s="16">
        <v>58538.315750930378</v>
      </c>
      <c r="J360" s="16">
        <v>64790.255296257586</v>
      </c>
      <c r="K360" s="16">
        <v>66483.242351649998</v>
      </c>
      <c r="L360" s="16">
        <v>91008.78195758989</v>
      </c>
      <c r="M360" s="16">
        <v>94206.240476111125</v>
      </c>
      <c r="N360" s="16">
        <v>90067.883791206012</v>
      </c>
      <c r="O360" s="16">
        <v>73571.089965232633</v>
      </c>
    </row>
    <row r="361" spans="1:15" x14ac:dyDescent="0.3">
      <c r="A361" s="15" t="str">
        <f>INDEX('R1. Scenario specifications'!$C$11:$C$49,MATCH($B361,'R1. Scenario specifications'!$A$11:$A$49,0))</f>
        <v>Current 1.75DS, 2030 start, 'Expect the Unexpected' but with cheap EVs</v>
      </c>
      <c r="B361" s="15" t="s">
        <v>40</v>
      </c>
      <c r="C361" s="15" t="s">
        <v>62</v>
      </c>
      <c r="D361" s="15" t="s">
        <v>264</v>
      </c>
      <c r="E361" s="16">
        <v>114188.52179597958</v>
      </c>
      <c r="F361" s="16">
        <v>124225.69911207525</v>
      </c>
      <c r="G361" s="16">
        <v>164332.66770146618</v>
      </c>
      <c r="H361" s="16">
        <v>186632.16982401939</v>
      </c>
      <c r="I361" s="16">
        <v>197002.5633400408</v>
      </c>
      <c r="J361" s="16">
        <v>139040.2944408801</v>
      </c>
      <c r="K361" s="16">
        <v>108938.7744884714</v>
      </c>
      <c r="L361" s="16">
        <v>136701.00128776077</v>
      </c>
      <c r="M361" s="16">
        <v>117131.46300120681</v>
      </c>
      <c r="N361" s="16">
        <v>87475.431419001441</v>
      </c>
      <c r="O361" s="16">
        <v>69499.5584181132</v>
      </c>
    </row>
    <row r="362" spans="1:15" x14ac:dyDescent="0.3">
      <c r="A362" s="15" t="str">
        <f>INDEX('R1. Scenario specifications'!$C$11:$C$49,MATCH($B362,'R1. Scenario specifications'!$A$11:$A$49,0))</f>
        <v>Current 1.75DS, 2030 start, 'Expect the Unexpected' but with cheap EVs</v>
      </c>
      <c r="B362" s="15" t="s">
        <v>40</v>
      </c>
      <c r="C362" s="15" t="s">
        <v>272</v>
      </c>
      <c r="D362" s="15" t="s">
        <v>265</v>
      </c>
      <c r="E362" s="16">
        <v>10361.181745582538</v>
      </c>
      <c r="F362" s="16">
        <v>10407.83994371498</v>
      </c>
      <c r="G362" s="16">
        <v>14509.24940053353</v>
      </c>
      <c r="H362" s="16">
        <v>17821.465670118941</v>
      </c>
      <c r="I362" s="16">
        <v>20828.163178183037</v>
      </c>
      <c r="J362" s="16">
        <v>27534.13880251961</v>
      </c>
      <c r="K362" s="16">
        <v>30144.742029230925</v>
      </c>
      <c r="L362" s="16">
        <v>32126.631370337593</v>
      </c>
      <c r="M362" s="16">
        <v>34906.195116728653</v>
      </c>
      <c r="N362" s="16">
        <v>36792.267710884415</v>
      </c>
      <c r="O362" s="16">
        <v>38537.72907345109</v>
      </c>
    </row>
    <row r="363" spans="1:15" x14ac:dyDescent="0.3">
      <c r="A363" s="15" t="str">
        <f>INDEX('R1. Scenario specifications'!$C$11:$C$49,MATCH($B363,'R1. Scenario specifications'!$A$11:$A$49,0))</f>
        <v>Current 1.75DS, 2030 start, 'Expect the Unexpected' but with cheap EVs</v>
      </c>
      <c r="B363" s="15" t="s">
        <v>40</v>
      </c>
      <c r="C363" s="15" t="s">
        <v>273</v>
      </c>
      <c r="D363" s="15" t="s">
        <v>266</v>
      </c>
      <c r="E363" s="16">
        <v>9499.4101148835834</v>
      </c>
      <c r="F363" s="16">
        <v>9854.7685931259057</v>
      </c>
      <c r="G363" s="16">
        <v>13753.197500000002</v>
      </c>
      <c r="H363" s="16">
        <v>14596.416971320799</v>
      </c>
      <c r="I363" s="16">
        <v>15649.957222630908</v>
      </c>
      <c r="J363" s="16">
        <v>25101.5928019321</v>
      </c>
      <c r="K363" s="16">
        <v>29999.287499999999</v>
      </c>
      <c r="L363" s="16">
        <v>31634.058720040106</v>
      </c>
      <c r="M363" s="16">
        <v>35347.501168332892</v>
      </c>
      <c r="N363" s="16">
        <v>38453.58</v>
      </c>
      <c r="O363" s="16">
        <v>38542.486201594176</v>
      </c>
    </row>
    <row r="364" spans="1:15" x14ac:dyDescent="0.3">
      <c r="A364" s="15" t="str">
        <f>INDEX('R1. Scenario specifications'!$C$11:$C$49,MATCH($B364,'R1. Scenario specifications'!$A$11:$A$49,0))</f>
        <v>Current 1.75DS, 2030 start, 'Expect the Unexpected' but with cheap EVs</v>
      </c>
      <c r="B364" s="15" t="s">
        <v>40</v>
      </c>
      <c r="C364" s="15" t="s">
        <v>63</v>
      </c>
      <c r="D364" s="15" t="s">
        <v>275</v>
      </c>
      <c r="E364" s="16">
        <v>152820.69448659301</v>
      </c>
      <c r="F364" s="16">
        <v>158352.36410209554</v>
      </c>
      <c r="G364" s="16">
        <v>171674.73716211616</v>
      </c>
      <c r="H364" s="16">
        <v>182982.86503821131</v>
      </c>
      <c r="I364" s="16">
        <v>161006.50747562503</v>
      </c>
      <c r="J364" s="16">
        <v>153205.48780238928</v>
      </c>
      <c r="K364" s="16">
        <v>153284.97726494513</v>
      </c>
      <c r="L364" s="16">
        <v>162034.15163165165</v>
      </c>
      <c r="M364" s="16">
        <v>155753.89803215908</v>
      </c>
      <c r="N364" s="16">
        <v>150292.47226811055</v>
      </c>
      <c r="O364" s="16">
        <v>134232.55846230098</v>
      </c>
    </row>
    <row r="365" spans="1:15" x14ac:dyDescent="0.3">
      <c r="A365" s="15" t="str">
        <f>INDEX('R1. Scenario specifications'!$C$11:$C$49,MATCH($B365,'R1. Scenario specifications'!$A$11:$A$49,0))</f>
        <v>Current 1.75DS, 2030 start, 'Expect the Unexpected' but with cheap EVs</v>
      </c>
      <c r="B365" s="15" t="s">
        <v>40</v>
      </c>
      <c r="C365" s="15" t="s">
        <v>67</v>
      </c>
      <c r="D365" s="15" t="s">
        <v>267</v>
      </c>
      <c r="E365" s="16">
        <v>202.70125377665161</v>
      </c>
      <c r="F365" s="16">
        <v>194.90848865877462</v>
      </c>
      <c r="G365" s="16">
        <v>2623.4120224374333</v>
      </c>
      <c r="H365" s="16">
        <v>4141.7991140472104</v>
      </c>
      <c r="I365" s="16">
        <v>6277.3909148679968</v>
      </c>
      <c r="J365" s="16">
        <v>11724.080484274607</v>
      </c>
      <c r="K365" s="16">
        <v>18462.104390454864</v>
      </c>
      <c r="L365" s="16">
        <v>18482.182967817396</v>
      </c>
      <c r="M365" s="16">
        <v>19675.80151230903</v>
      </c>
      <c r="N365" s="16">
        <v>25516.167875851545</v>
      </c>
      <c r="O365" s="16">
        <v>28519.792105348028</v>
      </c>
    </row>
    <row r="366" spans="1:15" x14ac:dyDescent="0.3">
      <c r="A366" s="15" t="str">
        <f>INDEX('R1. Scenario specifications'!$C$11:$C$49,MATCH($B366,'R1. Scenario specifications'!$A$11:$A$49,0))</f>
        <v>Current 1.75DS, 2030 start, 'Expect the Unexpected' but with cheap EVs</v>
      </c>
      <c r="B366" s="15" t="s">
        <v>40</v>
      </c>
      <c r="C366" s="15" t="s">
        <v>71</v>
      </c>
      <c r="D366" s="15" t="s">
        <v>268</v>
      </c>
      <c r="E366" s="16">
        <v>67.937052631788802</v>
      </c>
      <c r="F366" s="16">
        <v>458.66984800047192</v>
      </c>
      <c r="G366" s="16">
        <v>1278.4438452900149</v>
      </c>
      <c r="H366" s="16">
        <v>3882.7361780122792</v>
      </c>
      <c r="I366" s="16">
        <v>17202.672901238166</v>
      </c>
      <c r="J366" s="16">
        <v>35163.061047232586</v>
      </c>
      <c r="K366" s="16">
        <v>52531.518084072122</v>
      </c>
      <c r="L366" s="16">
        <v>67069.647800169536</v>
      </c>
      <c r="M366" s="16">
        <v>88002.71289648299</v>
      </c>
      <c r="N366" s="16">
        <v>105909.58386721616</v>
      </c>
      <c r="O366" s="16">
        <v>121373.37049128961</v>
      </c>
    </row>
    <row r="367" spans="1:15" x14ac:dyDescent="0.3">
      <c r="A367" s="15" t="str">
        <f>INDEX('R1. Scenario specifications'!$C$11:$C$49,MATCH($B367,'R1. Scenario specifications'!$A$11:$A$49,0))</f>
        <v>Current 1.75DS, 2030 start, 'Expect the Unexpected' but with cheap EVs</v>
      </c>
      <c r="B367" s="15" t="s">
        <v>40</v>
      </c>
      <c r="C367" s="15" t="s">
        <v>72</v>
      </c>
      <c r="D367" s="15" t="s">
        <v>268</v>
      </c>
      <c r="E367" s="16">
        <v>55.461114646679903</v>
      </c>
      <c r="F367" s="16">
        <v>60.524118034134894</v>
      </c>
      <c r="G367" s="16">
        <v>64.687762917592892</v>
      </c>
      <c r="H367" s="16">
        <v>64.713826068531574</v>
      </c>
      <c r="I367" s="16">
        <v>66.197703920261077</v>
      </c>
      <c r="J367" s="16">
        <v>73.314337231767951</v>
      </c>
      <c r="K367" s="16">
        <v>107.3683865043969</v>
      </c>
      <c r="L367" s="16">
        <v>394.9029076338507</v>
      </c>
      <c r="M367" s="16">
        <v>394.8761961945491</v>
      </c>
      <c r="N367" s="16">
        <v>394.85090519294266</v>
      </c>
      <c r="O367" s="16">
        <v>394.82871310993932</v>
      </c>
    </row>
    <row r="368" spans="1:15" x14ac:dyDescent="0.3">
      <c r="A368" s="15" t="str">
        <f>INDEX('R1. Scenario specifications'!$C$11:$C$49,MATCH($B368,'R1. Scenario specifications'!$A$11:$A$49,0))</f>
        <v>Current 1.75DS, 2030 start, 'Expect the Unexpected' but with cheap EVs</v>
      </c>
      <c r="B368" s="15" t="s">
        <v>40</v>
      </c>
      <c r="C368" s="15" t="s">
        <v>76</v>
      </c>
      <c r="D368" s="15" t="s">
        <v>267</v>
      </c>
      <c r="E368" s="16">
        <v>1.963099940637433</v>
      </c>
      <c r="F368" s="16">
        <v>1.7858497922310177</v>
      </c>
      <c r="G368" s="16">
        <v>1.5022495547807513</v>
      </c>
      <c r="H368" s="16">
        <v>1.0014997031871673</v>
      </c>
      <c r="I368" s="16">
        <v>0.50074985159358421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  <c r="O368" s="16">
        <v>0</v>
      </c>
    </row>
    <row r="369" spans="1:15" x14ac:dyDescent="0.3">
      <c r="A369" s="15" t="str">
        <f>INDEX('R1. Scenario specifications'!$C$11:$C$49,MATCH($B369,'R1. Scenario specifications'!$A$11:$A$49,0))</f>
        <v>Current 1.75DS, 2030 start, 'Expect the Unexpected' but with cheap EVs</v>
      </c>
      <c r="B369" s="15" t="s">
        <v>40</v>
      </c>
      <c r="C369" s="15" t="s">
        <v>73</v>
      </c>
      <c r="D369" s="15" t="s">
        <v>269</v>
      </c>
      <c r="E369" s="16">
        <v>1517.4635089937533</v>
      </c>
      <c r="F369" s="16">
        <v>1704.941889708542</v>
      </c>
      <c r="G369" s="16">
        <v>2729.4881269668758</v>
      </c>
      <c r="H369" s="16">
        <v>4500.4567624903657</v>
      </c>
      <c r="I369" s="16">
        <v>19524.88857072479</v>
      </c>
      <c r="J369" s="16">
        <v>38198.806092211147</v>
      </c>
      <c r="K369" s="16">
        <v>61243.057389938993</v>
      </c>
      <c r="L369" s="16">
        <v>82745.24728864475</v>
      </c>
      <c r="M369" s="16">
        <v>120869.35039250224</v>
      </c>
      <c r="N369" s="16">
        <v>162907.14651848757</v>
      </c>
      <c r="O369" s="16">
        <v>206236.78464013</v>
      </c>
    </row>
    <row r="370" spans="1:15" x14ac:dyDescent="0.3">
      <c r="A370" s="15" t="str">
        <f>INDEX('R1. Scenario specifications'!$C$11:$C$49,MATCH($B370,'R1. Scenario specifications'!$A$11:$A$49,0))</f>
        <v>Current 1.75DS, 2020 start, 'Expect the Unexpected' but with cheap energy efficiency</v>
      </c>
      <c r="B370" s="15" t="s">
        <v>41</v>
      </c>
      <c r="C370" s="15" t="s">
        <v>271</v>
      </c>
      <c r="D370" s="15" t="s">
        <v>262</v>
      </c>
      <c r="E370" s="16">
        <v>49797.939774847815</v>
      </c>
      <c r="F370" s="16">
        <v>54330.172055368479</v>
      </c>
      <c r="G370" s="16">
        <v>71063.065536118971</v>
      </c>
      <c r="H370" s="16">
        <v>103168.97133794817</v>
      </c>
      <c r="I370" s="16">
        <v>123949.20893725431</v>
      </c>
      <c r="J370" s="16">
        <v>154223.09782684073</v>
      </c>
      <c r="K370" s="16">
        <v>196355.78047404296</v>
      </c>
      <c r="L370" s="16">
        <v>251046.11266241109</v>
      </c>
      <c r="M370" s="16">
        <v>286519.68528616126</v>
      </c>
      <c r="N370" s="16">
        <v>310413.00791542459</v>
      </c>
      <c r="O370" s="16">
        <v>327405.54444492987</v>
      </c>
    </row>
    <row r="371" spans="1:15" x14ac:dyDescent="0.3">
      <c r="A371" s="15" t="str">
        <f>INDEX('R1. Scenario specifications'!$C$11:$C$49,MATCH($B371,'R1. Scenario specifications'!$A$11:$A$49,0))</f>
        <v>Current 1.75DS, 2020 start, 'Expect the Unexpected' but with cheap energy efficiency</v>
      </c>
      <c r="B371" s="15" t="s">
        <v>41</v>
      </c>
      <c r="C371" s="15" t="s">
        <v>61</v>
      </c>
      <c r="D371" s="15" t="s">
        <v>263</v>
      </c>
      <c r="E371" s="16">
        <v>132862.88014752162</v>
      </c>
      <c r="F371" s="16">
        <v>167798.22182371462</v>
      </c>
      <c r="G371" s="16">
        <v>133519.64726382788</v>
      </c>
      <c r="H371" s="16">
        <v>85540.48046021245</v>
      </c>
      <c r="I371" s="16">
        <v>51682.93516250643</v>
      </c>
      <c r="J371" s="16">
        <v>44856.527749612193</v>
      </c>
      <c r="K371" s="16">
        <v>56136.707581870469</v>
      </c>
      <c r="L371" s="16">
        <v>72989.258643530251</v>
      </c>
      <c r="M371" s="16">
        <v>75810.210482689494</v>
      </c>
      <c r="N371" s="16">
        <v>64321.911276338877</v>
      </c>
      <c r="O371" s="16">
        <v>51092.29690329772</v>
      </c>
    </row>
    <row r="372" spans="1:15" x14ac:dyDescent="0.3">
      <c r="A372" s="15" t="str">
        <f>INDEX('R1. Scenario specifications'!$C$11:$C$49,MATCH($B372,'R1. Scenario specifications'!$A$11:$A$49,0))</f>
        <v>Current 1.75DS, 2020 start, 'Expect the Unexpected' but with cheap energy efficiency</v>
      </c>
      <c r="B372" s="15" t="s">
        <v>41</v>
      </c>
      <c r="C372" s="15" t="s">
        <v>62</v>
      </c>
      <c r="D372" s="15" t="s">
        <v>264</v>
      </c>
      <c r="E372" s="16">
        <v>114188.52179597958</v>
      </c>
      <c r="F372" s="16">
        <v>124225.69911207525</v>
      </c>
      <c r="G372" s="16">
        <v>164332.66770146618</v>
      </c>
      <c r="H372" s="16">
        <v>186768.42385492948</v>
      </c>
      <c r="I372" s="16">
        <v>187635.53016926092</v>
      </c>
      <c r="J372" s="16">
        <v>181793.03362826345</v>
      </c>
      <c r="K372" s="16">
        <v>164754.63414611176</v>
      </c>
      <c r="L372" s="16">
        <v>131099.1340908834</v>
      </c>
      <c r="M372" s="16">
        <v>90336.111616096372</v>
      </c>
      <c r="N372" s="16">
        <v>68438.783854693727</v>
      </c>
      <c r="O372" s="16">
        <v>48343.867110489591</v>
      </c>
    </row>
    <row r="373" spans="1:15" x14ac:dyDescent="0.3">
      <c r="A373" s="15" t="str">
        <f>INDEX('R1. Scenario specifications'!$C$11:$C$49,MATCH($B373,'R1. Scenario specifications'!$A$11:$A$49,0))</f>
        <v>Current 1.75DS, 2020 start, 'Expect the Unexpected' but with cheap energy efficiency</v>
      </c>
      <c r="B373" s="15" t="s">
        <v>41</v>
      </c>
      <c r="C373" s="15" t="s">
        <v>272</v>
      </c>
      <c r="D373" s="15" t="s">
        <v>265</v>
      </c>
      <c r="E373" s="16">
        <v>10361.181745582538</v>
      </c>
      <c r="F373" s="16">
        <v>10407.83994371498</v>
      </c>
      <c r="G373" s="16">
        <v>14509.24940053353</v>
      </c>
      <c r="H373" s="16">
        <v>17966.580255747784</v>
      </c>
      <c r="I373" s="16">
        <v>20404.712988676773</v>
      </c>
      <c r="J373" s="16">
        <v>22550.340234173895</v>
      </c>
      <c r="K373" s="16">
        <v>23433.96181511716</v>
      </c>
      <c r="L373" s="16">
        <v>24836.243044631745</v>
      </c>
      <c r="M373" s="16">
        <v>29617.41022262158</v>
      </c>
      <c r="N373" s="16">
        <v>33148.685193277051</v>
      </c>
      <c r="O373" s="16">
        <v>34659.304356300891</v>
      </c>
    </row>
    <row r="374" spans="1:15" x14ac:dyDescent="0.3">
      <c r="A374" s="15" t="str">
        <f>INDEX('R1. Scenario specifications'!$C$11:$C$49,MATCH($B374,'R1. Scenario specifications'!$A$11:$A$49,0))</f>
        <v>Current 1.75DS, 2020 start, 'Expect the Unexpected' but with cheap energy efficiency</v>
      </c>
      <c r="B374" s="15" t="s">
        <v>41</v>
      </c>
      <c r="C374" s="15" t="s">
        <v>273</v>
      </c>
      <c r="D374" s="15" t="s">
        <v>266</v>
      </c>
      <c r="E374" s="16">
        <v>9499.4101148835834</v>
      </c>
      <c r="F374" s="16">
        <v>9854.7685931259057</v>
      </c>
      <c r="G374" s="16">
        <v>13753.197500000002</v>
      </c>
      <c r="H374" s="16">
        <v>14596.416971320799</v>
      </c>
      <c r="I374" s="16">
        <v>16686.528933578051</v>
      </c>
      <c r="J374" s="16">
        <v>21198.924713733413</v>
      </c>
      <c r="K374" s="16">
        <v>22602.386012315819</v>
      </c>
      <c r="L374" s="16">
        <v>25605.045460692039</v>
      </c>
      <c r="M374" s="16">
        <v>35790.622128100913</v>
      </c>
      <c r="N374" s="16">
        <v>37908.53</v>
      </c>
      <c r="O374" s="16">
        <v>38831.461159287152</v>
      </c>
    </row>
    <row r="375" spans="1:15" x14ac:dyDescent="0.3">
      <c r="A375" s="15" t="str">
        <f>INDEX('R1. Scenario specifications'!$C$11:$C$49,MATCH($B375,'R1. Scenario specifications'!$A$11:$A$49,0))</f>
        <v>Current 1.75DS, 2020 start, 'Expect the Unexpected' but with cheap energy efficiency</v>
      </c>
      <c r="B375" s="15" t="s">
        <v>41</v>
      </c>
      <c r="C375" s="15" t="s">
        <v>63</v>
      </c>
      <c r="D375" s="15" t="s">
        <v>275</v>
      </c>
      <c r="E375" s="16">
        <v>152820.69448659301</v>
      </c>
      <c r="F375" s="16">
        <v>158352.36410209554</v>
      </c>
      <c r="G375" s="16">
        <v>171674.73716211616</v>
      </c>
      <c r="H375" s="16">
        <v>163176.30323179442</v>
      </c>
      <c r="I375" s="16">
        <v>156075.65243896123</v>
      </c>
      <c r="J375" s="16">
        <v>143121.2985684493</v>
      </c>
      <c r="K375" s="16">
        <v>140237.35427052865</v>
      </c>
      <c r="L375" s="16">
        <v>140826.5072797513</v>
      </c>
      <c r="M375" s="16">
        <v>136442.9428078965</v>
      </c>
      <c r="N375" s="16">
        <v>133245.32706156428</v>
      </c>
      <c r="O375" s="16">
        <v>121661.82186662145</v>
      </c>
    </row>
    <row r="376" spans="1:15" x14ac:dyDescent="0.3">
      <c r="A376" s="15" t="str">
        <f>INDEX('R1. Scenario specifications'!$C$11:$C$49,MATCH($B376,'R1. Scenario specifications'!$A$11:$A$49,0))</f>
        <v>Current 1.75DS, 2020 start, 'Expect the Unexpected' but with cheap energy efficiency</v>
      </c>
      <c r="B376" s="15" t="s">
        <v>41</v>
      </c>
      <c r="C376" s="15" t="s">
        <v>67</v>
      </c>
      <c r="D376" s="15" t="s">
        <v>267</v>
      </c>
      <c r="E376" s="16">
        <v>202.70125377665161</v>
      </c>
      <c r="F376" s="16">
        <v>194.90848865877462</v>
      </c>
      <c r="G376" s="16">
        <v>2623.4120224374333</v>
      </c>
      <c r="H376" s="16">
        <v>4135.569616435404</v>
      </c>
      <c r="I376" s="16">
        <v>5604.3156716149615</v>
      </c>
      <c r="J376" s="16">
        <v>7159.382923131956</v>
      </c>
      <c r="K376" s="16">
        <v>6939.3236581766996</v>
      </c>
      <c r="L376" s="16">
        <v>7487.1782753672833</v>
      </c>
      <c r="M376" s="16">
        <v>11298.359283969452</v>
      </c>
      <c r="N376" s="16">
        <v>15899.845448686319</v>
      </c>
      <c r="O376" s="16">
        <v>22008.159107291391</v>
      </c>
    </row>
    <row r="377" spans="1:15" x14ac:dyDescent="0.3">
      <c r="A377" s="15" t="str">
        <f>INDEX('R1. Scenario specifications'!$C$11:$C$49,MATCH($B377,'R1. Scenario specifications'!$A$11:$A$49,0))</f>
        <v>Current 1.75DS, 2020 start, 'Expect the Unexpected' but with cheap energy efficiency</v>
      </c>
      <c r="B377" s="15" t="s">
        <v>41</v>
      </c>
      <c r="C377" s="15" t="s">
        <v>71</v>
      </c>
      <c r="D377" s="15" t="s">
        <v>268</v>
      </c>
      <c r="E377" s="16">
        <v>67.937052631788802</v>
      </c>
      <c r="F377" s="16">
        <v>458.66984800047192</v>
      </c>
      <c r="G377" s="16">
        <v>1278.4438452900149</v>
      </c>
      <c r="H377" s="16">
        <v>4970.3070026611776</v>
      </c>
      <c r="I377" s="16">
        <v>18207.765709276995</v>
      </c>
      <c r="J377" s="16">
        <v>25580.100183907496</v>
      </c>
      <c r="K377" s="16">
        <v>33729.702209462281</v>
      </c>
      <c r="L377" s="16">
        <v>47174.54825494362</v>
      </c>
      <c r="M377" s="16">
        <v>72472.5827435299</v>
      </c>
      <c r="N377" s="16">
        <v>88610.768004018784</v>
      </c>
      <c r="O377" s="16">
        <v>105472.52012070759</v>
      </c>
    </row>
    <row r="378" spans="1:15" x14ac:dyDescent="0.3">
      <c r="A378" s="15" t="str">
        <f>INDEX('R1. Scenario specifications'!$C$11:$C$49,MATCH($B378,'R1. Scenario specifications'!$A$11:$A$49,0))</f>
        <v>Current 1.75DS, 2020 start, 'Expect the Unexpected' but with cheap energy efficiency</v>
      </c>
      <c r="B378" s="15" t="s">
        <v>41</v>
      </c>
      <c r="C378" s="15" t="s">
        <v>72</v>
      </c>
      <c r="D378" s="15" t="s">
        <v>268</v>
      </c>
      <c r="E378" s="16">
        <v>55.461114646679903</v>
      </c>
      <c r="F378" s="16">
        <v>60.524118034134894</v>
      </c>
      <c r="G378" s="16">
        <v>64.687762917592892</v>
      </c>
      <c r="H378" s="16">
        <v>64.716528064517092</v>
      </c>
      <c r="I378" s="16">
        <v>64.781802833529241</v>
      </c>
      <c r="J378" s="16">
        <v>65.030939862953346</v>
      </c>
      <c r="K378" s="16">
        <v>65.566806291712481</v>
      </c>
      <c r="L378" s="16">
        <v>677.2667005130138</v>
      </c>
      <c r="M378" s="16">
        <v>677.24646199488245</v>
      </c>
      <c r="N378" s="16">
        <v>677.22622347675122</v>
      </c>
      <c r="O378" s="16">
        <v>677.20598495861998</v>
      </c>
    </row>
    <row r="379" spans="1:15" x14ac:dyDescent="0.3">
      <c r="A379" s="15" t="str">
        <f>INDEX('R1. Scenario specifications'!$C$11:$C$49,MATCH($B379,'R1. Scenario specifications'!$A$11:$A$49,0))</f>
        <v>Current 1.75DS, 2020 start, 'Expect the Unexpected' but with cheap energy efficiency</v>
      </c>
      <c r="B379" s="15" t="s">
        <v>41</v>
      </c>
      <c r="C379" s="15" t="s">
        <v>76</v>
      </c>
      <c r="D379" s="15" t="s">
        <v>267</v>
      </c>
      <c r="E379" s="16">
        <v>1.963099940637433</v>
      </c>
      <c r="F379" s="16">
        <v>1.7858497922310177</v>
      </c>
      <c r="G379" s="16">
        <v>1.5022495547807513</v>
      </c>
      <c r="H379" s="16">
        <v>1.0014997031871673</v>
      </c>
      <c r="I379" s="16">
        <v>0.50074985159358421</v>
      </c>
      <c r="J379" s="16">
        <v>0</v>
      </c>
      <c r="K379" s="16">
        <v>0</v>
      </c>
      <c r="L379" s="16">
        <v>0</v>
      </c>
      <c r="M379" s="16">
        <v>0</v>
      </c>
      <c r="N379" s="16">
        <v>0</v>
      </c>
      <c r="O379" s="16">
        <v>0</v>
      </c>
    </row>
    <row r="380" spans="1:15" x14ac:dyDescent="0.3">
      <c r="A380" s="15" t="str">
        <f>INDEX('R1. Scenario specifications'!$C$11:$C$49,MATCH($B380,'R1. Scenario specifications'!$A$11:$A$49,0))</f>
        <v>Current 1.75DS, 2020 start, 'Expect the Unexpected' but with cheap energy efficiency</v>
      </c>
      <c r="B380" s="15" t="s">
        <v>41</v>
      </c>
      <c r="C380" s="15" t="s">
        <v>73</v>
      </c>
      <c r="D380" s="15" t="s">
        <v>269</v>
      </c>
      <c r="E380" s="16">
        <v>1517.4635089937533</v>
      </c>
      <c r="F380" s="16">
        <v>1704.941889708542</v>
      </c>
      <c r="G380" s="16">
        <v>2729.4881269668758</v>
      </c>
      <c r="H380" s="16">
        <v>11843.523617245866</v>
      </c>
      <c r="I380" s="16">
        <v>25277.309810760598</v>
      </c>
      <c r="J380" s="16">
        <v>28510.412283089045</v>
      </c>
      <c r="K380" s="16">
        <v>39437.440184151317</v>
      </c>
      <c r="L380" s="16">
        <v>62416.214527839387</v>
      </c>
      <c r="M380" s="16">
        <v>103494.92834099349</v>
      </c>
      <c r="N380" s="16">
        <v>140385.6008470935</v>
      </c>
      <c r="O380" s="16">
        <v>181235.00874796495</v>
      </c>
    </row>
    <row r="381" spans="1:15" x14ac:dyDescent="0.3">
      <c r="A381" s="15" t="str">
        <f>INDEX('R1. Scenario specifications'!$C$11:$C$49,MATCH($B381,'R1. Scenario specifications'!$A$11:$A$49,0))</f>
        <v>Current 1.75DS, 2030 start, 'Expect the Unexpected' but with cheap energy efficiency</v>
      </c>
      <c r="B381" s="15" t="s">
        <v>42</v>
      </c>
      <c r="C381" s="15" t="s">
        <v>271</v>
      </c>
      <c r="D381" s="15" t="s">
        <v>262</v>
      </c>
      <c r="E381" s="16">
        <v>49797.939774847815</v>
      </c>
      <c r="F381" s="16">
        <v>54330.172055368479</v>
      </c>
      <c r="G381" s="16">
        <v>71063.065536118971</v>
      </c>
      <c r="H381" s="16">
        <v>102006.92129409105</v>
      </c>
      <c r="I381" s="16">
        <v>126109.91942203706</v>
      </c>
      <c r="J381" s="16">
        <v>157494.71539908982</v>
      </c>
      <c r="K381" s="16">
        <v>221927.9874831448</v>
      </c>
      <c r="L381" s="16">
        <v>252194.11117525975</v>
      </c>
      <c r="M381" s="16">
        <v>277689.64604660822</v>
      </c>
      <c r="N381" s="16">
        <v>310549.78918630793</v>
      </c>
      <c r="O381" s="16">
        <v>327466.09647591261</v>
      </c>
    </row>
    <row r="382" spans="1:15" x14ac:dyDescent="0.3">
      <c r="A382" s="15" t="str">
        <f>INDEX('R1. Scenario specifications'!$C$11:$C$49,MATCH($B382,'R1. Scenario specifications'!$A$11:$A$49,0))</f>
        <v>Current 1.75DS, 2030 start, 'Expect the Unexpected' but with cheap energy efficiency</v>
      </c>
      <c r="B382" s="15" t="s">
        <v>42</v>
      </c>
      <c r="C382" s="15" t="s">
        <v>61</v>
      </c>
      <c r="D382" s="15" t="s">
        <v>263</v>
      </c>
      <c r="E382" s="16">
        <v>132862.88014752162</v>
      </c>
      <c r="F382" s="16">
        <v>167798.22182371462</v>
      </c>
      <c r="G382" s="16">
        <v>133519.64726382788</v>
      </c>
      <c r="H382" s="16">
        <v>130225.122267367</v>
      </c>
      <c r="I382" s="16">
        <v>63965.748780898546</v>
      </c>
      <c r="J382" s="16">
        <v>51956.334752434996</v>
      </c>
      <c r="K382" s="16">
        <v>51228.931537129218</v>
      </c>
      <c r="L382" s="16">
        <v>72486.966502161304</v>
      </c>
      <c r="M382" s="16">
        <v>75467.602022518011</v>
      </c>
      <c r="N382" s="16">
        <v>77565.118722393032</v>
      </c>
      <c r="O382" s="16">
        <v>61616.215747842711</v>
      </c>
    </row>
    <row r="383" spans="1:15" x14ac:dyDescent="0.3">
      <c r="A383" s="15" t="str">
        <f>INDEX('R1. Scenario specifications'!$C$11:$C$49,MATCH($B383,'R1. Scenario specifications'!$A$11:$A$49,0))</f>
        <v>Current 1.75DS, 2030 start, 'Expect the Unexpected' but with cheap energy efficiency</v>
      </c>
      <c r="B383" s="15" t="s">
        <v>42</v>
      </c>
      <c r="C383" s="15" t="s">
        <v>62</v>
      </c>
      <c r="D383" s="15" t="s">
        <v>264</v>
      </c>
      <c r="E383" s="16">
        <v>114188.52179597958</v>
      </c>
      <c r="F383" s="16">
        <v>124225.69911207525</v>
      </c>
      <c r="G383" s="16">
        <v>164332.66770146618</v>
      </c>
      <c r="H383" s="16">
        <v>186632.16982401939</v>
      </c>
      <c r="I383" s="16">
        <v>187087.67657195867</v>
      </c>
      <c r="J383" s="16">
        <v>139666.67743103372</v>
      </c>
      <c r="K383" s="16">
        <v>92666.379329909483</v>
      </c>
      <c r="L383" s="16">
        <v>119455.17373975051</v>
      </c>
      <c r="M383" s="16">
        <v>99687.219983758987</v>
      </c>
      <c r="N383" s="16">
        <v>77163.288490488616</v>
      </c>
      <c r="O383" s="16">
        <v>56133.979458219612</v>
      </c>
    </row>
    <row r="384" spans="1:15" x14ac:dyDescent="0.3">
      <c r="A384" s="15" t="str">
        <f>INDEX('R1. Scenario specifications'!$C$11:$C$49,MATCH($B384,'R1. Scenario specifications'!$A$11:$A$49,0))</f>
        <v>Current 1.75DS, 2030 start, 'Expect the Unexpected' but with cheap energy efficiency</v>
      </c>
      <c r="B384" s="15" t="s">
        <v>42</v>
      </c>
      <c r="C384" s="15" t="s">
        <v>272</v>
      </c>
      <c r="D384" s="15" t="s">
        <v>265</v>
      </c>
      <c r="E384" s="16">
        <v>10361.181745582538</v>
      </c>
      <c r="F384" s="16">
        <v>10407.83994371498</v>
      </c>
      <c r="G384" s="16">
        <v>14509.24940053353</v>
      </c>
      <c r="H384" s="16">
        <v>17821.465670118941</v>
      </c>
      <c r="I384" s="16">
        <v>20422.13952341269</v>
      </c>
      <c r="J384" s="16">
        <v>24879.641130924123</v>
      </c>
      <c r="K384" s="16">
        <v>26536.967353751781</v>
      </c>
      <c r="L384" s="16">
        <v>27453.674391747485</v>
      </c>
      <c r="M384" s="16">
        <v>30251.286665722277</v>
      </c>
      <c r="N384" s="16">
        <v>32989.123721230084</v>
      </c>
      <c r="O384" s="16">
        <v>35057.782200590023</v>
      </c>
    </row>
    <row r="385" spans="1:15" x14ac:dyDescent="0.3">
      <c r="A385" s="15" t="str">
        <f>INDEX('R1. Scenario specifications'!$C$11:$C$49,MATCH($B385,'R1. Scenario specifications'!$A$11:$A$49,0))</f>
        <v>Current 1.75DS, 2030 start, 'Expect the Unexpected' but with cheap energy efficiency</v>
      </c>
      <c r="B385" s="15" t="s">
        <v>42</v>
      </c>
      <c r="C385" s="15" t="s">
        <v>273</v>
      </c>
      <c r="D385" s="15" t="s">
        <v>266</v>
      </c>
      <c r="E385" s="16">
        <v>9499.4101148835834</v>
      </c>
      <c r="F385" s="16">
        <v>9854.7685931259057</v>
      </c>
      <c r="G385" s="16">
        <v>13753.197500000002</v>
      </c>
      <c r="H385" s="16">
        <v>14596.416971320799</v>
      </c>
      <c r="I385" s="16">
        <v>15649.957222630908</v>
      </c>
      <c r="J385" s="16">
        <v>22091.465335069028</v>
      </c>
      <c r="K385" s="16">
        <v>28763.214037516071</v>
      </c>
      <c r="L385" s="16">
        <v>30760.340745957772</v>
      </c>
      <c r="M385" s="16">
        <v>33269.064320787416</v>
      </c>
      <c r="N385" s="16">
        <v>35555.67952180501</v>
      </c>
      <c r="O385" s="16">
        <v>39237.675000000003</v>
      </c>
    </row>
    <row r="386" spans="1:15" x14ac:dyDescent="0.3">
      <c r="A386" s="15" t="str">
        <f>INDEX('R1. Scenario specifications'!$C$11:$C$49,MATCH($B386,'R1. Scenario specifications'!$A$11:$A$49,0))</f>
        <v>Current 1.75DS, 2030 start, 'Expect the Unexpected' but with cheap energy efficiency</v>
      </c>
      <c r="B386" s="15" t="s">
        <v>42</v>
      </c>
      <c r="C386" s="15" t="s">
        <v>63</v>
      </c>
      <c r="D386" s="15" t="s">
        <v>275</v>
      </c>
      <c r="E386" s="16">
        <v>152820.69448659301</v>
      </c>
      <c r="F386" s="16">
        <v>158352.36410209554</v>
      </c>
      <c r="G386" s="16">
        <v>171674.73716211616</v>
      </c>
      <c r="H386" s="16">
        <v>182982.86503821131</v>
      </c>
      <c r="I386" s="16">
        <v>156719.21462137491</v>
      </c>
      <c r="J386" s="16">
        <v>146409.62687907516</v>
      </c>
      <c r="K386" s="16">
        <v>136701.97985171399</v>
      </c>
      <c r="L386" s="16">
        <v>138936.80625595892</v>
      </c>
      <c r="M386" s="16">
        <v>137937.44539230186</v>
      </c>
      <c r="N386" s="16">
        <v>133764.83992129785</v>
      </c>
      <c r="O386" s="16">
        <v>122678.66482198607</v>
      </c>
    </row>
    <row r="387" spans="1:15" x14ac:dyDescent="0.3">
      <c r="A387" s="15" t="str">
        <f>INDEX('R1. Scenario specifications'!$C$11:$C$49,MATCH($B387,'R1. Scenario specifications'!$A$11:$A$49,0))</f>
        <v>Current 1.75DS, 2030 start, 'Expect the Unexpected' but with cheap energy efficiency</v>
      </c>
      <c r="B387" s="15" t="s">
        <v>42</v>
      </c>
      <c r="C387" s="15" t="s">
        <v>67</v>
      </c>
      <c r="D387" s="15" t="s">
        <v>267</v>
      </c>
      <c r="E387" s="16">
        <v>202.70125377665161</v>
      </c>
      <c r="F387" s="16">
        <v>194.90848865877462</v>
      </c>
      <c r="G387" s="16">
        <v>2623.4120224374333</v>
      </c>
      <c r="H387" s="16">
        <v>4141.7991140472104</v>
      </c>
      <c r="I387" s="16">
        <v>5724.0195453521428</v>
      </c>
      <c r="J387" s="16">
        <v>8400.8937613631551</v>
      </c>
      <c r="K387" s="16">
        <v>12847.711801759371</v>
      </c>
      <c r="L387" s="16">
        <v>11794.462303819842</v>
      </c>
      <c r="M387" s="16">
        <v>13236.179519750423</v>
      </c>
      <c r="N387" s="16">
        <v>15278.897031526722</v>
      </c>
      <c r="O387" s="16">
        <v>18969.51100335272</v>
      </c>
    </row>
    <row r="388" spans="1:15" x14ac:dyDescent="0.3">
      <c r="A388" s="15" t="str">
        <f>INDEX('R1. Scenario specifications'!$C$11:$C$49,MATCH($B388,'R1. Scenario specifications'!$A$11:$A$49,0))</f>
        <v>Current 1.75DS, 2030 start, 'Expect the Unexpected' but with cheap energy efficiency</v>
      </c>
      <c r="B388" s="15" t="s">
        <v>42</v>
      </c>
      <c r="C388" s="15" t="s">
        <v>71</v>
      </c>
      <c r="D388" s="15" t="s">
        <v>268</v>
      </c>
      <c r="E388" s="16">
        <v>67.937052631788802</v>
      </c>
      <c r="F388" s="16">
        <v>458.66984800047192</v>
      </c>
      <c r="G388" s="16">
        <v>1278.4438452900149</v>
      </c>
      <c r="H388" s="16">
        <v>3882.7361780122792</v>
      </c>
      <c r="I388" s="16">
        <v>15764.083022590594</v>
      </c>
      <c r="J388" s="16">
        <v>28273.200145287497</v>
      </c>
      <c r="K388" s="16">
        <v>42579.616662913075</v>
      </c>
      <c r="L388" s="16">
        <v>50336.026236095946</v>
      </c>
      <c r="M388" s="16">
        <v>67937.860632227603</v>
      </c>
      <c r="N388" s="16">
        <v>84174.806610898639</v>
      </c>
      <c r="O388" s="16">
        <v>101092.50313079219</v>
      </c>
    </row>
    <row r="389" spans="1:15" x14ac:dyDescent="0.3">
      <c r="A389" s="15" t="str">
        <f>INDEX('R1. Scenario specifications'!$C$11:$C$49,MATCH($B389,'R1. Scenario specifications'!$A$11:$A$49,0))</f>
        <v>Current 1.75DS, 2030 start, 'Expect the Unexpected' but with cheap energy efficiency</v>
      </c>
      <c r="B389" s="15" t="s">
        <v>42</v>
      </c>
      <c r="C389" s="15" t="s">
        <v>72</v>
      </c>
      <c r="D389" s="15" t="s">
        <v>268</v>
      </c>
      <c r="E389" s="16">
        <v>55.461114646679903</v>
      </c>
      <c r="F389" s="16">
        <v>60.524118034134894</v>
      </c>
      <c r="G389" s="16">
        <v>64.687762917592892</v>
      </c>
      <c r="H389" s="16">
        <v>64.713826068531574</v>
      </c>
      <c r="I389" s="16">
        <v>66.196435328478884</v>
      </c>
      <c r="J389" s="16">
        <v>73.300653457504552</v>
      </c>
      <c r="K389" s="16">
        <v>107.34624880247213</v>
      </c>
      <c r="L389" s="16">
        <v>107.32601028434094</v>
      </c>
      <c r="M389" s="16">
        <v>368.84933348627226</v>
      </c>
      <c r="N389" s="16">
        <v>368.82909496814108</v>
      </c>
      <c r="O389" s="16">
        <v>368.80885645000984</v>
      </c>
    </row>
    <row r="390" spans="1:15" x14ac:dyDescent="0.3">
      <c r="A390" s="15" t="str">
        <f>INDEX('R1. Scenario specifications'!$C$11:$C$49,MATCH($B390,'R1. Scenario specifications'!$A$11:$A$49,0))</f>
        <v>Current 1.75DS, 2030 start, 'Expect the Unexpected' but with cheap energy efficiency</v>
      </c>
      <c r="B390" s="15" t="s">
        <v>42</v>
      </c>
      <c r="C390" s="15" t="s">
        <v>76</v>
      </c>
      <c r="D390" s="15" t="s">
        <v>267</v>
      </c>
      <c r="E390" s="16">
        <v>1.963099940637433</v>
      </c>
      <c r="F390" s="16">
        <v>1.7858497922310177</v>
      </c>
      <c r="G390" s="16">
        <v>1.5022495547807513</v>
      </c>
      <c r="H390" s="16">
        <v>1.0014997031871673</v>
      </c>
      <c r="I390" s="16">
        <v>0.50074985159358421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</row>
    <row r="391" spans="1:15" x14ac:dyDescent="0.3">
      <c r="A391" s="15" t="str">
        <f>INDEX('R1. Scenario specifications'!$C$11:$C$49,MATCH($B391,'R1. Scenario specifications'!$A$11:$A$49,0))</f>
        <v>Current 1.75DS, 2030 start, 'Expect the Unexpected' but with cheap energy efficiency</v>
      </c>
      <c r="B391" s="15" t="s">
        <v>42</v>
      </c>
      <c r="C391" s="15" t="s">
        <v>73</v>
      </c>
      <c r="D391" s="15" t="s">
        <v>269</v>
      </c>
      <c r="E391" s="16">
        <v>1517.4635089937533</v>
      </c>
      <c r="F391" s="16">
        <v>1704.941889708542</v>
      </c>
      <c r="G391" s="16">
        <v>2729.4881269668758</v>
      </c>
      <c r="H391" s="16">
        <v>4500.4567624903657</v>
      </c>
      <c r="I391" s="16">
        <v>19081.11687022249</v>
      </c>
      <c r="J391" s="16">
        <v>29464.113253971154</v>
      </c>
      <c r="K391" s="16">
        <v>47253.197218869718</v>
      </c>
      <c r="L391" s="16">
        <v>62330.90660478799</v>
      </c>
      <c r="M391" s="16">
        <v>94445.920664282443</v>
      </c>
      <c r="N391" s="16">
        <v>131882.22907486462</v>
      </c>
      <c r="O391" s="16">
        <v>173198.73011176279</v>
      </c>
    </row>
    <row r="392" spans="1:15" x14ac:dyDescent="0.3">
      <c r="A392" s="15" t="str">
        <f>INDEX('R1. Scenario specifications'!$C$11:$C$49,MATCH($B392,'R1. Scenario specifications'!$A$11:$A$49,0))</f>
        <v>Current 1.75DS, 2020 start, 'Expect the Unexpected' but with most conservative biomass CCS / NET technology cost assumptions</v>
      </c>
      <c r="B392" s="15" t="s">
        <v>43</v>
      </c>
      <c r="C392" s="15" t="s">
        <v>271</v>
      </c>
      <c r="D392" s="15" t="s">
        <v>262</v>
      </c>
      <c r="E392" s="16">
        <v>49797.939774847815</v>
      </c>
      <c r="F392" s="16">
        <v>54330.172055368479</v>
      </c>
      <c r="G392" s="16">
        <v>71063.065536118971</v>
      </c>
      <c r="H392" s="16">
        <v>107722.90320657814</v>
      </c>
      <c r="I392" s="16">
        <v>132199.67274367486</v>
      </c>
      <c r="J392" s="16">
        <v>156860.90458863336</v>
      </c>
      <c r="K392" s="16">
        <v>210239.24240626031</v>
      </c>
      <c r="L392" s="16">
        <v>263945.85833932034</v>
      </c>
      <c r="M392" s="16">
        <v>293908.70159950375</v>
      </c>
      <c r="N392" s="16">
        <v>310657.46111403772</v>
      </c>
      <c r="O392" s="16">
        <v>327478.0793361449</v>
      </c>
    </row>
    <row r="393" spans="1:15" x14ac:dyDescent="0.3">
      <c r="A393" s="15" t="str">
        <f>INDEX('R1. Scenario specifications'!$C$11:$C$49,MATCH($B393,'R1. Scenario specifications'!$A$11:$A$49,0))</f>
        <v>Current 1.75DS, 2020 start, 'Expect the Unexpected' but with most conservative biomass CCS / NET technology cost assumptions</v>
      </c>
      <c r="B393" s="15" t="s">
        <v>43</v>
      </c>
      <c r="C393" s="15" t="s">
        <v>61</v>
      </c>
      <c r="D393" s="15" t="s">
        <v>263</v>
      </c>
      <c r="E393" s="16">
        <v>132862.88014752162</v>
      </c>
      <c r="F393" s="16">
        <v>167798.22182371462</v>
      </c>
      <c r="G393" s="16">
        <v>133519.64726382788</v>
      </c>
      <c r="H393" s="16">
        <v>74058.838118591928</v>
      </c>
      <c r="I393" s="16">
        <v>51682.389197523044</v>
      </c>
      <c r="J393" s="16">
        <v>71086.095000190908</v>
      </c>
      <c r="K393" s="16">
        <v>87271.749679750559</v>
      </c>
      <c r="L393" s="16">
        <v>91712.230303123375</v>
      </c>
      <c r="M393" s="16">
        <v>94053.110650159302</v>
      </c>
      <c r="N393" s="16">
        <v>80315.11865676954</v>
      </c>
      <c r="O393" s="16">
        <v>73111.517275779144</v>
      </c>
    </row>
    <row r="394" spans="1:15" x14ac:dyDescent="0.3">
      <c r="A394" s="15" t="str">
        <f>INDEX('R1. Scenario specifications'!$C$11:$C$49,MATCH($B394,'R1. Scenario specifications'!$A$11:$A$49,0))</f>
        <v>Current 1.75DS, 2020 start, 'Expect the Unexpected' but with most conservative biomass CCS / NET technology cost assumptions</v>
      </c>
      <c r="B394" s="15" t="s">
        <v>43</v>
      </c>
      <c r="C394" s="15" t="s">
        <v>62</v>
      </c>
      <c r="D394" s="15" t="s">
        <v>264</v>
      </c>
      <c r="E394" s="16">
        <v>114188.52179597958</v>
      </c>
      <c r="F394" s="16">
        <v>124225.69911207525</v>
      </c>
      <c r="G394" s="16">
        <v>164332.66770146618</v>
      </c>
      <c r="H394" s="16">
        <v>195487.77787924203</v>
      </c>
      <c r="I394" s="16">
        <v>198503.60461751977</v>
      </c>
      <c r="J394" s="16">
        <v>189511.35576940479</v>
      </c>
      <c r="K394" s="16">
        <v>177110.88268503168</v>
      </c>
      <c r="L394" s="16">
        <v>142021.41716937287</v>
      </c>
      <c r="M394" s="16">
        <v>103177.43178693026</v>
      </c>
      <c r="N394" s="16">
        <v>76833.814949433028</v>
      </c>
      <c r="O394" s="16">
        <v>64871.622308172642</v>
      </c>
    </row>
    <row r="395" spans="1:15" x14ac:dyDescent="0.3">
      <c r="A395" s="15" t="str">
        <f>INDEX('R1. Scenario specifications'!$C$11:$C$49,MATCH($B395,'R1. Scenario specifications'!$A$11:$A$49,0))</f>
        <v>Current 1.75DS, 2020 start, 'Expect the Unexpected' but with most conservative biomass CCS / NET technology cost assumptions</v>
      </c>
      <c r="B395" s="15" t="s">
        <v>43</v>
      </c>
      <c r="C395" s="15" t="s">
        <v>272</v>
      </c>
      <c r="D395" s="15" t="s">
        <v>265</v>
      </c>
      <c r="E395" s="16">
        <v>10361.181745582538</v>
      </c>
      <c r="F395" s="16">
        <v>10407.83994371498</v>
      </c>
      <c r="G395" s="16">
        <v>14509.24940053353</v>
      </c>
      <c r="H395" s="16">
        <v>18438.947968126995</v>
      </c>
      <c r="I395" s="16">
        <v>21725.084638943183</v>
      </c>
      <c r="J395" s="16">
        <v>25004.663902744745</v>
      </c>
      <c r="K395" s="16">
        <v>26910.168494945428</v>
      </c>
      <c r="L395" s="16">
        <v>28949.399229713454</v>
      </c>
      <c r="M395" s="16">
        <v>33106.234994919236</v>
      </c>
      <c r="N395" s="16">
        <v>36454.38157281719</v>
      </c>
      <c r="O395" s="16">
        <v>37601.893167668743</v>
      </c>
    </row>
    <row r="396" spans="1:15" x14ac:dyDescent="0.3">
      <c r="A396" s="15" t="str">
        <f>INDEX('R1. Scenario specifications'!$C$11:$C$49,MATCH($B396,'R1. Scenario specifications'!$A$11:$A$49,0))</f>
        <v>Current 1.75DS, 2020 start, 'Expect the Unexpected' but with most conservative biomass CCS / NET technology cost assumptions</v>
      </c>
      <c r="B396" s="15" t="s">
        <v>43</v>
      </c>
      <c r="C396" s="15" t="s">
        <v>273</v>
      </c>
      <c r="D396" s="15" t="s">
        <v>266</v>
      </c>
      <c r="E396" s="16">
        <v>9499.4101148835834</v>
      </c>
      <c r="F396" s="16">
        <v>9854.7685931259057</v>
      </c>
      <c r="G396" s="16">
        <v>13753.197500000002</v>
      </c>
      <c r="H396" s="16">
        <v>14596.416971320799</v>
      </c>
      <c r="I396" s="16">
        <v>17114.654983138742</v>
      </c>
      <c r="J396" s="16">
        <v>23128.918657027491</v>
      </c>
      <c r="K396" s="16">
        <v>26648.82284545678</v>
      </c>
      <c r="L396" s="16">
        <v>32022.411220642789</v>
      </c>
      <c r="M396" s="16">
        <v>36283.729845059905</v>
      </c>
      <c r="N396" s="16">
        <v>38453.58</v>
      </c>
      <c r="O396" s="16">
        <v>38483.456921536716</v>
      </c>
    </row>
    <row r="397" spans="1:15" x14ac:dyDescent="0.3">
      <c r="A397" s="15" t="str">
        <f>INDEX('R1. Scenario specifications'!$C$11:$C$49,MATCH($B397,'R1. Scenario specifications'!$A$11:$A$49,0))</f>
        <v>Current 1.75DS, 2020 start, 'Expect the Unexpected' but with most conservative biomass CCS / NET technology cost assumptions</v>
      </c>
      <c r="B397" s="15" t="s">
        <v>43</v>
      </c>
      <c r="C397" s="15" t="s">
        <v>63</v>
      </c>
      <c r="D397" s="15" t="s">
        <v>275</v>
      </c>
      <c r="E397" s="16">
        <v>152820.69448659301</v>
      </c>
      <c r="F397" s="16">
        <v>158352.36410209554</v>
      </c>
      <c r="G397" s="16">
        <v>171674.73716211616</v>
      </c>
      <c r="H397" s="16">
        <v>173529.95585432264</v>
      </c>
      <c r="I397" s="16">
        <v>163402.9101788796</v>
      </c>
      <c r="J397" s="16">
        <v>164926.45119772939</v>
      </c>
      <c r="K397" s="16">
        <v>157823.76970234467</v>
      </c>
      <c r="L397" s="16">
        <v>159169.03617479198</v>
      </c>
      <c r="M397" s="16">
        <v>151691.88155427502</v>
      </c>
      <c r="N397" s="16">
        <v>145312.85021389037</v>
      </c>
      <c r="O397" s="16">
        <v>132433.47565368217</v>
      </c>
    </row>
    <row r="398" spans="1:15" x14ac:dyDescent="0.3">
      <c r="A398" s="15" t="str">
        <f>INDEX('R1. Scenario specifications'!$C$11:$C$49,MATCH($B398,'R1. Scenario specifications'!$A$11:$A$49,0))</f>
        <v>Current 1.75DS, 2020 start, 'Expect the Unexpected' but with most conservative biomass CCS / NET technology cost assumptions</v>
      </c>
      <c r="B398" s="15" t="s">
        <v>43</v>
      </c>
      <c r="C398" s="15" t="s">
        <v>67</v>
      </c>
      <c r="D398" s="15" t="s">
        <v>267</v>
      </c>
      <c r="E398" s="16">
        <v>202.70125377665161</v>
      </c>
      <c r="F398" s="16">
        <v>194.90848865877462</v>
      </c>
      <c r="G398" s="16">
        <v>2623.4120224374333</v>
      </c>
      <c r="H398" s="16">
        <v>4141.7991140472104</v>
      </c>
      <c r="I398" s="16">
        <v>6029.3586125303955</v>
      </c>
      <c r="J398" s="16">
        <v>9812.6372404835347</v>
      </c>
      <c r="K398" s="16">
        <v>10344.788945423128</v>
      </c>
      <c r="L398" s="16">
        <v>13192.404279520952</v>
      </c>
      <c r="M398" s="16">
        <v>18653.613800765845</v>
      </c>
      <c r="N398" s="16">
        <v>25375.059692535327</v>
      </c>
      <c r="O398" s="16">
        <v>27592.93977318579</v>
      </c>
    </row>
    <row r="399" spans="1:15" x14ac:dyDescent="0.3">
      <c r="A399" s="15" t="str">
        <f>INDEX('R1. Scenario specifications'!$C$11:$C$49,MATCH($B399,'R1. Scenario specifications'!$A$11:$A$49,0))</f>
        <v>Current 1.75DS, 2020 start, 'Expect the Unexpected' but with most conservative biomass CCS / NET technology cost assumptions</v>
      </c>
      <c r="B399" s="15" t="s">
        <v>43</v>
      </c>
      <c r="C399" s="15" t="s">
        <v>71</v>
      </c>
      <c r="D399" s="15" t="s">
        <v>268</v>
      </c>
      <c r="E399" s="16">
        <v>67.937052631788802</v>
      </c>
      <c r="F399" s="16">
        <v>458.66984800047192</v>
      </c>
      <c r="G399" s="16">
        <v>1278.4438452900149</v>
      </c>
      <c r="H399" s="16">
        <v>5921.4226643889124</v>
      </c>
      <c r="I399" s="16">
        <v>20565.437894310817</v>
      </c>
      <c r="J399" s="16">
        <v>30175.024499776562</v>
      </c>
      <c r="K399" s="16">
        <v>40087.093974985342</v>
      </c>
      <c r="L399" s="16">
        <v>62294.089154326211</v>
      </c>
      <c r="M399" s="16">
        <v>92127.00621591846</v>
      </c>
      <c r="N399" s="16">
        <v>114197.67858385119</v>
      </c>
      <c r="O399" s="16">
        <v>125035.28484151227</v>
      </c>
    </row>
    <row r="400" spans="1:15" x14ac:dyDescent="0.3">
      <c r="A400" s="15" t="str">
        <f>INDEX('R1. Scenario specifications'!$C$11:$C$49,MATCH($B400,'R1. Scenario specifications'!$A$11:$A$49,0))</f>
        <v>Current 1.75DS, 2020 start, 'Expect the Unexpected' but with most conservative biomass CCS / NET technology cost assumptions</v>
      </c>
      <c r="B400" s="15" t="s">
        <v>43</v>
      </c>
      <c r="C400" s="15" t="s">
        <v>72</v>
      </c>
      <c r="D400" s="15" t="s">
        <v>268</v>
      </c>
      <c r="E400" s="16">
        <v>55.461114646679903</v>
      </c>
      <c r="F400" s="16">
        <v>60.524118034134894</v>
      </c>
      <c r="G400" s="16">
        <v>64.687762917592892</v>
      </c>
      <c r="H400" s="16">
        <v>66.180474858678195</v>
      </c>
      <c r="I400" s="16">
        <v>73.28578536680304</v>
      </c>
      <c r="J400" s="16">
        <v>107.36338494761873</v>
      </c>
      <c r="K400" s="16">
        <v>108.46573889437339</v>
      </c>
      <c r="L400" s="16">
        <v>975.45262715753495</v>
      </c>
      <c r="M400" s="16">
        <v>2029.4998741811648</v>
      </c>
      <c r="N400" s="16">
        <v>2029.4796356630336</v>
      </c>
      <c r="O400" s="16">
        <v>2029.4593971449035</v>
      </c>
    </row>
    <row r="401" spans="1:15" x14ac:dyDescent="0.3">
      <c r="A401" s="15" t="str">
        <f>INDEX('R1. Scenario specifications'!$C$11:$C$49,MATCH($B401,'R1. Scenario specifications'!$A$11:$A$49,0))</f>
        <v>Current 1.75DS, 2020 start, 'Expect the Unexpected' but with most conservative biomass CCS / NET technology cost assumptions</v>
      </c>
      <c r="B401" s="15" t="s">
        <v>43</v>
      </c>
      <c r="C401" s="15" t="s">
        <v>76</v>
      </c>
      <c r="D401" s="15" t="s">
        <v>267</v>
      </c>
      <c r="E401" s="16">
        <v>1.963099940637433</v>
      </c>
      <c r="F401" s="16">
        <v>1.7858497922310177</v>
      </c>
      <c r="G401" s="16">
        <v>1.5022495547807513</v>
      </c>
      <c r="H401" s="16">
        <v>1.0014997031871673</v>
      </c>
      <c r="I401" s="16">
        <v>0.50074985159358421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  <c r="O401" s="16">
        <v>0</v>
      </c>
    </row>
    <row r="402" spans="1:15" x14ac:dyDescent="0.3">
      <c r="A402" s="15" t="str">
        <f>INDEX('R1. Scenario specifications'!$C$11:$C$49,MATCH($B402,'R1. Scenario specifications'!$A$11:$A$49,0))</f>
        <v>Current 1.75DS, 2020 start, 'Expect the Unexpected' but with most conservative biomass CCS / NET technology cost assumptions</v>
      </c>
      <c r="B402" s="15" t="s">
        <v>43</v>
      </c>
      <c r="C402" s="15" t="s">
        <v>73</v>
      </c>
      <c r="D402" s="15" t="s">
        <v>269</v>
      </c>
      <c r="E402" s="16">
        <v>1517.4635089937533</v>
      </c>
      <c r="F402" s="16">
        <v>1704.941889708542</v>
      </c>
      <c r="G402" s="16">
        <v>2729.4881269668758</v>
      </c>
      <c r="H402" s="16">
        <v>12784.679465457384</v>
      </c>
      <c r="I402" s="16">
        <v>26991.848460214107</v>
      </c>
      <c r="J402" s="16">
        <v>33022.64098260257</v>
      </c>
      <c r="K402" s="16">
        <v>48857.369458951267</v>
      </c>
      <c r="L402" s="16">
        <v>79264.21520341374</v>
      </c>
      <c r="M402" s="16">
        <v>125805.31518014136</v>
      </c>
      <c r="N402" s="16">
        <v>172392.66862604837</v>
      </c>
      <c r="O402" s="16">
        <v>209285.27457369363</v>
      </c>
    </row>
    <row r="403" spans="1:15" x14ac:dyDescent="0.3">
      <c r="A403" s="15" t="str">
        <f>INDEX('R1. Scenario specifications'!$C$11:$C$49,MATCH($B403,'R1. Scenario specifications'!$A$11:$A$49,0))</f>
        <v>Current 1.75DS, 2030 start, 'Expect the Unexpected' but with most conservative biomass CCS / NET technology cost assumptions</v>
      </c>
      <c r="B403" s="15" t="s">
        <v>44</v>
      </c>
      <c r="C403" s="15" t="s">
        <v>271</v>
      </c>
      <c r="D403" s="15" t="s">
        <v>262</v>
      </c>
      <c r="E403" s="16">
        <v>49797.939774847815</v>
      </c>
      <c r="F403" s="16">
        <v>54330.172055368479</v>
      </c>
      <c r="G403" s="16">
        <v>71063.065536118971</v>
      </c>
      <c r="H403" s="16">
        <v>102006.92129409105</v>
      </c>
      <c r="I403" s="16">
        <v>132271.9615553256</v>
      </c>
      <c r="J403" s="16">
        <v>157950.79381880304</v>
      </c>
      <c r="K403" s="16">
        <v>236849.38042589481</v>
      </c>
      <c r="L403" s="16">
        <v>264680.96300497861</v>
      </c>
      <c r="M403" s="16">
        <v>290327.85344623995</v>
      </c>
      <c r="N403" s="16">
        <v>310696.72820335347</v>
      </c>
      <c r="O403" s="16">
        <v>327493.58107122197</v>
      </c>
    </row>
    <row r="404" spans="1:15" x14ac:dyDescent="0.3">
      <c r="A404" s="15" t="str">
        <f>INDEX('R1. Scenario specifications'!$C$11:$C$49,MATCH($B404,'R1. Scenario specifications'!$A$11:$A$49,0))</f>
        <v>Current 1.75DS, 2030 start, 'Expect the Unexpected' but with most conservative biomass CCS / NET technology cost assumptions</v>
      </c>
      <c r="B404" s="15" t="s">
        <v>44</v>
      </c>
      <c r="C404" s="15" t="s">
        <v>61</v>
      </c>
      <c r="D404" s="15" t="s">
        <v>263</v>
      </c>
      <c r="E404" s="16">
        <v>132862.88014752162</v>
      </c>
      <c r="F404" s="16">
        <v>167798.22182371462</v>
      </c>
      <c r="G404" s="16">
        <v>133519.64726382788</v>
      </c>
      <c r="H404" s="16">
        <v>130225.122267367</v>
      </c>
      <c r="I404" s="16">
        <v>56455.115717088993</v>
      </c>
      <c r="J404" s="16">
        <v>65319.571518578508</v>
      </c>
      <c r="K404" s="16">
        <v>67564.012054406339</v>
      </c>
      <c r="L404" s="16">
        <v>90941.546326505777</v>
      </c>
      <c r="M404" s="16">
        <v>94212.328694407348</v>
      </c>
      <c r="N404" s="16">
        <v>89544.806737248335</v>
      </c>
      <c r="O404" s="16">
        <v>73954.067598580048</v>
      </c>
    </row>
    <row r="405" spans="1:15" x14ac:dyDescent="0.3">
      <c r="A405" s="15" t="str">
        <f>INDEX('R1. Scenario specifications'!$C$11:$C$49,MATCH($B405,'R1. Scenario specifications'!$A$11:$A$49,0))</f>
        <v>Current 1.75DS, 2030 start, 'Expect the Unexpected' but with most conservative biomass CCS / NET technology cost assumptions</v>
      </c>
      <c r="B405" s="15" t="s">
        <v>44</v>
      </c>
      <c r="C405" s="15" t="s">
        <v>62</v>
      </c>
      <c r="D405" s="15" t="s">
        <v>264</v>
      </c>
      <c r="E405" s="16">
        <v>114188.52179597958</v>
      </c>
      <c r="F405" s="16">
        <v>124225.69911207525</v>
      </c>
      <c r="G405" s="16">
        <v>164332.66770146618</v>
      </c>
      <c r="H405" s="16">
        <v>186632.16982401939</v>
      </c>
      <c r="I405" s="16">
        <v>203032.6878885882</v>
      </c>
      <c r="J405" s="16">
        <v>152589.76208132584</v>
      </c>
      <c r="K405" s="16">
        <v>114015.96671811526</v>
      </c>
      <c r="L405" s="16">
        <v>134015.99566334501</v>
      </c>
      <c r="M405" s="16">
        <v>115205.24966024513</v>
      </c>
      <c r="N405" s="16">
        <v>88495.378806767985</v>
      </c>
      <c r="O405" s="16">
        <v>68833.23523529683</v>
      </c>
    </row>
    <row r="406" spans="1:15" x14ac:dyDescent="0.3">
      <c r="A406" s="15" t="str">
        <f>INDEX('R1. Scenario specifications'!$C$11:$C$49,MATCH($B406,'R1. Scenario specifications'!$A$11:$A$49,0))</f>
        <v>Current 1.75DS, 2030 start, 'Expect the Unexpected' but with most conservative biomass CCS / NET technology cost assumptions</v>
      </c>
      <c r="B406" s="15" t="s">
        <v>44</v>
      </c>
      <c r="C406" s="15" t="s">
        <v>272</v>
      </c>
      <c r="D406" s="15" t="s">
        <v>265</v>
      </c>
      <c r="E406" s="16">
        <v>10361.181745582538</v>
      </c>
      <c r="F406" s="16">
        <v>10407.83994371498</v>
      </c>
      <c r="G406" s="16">
        <v>14509.24940053353</v>
      </c>
      <c r="H406" s="16">
        <v>17821.465670118941</v>
      </c>
      <c r="I406" s="16">
        <v>20735.594567261138</v>
      </c>
      <c r="J406" s="16">
        <v>27187.387226424009</v>
      </c>
      <c r="K406" s="16">
        <v>29495.414580696866</v>
      </c>
      <c r="L406" s="16">
        <v>30822.012481962771</v>
      </c>
      <c r="M406" s="16">
        <v>33869.202991641112</v>
      </c>
      <c r="N406" s="16">
        <v>36769.43658925128</v>
      </c>
      <c r="O406" s="16">
        <v>37984.542341291992</v>
      </c>
    </row>
    <row r="407" spans="1:15" x14ac:dyDescent="0.3">
      <c r="A407" s="15" t="str">
        <f>INDEX('R1. Scenario specifications'!$C$11:$C$49,MATCH($B407,'R1. Scenario specifications'!$A$11:$A$49,0))</f>
        <v>Current 1.75DS, 2030 start, 'Expect the Unexpected' but with most conservative biomass CCS / NET technology cost assumptions</v>
      </c>
      <c r="B407" s="15" t="s">
        <v>44</v>
      </c>
      <c r="C407" s="15" t="s">
        <v>273</v>
      </c>
      <c r="D407" s="15" t="s">
        <v>266</v>
      </c>
      <c r="E407" s="16">
        <v>9499.4101148835834</v>
      </c>
      <c r="F407" s="16">
        <v>9854.7685931259057</v>
      </c>
      <c r="G407" s="16">
        <v>13753.197500000002</v>
      </c>
      <c r="H407" s="16">
        <v>14596.416971320799</v>
      </c>
      <c r="I407" s="16">
        <v>15649.957222630908</v>
      </c>
      <c r="J407" s="16">
        <v>24925.344846272601</v>
      </c>
      <c r="K407" s="16">
        <v>29999.287499999999</v>
      </c>
      <c r="L407" s="16">
        <v>32022.493978702987</v>
      </c>
      <c r="M407" s="16">
        <v>35461.490378522329</v>
      </c>
      <c r="N407" s="16">
        <v>38453.58</v>
      </c>
      <c r="O407" s="16">
        <v>39725.102296283228</v>
      </c>
    </row>
    <row r="408" spans="1:15" x14ac:dyDescent="0.3">
      <c r="A408" s="15" t="str">
        <f>INDEX('R1. Scenario specifications'!$C$11:$C$49,MATCH($B408,'R1. Scenario specifications'!$A$11:$A$49,0))</f>
        <v>Current 1.75DS, 2030 start, 'Expect the Unexpected' but with most conservative biomass CCS / NET technology cost assumptions</v>
      </c>
      <c r="B408" s="15" t="s">
        <v>44</v>
      </c>
      <c r="C408" s="15" t="s">
        <v>63</v>
      </c>
      <c r="D408" s="15" t="s">
        <v>275</v>
      </c>
      <c r="E408" s="16">
        <v>152820.69448659301</v>
      </c>
      <c r="F408" s="16">
        <v>158352.36410209554</v>
      </c>
      <c r="G408" s="16">
        <v>171674.73716211616</v>
      </c>
      <c r="H408" s="16">
        <v>182982.86503821131</v>
      </c>
      <c r="I408" s="16">
        <v>167442.01761380659</v>
      </c>
      <c r="J408" s="16">
        <v>159412.85224260937</v>
      </c>
      <c r="K408" s="16">
        <v>152707.79571210576</v>
      </c>
      <c r="L408" s="16">
        <v>161028.6374523335</v>
      </c>
      <c r="M408" s="16">
        <v>154975.35888331939</v>
      </c>
      <c r="N408" s="16">
        <v>146871.9086958257</v>
      </c>
      <c r="O408" s="16">
        <v>134031.54604502983</v>
      </c>
    </row>
    <row r="409" spans="1:15" x14ac:dyDescent="0.3">
      <c r="A409" s="15" t="str">
        <f>INDEX('R1. Scenario specifications'!$C$11:$C$49,MATCH($B409,'R1. Scenario specifications'!$A$11:$A$49,0))</f>
        <v>Current 1.75DS, 2030 start, 'Expect the Unexpected' but with most conservative biomass CCS / NET technology cost assumptions</v>
      </c>
      <c r="B409" s="15" t="s">
        <v>44</v>
      </c>
      <c r="C409" s="15" t="s">
        <v>67</v>
      </c>
      <c r="D409" s="15" t="s">
        <v>267</v>
      </c>
      <c r="E409" s="16">
        <v>202.70125377665161</v>
      </c>
      <c r="F409" s="16">
        <v>194.90848865877462</v>
      </c>
      <c r="G409" s="16">
        <v>2623.4120224374333</v>
      </c>
      <c r="H409" s="16">
        <v>4141.7991140472104</v>
      </c>
      <c r="I409" s="16">
        <v>6299.4780286552668</v>
      </c>
      <c r="J409" s="16">
        <v>11605.325384784017</v>
      </c>
      <c r="K409" s="16">
        <v>15322.027108532853</v>
      </c>
      <c r="L409" s="16">
        <v>15296.665533783846</v>
      </c>
      <c r="M409" s="16">
        <v>16702.056735061138</v>
      </c>
      <c r="N409" s="16">
        <v>23789.035071037815</v>
      </c>
      <c r="O409" s="16">
        <v>26961.812238697723</v>
      </c>
    </row>
    <row r="410" spans="1:15" x14ac:dyDescent="0.3">
      <c r="A410" s="15" t="str">
        <f>INDEX('R1. Scenario specifications'!$C$11:$C$49,MATCH($B410,'R1. Scenario specifications'!$A$11:$A$49,0))</f>
        <v>Current 1.75DS, 2030 start, 'Expect the Unexpected' but with most conservative biomass CCS / NET technology cost assumptions</v>
      </c>
      <c r="B410" s="15" t="s">
        <v>44</v>
      </c>
      <c r="C410" s="15" t="s">
        <v>71</v>
      </c>
      <c r="D410" s="15" t="s">
        <v>268</v>
      </c>
      <c r="E410" s="16">
        <v>67.937052631788802</v>
      </c>
      <c r="F410" s="16">
        <v>458.66984800047192</v>
      </c>
      <c r="G410" s="16">
        <v>1278.4438452900149</v>
      </c>
      <c r="H410" s="16">
        <v>3882.7361780122792</v>
      </c>
      <c r="I410" s="16">
        <v>16252.465255636838</v>
      </c>
      <c r="J410" s="16">
        <v>33901.893952025246</v>
      </c>
      <c r="K410" s="16">
        <v>53521.925874542692</v>
      </c>
      <c r="L410" s="16">
        <v>69168.909989525069</v>
      </c>
      <c r="M410" s="16">
        <v>90112.476561177886</v>
      </c>
      <c r="N410" s="16">
        <v>106901.58647068001</v>
      </c>
      <c r="O410" s="16">
        <v>122821.49751094119</v>
      </c>
    </row>
    <row r="411" spans="1:15" x14ac:dyDescent="0.3">
      <c r="A411" s="15" t="str">
        <f>INDEX('R1. Scenario specifications'!$C$11:$C$49,MATCH($B411,'R1. Scenario specifications'!$A$11:$A$49,0))</f>
        <v>Current 1.75DS, 2030 start, 'Expect the Unexpected' but with most conservative biomass CCS / NET technology cost assumptions</v>
      </c>
      <c r="B411" s="15" t="s">
        <v>44</v>
      </c>
      <c r="C411" s="15" t="s">
        <v>72</v>
      </c>
      <c r="D411" s="15" t="s">
        <v>268</v>
      </c>
      <c r="E411" s="16">
        <v>55.461114646679903</v>
      </c>
      <c r="F411" s="16">
        <v>60.524118034134894</v>
      </c>
      <c r="G411" s="16">
        <v>64.687762917592892</v>
      </c>
      <c r="H411" s="16">
        <v>64.713826068531574</v>
      </c>
      <c r="I411" s="16">
        <v>66.201487811954081</v>
      </c>
      <c r="J411" s="16">
        <v>73.329992361984552</v>
      </c>
      <c r="K411" s="16">
        <v>107.49232836491105</v>
      </c>
      <c r="L411" s="16">
        <v>804.00605255124856</v>
      </c>
      <c r="M411" s="16">
        <v>803.98076154964224</v>
      </c>
      <c r="N411" s="16">
        <v>803.95547054803569</v>
      </c>
      <c r="O411" s="16">
        <v>803.93017954642949</v>
      </c>
    </row>
    <row r="412" spans="1:15" x14ac:dyDescent="0.3">
      <c r="A412" s="15" t="str">
        <f>INDEX('R1. Scenario specifications'!$C$11:$C$49,MATCH($B412,'R1. Scenario specifications'!$A$11:$A$49,0))</f>
        <v>Current 1.75DS, 2030 start, 'Expect the Unexpected' but with most conservative biomass CCS / NET technology cost assumptions</v>
      </c>
      <c r="B412" s="15" t="s">
        <v>44</v>
      </c>
      <c r="C412" s="15" t="s">
        <v>76</v>
      </c>
      <c r="D412" s="15" t="s">
        <v>267</v>
      </c>
      <c r="E412" s="16">
        <v>1.963099940637433</v>
      </c>
      <c r="F412" s="16">
        <v>1.7858497922310177</v>
      </c>
      <c r="G412" s="16">
        <v>1.5022495547807513</v>
      </c>
      <c r="H412" s="16">
        <v>1.0014997031871673</v>
      </c>
      <c r="I412" s="16">
        <v>0.50074985159358409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</row>
    <row r="413" spans="1:15" x14ac:dyDescent="0.3">
      <c r="A413" s="15" t="str">
        <f>INDEX('R1. Scenario specifications'!$C$11:$C$49,MATCH($B413,'R1. Scenario specifications'!$A$11:$A$49,0))</f>
        <v>Current 1.75DS, 2030 start, 'Expect the Unexpected' but with most conservative biomass CCS / NET technology cost assumptions</v>
      </c>
      <c r="B413" s="15" t="s">
        <v>44</v>
      </c>
      <c r="C413" s="15" t="s">
        <v>73</v>
      </c>
      <c r="D413" s="15" t="s">
        <v>269</v>
      </c>
      <c r="E413" s="16">
        <v>1517.4635089937533</v>
      </c>
      <c r="F413" s="16">
        <v>1704.941889708542</v>
      </c>
      <c r="G413" s="16">
        <v>2729.4881269668758</v>
      </c>
      <c r="H413" s="16">
        <v>4500.4567624903657</v>
      </c>
      <c r="I413" s="16">
        <v>19492.997300400944</v>
      </c>
      <c r="J413" s="16">
        <v>35187.023328478135</v>
      </c>
      <c r="K413" s="16">
        <v>57211.740433044142</v>
      </c>
      <c r="L413" s="16">
        <v>80176.271523066287</v>
      </c>
      <c r="M413" s="16">
        <v>117645.12203850123</v>
      </c>
      <c r="N413" s="16">
        <v>160682.20683955113</v>
      </c>
      <c r="O413" s="16">
        <v>205379.31574270513</v>
      </c>
    </row>
    <row r="414" spans="1:15" x14ac:dyDescent="0.3">
      <c r="A414" s="15" t="str">
        <f>INDEX('R1. Scenario specifications'!$C$11:$C$49,MATCH($B414,'R1. Scenario specifications'!$A$11:$A$49,0))</f>
        <v>Current 2DS, 2030 start, 'Expect the Unexpected' but with cheap renewables</v>
      </c>
      <c r="B414" s="15" t="s">
        <v>45</v>
      </c>
      <c r="C414" s="15" t="s">
        <v>271</v>
      </c>
      <c r="D414" s="15" t="s">
        <v>262</v>
      </c>
      <c r="E414" s="16">
        <v>49797.939774847815</v>
      </c>
      <c r="F414" s="16">
        <v>54330.172055368479</v>
      </c>
      <c r="G414" s="16">
        <v>71063.065536118971</v>
      </c>
      <c r="H414" s="16">
        <v>102006.92129409105</v>
      </c>
      <c r="I414" s="16">
        <v>122240.86513173406</v>
      </c>
      <c r="J414" s="16">
        <v>153010.1334038974</v>
      </c>
      <c r="K414" s="16">
        <v>174954.96564327655</v>
      </c>
      <c r="L414" s="16">
        <v>221412.21838877114</v>
      </c>
      <c r="M414" s="16">
        <v>275740.91275469621</v>
      </c>
      <c r="N414" s="16">
        <v>308824.40013075847</v>
      </c>
      <c r="O414" s="16">
        <v>327526.67911575083</v>
      </c>
    </row>
    <row r="415" spans="1:15" x14ac:dyDescent="0.3">
      <c r="A415" s="15" t="str">
        <f>INDEX('R1. Scenario specifications'!$C$11:$C$49,MATCH($B415,'R1. Scenario specifications'!$A$11:$A$49,0))</f>
        <v>Current 2DS, 2030 start, 'Expect the Unexpected' but with cheap renewables</v>
      </c>
      <c r="B415" s="15" t="s">
        <v>45</v>
      </c>
      <c r="C415" s="15" t="s">
        <v>61</v>
      </c>
      <c r="D415" s="15" t="s">
        <v>263</v>
      </c>
      <c r="E415" s="16">
        <v>132862.88014752162</v>
      </c>
      <c r="F415" s="16">
        <v>167798.22182371462</v>
      </c>
      <c r="G415" s="16">
        <v>133519.64726382788</v>
      </c>
      <c r="H415" s="16">
        <v>130225.122267367</v>
      </c>
      <c r="I415" s="16">
        <v>88582.533894874447</v>
      </c>
      <c r="J415" s="16">
        <v>70540.089625812325</v>
      </c>
      <c r="K415" s="16">
        <v>82585.909709025611</v>
      </c>
      <c r="L415" s="16">
        <v>91985.741534112618</v>
      </c>
      <c r="M415" s="16">
        <v>102916.02713888377</v>
      </c>
      <c r="N415" s="16">
        <v>104140.02974519793</v>
      </c>
      <c r="O415" s="16">
        <v>94437.388569486313</v>
      </c>
    </row>
    <row r="416" spans="1:15" x14ac:dyDescent="0.3">
      <c r="A416" s="15" t="str">
        <f>INDEX('R1. Scenario specifications'!$C$11:$C$49,MATCH($B416,'R1. Scenario specifications'!$A$11:$A$49,0))</f>
        <v>Current 2DS, 2030 start, 'Expect the Unexpected' but with cheap renewables</v>
      </c>
      <c r="B416" s="15" t="s">
        <v>45</v>
      </c>
      <c r="C416" s="15" t="s">
        <v>62</v>
      </c>
      <c r="D416" s="15" t="s">
        <v>264</v>
      </c>
      <c r="E416" s="16">
        <v>114188.52179597958</v>
      </c>
      <c r="F416" s="16">
        <v>124225.69911207525</v>
      </c>
      <c r="G416" s="16">
        <v>164332.66770146618</v>
      </c>
      <c r="H416" s="16">
        <v>186632.16982401939</v>
      </c>
      <c r="I416" s="16">
        <v>204167.35098407735</v>
      </c>
      <c r="J416" s="16">
        <v>209292.01594511358</v>
      </c>
      <c r="K416" s="16">
        <v>196128.12579008637</v>
      </c>
      <c r="L416" s="16">
        <v>173239.28748735794</v>
      </c>
      <c r="M416" s="16">
        <v>141173.03858399796</v>
      </c>
      <c r="N416" s="16">
        <v>100110.51118067409</v>
      </c>
      <c r="O416" s="16">
        <v>78183.094631443309</v>
      </c>
    </row>
    <row r="417" spans="1:15" x14ac:dyDescent="0.3">
      <c r="A417" s="15" t="str">
        <f>INDEX('R1. Scenario specifications'!$C$11:$C$49,MATCH($B417,'R1. Scenario specifications'!$A$11:$A$49,0))</f>
        <v>Current 2DS, 2030 start, 'Expect the Unexpected' but with cheap renewables</v>
      </c>
      <c r="B417" s="15" t="s">
        <v>45</v>
      </c>
      <c r="C417" s="15" t="s">
        <v>272</v>
      </c>
      <c r="D417" s="15" t="s">
        <v>265</v>
      </c>
      <c r="E417" s="16">
        <v>10361.181745582538</v>
      </c>
      <c r="F417" s="16">
        <v>10407.83994371498</v>
      </c>
      <c r="G417" s="16">
        <v>14509.24940053353</v>
      </c>
      <c r="H417" s="16">
        <v>17821.465670118941</v>
      </c>
      <c r="I417" s="16">
        <v>20470.539181373249</v>
      </c>
      <c r="J417" s="16">
        <v>24814.699897619965</v>
      </c>
      <c r="K417" s="16">
        <v>26335.732885844165</v>
      </c>
      <c r="L417" s="16">
        <v>27429.143317712933</v>
      </c>
      <c r="M417" s="16">
        <v>29252.569287022496</v>
      </c>
      <c r="N417" s="16">
        <v>34459.965773078395</v>
      </c>
      <c r="O417" s="16">
        <v>38143.233620268089</v>
      </c>
    </row>
    <row r="418" spans="1:15" x14ac:dyDescent="0.3">
      <c r="A418" s="15" t="str">
        <f>INDEX('R1. Scenario specifications'!$C$11:$C$49,MATCH($B418,'R1. Scenario specifications'!$A$11:$A$49,0))</f>
        <v>Current 2DS, 2030 start, 'Expect the Unexpected' but with cheap renewables</v>
      </c>
      <c r="B418" s="15" t="s">
        <v>45</v>
      </c>
      <c r="C418" s="15" t="s">
        <v>273</v>
      </c>
      <c r="D418" s="15" t="s">
        <v>266</v>
      </c>
      <c r="E418" s="16">
        <v>9499.4101148835834</v>
      </c>
      <c r="F418" s="16">
        <v>9854.7685931259057</v>
      </c>
      <c r="G418" s="16">
        <v>13753.197500000002</v>
      </c>
      <c r="H418" s="16">
        <v>14596.416971320799</v>
      </c>
      <c r="I418" s="16">
        <v>15649.957222630908</v>
      </c>
      <c r="J418" s="16">
        <v>21767.776733215771</v>
      </c>
      <c r="K418" s="16">
        <v>25961.037628372851</v>
      </c>
      <c r="L418" s="16">
        <v>30611.350292962154</v>
      </c>
      <c r="M418" s="16">
        <v>35144.14293045958</v>
      </c>
      <c r="N418" s="16">
        <v>38198.85471141171</v>
      </c>
      <c r="O418" s="16">
        <v>39733.175000000003</v>
      </c>
    </row>
    <row r="419" spans="1:15" x14ac:dyDescent="0.3">
      <c r="A419" s="15" t="str">
        <f>INDEX('R1. Scenario specifications'!$C$11:$C$49,MATCH($B419,'R1. Scenario specifications'!$A$11:$A$49,0))</f>
        <v>Current 2DS, 2030 start, 'Expect the Unexpected' but with cheap renewables</v>
      </c>
      <c r="B419" s="15" t="s">
        <v>45</v>
      </c>
      <c r="C419" s="15" t="s">
        <v>63</v>
      </c>
      <c r="D419" s="15" t="s">
        <v>275</v>
      </c>
      <c r="E419" s="16">
        <v>152820.69448659301</v>
      </c>
      <c r="F419" s="16">
        <v>158352.36410209554</v>
      </c>
      <c r="G419" s="16">
        <v>171674.73716211616</v>
      </c>
      <c r="H419" s="16">
        <v>182982.86503821131</v>
      </c>
      <c r="I419" s="16">
        <v>173003.15153692308</v>
      </c>
      <c r="J419" s="16">
        <v>161966.1879136182</v>
      </c>
      <c r="K419" s="16">
        <v>160989.27125612216</v>
      </c>
      <c r="L419" s="16">
        <v>160022.91011311088</v>
      </c>
      <c r="M419" s="16">
        <v>159414.06539413679</v>
      </c>
      <c r="N419" s="16">
        <v>153846.09624372536</v>
      </c>
      <c r="O419" s="16">
        <v>136275.36955138607</v>
      </c>
    </row>
    <row r="420" spans="1:15" x14ac:dyDescent="0.3">
      <c r="A420" s="15" t="str">
        <f>INDEX('R1. Scenario specifications'!$C$11:$C$49,MATCH($B420,'R1. Scenario specifications'!$A$11:$A$49,0))</f>
        <v>Current 2DS, 2030 start, 'Expect the Unexpected' but with cheap renewables</v>
      </c>
      <c r="B420" s="15" t="s">
        <v>45</v>
      </c>
      <c r="C420" s="15" t="s">
        <v>67</v>
      </c>
      <c r="D420" s="15" t="s">
        <v>267</v>
      </c>
      <c r="E420" s="16">
        <v>202.70125377665161</v>
      </c>
      <c r="F420" s="16">
        <v>194.90848865877462</v>
      </c>
      <c r="G420" s="16">
        <v>2623.4120224374333</v>
      </c>
      <c r="H420" s="16">
        <v>4141.7991140472104</v>
      </c>
      <c r="I420" s="16">
        <v>5725.9878621137441</v>
      </c>
      <c r="J420" s="16">
        <v>8057.0834231788185</v>
      </c>
      <c r="K420" s="16">
        <v>10622.010311326681</v>
      </c>
      <c r="L420" s="16">
        <v>10558.268127602038</v>
      </c>
      <c r="M420" s="16">
        <v>11547.24175243593</v>
      </c>
      <c r="N420" s="16">
        <v>18203.956481865356</v>
      </c>
      <c r="O420" s="16">
        <v>26358.739295714589</v>
      </c>
    </row>
    <row r="421" spans="1:15" x14ac:dyDescent="0.3">
      <c r="A421" s="15" t="str">
        <f>INDEX('R1. Scenario specifications'!$C$11:$C$49,MATCH($B421,'R1. Scenario specifications'!$A$11:$A$49,0))</f>
        <v>Current 2DS, 2030 start, 'Expect the Unexpected' but with cheap renewables</v>
      </c>
      <c r="B421" s="15" t="s">
        <v>45</v>
      </c>
      <c r="C421" s="15" t="s">
        <v>71</v>
      </c>
      <c r="D421" s="15" t="s">
        <v>268</v>
      </c>
      <c r="E421" s="16">
        <v>67.937052631788802</v>
      </c>
      <c r="F421" s="16">
        <v>458.66984800047192</v>
      </c>
      <c r="G421" s="16">
        <v>1278.4438452900149</v>
      </c>
      <c r="H421" s="16">
        <v>3882.7361780122792</v>
      </c>
      <c r="I421" s="16">
        <v>16802.352742149877</v>
      </c>
      <c r="J421" s="16">
        <v>30500.098558288999</v>
      </c>
      <c r="K421" s="16">
        <v>40658.497538710508</v>
      </c>
      <c r="L421" s="16">
        <v>49287.090495362041</v>
      </c>
      <c r="M421" s="16">
        <v>66961.2430710021</v>
      </c>
      <c r="N421" s="16">
        <v>95304.940831060827</v>
      </c>
      <c r="O421" s="16">
        <v>109625.6965728934</v>
      </c>
    </row>
    <row r="422" spans="1:15" x14ac:dyDescent="0.3">
      <c r="A422" s="15" t="str">
        <f>INDEX('R1. Scenario specifications'!$C$11:$C$49,MATCH($B422,'R1. Scenario specifications'!$A$11:$A$49,0))</f>
        <v>Current 2DS, 2030 start, 'Expect the Unexpected' but with cheap renewables</v>
      </c>
      <c r="B422" s="15" t="s">
        <v>45</v>
      </c>
      <c r="C422" s="15" t="s">
        <v>72</v>
      </c>
      <c r="D422" s="15" t="s">
        <v>268</v>
      </c>
      <c r="E422" s="16">
        <v>55.461114646679903</v>
      </c>
      <c r="F422" s="16">
        <v>60.524118034134894</v>
      </c>
      <c r="G422" s="16">
        <v>64.687762917592892</v>
      </c>
      <c r="H422" s="16">
        <v>64.713826068531574</v>
      </c>
      <c r="I422" s="16">
        <v>64.7262990678432</v>
      </c>
      <c r="J422" s="16">
        <v>64.790481457756187</v>
      </c>
      <c r="K422" s="16">
        <v>65.01389003802727</v>
      </c>
      <c r="L422" s="16">
        <v>582.97290361716739</v>
      </c>
      <c r="M422" s="16">
        <v>582.9526641233947</v>
      </c>
      <c r="N422" s="16">
        <v>582.93242560526357</v>
      </c>
      <c r="O422" s="16">
        <v>582.91218708713234</v>
      </c>
    </row>
    <row r="423" spans="1:15" x14ac:dyDescent="0.3">
      <c r="A423" s="15" t="str">
        <f>INDEX('R1. Scenario specifications'!$C$11:$C$49,MATCH($B423,'R1. Scenario specifications'!$A$11:$A$49,0))</f>
        <v>Current 2DS, 2030 start, 'Expect the Unexpected' but with cheap renewables</v>
      </c>
      <c r="B423" s="15" t="s">
        <v>45</v>
      </c>
      <c r="C423" s="15" t="s">
        <v>76</v>
      </c>
      <c r="D423" s="15" t="s">
        <v>267</v>
      </c>
      <c r="E423" s="16">
        <v>1.963099940637433</v>
      </c>
      <c r="F423" s="16">
        <v>1.7858497922310177</v>
      </c>
      <c r="G423" s="16">
        <v>1.5022495547807513</v>
      </c>
      <c r="H423" s="16">
        <v>1.0014997031871673</v>
      </c>
      <c r="I423" s="16">
        <v>0.50074985159358421</v>
      </c>
      <c r="J423" s="16">
        <v>0</v>
      </c>
      <c r="K423" s="16">
        <v>0</v>
      </c>
      <c r="L423" s="16">
        <v>0</v>
      </c>
      <c r="M423" s="16">
        <v>0</v>
      </c>
      <c r="N423" s="16">
        <v>0</v>
      </c>
      <c r="O423" s="16">
        <v>0</v>
      </c>
    </row>
    <row r="424" spans="1:15" x14ac:dyDescent="0.3">
      <c r="A424" s="15" t="str">
        <f>INDEX('R1. Scenario specifications'!$C$11:$C$49,MATCH($B424,'R1. Scenario specifications'!$A$11:$A$49,0))</f>
        <v>Current 2DS, 2030 start, 'Expect the Unexpected' but with cheap renewables</v>
      </c>
      <c r="B424" s="15" t="s">
        <v>45</v>
      </c>
      <c r="C424" s="15" t="s">
        <v>73</v>
      </c>
      <c r="D424" s="15" t="s">
        <v>269</v>
      </c>
      <c r="E424" s="16">
        <v>1517.4635089937533</v>
      </c>
      <c r="F424" s="16">
        <v>1704.941889708542</v>
      </c>
      <c r="G424" s="16">
        <v>2729.4881269668758</v>
      </c>
      <c r="H424" s="16">
        <v>4500.4567624903657</v>
      </c>
      <c r="I424" s="16">
        <v>19261.797456246943</v>
      </c>
      <c r="J424" s="16">
        <v>31324.460364488266</v>
      </c>
      <c r="K424" s="16">
        <v>43482.647127657088</v>
      </c>
      <c r="L424" s="16">
        <v>61475.930847085918</v>
      </c>
      <c r="M424" s="16">
        <v>92665.457783489794</v>
      </c>
      <c r="N424" s="16">
        <v>144431.47472352957</v>
      </c>
      <c r="O424" s="16">
        <v>188671.60312760941</v>
      </c>
    </row>
    <row r="425" spans="1:15" x14ac:dyDescent="0.3">
      <c r="A425" s="15" t="str">
        <f>INDEX('R1. Scenario specifications'!$C$11:$C$49,MATCH($B425,'R1. Scenario specifications'!$A$11:$A$49,0))</f>
        <v>Current 2DS, 2020 start, 'Expect the Unexpected' but with cheap CCS</v>
      </c>
      <c r="B425" s="15" t="s">
        <v>46</v>
      </c>
      <c r="C425" s="15" t="s">
        <v>271</v>
      </c>
      <c r="D425" s="15" t="s">
        <v>262</v>
      </c>
      <c r="E425" s="16">
        <v>49797.939774847815</v>
      </c>
      <c r="F425" s="16">
        <v>54330.172055368479</v>
      </c>
      <c r="G425" s="16">
        <v>71063.065536118971</v>
      </c>
      <c r="H425" s="16">
        <v>99356.774217569298</v>
      </c>
      <c r="I425" s="16">
        <v>118636.36858339686</v>
      </c>
      <c r="J425" s="16">
        <v>149442.45333781975</v>
      </c>
      <c r="K425" s="16">
        <v>182295.58027016846</v>
      </c>
      <c r="L425" s="16">
        <v>234038.46363920948</v>
      </c>
      <c r="M425" s="16">
        <v>274124.2178474273</v>
      </c>
      <c r="N425" s="16">
        <v>308513.51327746356</v>
      </c>
      <c r="O425" s="16">
        <v>327546.52662514796</v>
      </c>
    </row>
    <row r="426" spans="1:15" x14ac:dyDescent="0.3">
      <c r="A426" s="15" t="str">
        <f>INDEX('R1. Scenario specifications'!$C$11:$C$49,MATCH($B426,'R1. Scenario specifications'!$A$11:$A$49,0))</f>
        <v>Current 2DS, 2020 start, 'Expect the Unexpected' but with cheap CCS</v>
      </c>
      <c r="B426" s="15" t="s">
        <v>46</v>
      </c>
      <c r="C426" s="15" t="s">
        <v>61</v>
      </c>
      <c r="D426" s="15" t="s">
        <v>263</v>
      </c>
      <c r="E426" s="16">
        <v>132862.88014752162</v>
      </c>
      <c r="F426" s="16">
        <v>167798.22182371462</v>
      </c>
      <c r="G426" s="16">
        <v>133519.64726382788</v>
      </c>
      <c r="H426" s="16">
        <v>99594.599404285094</v>
      </c>
      <c r="I426" s="16">
        <v>87192.080851135179</v>
      </c>
      <c r="J426" s="16">
        <v>85990.246686520361</v>
      </c>
      <c r="K426" s="16">
        <v>93310.340411926125</v>
      </c>
      <c r="L426" s="16">
        <v>89623.533590661362</v>
      </c>
      <c r="M426" s="16">
        <v>104122.24922214416</v>
      </c>
      <c r="N426" s="16">
        <v>105879.49933487162</v>
      </c>
      <c r="O426" s="16">
        <v>98624.87372676871</v>
      </c>
    </row>
    <row r="427" spans="1:15" x14ac:dyDescent="0.3">
      <c r="A427" s="15" t="str">
        <f>INDEX('R1. Scenario specifications'!$C$11:$C$49,MATCH($B427,'R1. Scenario specifications'!$A$11:$A$49,0))</f>
        <v>Current 2DS, 2020 start, 'Expect the Unexpected' but with cheap CCS</v>
      </c>
      <c r="B427" s="15" t="s">
        <v>46</v>
      </c>
      <c r="C427" s="15" t="s">
        <v>62</v>
      </c>
      <c r="D427" s="15" t="s">
        <v>264</v>
      </c>
      <c r="E427" s="16">
        <v>114188.52179597958</v>
      </c>
      <c r="F427" s="16">
        <v>124225.69911207525</v>
      </c>
      <c r="G427" s="16">
        <v>164332.66770146618</v>
      </c>
      <c r="H427" s="16">
        <v>191049.47599734933</v>
      </c>
      <c r="I427" s="16">
        <v>194476.45259385763</v>
      </c>
      <c r="J427" s="16">
        <v>209021.2721571475</v>
      </c>
      <c r="K427" s="16">
        <v>198104.40712990687</v>
      </c>
      <c r="L427" s="16">
        <v>177514.28611030764</v>
      </c>
      <c r="M427" s="16">
        <v>146943.72054069518</v>
      </c>
      <c r="N427" s="16">
        <v>103734.7468042527</v>
      </c>
      <c r="O427" s="16">
        <v>83016.251845206469</v>
      </c>
    </row>
    <row r="428" spans="1:15" x14ac:dyDescent="0.3">
      <c r="A428" s="15" t="str">
        <f>INDEX('R1. Scenario specifications'!$C$11:$C$49,MATCH($B428,'R1. Scenario specifications'!$A$11:$A$49,0))</f>
        <v>Current 2DS, 2020 start, 'Expect the Unexpected' but with cheap CCS</v>
      </c>
      <c r="B428" s="15" t="s">
        <v>46</v>
      </c>
      <c r="C428" s="15" t="s">
        <v>272</v>
      </c>
      <c r="D428" s="15" t="s">
        <v>265</v>
      </c>
      <c r="E428" s="16">
        <v>10361.181745582538</v>
      </c>
      <c r="F428" s="16">
        <v>10407.83994371498</v>
      </c>
      <c r="G428" s="16">
        <v>14509.24940053353</v>
      </c>
      <c r="H428" s="16">
        <v>17821.438355405404</v>
      </c>
      <c r="I428" s="16">
        <v>20227.856075144031</v>
      </c>
      <c r="J428" s="16">
        <v>23346.650457823143</v>
      </c>
      <c r="K428" s="16">
        <v>24989.612230227103</v>
      </c>
      <c r="L428" s="16">
        <v>25968.408147497339</v>
      </c>
      <c r="M428" s="16">
        <v>28468.812261491865</v>
      </c>
      <c r="N428" s="16">
        <v>33494.881769825399</v>
      </c>
      <c r="O428" s="16">
        <v>37511.547545166453</v>
      </c>
    </row>
    <row r="429" spans="1:15" x14ac:dyDescent="0.3">
      <c r="A429" s="15" t="str">
        <f>INDEX('R1. Scenario specifications'!$C$11:$C$49,MATCH($B429,'R1. Scenario specifications'!$A$11:$A$49,0))</f>
        <v>Current 2DS, 2020 start, 'Expect the Unexpected' but with cheap CCS</v>
      </c>
      <c r="B429" s="15" t="s">
        <v>46</v>
      </c>
      <c r="C429" s="15" t="s">
        <v>273</v>
      </c>
      <c r="D429" s="15" t="s">
        <v>266</v>
      </c>
      <c r="E429" s="16">
        <v>9499.4101148835834</v>
      </c>
      <c r="F429" s="16">
        <v>9854.7685931259057</v>
      </c>
      <c r="G429" s="16">
        <v>13753.197500000002</v>
      </c>
      <c r="H429" s="16">
        <v>14596.416971320799</v>
      </c>
      <c r="I429" s="16">
        <v>16422.048682433408</v>
      </c>
      <c r="J429" s="16">
        <v>21168.747396164064</v>
      </c>
      <c r="K429" s="16">
        <v>25644.694312707179</v>
      </c>
      <c r="L429" s="16">
        <v>30584.933604351048</v>
      </c>
      <c r="M429" s="16">
        <v>33296.41925305091</v>
      </c>
      <c r="N429" s="16">
        <v>38178.25438444793</v>
      </c>
      <c r="O429" s="16">
        <v>39686.463255781848</v>
      </c>
    </row>
    <row r="430" spans="1:15" x14ac:dyDescent="0.3">
      <c r="A430" s="15" t="str">
        <f>INDEX('R1. Scenario specifications'!$C$11:$C$49,MATCH($B430,'R1. Scenario specifications'!$A$11:$A$49,0))</f>
        <v>Current 2DS, 2020 start, 'Expect the Unexpected' but with cheap CCS</v>
      </c>
      <c r="B430" s="15" t="s">
        <v>46</v>
      </c>
      <c r="C430" s="15" t="s">
        <v>63</v>
      </c>
      <c r="D430" s="15" t="s">
        <v>275</v>
      </c>
      <c r="E430" s="16">
        <v>152820.69448659301</v>
      </c>
      <c r="F430" s="16">
        <v>158352.36410209554</v>
      </c>
      <c r="G430" s="16">
        <v>171674.73716211616</v>
      </c>
      <c r="H430" s="16">
        <v>175621.14959354617</v>
      </c>
      <c r="I430" s="16">
        <v>172048.78605062806</v>
      </c>
      <c r="J430" s="16">
        <v>165146.22934212472</v>
      </c>
      <c r="K430" s="16">
        <v>162192.96614770795</v>
      </c>
      <c r="L430" s="16">
        <v>157697.88924802869</v>
      </c>
      <c r="M430" s="16">
        <v>159563.46814550477</v>
      </c>
      <c r="N430" s="16">
        <v>154521.84981765118</v>
      </c>
      <c r="O430" s="16">
        <v>136187.07559198566</v>
      </c>
    </row>
    <row r="431" spans="1:15" x14ac:dyDescent="0.3">
      <c r="A431" s="15" t="str">
        <f>INDEX('R1. Scenario specifications'!$C$11:$C$49,MATCH($B431,'R1. Scenario specifications'!$A$11:$A$49,0))</f>
        <v>Current 2DS, 2020 start, 'Expect the Unexpected' but with cheap CCS</v>
      </c>
      <c r="B431" s="15" t="s">
        <v>46</v>
      </c>
      <c r="C431" s="15" t="s">
        <v>67</v>
      </c>
      <c r="D431" s="15" t="s">
        <v>267</v>
      </c>
      <c r="E431" s="16">
        <v>202.70125377665161</v>
      </c>
      <c r="F431" s="16">
        <v>194.90848865877462</v>
      </c>
      <c r="G431" s="16">
        <v>2623.4120224374333</v>
      </c>
      <c r="H431" s="16">
        <v>4141.7991140472104</v>
      </c>
      <c r="I431" s="16">
        <v>5674.7554057920206</v>
      </c>
      <c r="J431" s="16">
        <v>7242.8881714638874</v>
      </c>
      <c r="K431" s="16">
        <v>7557.4778035555719</v>
      </c>
      <c r="L431" s="16">
        <v>10028.344796555575</v>
      </c>
      <c r="M431" s="16">
        <v>12640.078338332405</v>
      </c>
      <c r="N431" s="16">
        <v>20286.407558207051</v>
      </c>
      <c r="O431" s="16">
        <v>26016.538468018531</v>
      </c>
    </row>
    <row r="432" spans="1:15" x14ac:dyDescent="0.3">
      <c r="A432" s="15" t="str">
        <f>INDEX('R1. Scenario specifications'!$C$11:$C$49,MATCH($B432,'R1. Scenario specifications'!$A$11:$A$49,0))</f>
        <v>Current 2DS, 2020 start, 'Expect the Unexpected' but with cheap CCS</v>
      </c>
      <c r="B432" s="15" t="s">
        <v>46</v>
      </c>
      <c r="C432" s="15" t="s">
        <v>71</v>
      </c>
      <c r="D432" s="15" t="s">
        <v>268</v>
      </c>
      <c r="E432" s="16">
        <v>67.937052631788802</v>
      </c>
      <c r="F432" s="16">
        <v>458.66984800047192</v>
      </c>
      <c r="G432" s="16">
        <v>1278.4438452900149</v>
      </c>
      <c r="H432" s="16">
        <v>5216.1753939088294</v>
      </c>
      <c r="I432" s="16">
        <v>18810.073894320405</v>
      </c>
      <c r="J432" s="16">
        <v>29090.013142740165</v>
      </c>
      <c r="K432" s="16">
        <v>36771.338079644724</v>
      </c>
      <c r="L432" s="16">
        <v>45929.021496068402</v>
      </c>
      <c r="M432" s="16">
        <v>61464.518747939612</v>
      </c>
      <c r="N432" s="16">
        <v>89064.480059285881</v>
      </c>
      <c r="O432" s="16">
        <v>103197.49638749206</v>
      </c>
    </row>
    <row r="433" spans="1:15" x14ac:dyDescent="0.3">
      <c r="A433" s="15" t="str">
        <f>INDEX('R1. Scenario specifications'!$C$11:$C$49,MATCH($B433,'R1. Scenario specifications'!$A$11:$A$49,0))</f>
        <v>Current 2DS, 2020 start, 'Expect the Unexpected' but with cheap CCS</v>
      </c>
      <c r="B433" s="15" t="s">
        <v>46</v>
      </c>
      <c r="C433" s="15" t="s">
        <v>72</v>
      </c>
      <c r="D433" s="15" t="s">
        <v>268</v>
      </c>
      <c r="E433" s="16">
        <v>55.461114646679903</v>
      </c>
      <c r="F433" s="16">
        <v>60.524118034134894</v>
      </c>
      <c r="G433" s="16">
        <v>64.687762917592892</v>
      </c>
      <c r="H433" s="16">
        <v>64.711658906117094</v>
      </c>
      <c r="I433" s="16">
        <v>64.752463929049256</v>
      </c>
      <c r="J433" s="16">
        <v>64.884860300514418</v>
      </c>
      <c r="K433" s="16">
        <v>65.434481825273679</v>
      </c>
      <c r="L433" s="16">
        <v>628.9251095258262</v>
      </c>
      <c r="M433" s="16">
        <v>740.99026370654371</v>
      </c>
      <c r="N433" s="16">
        <v>740.97002518841248</v>
      </c>
      <c r="O433" s="16">
        <v>740.94978667028124</v>
      </c>
    </row>
    <row r="434" spans="1:15" x14ac:dyDescent="0.3">
      <c r="A434" s="15" t="str">
        <f>INDEX('R1. Scenario specifications'!$C$11:$C$49,MATCH($B434,'R1. Scenario specifications'!$A$11:$A$49,0))</f>
        <v>Current 2DS, 2020 start, 'Expect the Unexpected' but with cheap CCS</v>
      </c>
      <c r="B434" s="15" t="s">
        <v>46</v>
      </c>
      <c r="C434" s="15" t="s">
        <v>76</v>
      </c>
      <c r="D434" s="15" t="s">
        <v>267</v>
      </c>
      <c r="E434" s="16">
        <v>1.963099940637433</v>
      </c>
      <c r="F434" s="16">
        <v>1.7858497922310177</v>
      </c>
      <c r="G434" s="16">
        <v>1.5022495547807513</v>
      </c>
      <c r="H434" s="16">
        <v>1.0014997031871682</v>
      </c>
      <c r="I434" s="16">
        <v>0.50074985159358421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  <c r="O434" s="16">
        <v>0</v>
      </c>
    </row>
    <row r="435" spans="1:15" x14ac:dyDescent="0.3">
      <c r="A435" s="15" t="str">
        <f>INDEX('R1. Scenario specifications'!$C$11:$C$49,MATCH($B435,'R1. Scenario specifications'!$A$11:$A$49,0))</f>
        <v>Current 2DS, 2020 start, 'Expect the Unexpected' but with cheap CCS</v>
      </c>
      <c r="B435" s="15" t="s">
        <v>46</v>
      </c>
      <c r="C435" s="15" t="s">
        <v>73</v>
      </c>
      <c r="D435" s="15" t="s">
        <v>269</v>
      </c>
      <c r="E435" s="16">
        <v>1517.4635089937533</v>
      </c>
      <c r="F435" s="16">
        <v>1704.941889708542</v>
      </c>
      <c r="G435" s="16">
        <v>2729.4881269668758</v>
      </c>
      <c r="H435" s="16">
        <v>11461.152776895793</v>
      </c>
      <c r="I435" s="16">
        <v>26621.665151455411</v>
      </c>
      <c r="J435" s="16">
        <v>31636.147865181218</v>
      </c>
      <c r="K435" s="16">
        <v>43430.089082293518</v>
      </c>
      <c r="L435" s="16">
        <v>62646.003593879941</v>
      </c>
      <c r="M435" s="16">
        <v>91539.072289619478</v>
      </c>
      <c r="N435" s="16">
        <v>143701.945064984</v>
      </c>
      <c r="O435" s="16">
        <v>185875.93288895226</v>
      </c>
    </row>
    <row r="436" spans="1:15" x14ac:dyDescent="0.3">
      <c r="A436" s="15" t="str">
        <f>INDEX('R1. Scenario specifications'!$C$11:$C$49,MATCH($B436,'R1. Scenario specifications'!$A$11:$A$49,0))</f>
        <v>Current 2DS, 2030 start, 'Expect the Unexpected' but with cheap CCS</v>
      </c>
      <c r="B436" s="15" t="s">
        <v>47</v>
      </c>
      <c r="C436" s="15" t="s">
        <v>271</v>
      </c>
      <c r="D436" s="15" t="s">
        <v>262</v>
      </c>
      <c r="E436" s="16">
        <v>49797.939774847815</v>
      </c>
      <c r="F436" s="16">
        <v>54330.172055368479</v>
      </c>
      <c r="G436" s="16">
        <v>71063.065536118971</v>
      </c>
      <c r="H436" s="16">
        <v>102006.92129409105</v>
      </c>
      <c r="I436" s="16">
        <v>123306.85682474544</v>
      </c>
      <c r="J436" s="16">
        <v>153631.9768747972</v>
      </c>
      <c r="K436" s="16">
        <v>176099.0221053063</v>
      </c>
      <c r="L436" s="16">
        <v>221457.88013331278</v>
      </c>
      <c r="M436" s="16">
        <v>275894.95478192676</v>
      </c>
      <c r="N436" s="16">
        <v>308611.03831040731</v>
      </c>
      <c r="O436" s="16">
        <v>327539.61464514199</v>
      </c>
    </row>
    <row r="437" spans="1:15" x14ac:dyDescent="0.3">
      <c r="A437" s="15" t="str">
        <f>INDEX('R1. Scenario specifications'!$C$11:$C$49,MATCH($B437,'R1. Scenario specifications'!$A$11:$A$49,0))</f>
        <v>Current 2DS, 2030 start, 'Expect the Unexpected' but with cheap CCS</v>
      </c>
      <c r="B437" s="15" t="s">
        <v>47</v>
      </c>
      <c r="C437" s="15" t="s">
        <v>61</v>
      </c>
      <c r="D437" s="15" t="s">
        <v>263</v>
      </c>
      <c r="E437" s="16">
        <v>132862.88014752162</v>
      </c>
      <c r="F437" s="16">
        <v>167798.22182371462</v>
      </c>
      <c r="G437" s="16">
        <v>133519.64726382788</v>
      </c>
      <c r="H437" s="16">
        <v>130225.122267367</v>
      </c>
      <c r="I437" s="16">
        <v>88521.276536777223</v>
      </c>
      <c r="J437" s="16">
        <v>70606.453780280091</v>
      </c>
      <c r="K437" s="16">
        <v>82573.548330344362</v>
      </c>
      <c r="L437" s="16">
        <v>91777.294323033697</v>
      </c>
      <c r="M437" s="16">
        <v>102998.9133407542</v>
      </c>
      <c r="N437" s="16">
        <v>104320.9935749248</v>
      </c>
      <c r="O437" s="16">
        <v>94385.284861011576</v>
      </c>
    </row>
    <row r="438" spans="1:15" x14ac:dyDescent="0.3">
      <c r="A438" s="15" t="str">
        <f>INDEX('R1. Scenario specifications'!$C$11:$C$49,MATCH($B438,'R1. Scenario specifications'!$A$11:$A$49,0))</f>
        <v>Current 2DS, 2030 start, 'Expect the Unexpected' but with cheap CCS</v>
      </c>
      <c r="B438" s="15" t="s">
        <v>47</v>
      </c>
      <c r="C438" s="15" t="s">
        <v>62</v>
      </c>
      <c r="D438" s="15" t="s">
        <v>264</v>
      </c>
      <c r="E438" s="16">
        <v>114188.52179597958</v>
      </c>
      <c r="F438" s="16">
        <v>124225.69911207525</v>
      </c>
      <c r="G438" s="16">
        <v>164332.66770146618</v>
      </c>
      <c r="H438" s="16">
        <v>186632.16982401939</v>
      </c>
      <c r="I438" s="16">
        <v>204193.85493184056</v>
      </c>
      <c r="J438" s="16">
        <v>208900.97962399153</v>
      </c>
      <c r="K438" s="16">
        <v>196452.70598304333</v>
      </c>
      <c r="L438" s="16">
        <v>173852.86606773915</v>
      </c>
      <c r="M438" s="16">
        <v>142206.67796551439</v>
      </c>
      <c r="N438" s="16">
        <v>100566.90062238721</v>
      </c>
      <c r="O438" s="16">
        <v>78440.996110842912</v>
      </c>
    </row>
    <row r="439" spans="1:15" x14ac:dyDescent="0.3">
      <c r="A439" s="15" t="str">
        <f>INDEX('R1. Scenario specifications'!$C$11:$C$49,MATCH($B439,'R1. Scenario specifications'!$A$11:$A$49,0))</f>
        <v>Current 2DS, 2030 start, 'Expect the Unexpected' but with cheap CCS</v>
      </c>
      <c r="B439" s="15" t="s">
        <v>47</v>
      </c>
      <c r="C439" s="15" t="s">
        <v>272</v>
      </c>
      <c r="D439" s="15" t="s">
        <v>265</v>
      </c>
      <c r="E439" s="16">
        <v>10361.181745582538</v>
      </c>
      <c r="F439" s="16">
        <v>10407.83994371498</v>
      </c>
      <c r="G439" s="16">
        <v>14509.24940053353</v>
      </c>
      <c r="H439" s="16">
        <v>17821.465670118941</v>
      </c>
      <c r="I439" s="16">
        <v>20439.291584073078</v>
      </c>
      <c r="J439" s="16">
        <v>24765.763852136981</v>
      </c>
      <c r="K439" s="16">
        <v>26286.419581141836</v>
      </c>
      <c r="L439" s="16">
        <v>27380.574500237137</v>
      </c>
      <c r="M439" s="16">
        <v>29227.67693077767</v>
      </c>
      <c r="N439" s="16">
        <v>33652.018279910408</v>
      </c>
      <c r="O439" s="16">
        <v>37573.695827180476</v>
      </c>
    </row>
    <row r="440" spans="1:15" x14ac:dyDescent="0.3">
      <c r="A440" s="15" t="str">
        <f>INDEX('R1. Scenario specifications'!$C$11:$C$49,MATCH($B440,'R1. Scenario specifications'!$A$11:$A$49,0))</f>
        <v>Current 2DS, 2030 start, 'Expect the Unexpected' but with cheap CCS</v>
      </c>
      <c r="B440" s="15" t="s">
        <v>47</v>
      </c>
      <c r="C440" s="15" t="s">
        <v>273</v>
      </c>
      <c r="D440" s="15" t="s">
        <v>266</v>
      </c>
      <c r="E440" s="16">
        <v>9499.4101148835834</v>
      </c>
      <c r="F440" s="16">
        <v>9854.7685931259057</v>
      </c>
      <c r="G440" s="16">
        <v>13753.197500000002</v>
      </c>
      <c r="H440" s="16">
        <v>14596.416971320799</v>
      </c>
      <c r="I440" s="16">
        <v>15649.957222630908</v>
      </c>
      <c r="J440" s="16">
        <v>21693.190354578379</v>
      </c>
      <c r="K440" s="16">
        <v>26306.76902298924</v>
      </c>
      <c r="L440" s="16">
        <v>31058.067458516947</v>
      </c>
      <c r="M440" s="16">
        <v>35200.654559757619</v>
      </c>
      <c r="N440" s="16">
        <v>38207.955129056201</v>
      </c>
      <c r="O440" s="16">
        <v>39733.175000000003</v>
      </c>
    </row>
    <row r="441" spans="1:15" x14ac:dyDescent="0.3">
      <c r="A441" s="15" t="str">
        <f>INDEX('R1. Scenario specifications'!$C$11:$C$49,MATCH($B441,'R1. Scenario specifications'!$A$11:$A$49,0))</f>
        <v>Current 2DS, 2030 start, 'Expect the Unexpected' but with cheap CCS</v>
      </c>
      <c r="B441" s="15" t="s">
        <v>47</v>
      </c>
      <c r="C441" s="15" t="s">
        <v>63</v>
      </c>
      <c r="D441" s="15" t="s">
        <v>275</v>
      </c>
      <c r="E441" s="16">
        <v>152820.69448659301</v>
      </c>
      <c r="F441" s="16">
        <v>158352.36410209554</v>
      </c>
      <c r="G441" s="16">
        <v>171674.73716211616</v>
      </c>
      <c r="H441" s="16">
        <v>182982.86503821131</v>
      </c>
      <c r="I441" s="16">
        <v>173005.16392555789</v>
      </c>
      <c r="J441" s="16">
        <v>162008.37608930108</v>
      </c>
      <c r="K441" s="16">
        <v>160489.61295716005</v>
      </c>
      <c r="L441" s="16">
        <v>159397.32129883789</v>
      </c>
      <c r="M441" s="16">
        <v>159305.22486531825</v>
      </c>
      <c r="N441" s="16">
        <v>153624.96065915385</v>
      </c>
      <c r="O441" s="16">
        <v>136201.7070897494</v>
      </c>
    </row>
    <row r="442" spans="1:15" x14ac:dyDescent="0.3">
      <c r="A442" s="15" t="str">
        <f>INDEX('R1. Scenario specifications'!$C$11:$C$49,MATCH($B442,'R1. Scenario specifications'!$A$11:$A$49,0))</f>
        <v>Current 2DS, 2030 start, 'Expect the Unexpected' but with cheap CCS</v>
      </c>
      <c r="B442" s="15" t="s">
        <v>47</v>
      </c>
      <c r="C442" s="15" t="s">
        <v>67</v>
      </c>
      <c r="D442" s="15" t="s">
        <v>267</v>
      </c>
      <c r="E442" s="16">
        <v>202.70125377665161</v>
      </c>
      <c r="F442" s="16">
        <v>194.90848865877462</v>
      </c>
      <c r="G442" s="16">
        <v>2623.4120224374333</v>
      </c>
      <c r="H442" s="16">
        <v>4141.7991140472104</v>
      </c>
      <c r="I442" s="16">
        <v>5708.9146925765672</v>
      </c>
      <c r="J442" s="16">
        <v>8058.2009225251322</v>
      </c>
      <c r="K442" s="16">
        <v>11079.264052621404</v>
      </c>
      <c r="L442" s="16">
        <v>11104.321809643814</v>
      </c>
      <c r="M442" s="16">
        <v>12345.129860215913</v>
      </c>
      <c r="N442" s="16">
        <v>20216.532731911866</v>
      </c>
      <c r="O442" s="16">
        <v>27945.225751556725</v>
      </c>
    </row>
    <row r="443" spans="1:15" x14ac:dyDescent="0.3">
      <c r="A443" s="15" t="str">
        <f>INDEX('R1. Scenario specifications'!$C$11:$C$49,MATCH($B443,'R1. Scenario specifications'!$A$11:$A$49,0))</f>
        <v>Current 2DS, 2030 start, 'Expect the Unexpected' but with cheap CCS</v>
      </c>
      <c r="B443" s="15" t="s">
        <v>47</v>
      </c>
      <c r="C443" s="15" t="s">
        <v>71</v>
      </c>
      <c r="D443" s="15" t="s">
        <v>268</v>
      </c>
      <c r="E443" s="16">
        <v>67.937052631788802</v>
      </c>
      <c r="F443" s="16">
        <v>458.66984800047192</v>
      </c>
      <c r="G443" s="16">
        <v>1278.4438452900149</v>
      </c>
      <c r="H443" s="16">
        <v>3882.7361780122792</v>
      </c>
      <c r="I443" s="16">
        <v>16444.629207521622</v>
      </c>
      <c r="J443" s="16">
        <v>29993.23517375677</v>
      </c>
      <c r="K443" s="16">
        <v>38851.511914163282</v>
      </c>
      <c r="L443" s="16">
        <v>47606.554796771408</v>
      </c>
      <c r="M443" s="16">
        <v>64852.229575305777</v>
      </c>
      <c r="N443" s="16">
        <v>92951.601956691797</v>
      </c>
      <c r="O443" s="16">
        <v>108080.66537562333</v>
      </c>
    </row>
    <row r="444" spans="1:15" x14ac:dyDescent="0.3">
      <c r="A444" s="15" t="str">
        <f>INDEX('R1. Scenario specifications'!$C$11:$C$49,MATCH($B444,'R1. Scenario specifications'!$A$11:$A$49,0))</f>
        <v>Current 2DS, 2030 start, 'Expect the Unexpected' but with cheap CCS</v>
      </c>
      <c r="B444" s="15" t="s">
        <v>47</v>
      </c>
      <c r="C444" s="15" t="s">
        <v>72</v>
      </c>
      <c r="D444" s="15" t="s">
        <v>268</v>
      </c>
      <c r="E444" s="16">
        <v>55.461114646679903</v>
      </c>
      <c r="F444" s="16">
        <v>60.524118034134894</v>
      </c>
      <c r="G444" s="16">
        <v>64.687762917592892</v>
      </c>
      <c r="H444" s="16">
        <v>64.713826068531574</v>
      </c>
      <c r="I444" s="16">
        <v>64.7262990678432</v>
      </c>
      <c r="J444" s="16">
        <v>64.790481457756187</v>
      </c>
      <c r="K444" s="16">
        <v>65.01389003802727</v>
      </c>
      <c r="L444" s="16">
        <v>574.15614414703896</v>
      </c>
      <c r="M444" s="16">
        <v>574.13590465326615</v>
      </c>
      <c r="N444" s="16">
        <v>574.1156661351348</v>
      </c>
      <c r="O444" s="16">
        <v>574.09542761700357</v>
      </c>
    </row>
    <row r="445" spans="1:15" x14ac:dyDescent="0.3">
      <c r="A445" s="15" t="str">
        <f>INDEX('R1. Scenario specifications'!$C$11:$C$49,MATCH($B445,'R1. Scenario specifications'!$A$11:$A$49,0))</f>
        <v>Current 2DS, 2030 start, 'Expect the Unexpected' but with cheap CCS</v>
      </c>
      <c r="B445" s="15" t="s">
        <v>47</v>
      </c>
      <c r="C445" s="15" t="s">
        <v>76</v>
      </c>
      <c r="D445" s="15" t="s">
        <v>267</v>
      </c>
      <c r="E445" s="16">
        <v>1.963099940637433</v>
      </c>
      <c r="F445" s="16">
        <v>1.7858497922310177</v>
      </c>
      <c r="G445" s="16">
        <v>1.5022495547807513</v>
      </c>
      <c r="H445" s="16">
        <v>1.0014997031871673</v>
      </c>
      <c r="I445" s="16">
        <v>0.50074985159358421</v>
      </c>
      <c r="J445" s="16">
        <v>0</v>
      </c>
      <c r="K445" s="16">
        <v>0</v>
      </c>
      <c r="L445" s="16">
        <v>0</v>
      </c>
      <c r="M445" s="16">
        <v>0</v>
      </c>
      <c r="N445" s="16">
        <v>0</v>
      </c>
      <c r="O445" s="16">
        <v>0</v>
      </c>
    </row>
    <row r="446" spans="1:15" x14ac:dyDescent="0.3">
      <c r="A446" s="15" t="str">
        <f>INDEX('R1. Scenario specifications'!$C$11:$C$49,MATCH($B446,'R1. Scenario specifications'!$A$11:$A$49,0))</f>
        <v>Current 2DS, 2030 start, 'Expect the Unexpected' but with cheap CCS</v>
      </c>
      <c r="B446" s="15" t="s">
        <v>47</v>
      </c>
      <c r="C446" s="15" t="s">
        <v>73</v>
      </c>
      <c r="D446" s="15" t="s">
        <v>269</v>
      </c>
      <c r="E446" s="16">
        <v>1517.4635089937533</v>
      </c>
      <c r="F446" s="16">
        <v>1704.941889708542</v>
      </c>
      <c r="G446" s="16">
        <v>2729.4881269668758</v>
      </c>
      <c r="H446" s="16">
        <v>4500.4567624903657</v>
      </c>
      <c r="I446" s="16">
        <v>19071.890952169095</v>
      </c>
      <c r="J446" s="16">
        <v>31401.587871448537</v>
      </c>
      <c r="K446" s="16">
        <v>43657.189421663643</v>
      </c>
      <c r="L446" s="16">
        <v>61772.188611650628</v>
      </c>
      <c r="M446" s="16">
        <v>92384.878635036759</v>
      </c>
      <c r="N446" s="16">
        <v>144500.1655323446</v>
      </c>
      <c r="O446" s="16">
        <v>188716.9798492218</v>
      </c>
    </row>
    <row r="447" spans="1:15" x14ac:dyDescent="0.3">
      <c r="A447" s="15" t="str">
        <f>INDEX('R1. Scenario specifications'!$C$11:$C$49,MATCH($B447,'R1. Scenario specifications'!$A$11:$A$49,0))</f>
        <v>Current 2DS, 2020 start, 'Expect the Unexpected' but with cheap EVs</v>
      </c>
      <c r="B447" s="15" t="s">
        <v>48</v>
      </c>
      <c r="C447" s="15" t="s">
        <v>271</v>
      </c>
      <c r="D447" s="15" t="s">
        <v>262</v>
      </c>
      <c r="E447" s="16">
        <v>49797.939774847815</v>
      </c>
      <c r="F447" s="16">
        <v>54330.172055368479</v>
      </c>
      <c r="G447" s="16">
        <v>71063.065536118971</v>
      </c>
      <c r="H447" s="16">
        <v>95637.728278027091</v>
      </c>
      <c r="I447" s="16">
        <v>110323.45496793707</v>
      </c>
      <c r="J447" s="16">
        <v>138790.05106169937</v>
      </c>
      <c r="K447" s="16">
        <v>178658.37191184834</v>
      </c>
      <c r="L447" s="16">
        <v>231623.05120708383</v>
      </c>
      <c r="M447" s="16">
        <v>272524.22043393255</v>
      </c>
      <c r="N447" s="16">
        <v>308456.94455930172</v>
      </c>
      <c r="O447" s="16">
        <v>327561.56809702562</v>
      </c>
    </row>
    <row r="448" spans="1:15" x14ac:dyDescent="0.3">
      <c r="A448" s="15" t="str">
        <f>INDEX('R1. Scenario specifications'!$C$11:$C$49,MATCH($B448,'R1. Scenario specifications'!$A$11:$A$49,0))</f>
        <v>Current 2DS, 2020 start, 'Expect the Unexpected' but with cheap EVs</v>
      </c>
      <c r="B448" s="15" t="s">
        <v>48</v>
      </c>
      <c r="C448" s="15" t="s">
        <v>61</v>
      </c>
      <c r="D448" s="15" t="s">
        <v>263</v>
      </c>
      <c r="E448" s="16">
        <v>132862.88014752162</v>
      </c>
      <c r="F448" s="16">
        <v>167798.22182371462</v>
      </c>
      <c r="G448" s="16">
        <v>133519.64726382788</v>
      </c>
      <c r="H448" s="16">
        <v>106375.80759450315</v>
      </c>
      <c r="I448" s="16">
        <v>93735.598814098223</v>
      </c>
      <c r="J448" s="16">
        <v>88172.170791103141</v>
      </c>
      <c r="K448" s="16">
        <v>91312.682428788175</v>
      </c>
      <c r="L448" s="16">
        <v>89257.077455227714</v>
      </c>
      <c r="M448" s="16">
        <v>102202.58487845591</v>
      </c>
      <c r="N448" s="16">
        <v>103817.44709972697</v>
      </c>
      <c r="O448" s="16">
        <v>97669.737532750893</v>
      </c>
    </row>
    <row r="449" spans="1:15" x14ac:dyDescent="0.3">
      <c r="A449" s="15" t="str">
        <f>INDEX('R1. Scenario specifications'!$C$11:$C$49,MATCH($B449,'R1. Scenario specifications'!$A$11:$A$49,0))</f>
        <v>Current 2DS, 2020 start, 'Expect the Unexpected' but with cheap EVs</v>
      </c>
      <c r="B449" s="15" t="s">
        <v>48</v>
      </c>
      <c r="C449" s="15" t="s">
        <v>62</v>
      </c>
      <c r="D449" s="15" t="s">
        <v>264</v>
      </c>
      <c r="E449" s="16">
        <v>114188.52179597958</v>
      </c>
      <c r="F449" s="16">
        <v>124225.69911207525</v>
      </c>
      <c r="G449" s="16">
        <v>164332.66770146618</v>
      </c>
      <c r="H449" s="16">
        <v>186328.77754342358</v>
      </c>
      <c r="I449" s="16">
        <v>195730.90313083914</v>
      </c>
      <c r="J449" s="16">
        <v>200913.6237084372</v>
      </c>
      <c r="K449" s="16">
        <v>198666.40707211778</v>
      </c>
      <c r="L449" s="16">
        <v>180510.34694868396</v>
      </c>
      <c r="M449" s="16">
        <v>148711.81332625283</v>
      </c>
      <c r="N449" s="16">
        <v>104552.75809067841</v>
      </c>
      <c r="O449" s="16">
        <v>82373.000433483758</v>
      </c>
    </row>
    <row r="450" spans="1:15" x14ac:dyDescent="0.3">
      <c r="A450" s="15" t="str">
        <f>INDEX('R1. Scenario specifications'!$C$11:$C$49,MATCH($B450,'R1. Scenario specifications'!$A$11:$A$49,0))</f>
        <v>Current 2DS, 2020 start, 'Expect the Unexpected' but with cheap EVs</v>
      </c>
      <c r="B450" s="15" t="s">
        <v>48</v>
      </c>
      <c r="C450" s="15" t="s">
        <v>272</v>
      </c>
      <c r="D450" s="15" t="s">
        <v>265</v>
      </c>
      <c r="E450" s="16">
        <v>10361.181745582538</v>
      </c>
      <c r="F450" s="16">
        <v>10407.83994371498</v>
      </c>
      <c r="G450" s="16">
        <v>14509.24940053353</v>
      </c>
      <c r="H450" s="16">
        <v>17833.248317660924</v>
      </c>
      <c r="I450" s="16">
        <v>20187.275956870202</v>
      </c>
      <c r="J450" s="16">
        <v>23864.765825861505</v>
      </c>
      <c r="K450" s="16">
        <v>25164.541828621921</v>
      </c>
      <c r="L450" s="16">
        <v>26283.268143902958</v>
      </c>
      <c r="M450" s="16">
        <v>28915.836962180674</v>
      </c>
      <c r="N450" s="16">
        <v>34405.64747476246</v>
      </c>
      <c r="O450" s="16">
        <v>38364.125069489557</v>
      </c>
    </row>
    <row r="451" spans="1:15" x14ac:dyDescent="0.3">
      <c r="A451" s="15" t="str">
        <f>INDEX('R1. Scenario specifications'!$C$11:$C$49,MATCH($B451,'R1. Scenario specifications'!$A$11:$A$49,0))</f>
        <v>Current 2DS, 2020 start, 'Expect the Unexpected' but with cheap EVs</v>
      </c>
      <c r="B451" s="15" t="s">
        <v>48</v>
      </c>
      <c r="C451" s="15" t="s">
        <v>273</v>
      </c>
      <c r="D451" s="15" t="s">
        <v>266</v>
      </c>
      <c r="E451" s="16">
        <v>9499.4101148835834</v>
      </c>
      <c r="F451" s="16">
        <v>9854.7685931259057</v>
      </c>
      <c r="G451" s="16">
        <v>13753.197500000002</v>
      </c>
      <c r="H451" s="16">
        <v>14596.416971320799</v>
      </c>
      <c r="I451" s="16">
        <v>16703.204560326431</v>
      </c>
      <c r="J451" s="16">
        <v>23234.672353102182</v>
      </c>
      <c r="K451" s="16">
        <v>26913.39498422102</v>
      </c>
      <c r="L451" s="16">
        <v>30592.975723591102</v>
      </c>
      <c r="M451" s="16">
        <v>34545.389048744495</v>
      </c>
      <c r="N451" s="16">
        <v>38268.352447755868</v>
      </c>
      <c r="O451" s="16">
        <v>39733.175000000003</v>
      </c>
    </row>
    <row r="452" spans="1:15" x14ac:dyDescent="0.3">
      <c r="A452" s="15" t="str">
        <f>INDEX('R1. Scenario specifications'!$C$11:$C$49,MATCH($B452,'R1. Scenario specifications'!$A$11:$A$49,0))</f>
        <v>Current 2DS, 2020 start, 'Expect the Unexpected' but with cheap EVs</v>
      </c>
      <c r="B452" s="15" t="s">
        <v>48</v>
      </c>
      <c r="C452" s="15" t="s">
        <v>63</v>
      </c>
      <c r="D452" s="15" t="s">
        <v>275</v>
      </c>
      <c r="E452" s="16">
        <v>152820.69448659301</v>
      </c>
      <c r="F452" s="16">
        <v>158352.36410209554</v>
      </c>
      <c r="G452" s="16">
        <v>171674.73716211616</v>
      </c>
      <c r="H452" s="16">
        <v>170399.45901673927</v>
      </c>
      <c r="I452" s="16">
        <v>159883.41014442072</v>
      </c>
      <c r="J452" s="16">
        <v>151901.76387355133</v>
      </c>
      <c r="K452" s="16">
        <v>154339.49082716327</v>
      </c>
      <c r="L452" s="16">
        <v>159582.05833543299</v>
      </c>
      <c r="M452" s="16">
        <v>163178.89615428454</v>
      </c>
      <c r="N452" s="16">
        <v>157929.43446200088</v>
      </c>
      <c r="O452" s="16">
        <v>136715.13807443879</v>
      </c>
    </row>
    <row r="453" spans="1:15" x14ac:dyDescent="0.3">
      <c r="A453" s="15" t="str">
        <f>INDEX('R1. Scenario specifications'!$C$11:$C$49,MATCH($B453,'R1. Scenario specifications'!$A$11:$A$49,0))</f>
        <v>Current 2DS, 2020 start, 'Expect the Unexpected' but with cheap EVs</v>
      </c>
      <c r="B453" s="15" t="s">
        <v>48</v>
      </c>
      <c r="C453" s="15" t="s">
        <v>67</v>
      </c>
      <c r="D453" s="15" t="s">
        <v>267</v>
      </c>
      <c r="E453" s="16">
        <v>202.70125377665161</v>
      </c>
      <c r="F453" s="16">
        <v>194.90848865877462</v>
      </c>
      <c r="G453" s="16">
        <v>2623.4120224374333</v>
      </c>
      <c r="H453" s="16">
        <v>4146.3721284366129</v>
      </c>
      <c r="I453" s="16">
        <v>5808.3450035340438</v>
      </c>
      <c r="J453" s="16">
        <v>7746.5719780809004</v>
      </c>
      <c r="K453" s="16">
        <v>10189.473486993942</v>
      </c>
      <c r="L453" s="16">
        <v>11170.077859009683</v>
      </c>
      <c r="M453" s="16">
        <v>13519.275456013724</v>
      </c>
      <c r="N453" s="16">
        <v>20838.374260193279</v>
      </c>
      <c r="O453" s="16">
        <v>26460.505500212788</v>
      </c>
    </row>
    <row r="454" spans="1:15" x14ac:dyDescent="0.3">
      <c r="A454" s="15" t="str">
        <f>INDEX('R1. Scenario specifications'!$C$11:$C$49,MATCH($B454,'R1. Scenario specifications'!$A$11:$A$49,0))</f>
        <v>Current 2DS, 2020 start, 'Expect the Unexpected' but with cheap EVs</v>
      </c>
      <c r="B454" s="15" t="s">
        <v>48</v>
      </c>
      <c r="C454" s="15" t="s">
        <v>71</v>
      </c>
      <c r="D454" s="15" t="s">
        <v>268</v>
      </c>
      <c r="E454" s="16">
        <v>67.937052631788802</v>
      </c>
      <c r="F454" s="16">
        <v>458.66984800047192</v>
      </c>
      <c r="G454" s="16">
        <v>1278.4438452900149</v>
      </c>
      <c r="H454" s="16">
        <v>4830.0935658534054</v>
      </c>
      <c r="I454" s="16">
        <v>16456.659261600853</v>
      </c>
      <c r="J454" s="16">
        <v>27780.035027737613</v>
      </c>
      <c r="K454" s="16">
        <v>34556.347564216027</v>
      </c>
      <c r="L454" s="16">
        <v>43543.902921565867</v>
      </c>
      <c r="M454" s="16">
        <v>58607.366563097537</v>
      </c>
      <c r="N454" s="16">
        <v>88983.27918314698</v>
      </c>
      <c r="O454" s="16">
        <v>101834.29911371981</v>
      </c>
    </row>
    <row r="455" spans="1:15" x14ac:dyDescent="0.3">
      <c r="A455" s="15" t="str">
        <f>INDEX('R1. Scenario specifications'!$C$11:$C$49,MATCH($B455,'R1. Scenario specifications'!$A$11:$A$49,0))</f>
        <v>Current 2DS, 2020 start, 'Expect the Unexpected' but with cheap EVs</v>
      </c>
      <c r="B455" s="15" t="s">
        <v>48</v>
      </c>
      <c r="C455" s="15" t="s">
        <v>72</v>
      </c>
      <c r="D455" s="15" t="s">
        <v>268</v>
      </c>
      <c r="E455" s="16">
        <v>55.461114646679903</v>
      </c>
      <c r="F455" s="16">
        <v>60.524118034134894</v>
      </c>
      <c r="G455" s="16">
        <v>64.687762917592892</v>
      </c>
      <c r="H455" s="16">
        <v>64.706789747717096</v>
      </c>
      <c r="I455" s="16">
        <v>64.723110374638068</v>
      </c>
      <c r="J455" s="16">
        <v>64.743762801845492</v>
      </c>
      <c r="K455" s="16">
        <v>64.73195181496439</v>
      </c>
      <c r="L455" s="16">
        <v>234.82276175254106</v>
      </c>
      <c r="M455" s="16">
        <v>354.90197989680956</v>
      </c>
      <c r="N455" s="16">
        <v>354.88174137867833</v>
      </c>
      <c r="O455" s="16">
        <v>354.86150286054709</v>
      </c>
    </row>
    <row r="456" spans="1:15" x14ac:dyDescent="0.3">
      <c r="A456" s="15" t="str">
        <f>INDEX('R1. Scenario specifications'!$C$11:$C$49,MATCH($B456,'R1. Scenario specifications'!$A$11:$A$49,0))</f>
        <v>Current 2DS, 2020 start, 'Expect the Unexpected' but with cheap EVs</v>
      </c>
      <c r="B456" s="15" t="s">
        <v>48</v>
      </c>
      <c r="C456" s="15" t="s">
        <v>76</v>
      </c>
      <c r="D456" s="15" t="s">
        <v>267</v>
      </c>
      <c r="E456" s="16">
        <v>1.963099940637433</v>
      </c>
      <c r="F456" s="16">
        <v>1.7858497922310177</v>
      </c>
      <c r="G456" s="16">
        <v>1.5022495547807513</v>
      </c>
      <c r="H456" s="16">
        <v>1.0014997031871682</v>
      </c>
      <c r="I456" s="16">
        <v>0.50074985159358421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</row>
    <row r="457" spans="1:15" x14ac:dyDescent="0.3">
      <c r="A457" s="15" t="str">
        <f>INDEX('R1. Scenario specifications'!$C$11:$C$49,MATCH($B457,'R1. Scenario specifications'!$A$11:$A$49,0))</f>
        <v>Current 2DS, 2020 start, 'Expect the Unexpected' but with cheap EVs</v>
      </c>
      <c r="B457" s="15" t="s">
        <v>48</v>
      </c>
      <c r="C457" s="15" t="s">
        <v>73</v>
      </c>
      <c r="D457" s="15" t="s">
        <v>269</v>
      </c>
      <c r="E457" s="16">
        <v>1517.4635089937533</v>
      </c>
      <c r="F457" s="16">
        <v>1704.941889708542</v>
      </c>
      <c r="G457" s="16">
        <v>2729.4881269668758</v>
      </c>
      <c r="H457" s="16">
        <v>11844.613802521531</v>
      </c>
      <c r="I457" s="16">
        <v>28539.234359281916</v>
      </c>
      <c r="J457" s="16">
        <v>35140.144951883674</v>
      </c>
      <c r="K457" s="16">
        <v>47170.19586828693</v>
      </c>
      <c r="L457" s="16">
        <v>63911.629982718063</v>
      </c>
      <c r="M457" s="16">
        <v>91757.259506880393</v>
      </c>
      <c r="N457" s="16">
        <v>145610.5299386121</v>
      </c>
      <c r="O457" s="16">
        <v>186248.30268542716</v>
      </c>
    </row>
    <row r="458" spans="1:15" x14ac:dyDescent="0.3">
      <c r="A458" s="15" t="str">
        <f>INDEX('R1. Scenario specifications'!$C$11:$C$49,MATCH($B458,'R1. Scenario specifications'!$A$11:$A$49,0))</f>
        <v>Current 2DS, 2030 start, 'Expect the Unexpected' but with cheap EVs</v>
      </c>
      <c r="B458" s="15" t="s">
        <v>49</v>
      </c>
      <c r="C458" s="15" t="s">
        <v>271</v>
      </c>
      <c r="D458" s="15" t="s">
        <v>262</v>
      </c>
      <c r="E458" s="16">
        <v>49797.939774847815</v>
      </c>
      <c r="F458" s="16">
        <v>54330.172055368479</v>
      </c>
      <c r="G458" s="16">
        <v>71063.065536118971</v>
      </c>
      <c r="H458" s="16">
        <v>102006.92129409105</v>
      </c>
      <c r="I458" s="16">
        <v>115970.27658824908</v>
      </c>
      <c r="J458" s="16">
        <v>141612.45089849594</v>
      </c>
      <c r="K458" s="16">
        <v>169399.31125951771</v>
      </c>
      <c r="L458" s="16">
        <v>221031.96628570923</v>
      </c>
      <c r="M458" s="16">
        <v>276351.72556534386</v>
      </c>
      <c r="N458" s="16">
        <v>308984.24910448922</v>
      </c>
      <c r="O458" s="16">
        <v>327567.20520536951</v>
      </c>
    </row>
    <row r="459" spans="1:15" x14ac:dyDescent="0.3">
      <c r="A459" s="15" t="str">
        <f>INDEX('R1. Scenario specifications'!$C$11:$C$49,MATCH($B459,'R1. Scenario specifications'!$A$11:$A$49,0))</f>
        <v>Current 2DS, 2030 start, 'Expect the Unexpected' but with cheap EVs</v>
      </c>
      <c r="B459" s="15" t="s">
        <v>49</v>
      </c>
      <c r="C459" s="15" t="s">
        <v>61</v>
      </c>
      <c r="D459" s="15" t="s">
        <v>263</v>
      </c>
      <c r="E459" s="16">
        <v>132862.88014752162</v>
      </c>
      <c r="F459" s="16">
        <v>167798.22182371462</v>
      </c>
      <c r="G459" s="16">
        <v>133519.64726382788</v>
      </c>
      <c r="H459" s="16">
        <v>130225.122267367</v>
      </c>
      <c r="I459" s="16">
        <v>96598.446293190442</v>
      </c>
      <c r="J459" s="16">
        <v>75918.722876882719</v>
      </c>
      <c r="K459" s="16">
        <v>83535.467559120254</v>
      </c>
      <c r="L459" s="16">
        <v>91784.037750720803</v>
      </c>
      <c r="M459" s="16">
        <v>101653.48961293313</v>
      </c>
      <c r="N459" s="16">
        <v>101873.26523169041</v>
      </c>
      <c r="O459" s="16">
        <v>94417.667783795041</v>
      </c>
    </row>
    <row r="460" spans="1:15" x14ac:dyDescent="0.3">
      <c r="A460" s="15" t="str">
        <f>INDEX('R1. Scenario specifications'!$C$11:$C$49,MATCH($B460,'R1. Scenario specifications'!$A$11:$A$49,0))</f>
        <v>Current 2DS, 2030 start, 'Expect the Unexpected' but with cheap EVs</v>
      </c>
      <c r="B460" s="15" t="s">
        <v>49</v>
      </c>
      <c r="C460" s="15" t="s">
        <v>62</v>
      </c>
      <c r="D460" s="15" t="s">
        <v>264</v>
      </c>
      <c r="E460" s="16">
        <v>114188.52179597958</v>
      </c>
      <c r="F460" s="16">
        <v>124225.69911207525</v>
      </c>
      <c r="G460" s="16">
        <v>164332.66770146618</v>
      </c>
      <c r="H460" s="16">
        <v>186632.16982401939</v>
      </c>
      <c r="I460" s="16">
        <v>204460.53084291305</v>
      </c>
      <c r="J460" s="16">
        <v>201300.56862243434</v>
      </c>
      <c r="K460" s="16">
        <v>193675.76596803864</v>
      </c>
      <c r="L460" s="16">
        <v>175833.14276045546</v>
      </c>
      <c r="M460" s="16">
        <v>141043.60349916192</v>
      </c>
      <c r="N460" s="16">
        <v>102934.31526456162</v>
      </c>
      <c r="O460" s="16">
        <v>77583.825884662481</v>
      </c>
    </row>
    <row r="461" spans="1:15" x14ac:dyDescent="0.3">
      <c r="A461" s="15" t="str">
        <f>INDEX('R1. Scenario specifications'!$C$11:$C$49,MATCH($B461,'R1. Scenario specifications'!$A$11:$A$49,0))</f>
        <v>Current 2DS, 2030 start, 'Expect the Unexpected' but with cheap EVs</v>
      </c>
      <c r="B461" s="15" t="s">
        <v>49</v>
      </c>
      <c r="C461" s="15" t="s">
        <v>272</v>
      </c>
      <c r="D461" s="15" t="s">
        <v>265</v>
      </c>
      <c r="E461" s="16">
        <v>10361.181745582538</v>
      </c>
      <c r="F461" s="16">
        <v>10407.83994371498</v>
      </c>
      <c r="G461" s="16">
        <v>14509.24940053353</v>
      </c>
      <c r="H461" s="16">
        <v>17821.465670118941</v>
      </c>
      <c r="I461" s="16">
        <v>20657.840844022867</v>
      </c>
      <c r="J461" s="16">
        <v>25196.87094654698</v>
      </c>
      <c r="K461" s="16">
        <v>26808.566238827396</v>
      </c>
      <c r="L461" s="16">
        <v>27609.927361778613</v>
      </c>
      <c r="M461" s="16">
        <v>31107.64876038333</v>
      </c>
      <c r="N461" s="16">
        <v>35597.463184438355</v>
      </c>
      <c r="O461" s="16">
        <v>38736.901695271765</v>
      </c>
    </row>
    <row r="462" spans="1:15" x14ac:dyDescent="0.3">
      <c r="A462" s="15" t="str">
        <f>INDEX('R1. Scenario specifications'!$C$11:$C$49,MATCH($B462,'R1. Scenario specifications'!$A$11:$A$49,0))</f>
        <v>Current 2DS, 2030 start, 'Expect the Unexpected' but with cheap EVs</v>
      </c>
      <c r="B462" s="15" t="s">
        <v>49</v>
      </c>
      <c r="C462" s="15" t="s">
        <v>273</v>
      </c>
      <c r="D462" s="15" t="s">
        <v>266</v>
      </c>
      <c r="E462" s="16">
        <v>9499.4101148835834</v>
      </c>
      <c r="F462" s="16">
        <v>9854.7685931259057</v>
      </c>
      <c r="G462" s="16">
        <v>13753.197500000002</v>
      </c>
      <c r="H462" s="16">
        <v>14596.416971320799</v>
      </c>
      <c r="I462" s="16">
        <v>15649.957222630908</v>
      </c>
      <c r="J462" s="16">
        <v>23252.970259501191</v>
      </c>
      <c r="K462" s="16">
        <v>28548.199929022801</v>
      </c>
      <c r="L462" s="16">
        <v>31876.91045640107</v>
      </c>
      <c r="M462" s="16">
        <v>35863.07051137252</v>
      </c>
      <c r="N462" s="16">
        <v>38257.645158066829</v>
      </c>
      <c r="O462" s="16">
        <v>39733.175000000003</v>
      </c>
    </row>
    <row r="463" spans="1:15" x14ac:dyDescent="0.3">
      <c r="A463" s="15" t="str">
        <f>INDEX('R1. Scenario specifications'!$C$11:$C$49,MATCH($B463,'R1. Scenario specifications'!$A$11:$A$49,0))</f>
        <v>Current 2DS, 2030 start, 'Expect the Unexpected' but with cheap EVs</v>
      </c>
      <c r="B463" s="15" t="s">
        <v>49</v>
      </c>
      <c r="C463" s="15" t="s">
        <v>63</v>
      </c>
      <c r="D463" s="15" t="s">
        <v>275</v>
      </c>
      <c r="E463" s="16">
        <v>152820.69448659301</v>
      </c>
      <c r="F463" s="16">
        <v>158352.36410209554</v>
      </c>
      <c r="G463" s="16">
        <v>171674.73716211616</v>
      </c>
      <c r="H463" s="16">
        <v>182982.86503821131</v>
      </c>
      <c r="I463" s="16">
        <v>160627.90765988801</v>
      </c>
      <c r="J463" s="16">
        <v>147742.45044630542</v>
      </c>
      <c r="K463" s="16">
        <v>153332.42514653399</v>
      </c>
      <c r="L463" s="16">
        <v>160961.37110526755</v>
      </c>
      <c r="M463" s="16">
        <v>163150.8630565285</v>
      </c>
      <c r="N463" s="16">
        <v>156897.9611184776</v>
      </c>
      <c r="O463" s="16">
        <v>136707.63956440386</v>
      </c>
    </row>
    <row r="464" spans="1:15" x14ac:dyDescent="0.3">
      <c r="A464" s="15" t="str">
        <f>INDEX('R1. Scenario specifications'!$C$11:$C$49,MATCH($B464,'R1. Scenario specifications'!$A$11:$A$49,0))</f>
        <v>Current 2DS, 2030 start, 'Expect the Unexpected' but with cheap EVs</v>
      </c>
      <c r="B464" s="15" t="s">
        <v>49</v>
      </c>
      <c r="C464" s="15" t="s">
        <v>67</v>
      </c>
      <c r="D464" s="15" t="s">
        <v>267</v>
      </c>
      <c r="E464" s="16">
        <v>202.70125377665161</v>
      </c>
      <c r="F464" s="16">
        <v>194.90848865877462</v>
      </c>
      <c r="G464" s="16">
        <v>2623.4120224374333</v>
      </c>
      <c r="H464" s="16">
        <v>4141.7991140472104</v>
      </c>
      <c r="I464" s="16">
        <v>5758.9259477647038</v>
      </c>
      <c r="J464" s="16">
        <v>8101.975651539361</v>
      </c>
      <c r="K464" s="16">
        <v>12161.526005146638</v>
      </c>
      <c r="L464" s="16">
        <v>12009.489309318895</v>
      </c>
      <c r="M464" s="16">
        <v>13268.540584154787</v>
      </c>
      <c r="N464" s="16">
        <v>20905.310802013628</v>
      </c>
      <c r="O464" s="16">
        <v>28240.215890799773</v>
      </c>
    </row>
    <row r="465" spans="1:15" x14ac:dyDescent="0.3">
      <c r="A465" s="15" t="str">
        <f>INDEX('R1. Scenario specifications'!$C$11:$C$49,MATCH($B465,'R1. Scenario specifications'!$A$11:$A$49,0))</f>
        <v>Current 2DS, 2030 start, 'Expect the Unexpected' but with cheap EVs</v>
      </c>
      <c r="B465" s="15" t="s">
        <v>49</v>
      </c>
      <c r="C465" s="15" t="s">
        <v>71</v>
      </c>
      <c r="D465" s="15" t="s">
        <v>268</v>
      </c>
      <c r="E465" s="16">
        <v>67.937052631788802</v>
      </c>
      <c r="F465" s="16">
        <v>458.66984800047192</v>
      </c>
      <c r="G465" s="16">
        <v>1278.4438452900149</v>
      </c>
      <c r="H465" s="16">
        <v>3882.7361780122792</v>
      </c>
      <c r="I465" s="16">
        <v>16846.725247792838</v>
      </c>
      <c r="J465" s="16">
        <v>29811.659217533615</v>
      </c>
      <c r="K465" s="16">
        <v>37296.554842148718</v>
      </c>
      <c r="L465" s="16">
        <v>45651.899497080492</v>
      </c>
      <c r="M465" s="16">
        <v>63621.112546954304</v>
      </c>
      <c r="N465" s="16">
        <v>92039.569326099168</v>
      </c>
      <c r="O465" s="16">
        <v>107874.90213781824</v>
      </c>
    </row>
    <row r="466" spans="1:15" x14ac:dyDescent="0.3">
      <c r="A466" s="15" t="str">
        <f>INDEX('R1. Scenario specifications'!$C$11:$C$49,MATCH($B466,'R1. Scenario specifications'!$A$11:$A$49,0))</f>
        <v>Current 2DS, 2030 start, 'Expect the Unexpected' but with cheap EVs</v>
      </c>
      <c r="B466" s="15" t="s">
        <v>49</v>
      </c>
      <c r="C466" s="15" t="s">
        <v>72</v>
      </c>
      <c r="D466" s="15" t="s">
        <v>268</v>
      </c>
      <c r="E466" s="16">
        <v>55.461114646679903</v>
      </c>
      <c r="F466" s="16">
        <v>60.524118034134894</v>
      </c>
      <c r="G466" s="16">
        <v>64.687762917592892</v>
      </c>
      <c r="H466" s="16">
        <v>64.713826068531574</v>
      </c>
      <c r="I466" s="16">
        <v>64.7262990678432</v>
      </c>
      <c r="J466" s="16">
        <v>64.790481457756187</v>
      </c>
      <c r="K466" s="16">
        <v>65.01389003802727</v>
      </c>
      <c r="L466" s="16">
        <v>323.96361290765594</v>
      </c>
      <c r="M466" s="16">
        <v>323.94337341388319</v>
      </c>
      <c r="N466" s="16">
        <v>323.92313489575201</v>
      </c>
      <c r="O466" s="16">
        <v>323.90289637762083</v>
      </c>
    </row>
    <row r="467" spans="1:15" x14ac:dyDescent="0.3">
      <c r="A467" s="15" t="str">
        <f>INDEX('R1. Scenario specifications'!$C$11:$C$49,MATCH($B467,'R1. Scenario specifications'!$A$11:$A$49,0))</f>
        <v>Current 2DS, 2030 start, 'Expect the Unexpected' but with cheap EVs</v>
      </c>
      <c r="B467" s="15" t="s">
        <v>49</v>
      </c>
      <c r="C467" s="15" t="s">
        <v>76</v>
      </c>
      <c r="D467" s="15" t="s">
        <v>267</v>
      </c>
      <c r="E467" s="16">
        <v>1.963099940637433</v>
      </c>
      <c r="F467" s="16">
        <v>1.7858497922310177</v>
      </c>
      <c r="G467" s="16">
        <v>1.5022495547807513</v>
      </c>
      <c r="H467" s="16">
        <v>1.0014997031871673</v>
      </c>
      <c r="I467" s="16">
        <v>0.50074985159358409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</row>
    <row r="468" spans="1:15" x14ac:dyDescent="0.3">
      <c r="A468" s="15" t="str">
        <f>INDEX('R1. Scenario specifications'!$C$11:$C$49,MATCH($B468,'R1. Scenario specifications'!$A$11:$A$49,0))</f>
        <v>Current 2DS, 2030 start, 'Expect the Unexpected' but with cheap EVs</v>
      </c>
      <c r="B468" s="15" t="s">
        <v>49</v>
      </c>
      <c r="C468" s="15" t="s">
        <v>73</v>
      </c>
      <c r="D468" s="15" t="s">
        <v>269</v>
      </c>
      <c r="E468" s="16">
        <v>1517.4635089937533</v>
      </c>
      <c r="F468" s="16">
        <v>1704.941889708542</v>
      </c>
      <c r="G468" s="16">
        <v>2729.4881269668758</v>
      </c>
      <c r="H468" s="16">
        <v>4500.4567624903657</v>
      </c>
      <c r="I468" s="16">
        <v>18947.841328012895</v>
      </c>
      <c r="J468" s="16">
        <v>34713.513745091594</v>
      </c>
      <c r="K468" s="16">
        <v>47554.783269000713</v>
      </c>
      <c r="L468" s="16">
        <v>64024.773329020638</v>
      </c>
      <c r="M468" s="16">
        <v>95231.456457169159</v>
      </c>
      <c r="N468" s="16">
        <v>147467.77155923104</v>
      </c>
      <c r="O468" s="16">
        <v>191760.89675482243</v>
      </c>
    </row>
    <row r="469" spans="1:15" x14ac:dyDescent="0.3">
      <c r="A469" s="15" t="str">
        <f>INDEX('R1. Scenario specifications'!$C$11:$C$49,MATCH($B469,'R1. Scenario specifications'!$A$11:$A$49,0))</f>
        <v>Current 2DS, 2020 start, 'Expect the Unexpected' but with cheap energy efficiency</v>
      </c>
      <c r="B469" s="15" t="s">
        <v>50</v>
      </c>
      <c r="C469" s="15" t="s">
        <v>271</v>
      </c>
      <c r="D469" s="15" t="s">
        <v>262</v>
      </c>
      <c r="E469" s="16">
        <v>49797.939774847815</v>
      </c>
      <c r="F469" s="16">
        <v>54330.172055368479</v>
      </c>
      <c r="G469" s="16">
        <v>71063.065536118971</v>
      </c>
      <c r="H469" s="16">
        <v>92514.730947690026</v>
      </c>
      <c r="I469" s="16">
        <v>106327.71039282116</v>
      </c>
      <c r="J469" s="16">
        <v>134550.61171385107</v>
      </c>
      <c r="K469" s="16">
        <v>159040.93046877021</v>
      </c>
      <c r="L469" s="16">
        <v>203170.97962597315</v>
      </c>
      <c r="M469" s="16">
        <v>253115.28249897412</v>
      </c>
      <c r="N469" s="16">
        <v>290523.29135047802</v>
      </c>
      <c r="O469" s="16">
        <v>327179.32025519386</v>
      </c>
    </row>
    <row r="470" spans="1:15" x14ac:dyDescent="0.3">
      <c r="A470" s="15" t="str">
        <f>INDEX('R1. Scenario specifications'!$C$11:$C$49,MATCH($B470,'R1. Scenario specifications'!$A$11:$A$49,0))</f>
        <v>Current 2DS, 2020 start, 'Expect the Unexpected' but with cheap energy efficiency</v>
      </c>
      <c r="B470" s="15" t="s">
        <v>50</v>
      </c>
      <c r="C470" s="15" t="s">
        <v>61</v>
      </c>
      <c r="D470" s="15" t="s">
        <v>263</v>
      </c>
      <c r="E470" s="16">
        <v>132862.88014752162</v>
      </c>
      <c r="F470" s="16">
        <v>167798.22182371462</v>
      </c>
      <c r="G470" s="16">
        <v>133519.64726382788</v>
      </c>
      <c r="H470" s="16">
        <v>109708.84647888251</v>
      </c>
      <c r="I470" s="16">
        <v>90084.735315446727</v>
      </c>
      <c r="J470" s="16">
        <v>73468.035949527679</v>
      </c>
      <c r="K470" s="16">
        <v>72738.102617003387</v>
      </c>
      <c r="L470" s="16">
        <v>71883.315468050394</v>
      </c>
      <c r="M470" s="16">
        <v>76148.817077173793</v>
      </c>
      <c r="N470" s="16">
        <v>78278.156985378708</v>
      </c>
      <c r="O470" s="16">
        <v>76763.893597672955</v>
      </c>
    </row>
    <row r="471" spans="1:15" x14ac:dyDescent="0.3">
      <c r="A471" s="15" t="str">
        <f>INDEX('R1. Scenario specifications'!$C$11:$C$49,MATCH($B471,'R1. Scenario specifications'!$A$11:$A$49,0))</f>
        <v>Current 2DS, 2020 start, 'Expect the Unexpected' but with cheap energy efficiency</v>
      </c>
      <c r="B471" s="15" t="s">
        <v>50</v>
      </c>
      <c r="C471" s="15" t="s">
        <v>62</v>
      </c>
      <c r="D471" s="15" t="s">
        <v>264</v>
      </c>
      <c r="E471" s="16">
        <v>114188.52179597958</v>
      </c>
      <c r="F471" s="16">
        <v>124225.69911207525</v>
      </c>
      <c r="G471" s="16">
        <v>164332.66770146618</v>
      </c>
      <c r="H471" s="16">
        <v>184629.68892014635</v>
      </c>
      <c r="I471" s="16">
        <v>186011.86748983923</v>
      </c>
      <c r="J471" s="16">
        <v>179383.65355808343</v>
      </c>
      <c r="K471" s="16">
        <v>175034.8862635839</v>
      </c>
      <c r="L471" s="16">
        <v>159727.79814628695</v>
      </c>
      <c r="M471" s="16">
        <v>133933.2575146957</v>
      </c>
      <c r="N471" s="16">
        <v>103674.05987238482</v>
      </c>
      <c r="O471" s="16">
        <v>77757.238366580073</v>
      </c>
    </row>
    <row r="472" spans="1:15" x14ac:dyDescent="0.3">
      <c r="A472" s="15" t="str">
        <f>INDEX('R1. Scenario specifications'!$C$11:$C$49,MATCH($B472,'R1. Scenario specifications'!$A$11:$A$49,0))</f>
        <v>Current 2DS, 2020 start, 'Expect the Unexpected' but with cheap energy efficiency</v>
      </c>
      <c r="B472" s="15" t="s">
        <v>50</v>
      </c>
      <c r="C472" s="15" t="s">
        <v>272</v>
      </c>
      <c r="D472" s="15" t="s">
        <v>265</v>
      </c>
      <c r="E472" s="16">
        <v>10361.181745582538</v>
      </c>
      <c r="F472" s="16">
        <v>10407.83994371498</v>
      </c>
      <c r="G472" s="16">
        <v>14509.24940053353</v>
      </c>
      <c r="H472" s="16">
        <v>17820.868295103817</v>
      </c>
      <c r="I472" s="16">
        <v>19753.724727602501</v>
      </c>
      <c r="J472" s="16">
        <v>22152.359996506722</v>
      </c>
      <c r="K472" s="16">
        <v>23160.414403208186</v>
      </c>
      <c r="L472" s="16">
        <v>24425.518745886606</v>
      </c>
      <c r="M472" s="16">
        <v>25163.345654240762</v>
      </c>
      <c r="N472" s="16">
        <v>29443.595204658181</v>
      </c>
      <c r="O472" s="16">
        <v>34046.281639038236</v>
      </c>
    </row>
    <row r="473" spans="1:15" x14ac:dyDescent="0.3">
      <c r="A473" s="15" t="str">
        <f>INDEX('R1. Scenario specifications'!$C$11:$C$49,MATCH($B473,'R1. Scenario specifications'!$A$11:$A$49,0))</f>
        <v>Current 2DS, 2020 start, 'Expect the Unexpected' but with cheap energy efficiency</v>
      </c>
      <c r="B473" s="15" t="s">
        <v>50</v>
      </c>
      <c r="C473" s="15" t="s">
        <v>273</v>
      </c>
      <c r="D473" s="15" t="s">
        <v>266</v>
      </c>
      <c r="E473" s="16">
        <v>9499.4101148835834</v>
      </c>
      <c r="F473" s="16">
        <v>9854.7685931259057</v>
      </c>
      <c r="G473" s="16">
        <v>13753.197500000002</v>
      </c>
      <c r="H473" s="16">
        <v>14596.416971320799</v>
      </c>
      <c r="I473" s="16">
        <v>15855.690198763034</v>
      </c>
      <c r="J473" s="16">
        <v>20474.038813663621</v>
      </c>
      <c r="K473" s="16">
        <v>20974.72161852158</v>
      </c>
      <c r="L473" s="16">
        <v>25310.044970017476</v>
      </c>
      <c r="M473" s="16">
        <v>28276.472377034941</v>
      </c>
      <c r="N473" s="16">
        <v>36245.101499586322</v>
      </c>
      <c r="O473" s="16">
        <v>37892.629873839716</v>
      </c>
    </row>
    <row r="474" spans="1:15" x14ac:dyDescent="0.3">
      <c r="A474" s="15" t="str">
        <f>INDEX('R1. Scenario specifications'!$C$11:$C$49,MATCH($B474,'R1. Scenario specifications'!$A$11:$A$49,0))</f>
        <v>Current 2DS, 2020 start, 'Expect the Unexpected' but with cheap energy efficiency</v>
      </c>
      <c r="B474" s="15" t="s">
        <v>50</v>
      </c>
      <c r="C474" s="15" t="s">
        <v>63</v>
      </c>
      <c r="D474" s="15" t="s">
        <v>275</v>
      </c>
      <c r="E474" s="16">
        <v>152820.69448659301</v>
      </c>
      <c r="F474" s="16">
        <v>158352.36410209554</v>
      </c>
      <c r="G474" s="16">
        <v>171674.73716211616</v>
      </c>
      <c r="H474" s="16">
        <v>166822.77839408847</v>
      </c>
      <c r="I474" s="16">
        <v>162941.65830008953</v>
      </c>
      <c r="J474" s="16">
        <v>146807.00182094352</v>
      </c>
      <c r="K474" s="16">
        <v>144586.82656848311</v>
      </c>
      <c r="L474" s="16">
        <v>140393.17268557588</v>
      </c>
      <c r="M474" s="16">
        <v>138190.22048245493</v>
      </c>
      <c r="N474" s="16">
        <v>136425.87114333393</v>
      </c>
      <c r="O474" s="16">
        <v>124753.61261153346</v>
      </c>
    </row>
    <row r="475" spans="1:15" x14ac:dyDescent="0.3">
      <c r="A475" s="15" t="str">
        <f>INDEX('R1. Scenario specifications'!$C$11:$C$49,MATCH($B475,'R1. Scenario specifications'!$A$11:$A$49,0))</f>
        <v>Current 2DS, 2020 start, 'Expect the Unexpected' but with cheap energy efficiency</v>
      </c>
      <c r="B475" s="15" t="s">
        <v>50</v>
      </c>
      <c r="C475" s="15" t="s">
        <v>67</v>
      </c>
      <c r="D475" s="15" t="s">
        <v>267</v>
      </c>
      <c r="E475" s="16">
        <v>202.70125377665161</v>
      </c>
      <c r="F475" s="16">
        <v>194.90848865877462</v>
      </c>
      <c r="G475" s="16">
        <v>2623.4120224374333</v>
      </c>
      <c r="H475" s="16">
        <v>4137.5163704249035</v>
      </c>
      <c r="I475" s="16">
        <v>5643.3154480753828</v>
      </c>
      <c r="J475" s="16">
        <v>7108.0417828487834</v>
      </c>
      <c r="K475" s="16">
        <v>7090.5539236007708</v>
      </c>
      <c r="L475" s="16">
        <v>7007.9329057274308</v>
      </c>
      <c r="M475" s="16">
        <v>7054.3400046547567</v>
      </c>
      <c r="N475" s="16">
        <v>7746.4132693265819</v>
      </c>
      <c r="O475" s="16">
        <v>13816.568807819709</v>
      </c>
    </row>
    <row r="476" spans="1:15" x14ac:dyDescent="0.3">
      <c r="A476" s="15" t="str">
        <f>INDEX('R1. Scenario specifications'!$C$11:$C$49,MATCH($B476,'R1. Scenario specifications'!$A$11:$A$49,0))</f>
        <v>Current 2DS, 2020 start, 'Expect the Unexpected' but with cheap energy efficiency</v>
      </c>
      <c r="B476" s="15" t="s">
        <v>50</v>
      </c>
      <c r="C476" s="15" t="s">
        <v>71</v>
      </c>
      <c r="D476" s="15" t="s">
        <v>268</v>
      </c>
      <c r="E476" s="16">
        <v>67.937052631788802</v>
      </c>
      <c r="F476" s="16">
        <v>458.66984800047192</v>
      </c>
      <c r="G476" s="16">
        <v>1278.4438452900149</v>
      </c>
      <c r="H476" s="16">
        <v>3479.9665894280261</v>
      </c>
      <c r="I476" s="16">
        <v>13913.96841042461</v>
      </c>
      <c r="J476" s="16">
        <v>25011.913131998252</v>
      </c>
      <c r="K476" s="16">
        <v>33537.36931840382</v>
      </c>
      <c r="L476" s="16">
        <v>39415.622482830273</v>
      </c>
      <c r="M476" s="16">
        <v>49191.538225700242</v>
      </c>
      <c r="N476" s="16">
        <v>64440.845058105566</v>
      </c>
      <c r="O476" s="16">
        <v>83552.195106247294</v>
      </c>
    </row>
    <row r="477" spans="1:15" x14ac:dyDescent="0.3">
      <c r="A477" s="15" t="str">
        <f>INDEX('R1. Scenario specifications'!$C$11:$C$49,MATCH($B477,'R1. Scenario specifications'!$A$11:$A$49,0))</f>
        <v>Current 2DS, 2020 start, 'Expect the Unexpected' but with cheap energy efficiency</v>
      </c>
      <c r="B477" s="15" t="s">
        <v>50</v>
      </c>
      <c r="C477" s="15" t="s">
        <v>72</v>
      </c>
      <c r="D477" s="15" t="s">
        <v>268</v>
      </c>
      <c r="E477" s="16">
        <v>55.461114646679903</v>
      </c>
      <c r="F477" s="16">
        <v>60.524118034134894</v>
      </c>
      <c r="G477" s="16">
        <v>64.687762917592892</v>
      </c>
      <c r="H477" s="16">
        <v>64.706789747717096</v>
      </c>
      <c r="I477" s="16">
        <v>64.723110374638068</v>
      </c>
      <c r="J477" s="16">
        <v>64.738707795490285</v>
      </c>
      <c r="K477" s="16">
        <v>64.726896808609197</v>
      </c>
      <c r="L477" s="16">
        <v>186.47511199199133</v>
      </c>
      <c r="M477" s="16">
        <v>186.46146221144681</v>
      </c>
      <c r="N477" s="16">
        <v>186.44627869967081</v>
      </c>
      <c r="O477" s="16">
        <v>186.43109518789481</v>
      </c>
    </row>
    <row r="478" spans="1:15" x14ac:dyDescent="0.3">
      <c r="A478" s="15" t="str">
        <f>INDEX('R1. Scenario specifications'!$C$11:$C$49,MATCH($B478,'R1. Scenario specifications'!$A$11:$A$49,0))</f>
        <v>Current 2DS, 2020 start, 'Expect the Unexpected' but with cheap energy efficiency</v>
      </c>
      <c r="B478" s="15" t="s">
        <v>50</v>
      </c>
      <c r="C478" s="15" t="s">
        <v>76</v>
      </c>
      <c r="D478" s="15" t="s">
        <v>267</v>
      </c>
      <c r="E478" s="16">
        <v>1.963099940637433</v>
      </c>
      <c r="F478" s="16">
        <v>1.7858497922310177</v>
      </c>
      <c r="G478" s="16">
        <v>1.5022495547807513</v>
      </c>
      <c r="H478" s="16">
        <v>1.0014997031871673</v>
      </c>
      <c r="I478" s="16">
        <v>0.50074985159358409</v>
      </c>
      <c r="J478" s="16">
        <v>0</v>
      </c>
      <c r="K478" s="16">
        <v>0</v>
      </c>
      <c r="L478" s="16">
        <v>0</v>
      </c>
      <c r="M478" s="16">
        <v>0</v>
      </c>
      <c r="N478" s="16">
        <v>0</v>
      </c>
      <c r="O478" s="16">
        <v>0</v>
      </c>
    </row>
    <row r="479" spans="1:15" x14ac:dyDescent="0.3">
      <c r="A479" s="15" t="str">
        <f>INDEX('R1. Scenario specifications'!$C$11:$C$49,MATCH($B479,'R1. Scenario specifications'!$A$11:$A$49,0))</f>
        <v>Current 2DS, 2020 start, 'Expect the Unexpected' but with cheap energy efficiency</v>
      </c>
      <c r="B479" s="15" t="s">
        <v>50</v>
      </c>
      <c r="C479" s="15" t="s">
        <v>73</v>
      </c>
      <c r="D479" s="15" t="s">
        <v>269</v>
      </c>
      <c r="E479" s="16">
        <v>1517.4635089937533</v>
      </c>
      <c r="F479" s="16">
        <v>1704.941889708542</v>
      </c>
      <c r="G479" s="16">
        <v>2729.4881269668758</v>
      </c>
      <c r="H479" s="16">
        <v>11040.282293339284</v>
      </c>
      <c r="I479" s="16">
        <v>25360.291365851717</v>
      </c>
      <c r="J479" s="16">
        <v>28301.241369330699</v>
      </c>
      <c r="K479" s="16">
        <v>37061.335484479758</v>
      </c>
      <c r="L479" s="16">
        <v>50134.580702502899</v>
      </c>
      <c r="M479" s="16">
        <v>70953.832693130506</v>
      </c>
      <c r="N479" s="16">
        <v>107661.82914416751</v>
      </c>
      <c r="O479" s="16">
        <v>153894.20858351942</v>
      </c>
    </row>
  </sheetData>
  <mergeCells count="2">
    <mergeCell ref="C37:N37"/>
    <mergeCell ref="O37:Z37"/>
  </mergeCells>
  <conditionalFormatting sqref="A5967:XFD1048576 A1:XFD18 N19:XFD19 A50:C167 D875:XFD5966 A20:XFD35 A90:A5966 A48:XFD49 AL36:XFD47 A36:Z36 A38:Z47 A37:C37 O37 E50:XFD874">
    <cfRule type="expression" dxfId="20" priority="3">
      <formula>_xlfn.ISFORMULA(A1)</formula>
    </cfRule>
  </conditionalFormatting>
  <conditionalFormatting sqref="A19:M19">
    <cfRule type="expression" dxfId="19" priority="2">
      <formula>_xlfn.ISFORMULA(A19)</formula>
    </cfRule>
  </conditionalFormatting>
  <dataValidations count="1">
    <dataValidation type="list" allowBlank="1" showInputMessage="1" showErrorMessage="1" sqref="B22" xr:uid="{06C0B96D-594B-4731-9041-0EAFBF7388C6}">
      <formula1>$C$51:$C$61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4019FA-9E6B-4BF1-BD3A-3E8FD792FBE7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EBEC-18A6-40C6-9C26-92AF5DC1244A}">
  <sheetPr>
    <tabColor theme="5" tint="0.39997558519241921"/>
  </sheetPr>
  <dimension ref="A1:Z521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228</v>
      </c>
    </row>
    <row r="2" spans="1:4" s="14" customFormat="1" x14ac:dyDescent="0.3">
      <c r="A2" s="5" t="s">
        <v>5</v>
      </c>
      <c r="B2" s="14" t="s">
        <v>227</v>
      </c>
    </row>
    <row r="3" spans="1:4" s="14" customFormat="1" x14ac:dyDescent="0.3">
      <c r="A3" s="5" t="s">
        <v>6</v>
      </c>
      <c r="B3" s="14" t="s">
        <v>226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293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294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295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213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$E$8:$P6500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tr">
        <f>CONCATENATE($B$22, " GW added in period between snapshot year and previous snapshot year")</f>
        <v>POWGEN - BIO CCS GW added in period between snapshot year and previous snapshot year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60</v>
      </c>
      <c r="B22" s="20" t="s">
        <v>74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INDEX($D$54:$N$521,MATCH(B$24&amp;$B$22,$B$54:$B$521&amp;$C$54:$C$521,0),MATCH($A25,$D$53:$N$53,0))</f>
        <v>0</v>
      </c>
      <c r="C25" s="16">
        <f t="array" ref="C25">INDEX($D$54:$N$521,MATCH(C$24&amp;$B$22,$B$54:$B$521&amp;$C$54:$C$521,0),MATCH($A25,$D$53:$N$53,0))</f>
        <v>0</v>
      </c>
      <c r="D25" s="16">
        <f t="array" ref="D25">INDEX($D$54:$N$521,MATCH(D$24&amp;$B$22,$B$54:$B$521&amp;$C$54:$C$521,0),MATCH($A25,$D$53:$N$53,0))</f>
        <v>0</v>
      </c>
      <c r="E25" s="16">
        <f t="array" ref="E25">INDEX($D$54:$N$521,MATCH(E$24&amp;$B$22,$B$54:$B$521&amp;$C$54:$C$521,0),MATCH($A25,$D$53:$N$53,0))</f>
        <v>0</v>
      </c>
      <c r="F25" s="16">
        <f t="array" ref="F25">INDEX($D$54:$N$521,MATCH(F$24&amp;$B$22,$B$54:$B$521&amp;$C$54:$C$521,0),MATCH($A25,$D$53:$N$53,0))</f>
        <v>0</v>
      </c>
      <c r="G25" s="16">
        <f t="array" ref="G25">INDEX($D$54:$N$521,MATCH(G$24&amp;$B$22,$B$54:$B$521&amp;$C$54:$C$521,0),MATCH($A25,$D$53:$N$53,0))</f>
        <v>0</v>
      </c>
      <c r="H25" s="16">
        <f t="array" ref="H25">INDEX($D$54:$N$521,MATCH(H$24&amp;$B$22,$B$54:$B$521&amp;$C$54:$C$521,0),MATCH($A25,$D$53:$N$53,0))</f>
        <v>0</v>
      </c>
      <c r="I25" s="16">
        <f t="array" ref="I25">INDEX($D$54:$N$521,MATCH(I$24&amp;$B$22,$B$54:$B$521&amp;$C$54:$C$521,0),MATCH($A25,$D$53:$N$53,0))</f>
        <v>0</v>
      </c>
      <c r="J25" s="16">
        <f t="array" ref="J25">INDEX($D$54:$N$521,MATCH(J$24&amp;$B$22,$B$54:$B$521&amp;$C$54:$C$521,0),MATCH($A25,$D$53:$N$53,0))</f>
        <v>0</v>
      </c>
      <c r="K25" s="16" t="e">
        <f t="array" ref="K25">INDEX($D$54:$N$521,MATCH(K$24&amp;$B$22,$B$54:$B$521&amp;$C$54:$C$521,0),MATCH($A25,$D$53:$N$53,0))</f>
        <v>#N/A</v>
      </c>
      <c r="L25" s="16" t="e">
        <f t="array" ref="L25">INDEX($D$54:$N$521,MATCH(L$24&amp;$B$22,$B$54:$B$521&amp;$C$54:$C$521,0),MATCH($A25,$D$53:$N$53,0))</f>
        <v>#N/A</v>
      </c>
      <c r="M25" s="16" t="e">
        <f t="array" ref="M25">INDEX($D$54:$N$521,MATCH(M$24&amp;$B$22,$B$54:$B$521&amp;$C$54:$C$521,0),MATCH($A25,$D$53:$N$53,0))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INDEX($D$54:$N$521,MATCH(B$24&amp;$B$22,$B$54:$B$521&amp;$C$54:$C$521,0),MATCH($A26,$D$53:$N$53,0))</f>
        <v>0</v>
      </c>
      <c r="C26" s="16">
        <f t="array" ref="C26">INDEX($D$54:$N$521,MATCH(C$24&amp;$B$22,$B$54:$B$521&amp;$C$54:$C$521,0),MATCH($A26,$D$53:$N$53,0))</f>
        <v>0</v>
      </c>
      <c r="D26" s="16">
        <f t="array" ref="D26">INDEX($D$54:$N$521,MATCH(D$24&amp;$B$22,$B$54:$B$521&amp;$C$54:$C$521,0),MATCH($A26,$D$53:$N$53,0))</f>
        <v>0</v>
      </c>
      <c r="E26" s="16">
        <f t="array" ref="E26">INDEX($D$54:$N$521,MATCH(E$24&amp;$B$22,$B$54:$B$521&amp;$C$54:$C$521,0),MATCH($A26,$D$53:$N$53,0))</f>
        <v>0</v>
      </c>
      <c r="F26" s="16">
        <f t="array" ref="F26">INDEX($D$54:$N$521,MATCH(F$24&amp;$B$22,$B$54:$B$521&amp;$C$54:$C$521,0),MATCH($A26,$D$53:$N$53,0))</f>
        <v>0</v>
      </c>
      <c r="G26" s="16">
        <f t="array" ref="G26">INDEX($D$54:$N$521,MATCH(G$24&amp;$B$22,$B$54:$B$521&amp;$C$54:$C$521,0),MATCH($A26,$D$53:$N$53,0))</f>
        <v>0</v>
      </c>
      <c r="H26" s="16">
        <f t="array" ref="H26">INDEX($D$54:$N$521,MATCH(H$24&amp;$B$22,$B$54:$B$521&amp;$C$54:$C$521,0),MATCH($A26,$D$53:$N$53,0))</f>
        <v>0</v>
      </c>
      <c r="I26" s="16">
        <f t="array" ref="I26">INDEX($D$54:$N$521,MATCH(I$24&amp;$B$22,$B$54:$B$521&amp;$C$54:$C$521,0),MATCH($A26,$D$53:$N$53,0))</f>
        <v>0</v>
      </c>
      <c r="J26" s="16">
        <f t="array" ref="J26">INDEX($D$54:$N$521,MATCH(J$24&amp;$B$22,$B$54:$B$521&amp;$C$54:$C$521,0),MATCH($A26,$D$53:$N$53,0))</f>
        <v>0</v>
      </c>
      <c r="K26" s="16" t="e">
        <f t="array" ref="K26">INDEX($D$54:$N$521,MATCH(K$24&amp;$B$22,$B$54:$B$521&amp;$C$54:$C$521,0),MATCH($A26,$D$53:$N$53,0))</f>
        <v>#N/A</v>
      </c>
      <c r="L26" s="16" t="e">
        <f t="array" ref="L26">INDEX($D$54:$N$521,MATCH(L$24&amp;$B$22,$B$54:$B$521&amp;$C$54:$C$521,0),MATCH($A26,$D$53:$N$53,0))</f>
        <v>#N/A</v>
      </c>
      <c r="M26" s="16" t="e">
        <f t="array" ref="M26">INDEX($D$54:$N$521,MATCH(M$24&amp;$B$22,$B$54:$B$521&amp;$C$54:$C$521,0),MATCH($A26,$D$53:$N$53,0))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INDEX($D$54:$N$521,MATCH(B$24&amp;$B$22,$B$54:$B$521&amp;$C$54:$C$521,0),MATCH($A27,$D$53:$N$53,0))</f>
        <v>0</v>
      </c>
      <c r="C27" s="16">
        <f t="array" ref="C27">INDEX($D$54:$N$521,MATCH(C$24&amp;$B$22,$B$54:$B$521&amp;$C$54:$C$521,0),MATCH($A27,$D$53:$N$53,0))</f>
        <v>0</v>
      </c>
      <c r="D27" s="16">
        <f t="array" ref="D27">INDEX($D$54:$N$521,MATCH(D$24&amp;$B$22,$B$54:$B$521&amp;$C$54:$C$521,0),MATCH($A27,$D$53:$N$53,0))</f>
        <v>0</v>
      </c>
      <c r="E27" s="16">
        <f t="array" ref="E27">INDEX($D$54:$N$521,MATCH(E$24&amp;$B$22,$B$54:$B$521&amp;$C$54:$C$521,0),MATCH($A27,$D$53:$N$53,0))</f>
        <v>15.940392343571219</v>
      </c>
      <c r="F27" s="16">
        <f t="array" ref="F27">INDEX($D$54:$N$521,MATCH(F$24&amp;$B$22,$B$54:$B$521&amp;$C$54:$C$521,0),MATCH($A27,$D$53:$N$53,0))</f>
        <v>0</v>
      </c>
      <c r="G27" s="16">
        <f t="array" ref="G27">INDEX($D$54:$N$521,MATCH(G$24&amp;$B$22,$B$54:$B$521&amp;$C$54:$C$521,0),MATCH($A27,$D$53:$N$53,0))</f>
        <v>33.031297821021255</v>
      </c>
      <c r="H27" s="16">
        <f t="array" ref="H27">INDEX($D$54:$N$521,MATCH(H$24&amp;$B$22,$B$54:$B$521&amp;$C$54:$C$521,0),MATCH($A27,$D$53:$N$53,0))</f>
        <v>0</v>
      </c>
      <c r="I27" s="16">
        <f t="array" ref="I27">INDEX($D$54:$N$521,MATCH(I$24&amp;$B$22,$B$54:$B$521&amp;$C$54:$C$521,0),MATCH($A27,$D$53:$N$53,0))</f>
        <v>31.072558595058698</v>
      </c>
      <c r="J27" s="16">
        <f t="array" ref="J27">INDEX($D$54:$N$521,MATCH(J$24&amp;$B$22,$B$54:$B$521&amp;$C$54:$C$521,0),MATCH($A27,$D$53:$N$53,0))</f>
        <v>0</v>
      </c>
      <c r="K27" s="16" t="e">
        <f t="array" ref="K27">INDEX($D$54:$N$521,MATCH(K$24&amp;$B$22,$B$54:$B$521&amp;$C$54:$C$521,0),MATCH($A27,$D$53:$N$53,0))</f>
        <v>#N/A</v>
      </c>
      <c r="L27" s="16" t="e">
        <f t="array" ref="L27">INDEX($D$54:$N$521,MATCH(L$24&amp;$B$22,$B$54:$B$521&amp;$C$54:$C$521,0),MATCH($A27,$D$53:$N$53,0))</f>
        <v>#N/A</v>
      </c>
      <c r="M27" s="16" t="e">
        <f t="array" ref="M27">INDEX($D$54:$N$521,MATCH(M$24&amp;$B$22,$B$54:$B$521&amp;$C$54:$C$521,0),MATCH($A27,$D$53:$N$53,0))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INDEX($D$54:$N$521,MATCH(B$24&amp;$B$22,$B$54:$B$521&amp;$C$54:$C$521,0),MATCH($A28,$D$53:$N$53,0))</f>
        <v>0</v>
      </c>
      <c r="C28" s="16">
        <f t="array" ref="C28">INDEX($D$54:$N$521,MATCH(C$24&amp;$B$22,$B$54:$B$521&amp;$C$54:$C$521,0),MATCH($A28,$D$53:$N$53,0))</f>
        <v>0</v>
      </c>
      <c r="D28" s="16">
        <f t="array" ref="D28">INDEX($D$54:$N$521,MATCH(D$24&amp;$B$22,$B$54:$B$521&amp;$C$54:$C$521,0),MATCH($A28,$D$53:$N$53,0))</f>
        <v>0</v>
      </c>
      <c r="E28" s="16">
        <f t="array" ref="E28">INDEX($D$54:$N$521,MATCH(E$24&amp;$B$22,$B$54:$B$521&amp;$C$54:$C$521,0),MATCH($A28,$D$53:$N$53,0))</f>
        <v>42.813176364380752</v>
      </c>
      <c r="F28" s="16">
        <f t="array" ref="F28">INDEX($D$54:$N$521,MATCH(F$24&amp;$B$22,$B$54:$B$521&amp;$C$54:$C$521,0),MATCH($A28,$D$53:$N$53,0))</f>
        <v>22.738939577230909</v>
      </c>
      <c r="G28" s="16">
        <f t="array" ref="G28">INDEX($D$54:$N$521,MATCH(G$24&amp;$B$22,$B$54:$B$521&amp;$C$54:$C$521,0),MATCH($A28,$D$53:$N$53,0))</f>
        <v>907.59380350496758</v>
      </c>
      <c r="H28" s="16">
        <f t="array" ref="H28">INDEX($D$54:$N$521,MATCH(H$24&amp;$B$22,$B$54:$B$521&amp;$C$54:$C$521,0),MATCH($A28,$D$53:$N$53,0))</f>
        <v>30.773867420273024</v>
      </c>
      <c r="I28" s="16">
        <f t="array" ref="I28">INDEX($D$54:$N$521,MATCH(I$24&amp;$B$22,$B$54:$B$521&amp;$C$54:$C$521,0),MATCH($A28,$D$53:$N$53,0))</f>
        <v>132.35688754746474</v>
      </c>
      <c r="J28" s="16">
        <f t="array" ref="J28">INDEX($D$54:$N$521,MATCH(J$24&amp;$B$22,$B$54:$B$521&amp;$C$54:$C$521,0),MATCH($A28,$D$53:$N$53,0))</f>
        <v>32.753121568305069</v>
      </c>
      <c r="K28" s="16" t="e">
        <f t="array" ref="K28">INDEX($D$54:$N$521,MATCH(K$24&amp;$B$22,$B$54:$B$521&amp;$C$54:$C$521,0),MATCH($A28,$D$53:$N$53,0))</f>
        <v>#N/A</v>
      </c>
      <c r="L28" s="16" t="e">
        <f t="array" ref="L28">INDEX($D$54:$N$521,MATCH(L$24&amp;$B$22,$B$54:$B$521&amp;$C$54:$C$521,0),MATCH($A28,$D$53:$N$53,0))</f>
        <v>#N/A</v>
      </c>
      <c r="M28" s="16" t="e">
        <f t="array" ref="M28">INDEX($D$54:$N$521,MATCH(M$24&amp;$B$22,$B$54:$B$521&amp;$C$54:$C$521,0),MATCH($A28,$D$53:$N$53,0))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INDEX($D$54:$N$521,MATCH(B$24&amp;$B$22,$B$54:$B$521&amp;$C$54:$C$521,0),MATCH($A29,$D$53:$N$53,0))</f>
        <v>0</v>
      </c>
      <c r="C29" s="16">
        <f t="array" ref="C29">INDEX($D$54:$N$521,MATCH(C$24&amp;$B$22,$B$54:$B$521&amp;$C$54:$C$521,0),MATCH($A29,$D$53:$N$53,0))</f>
        <v>0</v>
      </c>
      <c r="D29" s="16">
        <f t="array" ref="D29">INDEX($D$54:$N$521,MATCH(D$24&amp;$B$22,$B$54:$B$521&amp;$C$54:$C$521,0),MATCH($A29,$D$53:$N$53,0))</f>
        <v>0</v>
      </c>
      <c r="E29" s="16">
        <f t="array" ref="E29">INDEX($D$54:$N$521,MATCH(E$24&amp;$B$22,$B$54:$B$521&amp;$C$54:$C$521,0),MATCH($A29,$D$53:$N$53,0))</f>
        <v>207.76351106722711</v>
      </c>
      <c r="F29" s="16">
        <f t="array" ref="F29">INDEX($D$54:$N$521,MATCH(F$24&amp;$B$22,$B$54:$B$521&amp;$C$54:$C$521,0),MATCH($A29,$D$53:$N$53,0))</f>
        <v>135.26904392314611</v>
      </c>
      <c r="G29" s="16">
        <f t="array" ref="G29">INDEX($D$54:$N$521,MATCH(G$24&amp;$B$22,$B$54:$B$521&amp;$C$54:$C$521,0),MATCH($A29,$D$53:$N$53,0))</f>
        <v>1210.4247753429631</v>
      </c>
      <c r="H29" s="16">
        <f t="array" ref="H29">INDEX($D$54:$N$521,MATCH(H$24&amp;$B$22,$B$54:$B$521&amp;$C$54:$C$521,0),MATCH($A29,$D$53:$N$53,0))</f>
        <v>2159.7963072028433</v>
      </c>
      <c r="I29" s="16">
        <f t="array" ref="I29">INDEX($D$54:$N$521,MATCH(I$24&amp;$B$22,$B$54:$B$521&amp;$C$54:$C$521,0),MATCH($A29,$D$53:$N$53,0))</f>
        <v>661.93358646715023</v>
      </c>
      <c r="J29" s="16">
        <f t="array" ref="J29">INDEX($D$54:$N$521,MATCH(J$24&amp;$B$22,$B$54:$B$521&amp;$C$54:$C$521,0),MATCH($A29,$D$53:$N$53,0))</f>
        <v>552.86207811754878</v>
      </c>
      <c r="K29" s="16" t="e">
        <f t="array" ref="K29">INDEX($D$54:$N$521,MATCH(K$24&amp;$B$22,$B$54:$B$521&amp;$C$54:$C$521,0),MATCH($A29,$D$53:$N$53,0))</f>
        <v>#N/A</v>
      </c>
      <c r="L29" s="16" t="e">
        <f t="array" ref="L29">INDEX($D$54:$N$521,MATCH(L$24&amp;$B$22,$B$54:$B$521&amp;$C$54:$C$521,0),MATCH($A29,$D$53:$N$53,0))</f>
        <v>#N/A</v>
      </c>
      <c r="M29" s="16" t="e">
        <f t="array" ref="M29">INDEX($D$54:$N$521,MATCH(M$24&amp;$B$22,$B$54:$B$521&amp;$C$54:$C$521,0),MATCH($A29,$D$53:$N$53,0))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INDEX($D$54:$N$521,MATCH(B$24&amp;$B$22,$B$54:$B$521&amp;$C$54:$C$521,0),MATCH($A30,$D$53:$N$53,0))</f>
        <v>0</v>
      </c>
      <c r="C30" s="16">
        <f t="array" ref="C30">INDEX($D$54:$N$521,MATCH(C$24&amp;$B$22,$B$54:$B$521&amp;$C$54:$C$521,0),MATCH($A30,$D$53:$N$53,0))</f>
        <v>0</v>
      </c>
      <c r="D30" s="16">
        <f t="array" ref="D30">INDEX($D$54:$N$521,MATCH(D$24&amp;$B$22,$B$54:$B$521&amp;$C$54:$C$521,0),MATCH($A30,$D$53:$N$53,0))</f>
        <v>0</v>
      </c>
      <c r="E30" s="16">
        <f t="array" ref="E30">INDEX($D$54:$N$521,MATCH(E$24&amp;$B$22,$B$54:$B$521&amp;$C$54:$C$521,0),MATCH($A30,$D$53:$N$53,0))</f>
        <v>1090.4337292534485</v>
      </c>
      <c r="F30" s="16">
        <f t="array" ref="F30">INDEX($D$54:$N$521,MATCH(F$24&amp;$B$22,$B$54:$B$521&amp;$C$54:$C$521,0),MATCH($A30,$D$53:$N$53,0))</f>
        <v>821.42804353440454</v>
      </c>
      <c r="G30" s="16">
        <f t="array" ref="G30">INDEX($D$54:$N$521,MATCH(G$24&amp;$B$22,$B$54:$B$521&amp;$C$54:$C$521,0),MATCH($A30,$D$53:$N$53,0))</f>
        <v>995.80025752783388</v>
      </c>
      <c r="H30" s="16">
        <f t="array" ref="H30">INDEX($D$54:$N$521,MATCH(H$24&amp;$B$22,$B$54:$B$521&amp;$C$54:$C$521,0),MATCH($A30,$D$53:$N$53,0))</f>
        <v>2509.3105957415473</v>
      </c>
      <c r="I30" s="16">
        <f t="array" ref="I30">INDEX($D$54:$N$521,MATCH(I$24&amp;$B$22,$B$54:$B$521&amp;$C$54:$C$521,0),MATCH($A30,$D$53:$N$53,0))</f>
        <v>1312.2062539309948</v>
      </c>
      <c r="J30" s="16">
        <f t="array" ref="J30">INDEX($D$54:$N$521,MATCH(J$24&amp;$B$22,$B$54:$B$521&amp;$C$54:$C$521,0),MATCH($A30,$D$53:$N$53,0))</f>
        <v>2484.5119531263185</v>
      </c>
      <c r="K30" s="16" t="e">
        <f t="array" ref="K30">INDEX($D$54:$N$521,MATCH(K$24&amp;$B$22,$B$54:$B$521&amp;$C$54:$C$521,0),MATCH($A30,$D$53:$N$53,0))</f>
        <v>#N/A</v>
      </c>
      <c r="L30" s="16" t="e">
        <f t="array" ref="L30">INDEX($D$54:$N$521,MATCH(L$24&amp;$B$22,$B$54:$B$521&amp;$C$54:$C$521,0),MATCH($A30,$D$53:$N$53,0))</f>
        <v>#N/A</v>
      </c>
      <c r="M30" s="16" t="e">
        <f t="array" ref="M30">INDEX($D$54:$N$521,MATCH(M$24&amp;$B$22,$B$54:$B$521&amp;$C$54:$C$521,0),MATCH($A30,$D$53:$N$53,0))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INDEX($D$54:$N$521,MATCH(B$24&amp;$B$22,$B$54:$B$521&amp;$C$54:$C$521,0),MATCH($A31,$D$53:$N$53,0))</f>
        <v>0</v>
      </c>
      <c r="C31" s="16">
        <f t="array" ref="C31">INDEX($D$54:$N$521,MATCH(C$24&amp;$B$22,$B$54:$B$521&amp;$C$54:$C$521,0),MATCH($A31,$D$53:$N$53,0))</f>
        <v>0</v>
      </c>
      <c r="D31" s="16">
        <f t="array" ref="D31">INDEX($D$54:$N$521,MATCH(D$24&amp;$B$22,$B$54:$B$521&amp;$C$54:$C$521,0),MATCH($A31,$D$53:$N$53,0))</f>
        <v>0</v>
      </c>
      <c r="E31" s="16">
        <f t="array" ref="E31">INDEX($D$54:$N$521,MATCH(E$24&amp;$B$22,$B$54:$B$521&amp;$C$54:$C$521,0),MATCH($A31,$D$53:$N$53,0))</f>
        <v>804.14286687086883</v>
      </c>
      <c r="F31" s="16">
        <f t="array" ref="F31">INDEX($D$54:$N$521,MATCH(F$24&amp;$B$22,$B$54:$B$521&amp;$C$54:$C$521,0),MATCH($A31,$D$53:$N$53,0))</f>
        <v>1067.479566388326</v>
      </c>
      <c r="G31" s="16">
        <f t="array" ref="G31">INDEX($D$54:$N$521,MATCH(G$24&amp;$B$22,$B$54:$B$521&amp;$C$54:$C$521,0),MATCH($A31,$D$53:$N$53,0))</f>
        <v>170.45792420483571</v>
      </c>
      <c r="H31" s="16">
        <f t="array" ref="H31">INDEX($D$54:$N$521,MATCH(H$24&amp;$B$22,$B$54:$B$521&amp;$C$54:$C$521,0),MATCH($A31,$D$53:$N$53,0))</f>
        <v>0</v>
      </c>
      <c r="I31" s="16">
        <f t="array" ref="I31">INDEX($D$54:$N$521,MATCH(I$24&amp;$B$22,$B$54:$B$521&amp;$C$54:$C$521,0),MATCH($A31,$D$53:$N$53,0))</f>
        <v>820.13134968853717</v>
      </c>
      <c r="J31" s="16">
        <f t="array" ref="J31">INDEX($D$54:$N$521,MATCH(J$24&amp;$B$22,$B$54:$B$521&amp;$C$54:$C$521,0),MATCH($A31,$D$53:$N$53,0))</f>
        <v>71.658324614402048</v>
      </c>
      <c r="K31" s="16" t="e">
        <f t="array" ref="K31">INDEX($D$54:$N$521,MATCH(K$24&amp;$B$22,$B$54:$B$521&amp;$C$54:$C$521,0),MATCH($A31,$D$53:$N$53,0))</f>
        <v>#N/A</v>
      </c>
      <c r="L31" s="16" t="e">
        <f t="array" ref="L31">INDEX($D$54:$N$521,MATCH(L$24&amp;$B$22,$B$54:$B$521&amp;$C$54:$C$521,0),MATCH($A31,$D$53:$N$53,0))</f>
        <v>#N/A</v>
      </c>
      <c r="M31" s="16" t="e">
        <f t="array" ref="M31">INDEX($D$54:$N$521,MATCH(M$24&amp;$B$22,$B$54:$B$521&amp;$C$54:$C$521,0),MATCH($A31,$D$53:$N$53,0))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INDEX($D$54:$N$521,MATCH(B$24&amp;$B$22,$B$54:$B$521&amp;$C$54:$C$521,0),MATCH($A32,$D$53:$N$53,0))</f>
        <v>0</v>
      </c>
      <c r="C32" s="16">
        <f t="array" ref="C32">INDEX($D$54:$N$521,MATCH(C$24&amp;$B$22,$B$54:$B$521&amp;$C$54:$C$521,0),MATCH($A32,$D$53:$N$53,0))</f>
        <v>0</v>
      </c>
      <c r="D32" s="16">
        <f t="array" ref="D32">INDEX($D$54:$N$521,MATCH(D$24&amp;$B$22,$B$54:$B$521&amp;$C$54:$C$521,0),MATCH($A32,$D$53:$N$53,0))</f>
        <v>0</v>
      </c>
      <c r="E32" s="16">
        <f t="array" ref="E32">INDEX($D$54:$N$521,MATCH(E$24&amp;$B$22,$B$54:$B$521&amp;$C$54:$C$521,0),MATCH($A32,$D$53:$N$53,0))</f>
        <v>1048.1101885098979</v>
      </c>
      <c r="F32" s="16">
        <f t="array" ref="F32">INDEX($D$54:$N$521,MATCH(F$24&amp;$B$22,$B$54:$B$521&amp;$C$54:$C$521,0),MATCH($A32,$D$53:$N$53,0))</f>
        <v>1211.5650745569869</v>
      </c>
      <c r="G32" s="16">
        <f t="array" ref="G32">INDEX($D$54:$N$521,MATCH(G$24&amp;$B$22,$B$54:$B$521&amp;$C$54:$C$521,0),MATCH($A32,$D$53:$N$53,0))</f>
        <v>2158.5483495464823</v>
      </c>
      <c r="H32" s="16">
        <f t="array" ref="H32">INDEX($D$54:$N$521,MATCH(H$24&amp;$B$22,$B$54:$B$521&amp;$C$54:$C$521,0),MATCH($A32,$D$53:$N$53,0))</f>
        <v>55.594757659507522</v>
      </c>
      <c r="I32" s="16">
        <f t="array" ref="I32">INDEX($D$54:$N$521,MATCH(I$24&amp;$B$22,$B$54:$B$521&amp;$C$54:$C$521,0),MATCH($A32,$D$53:$N$53,0))</f>
        <v>1149.8627172285328</v>
      </c>
      <c r="J32" s="16">
        <f t="array" ref="J32">INDEX($D$54:$N$521,MATCH(J$24&amp;$B$22,$B$54:$B$521&amp;$C$54:$C$521,0),MATCH($A32,$D$53:$N$53,0))</f>
        <v>1056.1927127360184</v>
      </c>
      <c r="K32" s="16" t="e">
        <f t="array" ref="K32">INDEX($D$54:$N$521,MATCH(K$24&amp;$B$22,$B$54:$B$521&amp;$C$54:$C$521,0),MATCH($A32,$D$53:$N$53,0))</f>
        <v>#N/A</v>
      </c>
      <c r="L32" s="16" t="e">
        <f t="array" ref="L32">INDEX($D$54:$N$521,MATCH(L$24&amp;$B$22,$B$54:$B$521&amp;$C$54:$C$521,0),MATCH($A32,$D$53:$N$53,0))</f>
        <v>#N/A</v>
      </c>
      <c r="M32" s="16" t="e">
        <f t="array" ref="M32">INDEX($D$54:$N$521,MATCH(M$24&amp;$B$22,$B$54:$B$521&amp;$C$54:$C$521,0),MATCH($A32,$D$53:$N$53,0))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INDEX($D$54:$N$521,MATCH(B$24&amp;$B$22,$B$54:$B$521&amp;$C$54:$C$521,0),MATCH($A33,$D$53:$N$53,0))</f>
        <v>0</v>
      </c>
      <c r="C33" s="16">
        <f t="array" ref="C33">INDEX($D$54:$N$521,MATCH(C$24&amp;$B$22,$B$54:$B$521&amp;$C$54:$C$521,0),MATCH($A33,$D$53:$N$53,0))</f>
        <v>0</v>
      </c>
      <c r="D33" s="16">
        <f t="array" ref="D33">INDEX($D$54:$N$521,MATCH(D$24&amp;$B$22,$B$54:$B$521&amp;$C$54:$C$521,0),MATCH($A33,$D$53:$N$53,0))</f>
        <v>0</v>
      </c>
      <c r="E33" s="16">
        <f t="array" ref="E33">INDEX($D$54:$N$521,MATCH(E$24&amp;$B$22,$B$54:$B$521&amp;$C$54:$C$521,0),MATCH($A33,$D$53:$N$53,0))</f>
        <v>1443.3682215324595</v>
      </c>
      <c r="F33" s="16">
        <f t="array" ref="F33">INDEX($D$54:$N$521,MATCH(F$24&amp;$B$22,$B$54:$B$521&amp;$C$54:$C$521,0),MATCH($A33,$D$53:$N$53,0))</f>
        <v>879.11652846756851</v>
      </c>
      <c r="G33" s="16">
        <f t="array" ref="G33">INDEX($D$54:$N$521,MATCH(G$24&amp;$B$22,$B$54:$B$521&amp;$C$54:$C$521,0),MATCH($A33,$D$53:$N$53,0))</f>
        <v>862.62055792062301</v>
      </c>
      <c r="H33" s="16">
        <f t="array" ref="H33">INDEX($D$54:$N$521,MATCH(H$24&amp;$B$22,$B$54:$B$521&amp;$C$54:$C$521,0),MATCH($A33,$D$53:$N$53,0))</f>
        <v>1292.9865674205921</v>
      </c>
      <c r="I33" s="16">
        <f t="array" ref="I33">INDEX($D$54:$N$521,MATCH(I$24&amp;$B$22,$B$54:$B$521&amp;$C$54:$C$521,0),MATCH($A33,$D$53:$N$53,0))</f>
        <v>1608.1366702159769</v>
      </c>
      <c r="J33" s="16">
        <f t="array" ref="J33">INDEX($D$54:$N$521,MATCH(J$24&amp;$B$22,$B$54:$B$521&amp;$C$54:$C$521,0),MATCH($A33,$D$53:$N$53,0))</f>
        <v>1866.7903895914978</v>
      </c>
      <c r="K33" s="16" t="e">
        <f t="array" ref="K33">INDEX($D$54:$N$521,MATCH(K$24&amp;$B$22,$B$54:$B$521&amp;$C$54:$C$521,0),MATCH($A33,$D$53:$N$53,0))</f>
        <v>#N/A</v>
      </c>
      <c r="L33" s="16" t="e">
        <f t="array" ref="L33">INDEX($D$54:$N$521,MATCH(L$24&amp;$B$22,$B$54:$B$521&amp;$C$54:$C$521,0),MATCH($A33,$D$53:$N$53,0))</f>
        <v>#N/A</v>
      </c>
      <c r="M33" s="16" t="e">
        <f t="array" ref="M33">INDEX($D$54:$N$521,MATCH(M$24&amp;$B$22,$B$54:$B$521&amp;$C$54:$C$521,0),MATCH($A33,$D$53:$N$53,0))</f>
        <v>#N/A</v>
      </c>
    </row>
    <row r="34" spans="1:26" x14ac:dyDescent="0.3">
      <c r="A34" s="15">
        <v>2100</v>
      </c>
      <c r="B34" s="16">
        <f t="array" ref="B34">INDEX($D$54:$N$521,MATCH(B$24&amp;$B$22,$B$54:$B$521&amp;$C$54:$C$521,0),MATCH($A34,$D$53:$N$53,0))</f>
        <v>0</v>
      </c>
      <c r="C34" s="16">
        <f t="array" ref="C34">INDEX($D$54:$N$521,MATCH(C$24&amp;$B$22,$B$54:$B$521&amp;$C$54:$C$521,0),MATCH($A34,$D$53:$N$53,0))</f>
        <v>0</v>
      </c>
      <c r="D34" s="16">
        <f t="array" ref="D34">INDEX($D$54:$N$521,MATCH(D$24&amp;$B$22,$B$54:$B$521&amp;$C$54:$C$521,0),MATCH($A34,$D$53:$N$53,0))</f>
        <v>0</v>
      </c>
      <c r="E34" s="16">
        <f t="array" ref="E34">INDEX($D$54:$N$521,MATCH(E$24&amp;$B$22,$B$54:$B$521&amp;$C$54:$C$521,0),MATCH($A34,$D$53:$N$53,0))</f>
        <v>954.24946990628587</v>
      </c>
      <c r="F34" s="16">
        <f t="array" ref="F34">INDEX($D$54:$N$521,MATCH(F$24&amp;$B$22,$B$54:$B$521&amp;$C$54:$C$521,0),MATCH($A34,$D$53:$N$53,0))</f>
        <v>1562.6519972739707</v>
      </c>
      <c r="G34" s="16">
        <f t="array" ref="G34">INDEX($D$54:$N$521,MATCH(G$24&amp;$B$22,$B$54:$B$521&amp;$C$54:$C$521,0),MATCH($A34,$D$53:$N$53,0))</f>
        <v>836.5137529154747</v>
      </c>
      <c r="H34" s="16">
        <f t="array" ref="H34">INDEX($D$54:$N$521,MATCH(H$24&amp;$B$22,$B$54:$B$521&amp;$C$54:$C$521,0),MATCH($A34,$D$53:$N$53,0))</f>
        <v>2298.9771768810042</v>
      </c>
      <c r="I34" s="16">
        <f t="array" ref="I34">INDEX($D$54:$N$521,MATCH(I$24&amp;$B$22,$B$54:$B$521&amp;$C$54:$C$521,0),MATCH($A34,$D$53:$N$53,0))</f>
        <v>1119.619406188327</v>
      </c>
      <c r="J34" s="16">
        <f t="array" ref="J34">INDEX($D$54:$N$521,MATCH(J$24&amp;$B$22,$B$54:$B$521&amp;$C$54:$C$521,0),MATCH($A34,$D$53:$N$53,0))</f>
        <v>1432.2116771649312</v>
      </c>
      <c r="K34" s="16" t="e">
        <f t="array" ref="K34">INDEX($D$54:$N$521,MATCH(K$24&amp;$B$22,$B$54:$B$521&amp;$C$54:$C$521,0),MATCH($A34,$D$53:$N$53,0))</f>
        <v>#N/A</v>
      </c>
      <c r="L34" s="16" t="e">
        <f t="array" ref="L34">INDEX($D$54:$N$521,MATCH(L$24&amp;$B$22,$B$54:$B$521&amp;$C$54:$C$521,0),MATCH($A34,$D$53:$N$53,0))</f>
        <v>#N/A</v>
      </c>
      <c r="M34" s="16" t="e">
        <f t="array" ref="M34">INDEX($D$54:$N$521,MATCH(M$24&amp;$B$22,$B$54:$B$521&amp;$C$54:$C$521,0),MATCH($A34,$D$53:$N$53,0))</f>
        <v>#N/A</v>
      </c>
    </row>
    <row r="36" spans="1:26" x14ac:dyDescent="0.3">
      <c r="A36" s="15" t="s">
        <v>195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261</v>
      </c>
      <c r="B38" s="15" t="str">
        <f t="shared" ref="B38" si="2">IF(ISBLANK(B20),"",B20)</f>
        <v>Vivid_0A</v>
      </c>
      <c r="C38" s="15" t="str">
        <f>IF(ISBLANK(B20),"",B20)</f>
        <v>Vivid_0A</v>
      </c>
      <c r="D38" s="15" t="str">
        <f t="shared" ref="D38:N38" si="3">IF(ISBLANK(C20),"",C20)</f>
        <v>Vivid_0A_BAU</v>
      </c>
      <c r="E38" s="15" t="str">
        <f t="shared" si="3"/>
        <v>Vivid_0B</v>
      </c>
      <c r="F38" s="15" t="str">
        <f t="shared" si="3"/>
        <v>Vivid_1</v>
      </c>
      <c r="G38" s="15" t="str">
        <f t="shared" si="3"/>
        <v>Vivid_2</v>
      </c>
      <c r="H38" s="15" t="str">
        <f t="shared" si="3"/>
        <v>Vivid_13</v>
      </c>
      <c r="I38" s="15" t="str">
        <f t="shared" si="3"/>
        <v>Vivid_14</v>
      </c>
      <c r="J38" s="15" t="str">
        <f t="shared" si="3"/>
        <v>Vivid_25</v>
      </c>
      <c r="K38" s="15" t="str">
        <f t="shared" si="3"/>
        <v>Vivid_26</v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  <c r="O38" s="15" t="str">
        <f>IF(ISBLANK(B20),"",B20)</f>
        <v>Vivid_0A</v>
      </c>
      <c r="P38" s="15" t="str">
        <f t="shared" ref="P38:Z38" si="4">IF(ISBLANK(C20),"",C20)</f>
        <v>Vivid_0A_BAU</v>
      </c>
      <c r="Q38" s="15" t="str">
        <f t="shared" si="4"/>
        <v>Vivid_0B</v>
      </c>
      <c r="R38" s="15" t="str">
        <f t="shared" si="4"/>
        <v>Vivid_1</v>
      </c>
      <c r="S38" s="15" t="str">
        <f t="shared" si="4"/>
        <v>Vivid_2</v>
      </c>
      <c r="T38" s="15" t="str">
        <f t="shared" si="4"/>
        <v>Vivid_13</v>
      </c>
      <c r="U38" s="15" t="str">
        <f t="shared" si="4"/>
        <v>Vivid_14</v>
      </c>
      <c r="V38" s="15" t="str">
        <f t="shared" si="4"/>
        <v>Vivid_25</v>
      </c>
      <c r="W38" s="15" t="str">
        <f t="shared" si="4"/>
        <v>Vivid_26</v>
      </c>
      <c r="X38" s="15" t="str">
        <f t="shared" si="4"/>
        <v/>
      </c>
      <c r="Y38" s="15" t="str">
        <f t="shared" si="4"/>
        <v/>
      </c>
      <c r="Z38" s="15" t="str">
        <f t="shared" si="4"/>
        <v/>
      </c>
    </row>
    <row r="39" spans="1:26" x14ac:dyDescent="0.3">
      <c r="A39" s="15" t="s">
        <v>64</v>
      </c>
      <c r="B39" s="16">
        <f t="array" ref="B39">INDEX($D$54:$N$521,MATCH(B$38&amp;$A39,$B$54:$B$521&amp;$C$54:$C$521,0),MATCH(B$36,$D$53:$N$53,0))</f>
        <v>8.5297953835634104</v>
      </c>
      <c r="C39" s="16">
        <f t="array" ref="C39">INDEX($D$54:$N$521,MATCH(C$38&amp;$A39,$B$54:$B$521&amp;$C$54:$C$521,0),MATCH(C$36,$D$53:$N$53,0))</f>
        <v>223.02575717543553</v>
      </c>
      <c r="D39" s="16">
        <f t="array" ref="D39">INDEX($D$54:$N$521,MATCH(D$38&amp;$A39,$B$54:$B$521&amp;$C$54:$C$521,0),MATCH(D$36,$D$53:$N$53,0))</f>
        <v>298.86766955446774</v>
      </c>
      <c r="E39" s="16">
        <f t="array" ref="E39">INDEX($D$54:$N$521,MATCH(E$38&amp;$A39,$B$54:$B$521&amp;$C$54:$C$521,0),MATCH(E$36,$D$53:$N$53,0))</f>
        <v>339.49666438671392</v>
      </c>
      <c r="F39" s="16">
        <f t="array" ref="F39">INDEX($D$54:$N$521,MATCH(F$38&amp;$A39,$B$54:$B$521&amp;$C$54:$C$521,0),MATCH(F$36,$D$53:$N$53,0))</f>
        <v>345.82468658041756</v>
      </c>
      <c r="G39" s="16">
        <f t="array" ref="G39">INDEX($D$54:$N$521,MATCH(G$38&amp;$A39,$B$54:$B$521&amp;$C$54:$C$521,0),MATCH(G$36,$D$53:$N$53,0))</f>
        <v>339.49666438671392</v>
      </c>
      <c r="H39" s="16">
        <f t="array" ref="H39">INDEX($D$54:$N$521,MATCH(H$38&amp;$A39,$B$54:$B$521&amp;$C$54:$C$521,0),MATCH(H$36,$D$53:$N$53,0))</f>
        <v>481.47302893046867</v>
      </c>
      <c r="I39" s="16">
        <f t="array" ref="I39">INDEX($D$54:$N$521,MATCH(I$38&amp;$A39,$B$54:$B$521&amp;$C$54:$C$521,0),MATCH(I$36,$D$53:$N$53,0))</f>
        <v>339.49666438671392</v>
      </c>
      <c r="J39" s="16">
        <f t="array" ref="J39">INDEX($D$54:$N$521,MATCH(J$38&amp;$A39,$B$54:$B$521&amp;$C$54:$C$521,0),MATCH(J$36,$D$53:$N$53,0))</f>
        <v>373.49609683477684</v>
      </c>
      <c r="K39" s="16">
        <f t="array" ref="K39">INDEX($D$54:$N$521,MATCH(K$38&amp;$A39,$B$54:$B$521&amp;$C$54:$C$521,0),MATCH(K$36,$D$53:$N$53,0))</f>
        <v>339.49666438671392</v>
      </c>
      <c r="L39" s="16" t="e">
        <f t="array" ref="L39">INDEX($D$54:$N$521,MATCH(L$38&amp;$A39,$B$54:$B$521&amp;$C$54:$C$521,0),MATCH(L$36,$D$53:$N$53,0))</f>
        <v>#N/A</v>
      </c>
      <c r="M39" s="16" t="e">
        <f t="array" ref="M39">INDEX($D$54:$N$521,MATCH(M$38&amp;$A39,$B$54:$B$521&amp;$C$54:$C$521,0),MATCH(M$36,$D$53:$N$53,0))</f>
        <v>#N/A</v>
      </c>
      <c r="N39" s="16" t="e">
        <f t="array" ref="N39">INDEX($D$54:$N$521,MATCH(N$38&amp;$A39,$B$54:$B$521&amp;$C$54:$C$521,0),MATCH(N$36,$D$53:$N$53,0))</f>
        <v>#N/A</v>
      </c>
      <c r="O39" s="16">
        <f t="array" ref="O39">INDEX($D$54:$N$521,MATCH(O$38&amp;$A39,$B$54:$B$521&amp;$C$54:$C$521,0),MATCH(O$36,$D$53:$N$53,0))</f>
        <v>64.848540106395561</v>
      </c>
      <c r="P39" s="16">
        <f t="array" ref="P39">INDEX($D$54:$N$521,MATCH(P$38&amp;$A39,$B$54:$B$521&amp;$C$54:$C$521,0),MATCH(P$36,$D$53:$N$53,0))</f>
        <v>114.08776270260971</v>
      </c>
      <c r="Q39" s="16">
        <f t="array" ref="Q39">INDEX($D$54:$N$521,MATCH(Q$38&amp;$A39,$B$54:$B$521&amp;$C$54:$C$521,0),MATCH(Q$36,$D$53:$N$53,0))</f>
        <v>126.04276590412637</v>
      </c>
      <c r="R39" s="16">
        <f t="array" ref="R39">INDEX($D$54:$N$521,MATCH(R$38&amp;$A39,$B$54:$B$521&amp;$C$54:$C$521,0),MATCH(R$36,$D$53:$N$53,0))</f>
        <v>123.83179118235783</v>
      </c>
      <c r="S39" s="16">
        <f t="array" ref="S39">INDEX($D$54:$N$521,MATCH(S$38&amp;$A39,$B$54:$B$521&amp;$C$54:$C$521,0),MATCH(S$36,$D$53:$N$53,0))</f>
        <v>50.23493735196935</v>
      </c>
      <c r="T39" s="16">
        <f t="array" ref="T39">INDEX($D$54:$N$521,MATCH(T$38&amp;$A39,$B$54:$B$521&amp;$C$54:$C$521,0),MATCH(T$36,$D$53:$N$53,0))</f>
        <v>5.9551159415581498</v>
      </c>
      <c r="U39" s="16">
        <f t="array" ref="U39">INDEX($D$54:$N$521,MATCH(U$38&amp;$A39,$B$54:$B$521&amp;$C$54:$C$521,0),MATCH(U$36,$D$53:$N$53,0))</f>
        <v>8.0587006149792302</v>
      </c>
      <c r="V39" s="16">
        <f t="array" ref="V39">INDEX($D$54:$N$521,MATCH(V$38&amp;$A39,$B$54:$B$521&amp;$C$54:$C$521,0),MATCH(V$36,$D$53:$N$53,0))</f>
        <v>10.591748926312381</v>
      </c>
      <c r="W39" s="16">
        <f t="array" ref="W39">INDEX($D$54:$N$521,MATCH(W$38&amp;$A39,$B$54:$B$521&amp;$C$54:$C$521,0),MATCH(W$36,$D$53:$N$53,0))</f>
        <v>14.433322055587368</v>
      </c>
      <c r="X39" s="16" t="e">
        <f t="array" ref="X39">INDEX($D$54:$N$521,MATCH(X$38&amp;$A39,$B$54:$B$521&amp;$C$54:$C$521,0),MATCH(X$36,$D$53:$N$53,0))</f>
        <v>#N/A</v>
      </c>
      <c r="Y39" s="16" t="e">
        <f t="array" ref="Y39">INDEX($D$54:$N$521,MATCH(Y$38&amp;$A39,$B$54:$B$521&amp;$C$54:$C$521,0),MATCH(Y$36,$D$53:$N$53,0))</f>
        <v>#N/A</v>
      </c>
      <c r="Z39" s="16" t="e">
        <f t="array" ref="Z39">INDEX($D$54:$N$521,MATCH(Z$38&amp;$A39,$B$54:$B$521&amp;$C$54:$C$521,0),MATCH(Z$36,$D$53:$N$53,0))</f>
        <v>#N/A</v>
      </c>
    </row>
    <row r="40" spans="1:26" x14ac:dyDescent="0.3">
      <c r="A40" s="15" t="s">
        <v>65</v>
      </c>
      <c r="B40" s="16">
        <f t="array" ref="B40">INDEX($D$54:$N$521,MATCH(B$38&amp;$A40,$B$54:$B$521&amp;$C$54:$C$521,0),MATCH(B$36,$D$53:$N$53,0))</f>
        <v>245.88488321714567</v>
      </c>
      <c r="C40" s="16">
        <f t="array" ref="C40">INDEX($D$54:$N$521,MATCH(C$38&amp;$A40,$B$54:$B$521&amp;$C$54:$C$521,0),MATCH(C$36,$D$53:$N$53,0))</f>
        <v>462.36674173625875</v>
      </c>
      <c r="D40" s="16">
        <f t="array" ref="D40">INDEX($D$54:$N$521,MATCH(D$38&amp;$A40,$B$54:$B$521&amp;$C$54:$C$521,0),MATCH(D$36,$D$53:$N$53,0))</f>
        <v>213.14090717671479</v>
      </c>
      <c r="E40" s="16">
        <f t="array" ref="E40">INDEX($D$54:$N$521,MATCH(E$38&amp;$A40,$B$54:$B$521&amp;$C$54:$C$521,0),MATCH(E$36,$D$53:$N$53,0))</f>
        <v>0</v>
      </c>
      <c r="F40" s="16">
        <f t="array" ref="F40">INDEX($D$54:$N$521,MATCH(F$38&amp;$A40,$B$54:$B$521&amp;$C$54:$C$521,0),MATCH(F$36,$D$53:$N$53,0))</f>
        <v>0</v>
      </c>
      <c r="G40" s="16">
        <f t="array" ref="G40">INDEX($D$54:$N$521,MATCH(G$38&amp;$A40,$B$54:$B$521&amp;$C$54:$C$521,0),MATCH(G$36,$D$53:$N$53,0))</f>
        <v>0</v>
      </c>
      <c r="H40" s="16">
        <f t="array" ref="H40">INDEX($D$54:$N$521,MATCH(H$38&amp;$A40,$B$54:$B$521&amp;$C$54:$C$521,0),MATCH(H$36,$D$53:$N$53,0))</f>
        <v>0</v>
      </c>
      <c r="I40" s="16">
        <f t="array" ref="I40">INDEX($D$54:$N$521,MATCH(I$38&amp;$A40,$B$54:$B$521&amp;$C$54:$C$521,0),MATCH(I$36,$D$53:$N$53,0))</f>
        <v>0</v>
      </c>
      <c r="J40" s="16">
        <f t="array" ref="J40">INDEX($D$54:$N$521,MATCH(J$38&amp;$A40,$B$54:$B$521&amp;$C$54:$C$521,0),MATCH(J$36,$D$53:$N$53,0))</f>
        <v>0</v>
      </c>
      <c r="K40" s="16">
        <f t="array" ref="K40">INDEX($D$54:$N$521,MATCH(K$38&amp;$A40,$B$54:$B$521&amp;$C$54:$C$521,0),MATCH(K$36,$D$53:$N$53,0))</f>
        <v>0</v>
      </c>
      <c r="L40" s="16" t="e">
        <f t="array" ref="L40">INDEX($D$54:$N$521,MATCH(L$38&amp;$A40,$B$54:$B$521&amp;$C$54:$C$521,0),MATCH(L$36,$D$53:$N$53,0))</f>
        <v>#N/A</v>
      </c>
      <c r="M40" s="16" t="e">
        <f t="array" ref="M40">INDEX($D$54:$N$521,MATCH(M$38&amp;$A40,$B$54:$B$521&amp;$C$54:$C$521,0),MATCH(M$36,$D$53:$N$53,0))</f>
        <v>#N/A</v>
      </c>
      <c r="N40" s="16" t="e">
        <f t="array" ref="N40">INDEX($D$54:$N$521,MATCH(N$38&amp;$A40,$B$54:$B$521&amp;$C$54:$C$521,0),MATCH(N$36,$D$53:$N$53,0))</f>
        <v>#N/A</v>
      </c>
      <c r="O40" s="16">
        <f t="array" ref="O40">INDEX($D$54:$N$521,MATCH(O$38&amp;$A40,$B$54:$B$521&amp;$C$54:$C$521,0),MATCH(O$36,$D$53:$N$53,0))</f>
        <v>579.61258244163412</v>
      </c>
      <c r="P40" s="16">
        <f t="array" ref="P40">INDEX($D$54:$N$521,MATCH(P$38&amp;$A40,$B$54:$B$521&amp;$C$54:$C$521,0),MATCH(P$36,$D$53:$N$53,0))</f>
        <v>540.78658087130975</v>
      </c>
      <c r="Q40" s="16">
        <f t="array" ref="Q40">INDEX($D$54:$N$521,MATCH(Q$38&amp;$A40,$B$54:$B$521&amp;$C$54:$C$521,0),MATCH(Q$36,$D$53:$N$53,0))</f>
        <v>402.74844910940357</v>
      </c>
      <c r="R40" s="16">
        <f t="array" ref="R40">INDEX($D$54:$N$521,MATCH(R$38&amp;$A40,$B$54:$B$521&amp;$C$54:$C$521,0),MATCH(R$36,$D$53:$N$53,0))</f>
        <v>0</v>
      </c>
      <c r="S40" s="16">
        <f t="array" ref="S40">INDEX($D$54:$N$521,MATCH(S$38&amp;$A40,$B$54:$B$521&amp;$C$54:$C$521,0),MATCH(S$36,$D$53:$N$53,0))</f>
        <v>0</v>
      </c>
      <c r="T40" s="16">
        <f t="array" ref="T40">INDEX($D$54:$N$521,MATCH(T$38&amp;$A40,$B$54:$B$521&amp;$C$54:$C$521,0),MATCH(T$36,$D$53:$N$53,0))</f>
        <v>0</v>
      </c>
      <c r="U40" s="16">
        <f t="array" ref="U40">INDEX($D$54:$N$521,MATCH(U$38&amp;$A40,$B$54:$B$521&amp;$C$54:$C$521,0),MATCH(U$36,$D$53:$N$53,0))</f>
        <v>0</v>
      </c>
      <c r="V40" s="16">
        <f t="array" ref="V40">INDEX($D$54:$N$521,MATCH(V$38&amp;$A40,$B$54:$B$521&amp;$C$54:$C$521,0),MATCH(V$36,$D$53:$N$53,0))</f>
        <v>0</v>
      </c>
      <c r="W40" s="16">
        <f t="array" ref="W40">INDEX($D$54:$N$521,MATCH(W$38&amp;$A40,$B$54:$B$521&amp;$C$54:$C$521,0),MATCH(W$36,$D$53:$N$53,0))</f>
        <v>0</v>
      </c>
      <c r="X40" s="16" t="e">
        <f t="array" ref="X40">INDEX($D$54:$N$521,MATCH(X$38&amp;$A40,$B$54:$B$521&amp;$C$54:$C$521,0),MATCH(X$36,$D$53:$N$53,0))</f>
        <v>#N/A</v>
      </c>
      <c r="Y40" s="16" t="e">
        <f t="array" ref="Y40">INDEX($D$54:$N$521,MATCH(Y$38&amp;$A40,$B$54:$B$521&amp;$C$54:$C$521,0),MATCH(Y$36,$D$53:$N$53,0))</f>
        <v>#N/A</v>
      </c>
      <c r="Z40" s="16" t="e">
        <f t="array" ref="Z40">INDEX($D$54:$N$521,MATCH(Z$38&amp;$A40,$B$54:$B$521&amp;$C$54:$C$521,0),MATCH(Z$36,$D$53:$N$53,0))</f>
        <v>#N/A</v>
      </c>
    </row>
    <row r="41" spans="1:26" x14ac:dyDescent="0.3">
      <c r="A41" s="15" t="s">
        <v>66</v>
      </c>
      <c r="B41" s="16">
        <f t="array" ref="B41">INDEX($D$54:$N$521,MATCH(B$38&amp;$A41,$B$54:$B$521&amp;$C$54:$C$521,0),MATCH(B$36,$D$53:$N$53,0))</f>
        <v>625.75220065602798</v>
      </c>
      <c r="C41" s="16">
        <f t="array" ref="C41">INDEX($D$54:$N$521,MATCH(C$38&amp;$A41,$B$54:$B$521&amp;$C$54:$C$521,0),MATCH(C$36,$D$53:$N$53,0))</f>
        <v>29.970770710002402</v>
      </c>
      <c r="D41" s="16">
        <f t="array" ref="D41">INDEX($D$54:$N$521,MATCH(D$38&amp;$A41,$B$54:$B$521&amp;$C$54:$C$521,0),MATCH(D$36,$D$53:$N$53,0))</f>
        <v>10.58109117506809</v>
      </c>
      <c r="E41" s="16">
        <f t="array" ref="E41">INDEX($D$54:$N$521,MATCH(E$38&amp;$A41,$B$54:$B$521&amp;$C$54:$C$521,0),MATCH(E$36,$D$53:$N$53,0))</f>
        <v>23.216637861315313</v>
      </c>
      <c r="F41" s="16">
        <f t="array" ref="F41">INDEX($D$54:$N$521,MATCH(F$38&amp;$A41,$B$54:$B$521&amp;$C$54:$C$521,0),MATCH(F$36,$D$53:$N$53,0))</f>
        <v>26.928474370730243</v>
      </c>
      <c r="G41" s="16">
        <f t="array" ref="G41">INDEX($D$54:$N$521,MATCH(G$38&amp;$A41,$B$54:$B$521&amp;$C$54:$C$521,0),MATCH(G$36,$D$53:$N$53,0))</f>
        <v>23.216637861315313</v>
      </c>
      <c r="H41" s="16">
        <f t="array" ref="H41">INDEX($D$54:$N$521,MATCH(H$38&amp;$A41,$B$54:$B$521&amp;$C$54:$C$521,0),MATCH(H$36,$D$53:$N$53,0))</f>
        <v>359.09517168411674</v>
      </c>
      <c r="I41" s="16">
        <f t="array" ref="I41">INDEX($D$54:$N$521,MATCH(I$38&amp;$A41,$B$54:$B$521&amp;$C$54:$C$521,0),MATCH(I$36,$D$53:$N$53,0))</f>
        <v>23.216637861315313</v>
      </c>
      <c r="J41" s="16">
        <f t="array" ref="J41">INDEX($D$54:$N$521,MATCH(J$38&amp;$A41,$B$54:$B$521&amp;$C$54:$C$521,0),MATCH(J$36,$D$53:$N$53,0))</f>
        <v>24.222057382704318</v>
      </c>
      <c r="K41" s="16">
        <f t="array" ref="K41">INDEX($D$54:$N$521,MATCH(K$38&amp;$A41,$B$54:$B$521&amp;$C$54:$C$521,0),MATCH(K$36,$D$53:$N$53,0))</f>
        <v>23.216637861315313</v>
      </c>
      <c r="L41" s="16" t="e">
        <f t="array" ref="L41">INDEX($D$54:$N$521,MATCH(L$38&amp;$A41,$B$54:$B$521&amp;$C$54:$C$521,0),MATCH(L$36,$D$53:$N$53,0))</f>
        <v>#N/A</v>
      </c>
      <c r="M41" s="16" t="e">
        <f t="array" ref="M41">INDEX($D$54:$N$521,MATCH(M$38&amp;$A41,$B$54:$B$521&amp;$C$54:$C$521,0),MATCH(M$36,$D$53:$N$53,0))</f>
        <v>#N/A</v>
      </c>
      <c r="N41" s="16" t="e">
        <f t="array" ref="N41">INDEX($D$54:$N$521,MATCH(N$38&amp;$A41,$B$54:$B$521&amp;$C$54:$C$521,0),MATCH(N$36,$D$53:$N$53,0))</f>
        <v>#N/A</v>
      </c>
      <c r="O41" s="16">
        <f t="array" ref="O41">INDEX($D$54:$N$521,MATCH(O$38&amp;$A41,$B$54:$B$521&amp;$C$54:$C$521,0),MATCH(O$36,$D$53:$N$53,0))</f>
        <v>160.05999319824465</v>
      </c>
      <c r="P41" s="16">
        <f t="array" ref="P41">INDEX($D$54:$N$521,MATCH(P$38&amp;$A41,$B$54:$B$521&amp;$C$54:$C$521,0),MATCH(P$36,$D$53:$N$53,0))</f>
        <v>154.06801164379257</v>
      </c>
      <c r="Q41" s="16">
        <f t="array" ref="Q41">INDEX($D$54:$N$521,MATCH(Q$38&amp;$A41,$B$54:$B$521&amp;$C$54:$C$521,0),MATCH(Q$36,$D$53:$N$53,0))</f>
        <v>61.133702157780156</v>
      </c>
      <c r="R41" s="16">
        <f t="array" ref="R41">INDEX($D$54:$N$521,MATCH(R$38&amp;$A41,$B$54:$B$521&amp;$C$54:$C$521,0),MATCH(R$36,$D$53:$N$53,0))</f>
        <v>336.60992499714814</v>
      </c>
      <c r="S41" s="16">
        <f t="array" ref="S41">INDEX($D$54:$N$521,MATCH(S$38&amp;$A41,$B$54:$B$521&amp;$C$54:$C$521,0),MATCH(S$36,$D$53:$N$53,0))</f>
        <v>375.87738300594896</v>
      </c>
      <c r="T41" s="16">
        <f t="array" ref="T41">INDEX($D$54:$N$521,MATCH(T$38&amp;$A41,$B$54:$B$521&amp;$C$54:$C$521,0),MATCH(T$36,$D$53:$N$53,0))</f>
        <v>27.62223712714966</v>
      </c>
      <c r="U41" s="16">
        <f t="array" ref="U41">INDEX($D$54:$N$521,MATCH(U$38&amp;$A41,$B$54:$B$521&amp;$C$54:$C$521,0),MATCH(U$36,$D$53:$N$53,0))</f>
        <v>103.46919332844564</v>
      </c>
      <c r="V41" s="16">
        <f t="array" ref="V41">INDEX($D$54:$N$521,MATCH(V$38&amp;$A41,$B$54:$B$521&amp;$C$54:$C$521,0),MATCH(V$36,$D$53:$N$53,0))</f>
        <v>338.97103664018135</v>
      </c>
      <c r="W41" s="16">
        <f t="array" ref="W41">INDEX($D$54:$N$521,MATCH(W$38&amp;$A41,$B$54:$B$521&amp;$C$54:$C$521,0),MATCH(W$36,$D$53:$N$53,0))</f>
        <v>250.02458713052297</v>
      </c>
      <c r="X41" s="16" t="e">
        <f t="array" ref="X41">INDEX($D$54:$N$521,MATCH(X$38&amp;$A41,$B$54:$B$521&amp;$C$54:$C$521,0),MATCH(X$36,$D$53:$N$53,0))</f>
        <v>#N/A</v>
      </c>
      <c r="Y41" s="16" t="e">
        <f t="array" ref="Y41">INDEX($D$54:$N$521,MATCH(Y$38&amp;$A41,$B$54:$B$521&amp;$C$54:$C$521,0),MATCH(Y$36,$D$53:$N$53,0))</f>
        <v>#N/A</v>
      </c>
      <c r="Z41" s="16" t="e">
        <f t="array" ref="Z41">INDEX($D$54:$N$521,MATCH(Z$38&amp;$A41,$B$54:$B$521&amp;$C$54:$C$521,0),MATCH(Z$36,$D$53:$N$53,0))</f>
        <v>#N/A</v>
      </c>
    </row>
    <row r="42" spans="1:26" x14ac:dyDescent="0.3">
      <c r="A42" s="15" t="s">
        <v>67</v>
      </c>
      <c r="B42" s="16">
        <f t="array" ref="B42">INDEX($D$54:$N$521,MATCH(B$38&amp;$A42,$B$54:$B$521&amp;$C$54:$C$521,0),MATCH(B$36,$D$53:$N$53,0))</f>
        <v>0.33361993333333301</v>
      </c>
      <c r="C42" s="16">
        <f t="array" ref="C42">INDEX($D$54:$N$521,MATCH(C$38&amp;$A42,$B$54:$B$521&amp;$C$54:$C$521,0),MATCH(C$36,$D$53:$N$53,0))</f>
        <v>110.29447373687329</v>
      </c>
      <c r="D42" s="16">
        <f t="array" ref="D42">INDEX($D$54:$N$521,MATCH(D$38&amp;$A42,$B$54:$B$521&amp;$C$54:$C$521,0),MATCH(D$36,$D$53:$N$53,0))</f>
        <v>49.672040611111086</v>
      </c>
      <c r="E42" s="16">
        <f t="array" ref="E42">INDEX($D$54:$N$521,MATCH(E$38&amp;$A42,$B$54:$B$521&amp;$C$54:$C$521,0),MATCH(E$36,$D$53:$N$53,0))</f>
        <v>53.53277898674402</v>
      </c>
      <c r="F42" s="16">
        <f t="array" ref="F42">INDEX($D$54:$N$521,MATCH(F$38&amp;$A42,$B$54:$B$521&amp;$C$54:$C$521,0),MATCH(F$36,$D$53:$N$53,0))</f>
        <v>53.53277898674402</v>
      </c>
      <c r="G42" s="16">
        <f t="array" ref="G42">INDEX($D$54:$N$521,MATCH(G$38&amp;$A42,$B$54:$B$521&amp;$C$54:$C$521,0),MATCH(G$36,$D$53:$N$53,0))</f>
        <v>53.53277898674402</v>
      </c>
      <c r="H42" s="16">
        <f t="array" ref="H42">INDEX($D$54:$N$521,MATCH(H$38&amp;$A42,$B$54:$B$521&amp;$C$54:$C$521,0),MATCH(H$36,$D$53:$N$53,0))</f>
        <v>444.16148274164527</v>
      </c>
      <c r="I42" s="16">
        <f t="array" ref="I42">INDEX($D$54:$N$521,MATCH(I$38&amp;$A42,$B$54:$B$521&amp;$C$54:$C$521,0),MATCH(I$36,$D$53:$N$53,0))</f>
        <v>53.53277898674402</v>
      </c>
      <c r="J42" s="16">
        <f t="array" ref="J42">INDEX($D$54:$N$521,MATCH(J$38&amp;$A42,$B$54:$B$521&amp;$C$54:$C$521,0),MATCH(J$36,$D$53:$N$53,0))</f>
        <v>53.53277898674402</v>
      </c>
      <c r="K42" s="16">
        <f t="array" ref="K42">INDEX($D$54:$N$521,MATCH(K$38&amp;$A42,$B$54:$B$521&amp;$C$54:$C$521,0),MATCH(K$36,$D$53:$N$53,0))</f>
        <v>53.53277898674402</v>
      </c>
      <c r="L42" s="16" t="e">
        <f t="array" ref="L42">INDEX($D$54:$N$521,MATCH(L$38&amp;$A42,$B$54:$B$521&amp;$C$54:$C$521,0),MATCH(L$36,$D$53:$N$53,0))</f>
        <v>#N/A</v>
      </c>
      <c r="M42" s="16" t="e">
        <f t="array" ref="M42">INDEX($D$54:$N$521,MATCH(M$38&amp;$A42,$B$54:$B$521&amp;$C$54:$C$521,0),MATCH(M$36,$D$53:$N$53,0))</f>
        <v>#N/A</v>
      </c>
      <c r="N42" s="16" t="e">
        <f t="array" ref="N42">INDEX($D$54:$N$521,MATCH(N$38&amp;$A42,$B$54:$B$521&amp;$C$54:$C$521,0),MATCH(N$36,$D$53:$N$53,0))</f>
        <v>#N/A</v>
      </c>
      <c r="O42" s="16">
        <f t="array" ref="O42">INDEX($D$54:$N$521,MATCH(O$38&amp;$A42,$B$54:$B$521&amp;$C$54:$C$521,0),MATCH(O$36,$D$53:$N$53,0))</f>
        <v>54.282646874193354</v>
      </c>
      <c r="P42" s="16">
        <f t="array" ref="P42">INDEX($D$54:$N$521,MATCH(P$38&amp;$A42,$B$54:$B$521&amp;$C$54:$C$521,0),MATCH(P$36,$D$53:$N$53,0))</f>
        <v>55.46833770838208</v>
      </c>
      <c r="Q42" s="16">
        <f t="array" ref="Q42">INDEX($D$54:$N$521,MATCH(Q$38&amp;$A42,$B$54:$B$521&amp;$C$54:$C$521,0),MATCH(Q$36,$D$53:$N$53,0))</f>
        <v>51.232642491471381</v>
      </c>
      <c r="R42" s="16">
        <f t="array" ref="R42">INDEX($D$54:$N$521,MATCH(R$38&amp;$A42,$B$54:$B$521&amp;$C$54:$C$521,0),MATCH(R$36,$D$53:$N$53,0))</f>
        <v>122.64992469268689</v>
      </c>
      <c r="S42" s="16">
        <f t="array" ref="S42">INDEX($D$54:$N$521,MATCH(S$38&amp;$A42,$B$54:$B$521&amp;$C$54:$C$521,0),MATCH(S$36,$D$53:$N$53,0))</f>
        <v>178.67969104624257</v>
      </c>
      <c r="T42" s="16">
        <f t="array" ref="T42">INDEX($D$54:$N$521,MATCH(T$38&amp;$A42,$B$54:$B$521&amp;$C$54:$C$521,0),MATCH(T$36,$D$53:$N$53,0))</f>
        <v>50.904508340405215</v>
      </c>
      <c r="U42" s="16">
        <f t="array" ref="U42">INDEX($D$54:$N$521,MATCH(U$38&amp;$A42,$B$54:$B$521&amp;$C$54:$C$521,0),MATCH(U$36,$D$53:$N$53,0))</f>
        <v>107.53408648660242</v>
      </c>
      <c r="V42" s="16">
        <f t="array" ref="V42">INDEX($D$54:$N$521,MATCH(V$38&amp;$A42,$B$54:$B$521&amp;$C$54:$C$521,0),MATCH(V$36,$D$53:$N$53,0))</f>
        <v>153.09225452383234</v>
      </c>
      <c r="W42" s="16">
        <f t="array" ref="W42">INDEX($D$54:$N$521,MATCH(W$38&amp;$A42,$B$54:$B$521&amp;$C$54:$C$521,0),MATCH(W$36,$D$53:$N$53,0))</f>
        <v>230.77554016916253</v>
      </c>
      <c r="X42" s="16" t="e">
        <f t="array" ref="X42">INDEX($D$54:$N$521,MATCH(X$38&amp;$A42,$B$54:$B$521&amp;$C$54:$C$521,0),MATCH(X$36,$D$53:$N$53,0))</f>
        <v>#N/A</v>
      </c>
      <c r="Y42" s="16" t="e">
        <f t="array" ref="Y42">INDEX($D$54:$N$521,MATCH(Y$38&amp;$A42,$B$54:$B$521&amp;$C$54:$C$521,0),MATCH(Y$36,$D$53:$N$53,0))</f>
        <v>#N/A</v>
      </c>
      <c r="Z42" s="16" t="e">
        <f t="array" ref="Z42">INDEX($D$54:$N$521,MATCH(Z$38&amp;$A42,$B$54:$B$521&amp;$C$54:$C$521,0),MATCH(Z$36,$D$53:$N$53,0))</f>
        <v>#N/A</v>
      </c>
    </row>
    <row r="43" spans="1:26" x14ac:dyDescent="0.3">
      <c r="A43" s="15" t="s">
        <v>68</v>
      </c>
      <c r="B43" s="16">
        <f t="array" ref="B43">INDEX($D$54:$N$521,MATCH(B$38&amp;$A43,$B$54:$B$521&amp;$C$54:$C$521,0),MATCH(B$36,$D$53:$N$53,0))</f>
        <v>183.8081179848495</v>
      </c>
      <c r="C43" s="16">
        <f t="array" ref="C43">INDEX($D$54:$N$521,MATCH(C$38&amp;$A43,$B$54:$B$521&amp;$C$54:$C$521,0),MATCH(C$36,$D$53:$N$53,0))</f>
        <v>79.504369007185943</v>
      </c>
      <c r="D43" s="16">
        <f t="array" ref="D43">INDEX($D$54:$N$521,MATCH(D$38&amp;$A43,$B$54:$B$521&amp;$C$54:$C$521,0),MATCH(D$36,$D$53:$N$53,0))</f>
        <v>80.469868292775644</v>
      </c>
      <c r="E43" s="16">
        <f t="array" ref="E43">INDEX($D$54:$N$521,MATCH(E$38&amp;$A43,$B$54:$B$521&amp;$C$54:$C$521,0),MATCH(E$36,$D$53:$N$53,0))</f>
        <v>127.98079652186694</v>
      </c>
      <c r="F43" s="16">
        <f t="array" ref="F43">INDEX($D$54:$N$521,MATCH(F$38&amp;$A43,$B$54:$B$521&amp;$C$54:$C$521,0),MATCH(F$36,$D$53:$N$53,0))</f>
        <v>126.14258710311077</v>
      </c>
      <c r="G43" s="16">
        <f t="array" ref="G43">INDEX($D$54:$N$521,MATCH(G$38&amp;$A43,$B$54:$B$521&amp;$C$54:$C$521,0),MATCH(G$36,$D$53:$N$53,0))</f>
        <v>127.98079652186694</v>
      </c>
      <c r="H43" s="16">
        <f t="array" ref="H43">INDEX($D$54:$N$521,MATCH(H$38&amp;$A43,$B$54:$B$521&amp;$C$54:$C$521,0),MATCH(H$36,$D$53:$N$53,0))</f>
        <v>746.92306493186641</v>
      </c>
      <c r="I43" s="16">
        <f t="array" ref="I43">INDEX($D$54:$N$521,MATCH(I$38&amp;$A43,$B$54:$B$521&amp;$C$54:$C$521,0),MATCH(I$36,$D$53:$N$53,0))</f>
        <v>127.98079652186694</v>
      </c>
      <c r="J43" s="16">
        <f t="array" ref="J43">INDEX($D$54:$N$521,MATCH(J$38&amp;$A43,$B$54:$B$521&amp;$C$54:$C$521,0),MATCH(J$36,$D$53:$N$53,0))</f>
        <v>240.63250372121632</v>
      </c>
      <c r="K43" s="16">
        <f t="array" ref="K43">INDEX($D$54:$N$521,MATCH(K$38&amp;$A43,$B$54:$B$521&amp;$C$54:$C$521,0),MATCH(K$36,$D$53:$N$53,0))</f>
        <v>127.98079652186694</v>
      </c>
      <c r="L43" s="16" t="e">
        <f t="array" ref="L43">INDEX($D$54:$N$521,MATCH(L$38&amp;$A43,$B$54:$B$521&amp;$C$54:$C$521,0),MATCH(L$36,$D$53:$N$53,0))</f>
        <v>#N/A</v>
      </c>
      <c r="M43" s="16" t="e">
        <f t="array" ref="M43">INDEX($D$54:$N$521,MATCH(M$38&amp;$A43,$B$54:$B$521&amp;$C$54:$C$521,0),MATCH(M$36,$D$53:$N$53,0))</f>
        <v>#N/A</v>
      </c>
      <c r="N43" s="16" t="e">
        <f t="array" ref="N43">INDEX($D$54:$N$521,MATCH(N$38&amp;$A43,$B$54:$B$521&amp;$C$54:$C$521,0),MATCH(N$36,$D$53:$N$53,0))</f>
        <v>#N/A</v>
      </c>
      <c r="O43" s="16">
        <f t="array" ref="O43">INDEX($D$54:$N$521,MATCH(O$38&amp;$A43,$B$54:$B$521&amp;$C$54:$C$521,0),MATCH(O$36,$D$53:$N$53,0))</f>
        <v>32.159453032974106</v>
      </c>
      <c r="P43" s="16">
        <f t="array" ref="P43">INDEX($D$54:$N$521,MATCH(P$38&amp;$A43,$B$54:$B$521&amp;$C$54:$C$521,0),MATCH(P$36,$D$53:$N$53,0))</f>
        <v>32.444698551455673</v>
      </c>
      <c r="Q43" s="16">
        <f t="array" ref="Q43">INDEX($D$54:$N$521,MATCH(Q$38&amp;$A43,$B$54:$B$521&amp;$C$54:$C$521,0),MATCH(Q$36,$D$53:$N$53,0))</f>
        <v>43.158550882969358</v>
      </c>
      <c r="R43" s="16">
        <f t="array" ref="R43">INDEX($D$54:$N$521,MATCH(R$38&amp;$A43,$B$54:$B$521&amp;$C$54:$C$521,0),MATCH(R$36,$D$53:$N$53,0))</f>
        <v>130.28762456468317</v>
      </c>
      <c r="S43" s="16">
        <f t="array" ref="S43">INDEX($D$54:$N$521,MATCH(S$38&amp;$A43,$B$54:$B$521&amp;$C$54:$C$521,0),MATCH(S$36,$D$53:$N$53,0))</f>
        <v>135.21428884082059</v>
      </c>
      <c r="T43" s="16">
        <f t="array" ref="T43">INDEX($D$54:$N$521,MATCH(T$38&amp;$A43,$B$54:$B$521&amp;$C$54:$C$521,0),MATCH(T$36,$D$53:$N$53,0))</f>
        <v>327.52950724786984</v>
      </c>
      <c r="U43" s="16">
        <f t="array" ref="U43">INDEX($D$54:$N$521,MATCH(U$38&amp;$A43,$B$54:$B$521&amp;$C$54:$C$521,0),MATCH(U$36,$D$53:$N$53,0))</f>
        <v>600.05171747963664</v>
      </c>
      <c r="V43" s="16">
        <f t="array" ref="V43">INDEX($D$54:$N$521,MATCH(V$38&amp;$A43,$B$54:$B$521&amp;$C$54:$C$521,0),MATCH(V$36,$D$53:$N$53,0))</f>
        <v>191.40644738369758</v>
      </c>
      <c r="W43" s="16">
        <f t="array" ref="W43">INDEX($D$54:$N$521,MATCH(W$38&amp;$A43,$B$54:$B$521&amp;$C$54:$C$521,0),MATCH(W$36,$D$53:$N$53,0))</f>
        <v>242.41991418499239</v>
      </c>
      <c r="X43" s="16" t="e">
        <f t="array" ref="X43">INDEX($D$54:$N$521,MATCH(X$38&amp;$A43,$B$54:$B$521&amp;$C$54:$C$521,0),MATCH(X$36,$D$53:$N$53,0))</f>
        <v>#N/A</v>
      </c>
      <c r="Y43" s="16" t="e">
        <f t="array" ref="Y43">INDEX($D$54:$N$521,MATCH(Y$38&amp;$A43,$B$54:$B$521&amp;$C$54:$C$521,0),MATCH(Y$36,$D$53:$N$53,0))</f>
        <v>#N/A</v>
      </c>
      <c r="Z43" s="16" t="e">
        <f t="array" ref="Z43">INDEX($D$54:$N$521,MATCH(Z$38&amp;$A43,$B$54:$B$521&amp;$C$54:$C$521,0),MATCH(Z$36,$D$53:$N$53,0))</f>
        <v>#N/A</v>
      </c>
    </row>
    <row r="44" spans="1:26" x14ac:dyDescent="0.3">
      <c r="A44" s="15" t="s">
        <v>69</v>
      </c>
      <c r="B44" s="16">
        <f t="array" ref="B44">INDEX($D$54:$N$521,MATCH(B$38&amp;$A44,$B$54:$B$521&amp;$C$54:$C$521,0),MATCH(B$36,$D$53:$N$53,0))</f>
        <v>0</v>
      </c>
      <c r="C44" s="16">
        <f t="array" ref="C44">INDEX($D$54:$N$521,MATCH(C$38&amp;$A44,$B$54:$B$521&amp;$C$54:$C$521,0),MATCH(C$36,$D$53:$N$53,0))</f>
        <v>21.025274429916823</v>
      </c>
      <c r="D44" s="16">
        <f t="array" ref="D44">INDEX($D$54:$N$521,MATCH(D$38&amp;$A44,$B$54:$B$521&amp;$C$54:$C$521,0),MATCH(D$36,$D$53:$N$53,0))</f>
        <v>17.627139566223498</v>
      </c>
      <c r="E44" s="16">
        <f t="array" ref="E44">INDEX($D$54:$N$521,MATCH(E$38&amp;$A44,$B$54:$B$521&amp;$C$54:$C$521,0),MATCH(E$36,$D$53:$N$53,0))</f>
        <v>36.552837722778129</v>
      </c>
      <c r="F44" s="16">
        <f t="array" ref="F44">INDEX($D$54:$N$521,MATCH(F$38&amp;$A44,$B$54:$B$521&amp;$C$54:$C$521,0),MATCH(F$36,$D$53:$N$53,0))</f>
        <v>65.832827697101791</v>
      </c>
      <c r="G44" s="16">
        <f t="array" ref="G44">INDEX($D$54:$N$521,MATCH(G$38&amp;$A44,$B$54:$B$521&amp;$C$54:$C$521,0),MATCH(G$36,$D$53:$N$53,0))</f>
        <v>36.552837722778129</v>
      </c>
      <c r="H44" s="16">
        <f t="array" ref="H44">INDEX($D$54:$N$521,MATCH(H$38&amp;$A44,$B$54:$B$521&amp;$C$54:$C$521,0),MATCH(H$36,$D$53:$N$53,0))</f>
        <v>194.31125727465701</v>
      </c>
      <c r="I44" s="16">
        <f t="array" ref="I44">INDEX($D$54:$N$521,MATCH(I$38&amp;$A44,$B$54:$B$521&amp;$C$54:$C$521,0),MATCH(I$36,$D$53:$N$53,0))</f>
        <v>36.552837722778129</v>
      </c>
      <c r="J44" s="16">
        <f t="array" ref="J44">INDEX($D$54:$N$521,MATCH(J$38&amp;$A44,$B$54:$B$521&amp;$C$54:$C$521,0),MATCH(J$36,$D$53:$N$53,0))</f>
        <v>93.425600496397621</v>
      </c>
      <c r="K44" s="16">
        <f t="array" ref="K44">INDEX($D$54:$N$521,MATCH(K$38&amp;$A44,$B$54:$B$521&amp;$C$54:$C$521,0),MATCH(K$36,$D$53:$N$53,0))</f>
        <v>36.552837722778129</v>
      </c>
      <c r="L44" s="16" t="e">
        <f t="array" ref="L44">INDEX($D$54:$N$521,MATCH(L$38&amp;$A44,$B$54:$B$521&amp;$C$54:$C$521,0),MATCH(L$36,$D$53:$N$53,0))</f>
        <v>#N/A</v>
      </c>
      <c r="M44" s="16" t="e">
        <f t="array" ref="M44">INDEX($D$54:$N$521,MATCH(M$38&amp;$A44,$B$54:$B$521&amp;$C$54:$C$521,0),MATCH(M$36,$D$53:$N$53,0))</f>
        <v>#N/A</v>
      </c>
      <c r="N44" s="16" t="e">
        <f t="array" ref="N44">INDEX($D$54:$N$521,MATCH(N$38&amp;$A44,$B$54:$B$521&amp;$C$54:$C$521,0),MATCH(N$36,$D$53:$N$53,0))</f>
        <v>#N/A</v>
      </c>
      <c r="O44" s="16">
        <f t="array" ref="O44">INDEX($D$54:$N$521,MATCH(O$38&amp;$A44,$B$54:$B$521&amp;$C$54:$C$521,0),MATCH(O$36,$D$53:$N$53,0))</f>
        <v>476.09203237372515</v>
      </c>
      <c r="P44" s="16">
        <f t="array" ref="P44">INDEX($D$54:$N$521,MATCH(P$38&amp;$A44,$B$54:$B$521&amp;$C$54:$C$521,0),MATCH(P$36,$D$53:$N$53,0))</f>
        <v>479.21999997183195</v>
      </c>
      <c r="Q44" s="16">
        <f t="array" ref="Q44">INDEX($D$54:$N$521,MATCH(Q$38&amp;$A44,$B$54:$B$521&amp;$C$54:$C$521,0),MATCH(Q$36,$D$53:$N$53,0))</f>
        <v>473.21904939277647</v>
      </c>
      <c r="R44" s="16">
        <f t="array" ref="R44">INDEX($D$54:$N$521,MATCH(R$38&amp;$A44,$B$54:$B$521&amp;$C$54:$C$521,0),MATCH(R$36,$D$53:$N$53,0))</f>
        <v>568.01613207135267</v>
      </c>
      <c r="S44" s="16">
        <f t="array" ref="S44">INDEX($D$54:$N$521,MATCH(S$38&amp;$A44,$B$54:$B$521&amp;$C$54:$C$521,0),MATCH(S$36,$D$53:$N$53,0))</f>
        <v>606.34086257646948</v>
      </c>
      <c r="T44" s="16">
        <f t="array" ref="T44">INDEX($D$54:$N$521,MATCH(T$38&amp;$A44,$B$54:$B$521&amp;$C$54:$C$521,0),MATCH(T$36,$D$53:$N$53,0))</f>
        <v>479.78046480991367</v>
      </c>
      <c r="U44" s="16">
        <f t="array" ref="U44">INDEX($D$54:$N$521,MATCH(U$38&amp;$A44,$B$54:$B$521&amp;$C$54:$C$521,0),MATCH(U$36,$D$53:$N$53,0))</f>
        <v>464.96994000009227</v>
      </c>
      <c r="V44" s="16">
        <f t="array" ref="V44">INDEX($D$54:$N$521,MATCH(V$38&amp;$A44,$B$54:$B$521&amp;$C$54:$C$521,0),MATCH(V$36,$D$53:$N$53,0))</f>
        <v>565.10641652529011</v>
      </c>
      <c r="W44" s="16">
        <f t="array" ref="W44">INDEX($D$54:$N$521,MATCH(W$38&amp;$A44,$B$54:$B$521&amp;$C$54:$C$521,0),MATCH(W$36,$D$53:$N$53,0))</f>
        <v>683.04718297898592</v>
      </c>
      <c r="X44" s="16" t="e">
        <f t="array" ref="X44">INDEX($D$54:$N$521,MATCH(X$38&amp;$A44,$B$54:$B$521&amp;$C$54:$C$521,0),MATCH(X$36,$D$53:$N$53,0))</f>
        <v>#N/A</v>
      </c>
      <c r="Y44" s="16" t="e">
        <f t="array" ref="Y44">INDEX($D$54:$N$521,MATCH(Y$38&amp;$A44,$B$54:$B$521&amp;$C$54:$C$521,0),MATCH(Y$36,$D$53:$N$53,0))</f>
        <v>#N/A</v>
      </c>
      <c r="Z44" s="16" t="e">
        <f t="array" ref="Z44">INDEX($D$54:$N$521,MATCH(Z$38&amp;$A44,$B$54:$B$521&amp;$C$54:$C$521,0),MATCH(Z$36,$D$53:$N$53,0))</f>
        <v>#N/A</v>
      </c>
    </row>
    <row r="45" spans="1:26" x14ac:dyDescent="0.3">
      <c r="A45" s="15" t="s">
        <v>70</v>
      </c>
      <c r="B45" s="16">
        <f t="array" ref="B45">INDEX($D$54:$N$521,MATCH(B$38&amp;$A45,$B$54:$B$521&amp;$C$54:$C$521,0),MATCH(B$36,$D$53:$N$53,0))</f>
        <v>21.048080922283248</v>
      </c>
      <c r="C45" s="16">
        <f t="array" ref="C45">INDEX($D$54:$N$521,MATCH(C$38&amp;$A45,$B$54:$B$521&amp;$C$54:$C$521,0),MATCH(C$36,$D$53:$N$53,0))</f>
        <v>2.13822183381256</v>
      </c>
      <c r="D45" s="16">
        <f t="array" ref="D45">INDEX($D$54:$N$521,MATCH(D$38&amp;$A45,$B$54:$B$521&amp;$C$54:$C$521,0),MATCH(D$36,$D$53:$N$53,0))</f>
        <v>0.80223759164159703</v>
      </c>
      <c r="E45" s="16">
        <f t="array" ref="E45">INDEX($D$54:$N$521,MATCH(E$38&amp;$A45,$B$54:$B$521&amp;$C$54:$C$521,0),MATCH(E$36,$D$53:$N$53,0))</f>
        <v>0.90110621889710196</v>
      </c>
      <c r="F45" s="16">
        <f t="array" ref="F45">INDEX($D$54:$N$521,MATCH(F$38&amp;$A45,$B$54:$B$521&amp;$C$54:$C$521,0),MATCH(F$36,$D$53:$N$53,0))</f>
        <v>8.5236552162250767</v>
      </c>
      <c r="G45" s="16">
        <f t="array" ref="G45">INDEX($D$54:$N$521,MATCH(G$38&amp;$A45,$B$54:$B$521&amp;$C$54:$C$521,0),MATCH(G$36,$D$53:$N$53,0))</f>
        <v>0.90110621889710196</v>
      </c>
      <c r="H45" s="16">
        <f t="array" ref="H45">INDEX($D$54:$N$521,MATCH(H$38&amp;$A45,$B$54:$B$521&amp;$C$54:$C$521,0),MATCH(H$36,$D$53:$N$53,0))</f>
        <v>4.1890184417686696</v>
      </c>
      <c r="I45" s="16">
        <f t="array" ref="I45">INDEX($D$54:$N$521,MATCH(I$38&amp;$A45,$B$54:$B$521&amp;$C$54:$C$521,0),MATCH(I$36,$D$53:$N$53,0))</f>
        <v>0.90110621889710196</v>
      </c>
      <c r="J45" s="16">
        <f t="array" ref="J45">INDEX($D$54:$N$521,MATCH(J$38&amp;$A45,$B$54:$B$521&amp;$C$54:$C$521,0),MATCH(J$36,$D$53:$N$53,0))</f>
        <v>14.797092943441164</v>
      </c>
      <c r="K45" s="16">
        <f t="array" ref="K45">INDEX($D$54:$N$521,MATCH(K$38&amp;$A45,$B$54:$B$521&amp;$C$54:$C$521,0),MATCH(K$36,$D$53:$N$53,0))</f>
        <v>0.90110621889710196</v>
      </c>
      <c r="L45" s="16" t="e">
        <f t="array" ref="L45">INDEX($D$54:$N$521,MATCH(L$38&amp;$A45,$B$54:$B$521&amp;$C$54:$C$521,0),MATCH(L$36,$D$53:$N$53,0))</f>
        <v>#N/A</v>
      </c>
      <c r="M45" s="16" t="e">
        <f t="array" ref="M45">INDEX($D$54:$N$521,MATCH(M$38&amp;$A45,$B$54:$B$521&amp;$C$54:$C$521,0),MATCH(M$36,$D$53:$N$53,0))</f>
        <v>#N/A</v>
      </c>
      <c r="N45" s="16" t="e">
        <f t="array" ref="N45">INDEX($D$54:$N$521,MATCH(N$38&amp;$A45,$B$54:$B$521&amp;$C$54:$C$521,0),MATCH(N$36,$D$53:$N$53,0))</f>
        <v>#N/A</v>
      </c>
      <c r="O45" s="16">
        <f t="array" ref="O45">INDEX($D$54:$N$521,MATCH(O$38&amp;$A45,$B$54:$B$521&amp;$C$54:$C$521,0),MATCH(O$36,$D$53:$N$53,0))</f>
        <v>0.59387504611146902</v>
      </c>
      <c r="P45" s="16">
        <f t="array" ref="P45">INDEX($D$54:$N$521,MATCH(P$38&amp;$A45,$B$54:$B$521&amp;$C$54:$C$521,0),MATCH(P$36,$D$53:$N$53,0))</f>
        <v>0.30127828557405101</v>
      </c>
      <c r="Q45" s="16">
        <f t="array" ref="Q45">INDEX($D$54:$N$521,MATCH(Q$38&amp;$A45,$B$54:$B$521&amp;$C$54:$C$521,0),MATCH(Q$36,$D$53:$N$53,0))</f>
        <v>0.83689779132679398</v>
      </c>
      <c r="R45" s="16">
        <f t="array" ref="R45">INDEX($D$54:$N$521,MATCH(R$38&amp;$A45,$B$54:$B$521&amp;$C$54:$C$521,0),MATCH(R$36,$D$53:$N$53,0))</f>
        <v>2.58916347495125</v>
      </c>
      <c r="S45" s="16">
        <f t="array" ref="S45">INDEX($D$54:$N$521,MATCH(S$38&amp;$A45,$B$54:$B$521&amp;$C$54:$C$521,0),MATCH(S$36,$D$53:$N$53,0))</f>
        <v>2.8449828227995262</v>
      </c>
      <c r="T45" s="16">
        <f t="array" ref="T45">INDEX($D$54:$N$521,MATCH(T$38&amp;$A45,$B$54:$B$521&amp;$C$54:$C$521,0),MATCH(T$36,$D$53:$N$53,0))</f>
        <v>4.2824635858847904</v>
      </c>
      <c r="U45" s="16">
        <f t="array" ref="U45">INDEX($D$54:$N$521,MATCH(U$38&amp;$A45,$B$54:$B$521&amp;$C$54:$C$521,0),MATCH(U$36,$D$53:$N$53,0))</f>
        <v>0</v>
      </c>
      <c r="V45" s="16">
        <f t="array" ref="V45">INDEX($D$54:$N$521,MATCH(V$38&amp;$A45,$B$54:$B$521&amp;$C$54:$C$521,0),MATCH(V$36,$D$53:$N$53,0))</f>
        <v>0.62000952839548296</v>
      </c>
      <c r="W45" s="16">
        <f t="array" ref="W45">INDEX($D$54:$N$521,MATCH(W$38&amp;$A45,$B$54:$B$521&amp;$C$54:$C$521,0),MATCH(W$36,$D$53:$N$53,0))</f>
        <v>0.49143774205419999</v>
      </c>
      <c r="X45" s="16" t="e">
        <f t="array" ref="X45">INDEX($D$54:$N$521,MATCH(X$38&amp;$A45,$B$54:$B$521&amp;$C$54:$C$521,0),MATCH(X$36,$D$53:$N$53,0))</f>
        <v>#N/A</v>
      </c>
      <c r="Y45" s="16" t="e">
        <f t="array" ref="Y45">INDEX($D$54:$N$521,MATCH(Y$38&amp;$A45,$B$54:$B$521&amp;$C$54:$C$521,0),MATCH(Y$36,$D$53:$N$53,0))</f>
        <v>#N/A</v>
      </c>
      <c r="Z45" s="16" t="e">
        <f t="array" ref="Z45">INDEX($D$54:$N$521,MATCH(Z$38&amp;$A45,$B$54:$B$521&amp;$C$54:$C$521,0),MATCH(Z$36,$D$53:$N$53,0))</f>
        <v>#N/A</v>
      </c>
    </row>
    <row r="46" spans="1:26" x14ac:dyDescent="0.3">
      <c r="A46" s="15" t="s">
        <v>71</v>
      </c>
      <c r="B46" s="16">
        <f t="array" ref="B46">INDEX($D$54:$N$521,MATCH(B$38&amp;$A46,$B$54:$B$521&amp;$C$54:$C$521,0),MATCH(B$36,$D$53:$N$53,0))</f>
        <v>82.719415916369499</v>
      </c>
      <c r="C46" s="16">
        <f t="array" ref="C46">INDEX($D$54:$N$521,MATCH(C$38&amp;$A46,$B$54:$B$521&amp;$C$54:$C$521,0),MATCH(C$36,$D$53:$N$53,0))</f>
        <v>312.83950718027222</v>
      </c>
      <c r="D46" s="16">
        <f t="array" ref="D46">INDEX($D$54:$N$521,MATCH(D$38&amp;$A46,$B$54:$B$521&amp;$C$54:$C$521,0),MATCH(D$36,$D$53:$N$53,0))</f>
        <v>403.50749762500897</v>
      </c>
      <c r="E46" s="16">
        <f t="array" ref="E46">INDEX($D$54:$N$521,MATCH(E$38&amp;$A46,$B$54:$B$521&amp;$C$54:$C$521,0),MATCH(E$36,$D$53:$N$53,0))</f>
        <v>581.64638443326044</v>
      </c>
      <c r="F46" s="16">
        <f t="array" ref="F46">INDEX($D$54:$N$521,MATCH(F$38&amp;$A46,$B$54:$B$521&amp;$C$54:$C$521,0),MATCH(F$36,$D$53:$N$53,0))</f>
        <v>863.19308343100067</v>
      </c>
      <c r="G46" s="16">
        <f t="array" ref="G46">INDEX($D$54:$N$521,MATCH(G$38&amp;$A46,$B$54:$B$521&amp;$C$54:$C$521,0),MATCH(G$36,$D$53:$N$53,0))</f>
        <v>581.64638443326044</v>
      </c>
      <c r="H46" s="16">
        <f t="array" ref="H46">INDEX($D$54:$N$521,MATCH(H$38&amp;$A46,$B$54:$B$521&amp;$C$54:$C$521,0),MATCH(H$36,$D$53:$N$53,0))</f>
        <v>1058.5924386239963</v>
      </c>
      <c r="I46" s="16">
        <f t="array" ref="I46">INDEX($D$54:$N$521,MATCH(I$38&amp;$A46,$B$54:$B$521&amp;$C$54:$C$521,0),MATCH(I$36,$D$53:$N$53,0))</f>
        <v>581.64638443326044</v>
      </c>
      <c r="J46" s="16">
        <f t="array" ref="J46">INDEX($D$54:$N$521,MATCH(J$38&amp;$A46,$B$54:$B$521&amp;$C$54:$C$521,0),MATCH(J$36,$D$53:$N$53,0))</f>
        <v>1012.6265891844876</v>
      </c>
      <c r="K46" s="16">
        <f t="array" ref="K46">INDEX($D$54:$N$521,MATCH(K$38&amp;$A46,$B$54:$B$521&amp;$C$54:$C$521,0),MATCH(K$36,$D$53:$N$53,0))</f>
        <v>581.64638443326044</v>
      </c>
      <c r="L46" s="16" t="e">
        <f t="array" ref="L46">INDEX($D$54:$N$521,MATCH(L$38&amp;$A46,$B$54:$B$521&amp;$C$54:$C$521,0),MATCH(L$36,$D$53:$N$53,0))</f>
        <v>#N/A</v>
      </c>
      <c r="M46" s="16" t="e">
        <f t="array" ref="M46">INDEX($D$54:$N$521,MATCH(M$38&amp;$A46,$B$54:$B$521&amp;$C$54:$C$521,0),MATCH(M$36,$D$53:$N$53,0))</f>
        <v>#N/A</v>
      </c>
      <c r="N46" s="16" t="e">
        <f t="array" ref="N46">INDEX($D$54:$N$521,MATCH(N$38&amp;$A46,$B$54:$B$521&amp;$C$54:$C$521,0),MATCH(N$36,$D$53:$N$53,0))</f>
        <v>#N/A</v>
      </c>
      <c r="O46" s="16">
        <f t="array" ref="O46">INDEX($D$54:$N$521,MATCH(O$38&amp;$A46,$B$54:$B$521&amp;$C$54:$C$521,0),MATCH(O$36,$D$53:$N$53,0))</f>
        <v>1831.592334962987</v>
      </c>
      <c r="P46" s="16">
        <f t="array" ref="P46">INDEX($D$54:$N$521,MATCH(P$38&amp;$A46,$B$54:$B$521&amp;$C$54:$C$521,0),MATCH(P$36,$D$53:$N$53,0))</f>
        <v>1797.9891791205116</v>
      </c>
      <c r="Q46" s="16">
        <f t="array" ref="Q46">INDEX($D$54:$N$521,MATCH(Q$38&amp;$A46,$B$54:$B$521&amp;$C$54:$C$521,0),MATCH(Q$36,$D$53:$N$53,0))</f>
        <v>4469.1118188119053</v>
      </c>
      <c r="R46" s="16">
        <f t="array" ref="R46">INDEX($D$54:$N$521,MATCH(R$38&amp;$A46,$B$54:$B$521&amp;$C$54:$C$521,0),MATCH(R$36,$D$53:$N$53,0))</f>
        <v>2323.7447077704028</v>
      </c>
      <c r="S46" s="16">
        <f t="array" ref="S46">INDEX($D$54:$N$521,MATCH(S$38&amp;$A46,$B$54:$B$521&amp;$C$54:$C$521,0),MATCH(S$36,$D$53:$N$53,0))</f>
        <v>3202.9185395501722</v>
      </c>
      <c r="T46" s="16">
        <f t="array" ref="T46">INDEX($D$54:$N$521,MATCH(T$38&amp;$A46,$B$54:$B$521&amp;$C$54:$C$521,0),MATCH(T$36,$D$53:$N$53,0))</f>
        <v>6577.7432593639678</v>
      </c>
      <c r="U46" s="16">
        <f t="array" ref="U46">INDEX($D$54:$N$521,MATCH(U$38&amp;$A46,$B$54:$B$521&amp;$C$54:$C$521,0),MATCH(U$36,$D$53:$N$53,0))</f>
        <v>6067.9786343570413</v>
      </c>
      <c r="V46" s="16">
        <f t="array" ref="V46">INDEX($D$54:$N$521,MATCH(V$38&amp;$A46,$B$54:$B$521&amp;$C$54:$C$521,0),MATCH(V$36,$D$53:$N$53,0))</f>
        <v>2334.6642313280568</v>
      </c>
      <c r="W46" s="16">
        <f t="array" ref="W46">INDEX($D$54:$N$521,MATCH(W$38&amp;$A46,$B$54:$B$521&amp;$C$54:$C$521,0),MATCH(W$36,$D$53:$N$53,0))</f>
        <v>3910.8758431316051</v>
      </c>
      <c r="X46" s="16" t="e">
        <f t="array" ref="X46">INDEX($D$54:$N$521,MATCH(X$38&amp;$A46,$B$54:$B$521&amp;$C$54:$C$521,0),MATCH(X$36,$D$53:$N$53,0))</f>
        <v>#N/A</v>
      </c>
      <c r="Y46" s="16" t="e">
        <f t="array" ref="Y46">INDEX($D$54:$N$521,MATCH(Y$38&amp;$A46,$B$54:$B$521&amp;$C$54:$C$521,0),MATCH(Y$36,$D$53:$N$53,0))</f>
        <v>#N/A</v>
      </c>
      <c r="Z46" s="16" t="e">
        <f t="array" ref="Z46">INDEX($D$54:$N$521,MATCH(Z$38&amp;$A46,$B$54:$B$521&amp;$C$54:$C$521,0),MATCH(Z$36,$D$53:$N$53,0))</f>
        <v>#N/A</v>
      </c>
    </row>
    <row r="47" spans="1:26" x14ac:dyDescent="0.3">
      <c r="A47" s="15" t="s">
        <v>72</v>
      </c>
      <c r="B47" s="16">
        <f t="array" ref="B47">INDEX($D$54:$N$521,MATCH(B$38&amp;$A47,$B$54:$B$521&amp;$C$54:$C$521,0),MATCH(B$36,$D$53:$N$53,0))</f>
        <v>1.0352472304670233</v>
      </c>
      <c r="C47" s="16">
        <f t="array" ref="C47">INDEX($D$54:$N$521,MATCH(C$38&amp;$A47,$B$54:$B$521&amp;$C$54:$C$521,0),MATCH(C$36,$D$53:$N$53,0))</f>
        <v>10.614238269375846</v>
      </c>
      <c r="D47" s="16">
        <f t="array" ref="D47">INDEX($D$54:$N$521,MATCH(D$38&amp;$A47,$B$54:$B$521&amp;$C$54:$C$521,0),MATCH(D$36,$D$53:$N$53,0))</f>
        <v>10.614238269375846</v>
      </c>
      <c r="E47" s="16">
        <f t="array" ref="E47">INDEX($D$54:$N$521,MATCH(E$38&amp;$A47,$B$54:$B$521&amp;$C$54:$C$521,0),MATCH(E$36,$D$53:$N$53,0))</f>
        <v>10.613038269375846</v>
      </c>
      <c r="F47" s="16">
        <f t="array" ref="F47">INDEX($D$54:$N$521,MATCH(F$38&amp;$A47,$B$54:$B$521&amp;$C$54:$C$521,0),MATCH(F$36,$D$53:$N$53,0))</f>
        <v>10.612238265775847</v>
      </c>
      <c r="G47" s="16">
        <f t="array" ref="G47">INDEX($D$54:$N$521,MATCH(G$38&amp;$A47,$B$54:$B$521&amp;$C$54:$C$521,0),MATCH(G$36,$D$53:$N$53,0))</f>
        <v>10.613038269375846</v>
      </c>
      <c r="H47" s="16">
        <f t="array" ref="H47">INDEX($D$54:$N$521,MATCH(H$38&amp;$A47,$B$54:$B$521&amp;$C$54:$C$521,0),MATCH(H$36,$D$53:$N$53,0))</f>
        <v>14.690760492373013</v>
      </c>
      <c r="I47" s="16">
        <f t="array" ref="I47">INDEX($D$54:$N$521,MATCH(I$38&amp;$A47,$B$54:$B$521&amp;$C$54:$C$521,0),MATCH(I$36,$D$53:$N$53,0))</f>
        <v>10.613038269375846</v>
      </c>
      <c r="J47" s="16">
        <f t="array" ref="J47">INDEX($D$54:$N$521,MATCH(J$38&amp;$A47,$B$54:$B$521&amp;$C$54:$C$521,0),MATCH(J$36,$D$53:$N$53,0))</f>
        <v>10.801856382858132</v>
      </c>
      <c r="K47" s="16">
        <f t="array" ref="K47">INDEX($D$54:$N$521,MATCH(K$38&amp;$A47,$B$54:$B$521&amp;$C$54:$C$521,0),MATCH(K$36,$D$53:$N$53,0))</f>
        <v>10.613038269375846</v>
      </c>
      <c r="L47" s="16" t="e">
        <f t="array" ref="L47">INDEX($D$54:$N$521,MATCH(L$38&amp;$A47,$B$54:$B$521&amp;$C$54:$C$521,0),MATCH(L$36,$D$53:$N$53,0))</f>
        <v>#N/A</v>
      </c>
      <c r="M47" s="16" t="e">
        <f t="array" ref="M47">INDEX($D$54:$N$521,MATCH(M$38&amp;$A47,$B$54:$B$521&amp;$C$54:$C$521,0),MATCH(M$36,$D$53:$N$53,0))</f>
        <v>#N/A</v>
      </c>
      <c r="N47" s="16" t="e">
        <f t="array" ref="N47">INDEX($D$54:$N$521,MATCH(N$38&amp;$A47,$B$54:$B$521&amp;$C$54:$C$521,0),MATCH(N$36,$D$53:$N$53,0))</f>
        <v>#N/A</v>
      </c>
      <c r="O47" s="16">
        <f t="array" ref="O47">INDEX($D$54:$N$521,MATCH(O$38&amp;$A47,$B$54:$B$521&amp;$C$54:$C$521,0),MATCH(O$36,$D$53:$N$53,0))</f>
        <v>5.6511028676029573</v>
      </c>
      <c r="P47" s="16">
        <f t="array" ref="P47">INDEX($D$54:$N$521,MATCH(P$38&amp;$A47,$B$54:$B$521&amp;$C$54:$C$521,0),MATCH(P$36,$D$53:$N$53,0))</f>
        <v>5.6511028676029573</v>
      </c>
      <c r="Q47" s="16">
        <f t="array" ref="Q47">INDEX($D$54:$N$521,MATCH(Q$38&amp;$A47,$B$54:$B$521&amp;$C$54:$C$521,0),MATCH(Q$36,$D$53:$N$53,0))</f>
        <v>5.6474512027965913</v>
      </c>
      <c r="R47" s="16">
        <f t="array" ref="R47">INDEX($D$54:$N$521,MATCH(R$38&amp;$A47,$B$54:$B$521&amp;$C$54:$C$521,0),MATCH(R$36,$D$53:$N$53,0))</f>
        <v>5.6563419905097163</v>
      </c>
      <c r="S47" s="16">
        <f t="array" ref="S47">INDEX($D$54:$N$521,MATCH(S$38&amp;$A47,$B$54:$B$521&amp;$C$54:$C$521,0),MATCH(S$36,$D$53:$N$53,0))</f>
        <v>5.6512966655079877</v>
      </c>
      <c r="T47" s="16">
        <f t="array" ref="T47">INDEX($D$54:$N$521,MATCH(T$38&amp;$A47,$B$54:$B$521&amp;$C$54:$C$521,0),MATCH(T$36,$D$53:$N$53,0))</f>
        <v>42.143143290030054</v>
      </c>
      <c r="U47" s="16">
        <f t="array" ref="U47">INDEX($D$54:$N$521,MATCH(U$38&amp;$A47,$B$54:$B$521&amp;$C$54:$C$521,0),MATCH(U$36,$D$53:$N$53,0))</f>
        <v>39.798436357358476</v>
      </c>
      <c r="V47" s="16">
        <f t="array" ref="V47">INDEX($D$54:$N$521,MATCH(V$38&amp;$A47,$B$54:$B$521&amp;$C$54:$C$521,0),MATCH(V$36,$D$53:$N$53,0))</f>
        <v>10.121283894929928</v>
      </c>
      <c r="W47" s="16">
        <f t="array" ref="W47">INDEX($D$54:$N$521,MATCH(W$38&amp;$A47,$B$54:$B$521&amp;$C$54:$C$521,0),MATCH(W$36,$D$53:$N$53,0))</f>
        <v>6.5631584138142474</v>
      </c>
      <c r="X47" s="16" t="e">
        <f t="array" ref="X47">INDEX($D$54:$N$521,MATCH(X$38&amp;$A47,$B$54:$B$521&amp;$C$54:$C$521,0),MATCH(X$36,$D$53:$N$53,0))</f>
        <v>#N/A</v>
      </c>
      <c r="Y47" s="16" t="e">
        <f t="array" ref="Y47">INDEX($D$54:$N$521,MATCH(Y$38&amp;$A47,$B$54:$B$521&amp;$C$54:$C$521,0),MATCH(Y$36,$D$53:$N$53,0))</f>
        <v>#N/A</v>
      </c>
      <c r="Z47" s="16" t="e">
        <f t="array" ref="Z47">INDEX($D$54:$N$521,MATCH(Z$38&amp;$A47,$B$54:$B$521&amp;$C$54:$C$521,0),MATCH(Z$36,$D$53:$N$53,0))</f>
        <v>#N/A</v>
      </c>
    </row>
    <row r="48" spans="1:26" x14ac:dyDescent="0.3">
      <c r="A48" s="15" t="s">
        <v>73</v>
      </c>
      <c r="B48" s="16">
        <f t="array" ref="B48">INDEX($D$54:$N$521,MATCH(B$38&amp;$A48,$B$54:$B$521&amp;$C$54:$C$521,0),MATCH(B$36,$D$53:$N$53,0))</f>
        <v>30.000000000000007</v>
      </c>
      <c r="C48" s="16">
        <f t="array" ref="C48">INDEX($D$54:$N$521,MATCH(C$38&amp;$A48,$B$54:$B$521&amp;$C$54:$C$521,0),MATCH(C$36,$D$53:$N$53,0))</f>
        <v>370.04868041955751</v>
      </c>
      <c r="D48" s="16">
        <f t="array" ref="D48">INDEX($D$54:$N$521,MATCH(D$38&amp;$A48,$B$54:$B$521&amp;$C$54:$C$521,0),MATCH(D$36,$D$53:$N$53,0))</f>
        <v>413.05625676947335</v>
      </c>
      <c r="E48" s="16">
        <f t="array" ref="E48">INDEX($D$54:$N$521,MATCH(E$38&amp;$A48,$B$54:$B$521&amp;$C$54:$C$521,0),MATCH(E$36,$D$53:$N$53,0))</f>
        <v>413.06145676947369</v>
      </c>
      <c r="F48" s="16">
        <f t="array" ref="F48">INDEX($D$54:$N$521,MATCH(F$38&amp;$A48,$B$54:$B$521&amp;$C$54:$C$521,0),MATCH(F$36,$D$53:$N$53,0))</f>
        <v>1307.3488272321306</v>
      </c>
      <c r="G48" s="16">
        <f t="array" ref="G48">INDEX($D$54:$N$521,MATCH(G$38&amp;$A48,$B$54:$B$521&amp;$C$54:$C$521,0),MATCH(G$36,$D$53:$N$53,0))</f>
        <v>413.06145676947369</v>
      </c>
      <c r="H48" s="16">
        <f t="array" ref="H48">INDEX($D$54:$N$521,MATCH(H$38&amp;$A48,$B$54:$B$521&amp;$C$54:$C$521,0),MATCH(H$36,$D$53:$N$53,0))</f>
        <v>1537.4553104175616</v>
      </c>
      <c r="I48" s="16">
        <f t="array" ref="I48">INDEX($D$54:$N$521,MATCH(I$38&amp;$A48,$B$54:$B$521&amp;$C$54:$C$521,0),MATCH(I$36,$D$53:$N$53,0))</f>
        <v>413.06145676947369</v>
      </c>
      <c r="J48" s="16">
        <f t="array" ref="J48">INDEX($D$54:$N$521,MATCH(J$38&amp;$A48,$B$54:$B$521&amp;$C$54:$C$521,0),MATCH(J$36,$D$53:$N$53,0))</f>
        <v>1452.8513916225372</v>
      </c>
      <c r="K48" s="16">
        <f t="array" ref="K48">INDEX($D$54:$N$521,MATCH(K$38&amp;$A48,$B$54:$B$521&amp;$C$54:$C$521,0),MATCH(K$36,$D$53:$N$53,0))</f>
        <v>413.06145676947369</v>
      </c>
      <c r="L48" s="16" t="e">
        <f t="array" ref="L48">INDEX($D$54:$N$521,MATCH(L$38&amp;$A48,$B$54:$B$521&amp;$C$54:$C$521,0),MATCH(L$36,$D$53:$N$53,0))</f>
        <v>#N/A</v>
      </c>
      <c r="M48" s="16" t="e">
        <f t="array" ref="M48">INDEX($D$54:$N$521,MATCH(M$38&amp;$A48,$B$54:$B$521&amp;$C$54:$C$521,0),MATCH(M$36,$D$53:$N$53,0))</f>
        <v>#N/A</v>
      </c>
      <c r="N48" s="16" t="e">
        <f t="array" ref="N48">INDEX($D$54:$N$521,MATCH(N$38&amp;$A48,$B$54:$B$521&amp;$C$54:$C$521,0),MATCH(N$36,$D$53:$N$53,0))</f>
        <v>#N/A</v>
      </c>
      <c r="O48" s="16">
        <f t="array" ref="O48">INDEX($D$54:$N$521,MATCH(O$38&amp;$A48,$B$54:$B$521&amp;$C$54:$C$521,0),MATCH(O$36,$D$53:$N$53,0))</f>
        <v>843.97852857569626</v>
      </c>
      <c r="P48" s="16">
        <f t="array" ref="P48">INDEX($D$54:$N$521,MATCH(P$38&amp;$A48,$B$54:$B$521&amp;$C$54:$C$521,0),MATCH(P$36,$D$53:$N$53,0))</f>
        <v>910.2888388432882</v>
      </c>
      <c r="Q48" s="16">
        <f t="array" ref="Q48">INDEX($D$54:$N$521,MATCH(Q$38&amp;$A48,$B$54:$B$521&amp;$C$54:$C$521,0),MATCH(Q$36,$D$53:$N$53,0))</f>
        <v>916.33052590811462</v>
      </c>
      <c r="R48" s="16">
        <f t="array" ref="R48">INDEX($D$54:$N$521,MATCH(R$38&amp;$A48,$B$54:$B$521&amp;$C$54:$C$521,0),MATCH(R$36,$D$53:$N$53,0))</f>
        <v>1514.7645493661098</v>
      </c>
      <c r="S48" s="16">
        <f t="array" ref="S48">INDEX($D$54:$N$521,MATCH(S$38&amp;$A48,$B$54:$B$521&amp;$C$54:$C$521,0),MATCH(S$36,$D$53:$N$53,0))</f>
        <v>1892.9965601168685</v>
      </c>
      <c r="T48" s="16">
        <f t="array" ref="T48">INDEX($D$54:$N$521,MATCH(T$38&amp;$A48,$B$54:$B$521&amp;$C$54:$C$521,0),MATCH(T$36,$D$53:$N$53,0))</f>
        <v>5176.4777391235739</v>
      </c>
      <c r="U48" s="16">
        <f t="array" ref="U48">INDEX($D$54:$N$521,MATCH(U$38&amp;$A48,$B$54:$B$521&amp;$C$54:$C$521,0),MATCH(U$36,$D$53:$N$53,0))</f>
        <v>3780.4556642570815</v>
      </c>
      <c r="V48" s="16">
        <f t="array" ref="V48">INDEX($D$54:$N$521,MATCH(V$38&amp;$A48,$B$54:$B$521&amp;$C$54:$C$521,0),MATCH(V$36,$D$53:$N$53,0))</f>
        <v>1837.0621807164823</v>
      </c>
      <c r="W48" s="16">
        <f t="array" ref="W48">INDEX($D$54:$N$521,MATCH(W$38&amp;$A48,$B$54:$B$521&amp;$C$54:$C$521,0),MATCH(W$36,$D$53:$N$53,0))</f>
        <v>2334.3216132429848</v>
      </c>
      <c r="X48" s="16" t="e">
        <f t="array" ref="X48">INDEX($D$54:$N$521,MATCH(X$38&amp;$A48,$B$54:$B$521&amp;$C$54:$C$521,0),MATCH(X$36,$D$53:$N$53,0))</f>
        <v>#N/A</v>
      </c>
      <c r="Y48" s="16" t="e">
        <f t="array" ref="Y48">INDEX($D$54:$N$521,MATCH(Y$38&amp;$A48,$B$54:$B$521&amp;$C$54:$C$521,0),MATCH(Y$36,$D$53:$N$53,0))</f>
        <v>#N/A</v>
      </c>
      <c r="Z48" s="16" t="e">
        <f t="array" ref="Z48">INDEX($D$54:$N$521,MATCH(Z$38&amp;$A48,$B$54:$B$521&amp;$C$54:$C$521,0),MATCH(Z$36,$D$53:$N$53,0))</f>
        <v>#N/A</v>
      </c>
    </row>
    <row r="49" spans="1:26" x14ac:dyDescent="0.3">
      <c r="A49" s="15" t="s">
        <v>74</v>
      </c>
      <c r="B49" s="16">
        <f t="array" ref="B49">INDEX($D$54:$N$521,MATCH(B$38&amp;$A49,$B$54:$B$521&amp;$C$54:$C$521,0),MATCH(B$36,$D$53:$N$53,0))</f>
        <v>0</v>
      </c>
      <c r="C49" s="16">
        <f t="array" ref="C49">INDEX($D$54:$N$521,MATCH(C$38&amp;$A49,$B$54:$B$521&amp;$C$54:$C$521,0),MATCH(C$36,$D$53:$N$53,0))</f>
        <v>0</v>
      </c>
      <c r="D49" s="16">
        <f t="array" ref="D49">INDEX($D$54:$N$521,MATCH(D$38&amp;$A49,$B$54:$B$521&amp;$C$54:$C$521,0),MATCH(D$36,$D$53:$N$53,0))</f>
        <v>0</v>
      </c>
      <c r="E49" s="16">
        <f t="array" ref="E49">INDEX($D$54:$N$521,MATCH(E$38&amp;$A49,$B$54:$B$521&amp;$C$54:$C$521,0),MATCH(E$36,$D$53:$N$53,0))</f>
        <v>0</v>
      </c>
      <c r="F49" s="16">
        <f t="array" ref="F49">INDEX($D$54:$N$521,MATCH(F$38&amp;$A49,$B$54:$B$521&amp;$C$54:$C$521,0),MATCH(F$36,$D$53:$N$53,0))</f>
        <v>15.940392343571219</v>
      </c>
      <c r="G49" s="16">
        <f t="array" ref="G49">INDEX($D$54:$N$521,MATCH(G$38&amp;$A49,$B$54:$B$521&amp;$C$54:$C$521,0),MATCH(G$36,$D$53:$N$53,0))</f>
        <v>0</v>
      </c>
      <c r="H49" s="16">
        <f t="array" ref="H49">INDEX($D$54:$N$521,MATCH(H$38&amp;$A49,$B$54:$B$521&amp;$C$54:$C$521,0),MATCH(H$36,$D$53:$N$53,0))</f>
        <v>33.031297821021255</v>
      </c>
      <c r="I49" s="16">
        <f t="array" ref="I49">INDEX($D$54:$N$521,MATCH(I$38&amp;$A49,$B$54:$B$521&amp;$C$54:$C$521,0),MATCH(I$36,$D$53:$N$53,0))</f>
        <v>0</v>
      </c>
      <c r="J49" s="16">
        <f t="array" ref="J49">INDEX($D$54:$N$521,MATCH(J$38&amp;$A49,$B$54:$B$521&amp;$C$54:$C$521,0),MATCH(J$36,$D$53:$N$53,0))</f>
        <v>31.072558595058698</v>
      </c>
      <c r="K49" s="16">
        <f t="array" ref="K49">INDEX($D$54:$N$521,MATCH(K$38&amp;$A49,$B$54:$B$521&amp;$C$54:$C$521,0),MATCH(K$36,$D$53:$N$53,0))</f>
        <v>0</v>
      </c>
      <c r="L49" s="16" t="e">
        <f t="array" ref="L49">INDEX($D$54:$N$521,MATCH(L$38&amp;$A49,$B$54:$B$521&amp;$C$54:$C$521,0),MATCH(L$36,$D$53:$N$53,0))</f>
        <v>#N/A</v>
      </c>
      <c r="M49" s="16" t="e">
        <f t="array" ref="M49">INDEX($D$54:$N$521,MATCH(M$38&amp;$A49,$B$54:$B$521&amp;$C$54:$C$521,0),MATCH(M$36,$D$53:$N$53,0))</f>
        <v>#N/A</v>
      </c>
      <c r="N49" s="16" t="e">
        <f t="array" ref="N49">INDEX($D$54:$N$521,MATCH(N$38&amp;$A49,$B$54:$B$521&amp;$C$54:$C$521,0),MATCH(N$36,$D$53:$N$53,0))</f>
        <v>#N/A</v>
      </c>
      <c r="O49" s="16">
        <f t="array" ref="O49">INDEX($D$54:$N$521,MATCH(O$38&amp;$A49,$B$54:$B$521&amp;$C$54:$C$521,0),MATCH(O$36,$D$53:$N$53,0))</f>
        <v>0</v>
      </c>
      <c r="P49" s="16">
        <f t="array" ref="P49">INDEX($D$54:$N$521,MATCH(P$38&amp;$A49,$B$54:$B$521&amp;$C$54:$C$521,0),MATCH(P$36,$D$53:$N$53,0))</f>
        <v>0</v>
      </c>
      <c r="Q49" s="16">
        <f t="array" ref="Q49">INDEX($D$54:$N$521,MATCH(Q$38&amp;$A49,$B$54:$B$521&amp;$C$54:$C$521,0),MATCH(Q$36,$D$53:$N$53,0))</f>
        <v>0</v>
      </c>
      <c r="R49" s="16">
        <f t="array" ref="R49">INDEX($D$54:$N$521,MATCH(R$38&amp;$A49,$B$54:$B$521&amp;$C$54:$C$521,0),MATCH(R$36,$D$53:$N$53,0))</f>
        <v>207.76351106722711</v>
      </c>
      <c r="S49" s="16">
        <f t="array" ref="S49">INDEX($D$54:$N$521,MATCH(S$38&amp;$A49,$B$54:$B$521&amp;$C$54:$C$521,0),MATCH(S$36,$D$53:$N$53,0))</f>
        <v>135.26904392314611</v>
      </c>
      <c r="T49" s="16">
        <f t="array" ref="T49">INDEX($D$54:$N$521,MATCH(T$38&amp;$A49,$B$54:$B$521&amp;$C$54:$C$521,0),MATCH(T$36,$D$53:$N$53,0))</f>
        <v>1210.4247753429631</v>
      </c>
      <c r="U49" s="16">
        <f t="array" ref="U49">INDEX($D$54:$N$521,MATCH(U$38&amp;$A49,$B$54:$B$521&amp;$C$54:$C$521,0),MATCH(U$36,$D$53:$N$53,0))</f>
        <v>2159.7963072028433</v>
      </c>
      <c r="V49" s="16">
        <f t="array" ref="V49">INDEX($D$54:$N$521,MATCH(V$38&amp;$A49,$B$54:$B$521&amp;$C$54:$C$521,0),MATCH(V$36,$D$53:$N$53,0))</f>
        <v>661.93358646715023</v>
      </c>
      <c r="W49" s="16">
        <f t="array" ref="W49">INDEX($D$54:$N$521,MATCH(W$38&amp;$A49,$B$54:$B$521&amp;$C$54:$C$521,0),MATCH(W$36,$D$53:$N$53,0))</f>
        <v>552.86207811754878</v>
      </c>
      <c r="X49" s="16" t="e">
        <f t="array" ref="X49">INDEX($D$54:$N$521,MATCH(X$38&amp;$A49,$B$54:$B$521&amp;$C$54:$C$521,0),MATCH(X$36,$D$53:$N$53,0))</f>
        <v>#N/A</v>
      </c>
      <c r="Y49" s="16" t="e">
        <f t="array" ref="Y49">INDEX($D$54:$N$521,MATCH(Y$38&amp;$A49,$B$54:$B$521&amp;$C$54:$C$521,0),MATCH(Y$36,$D$53:$N$53,0))</f>
        <v>#N/A</v>
      </c>
      <c r="Z49" s="16" t="e">
        <f t="array" ref="Z49">INDEX($D$54:$N$521,MATCH(Z$38&amp;$A49,$B$54:$B$521&amp;$C$54:$C$521,0),MATCH(Z$36,$D$53:$N$53,0))</f>
        <v>#N/A</v>
      </c>
    </row>
    <row r="50" spans="1:26" x14ac:dyDescent="0.3">
      <c r="A50" s="15" t="s">
        <v>75</v>
      </c>
      <c r="B50" s="16">
        <f t="array" ref="B50">INDEX($D$54:$N$521,MATCH(B$38&amp;$A50,$B$54:$B$521&amp;$C$54:$C$521,0),MATCH(B$36,$D$53:$N$53,0))</f>
        <v>0</v>
      </c>
      <c r="C50" s="16">
        <f t="array" ref="C50">INDEX($D$54:$N$521,MATCH(C$38&amp;$A50,$B$54:$B$521&amp;$C$54:$C$521,0),MATCH(C$36,$D$53:$N$53,0))</f>
        <v>0</v>
      </c>
      <c r="D50" s="16">
        <f t="array" ref="D50">INDEX($D$54:$N$521,MATCH(D$38&amp;$A50,$B$54:$B$521&amp;$C$54:$C$521,0),MATCH(D$36,$D$53:$N$53,0))</f>
        <v>0</v>
      </c>
      <c r="E50" s="16">
        <f t="array" ref="E50">INDEX($D$54:$N$521,MATCH(E$38&amp;$A50,$B$54:$B$521&amp;$C$54:$C$521,0),MATCH(E$36,$D$53:$N$53,0))</f>
        <v>0</v>
      </c>
      <c r="F50" s="16">
        <f t="array" ref="F50">INDEX($D$54:$N$521,MATCH(F$38&amp;$A50,$B$54:$B$521&amp;$C$54:$C$521,0),MATCH(F$36,$D$53:$N$53,0))</f>
        <v>0</v>
      </c>
      <c r="G50" s="16">
        <f t="array" ref="G50">INDEX($D$54:$N$521,MATCH(G$38&amp;$A50,$B$54:$B$521&amp;$C$54:$C$521,0),MATCH(G$36,$D$53:$N$53,0))</f>
        <v>0</v>
      </c>
      <c r="H50" s="16">
        <f t="array" ref="H50">INDEX($D$54:$N$521,MATCH(H$38&amp;$A50,$B$54:$B$521&amp;$C$54:$C$521,0),MATCH(H$36,$D$53:$N$53,0))</f>
        <v>1.1266857723456301</v>
      </c>
      <c r="I50" s="16">
        <f t="array" ref="I50">INDEX($D$54:$N$521,MATCH(I$38&amp;$A50,$B$54:$B$521&amp;$C$54:$C$521,0),MATCH(I$36,$D$53:$N$53,0))</f>
        <v>0</v>
      </c>
      <c r="J50" s="16">
        <f t="array" ref="J50">INDEX($D$54:$N$521,MATCH(J$38&amp;$A50,$B$54:$B$521&amp;$C$54:$C$521,0),MATCH(J$36,$D$53:$N$53,0))</f>
        <v>3.0854249983081812</v>
      </c>
      <c r="K50" s="16">
        <f t="array" ref="K50">INDEX($D$54:$N$521,MATCH(K$38&amp;$A50,$B$54:$B$521&amp;$C$54:$C$521,0),MATCH(K$36,$D$53:$N$53,0))</f>
        <v>0</v>
      </c>
      <c r="L50" s="16" t="e">
        <f t="array" ref="L50">INDEX($D$54:$N$521,MATCH(L$38&amp;$A50,$B$54:$B$521&amp;$C$54:$C$521,0),MATCH(L$36,$D$53:$N$53,0))</f>
        <v>#N/A</v>
      </c>
      <c r="M50" s="16" t="e">
        <f t="array" ref="M50">INDEX($D$54:$N$521,MATCH(M$38&amp;$A50,$B$54:$B$521&amp;$C$54:$C$521,0),MATCH(M$36,$D$53:$N$53,0))</f>
        <v>#N/A</v>
      </c>
      <c r="N50" s="16" t="e">
        <f t="array" ref="N50">INDEX($D$54:$N$521,MATCH(N$38&amp;$A50,$B$54:$B$521&amp;$C$54:$C$521,0),MATCH(N$36,$D$53:$N$53,0))</f>
        <v>#N/A</v>
      </c>
      <c r="O50" s="16">
        <f t="array" ref="O50">INDEX($D$54:$N$521,MATCH(O$38&amp;$A50,$B$54:$B$521&amp;$C$54:$C$521,0),MATCH(O$36,$D$53:$N$53,0))</f>
        <v>0</v>
      </c>
      <c r="P50" s="16">
        <f t="array" ref="P50">INDEX($D$54:$N$521,MATCH(P$38&amp;$A50,$B$54:$B$521&amp;$C$54:$C$521,0),MATCH(P$36,$D$53:$N$53,0))</f>
        <v>0</v>
      </c>
      <c r="Q50" s="16">
        <f t="array" ref="Q50">INDEX($D$54:$N$521,MATCH(Q$38&amp;$A50,$B$54:$B$521&amp;$C$54:$C$521,0),MATCH(Q$36,$D$53:$N$53,0))</f>
        <v>0</v>
      </c>
      <c r="R50" s="16">
        <f t="array" ref="R50">INDEX($D$54:$N$521,MATCH(R$38&amp;$A50,$B$54:$B$521&amp;$C$54:$C$521,0),MATCH(R$36,$D$53:$N$53,0))</f>
        <v>2.2785839895072524</v>
      </c>
      <c r="S50" s="16">
        <f t="array" ref="S50">INDEX($D$54:$N$521,MATCH(S$38&amp;$A50,$B$54:$B$521&amp;$C$54:$C$521,0),MATCH(S$36,$D$53:$N$53,0))</f>
        <v>1.6899134361159002E-2</v>
      </c>
      <c r="T50" s="16">
        <f t="array" ref="T50">INDEX($D$54:$N$521,MATCH(T$38&amp;$A50,$B$54:$B$521&amp;$C$54:$C$521,0),MATCH(T$36,$D$53:$N$53,0))</f>
        <v>2682.4947799131705</v>
      </c>
      <c r="U50" s="16">
        <f t="array" ref="U50">INDEX($D$54:$N$521,MATCH(U$38&amp;$A50,$B$54:$B$521&amp;$C$54:$C$521,0),MATCH(U$36,$D$53:$N$53,0))</f>
        <v>663.71712136746009</v>
      </c>
      <c r="V50" s="16">
        <f t="array" ref="V50">INDEX($D$54:$N$521,MATCH(V$38&amp;$A50,$B$54:$B$521&amp;$C$54:$C$521,0),MATCH(V$36,$D$53:$N$53,0))</f>
        <v>121.29741132117209</v>
      </c>
      <c r="W50" s="16">
        <f t="array" ref="W50">INDEX($D$54:$N$521,MATCH(W$38&amp;$A50,$B$54:$B$521&amp;$C$54:$C$521,0),MATCH(W$36,$D$53:$N$53,0))</f>
        <v>22.386936850855001</v>
      </c>
      <c r="X50" s="16" t="e">
        <f t="array" ref="X50">INDEX($D$54:$N$521,MATCH(X$38&amp;$A50,$B$54:$B$521&amp;$C$54:$C$521,0),MATCH(X$36,$D$53:$N$53,0))</f>
        <v>#N/A</v>
      </c>
      <c r="Y50" s="16" t="e">
        <f t="array" ref="Y50">INDEX($D$54:$N$521,MATCH(Y$38&amp;$A50,$B$54:$B$521&amp;$C$54:$C$521,0),MATCH(Y$36,$D$53:$N$53,0))</f>
        <v>#N/A</v>
      </c>
      <c r="Z50" s="16" t="e">
        <f t="array" ref="Z50">INDEX($D$54:$N$521,MATCH(Z$38&amp;$A50,$B$54:$B$521&amp;$C$54:$C$521,0),MATCH(Z$36,$D$53:$N$53,0))</f>
        <v>#N/A</v>
      </c>
    </row>
    <row r="51" spans="1:26" ht="15" thickBot="1" x14ac:dyDescent="0.35"/>
    <row r="52" spans="1:26" s="17" customFormat="1" ht="15" thickBot="1" x14ac:dyDescent="0.35">
      <c r="A52" s="17" t="s">
        <v>201</v>
      </c>
      <c r="S52" s="19"/>
    </row>
    <row r="53" spans="1:26" x14ac:dyDescent="0.3">
      <c r="A53" s="15" t="s">
        <v>86</v>
      </c>
      <c r="B53" s="15" t="s">
        <v>8</v>
      </c>
      <c r="C53" s="15" t="s">
        <v>60</v>
      </c>
      <c r="D53" s="15">
        <v>2007</v>
      </c>
      <c r="E53" s="15">
        <v>2012</v>
      </c>
      <c r="F53" s="15">
        <v>2020</v>
      </c>
      <c r="G53" s="15">
        <v>2030</v>
      </c>
      <c r="H53" s="15">
        <v>2040</v>
      </c>
      <c r="I53" s="15">
        <v>2050</v>
      </c>
      <c r="J53" s="15">
        <v>2060</v>
      </c>
      <c r="K53" s="15">
        <v>2070</v>
      </c>
      <c r="L53" s="15">
        <v>2080</v>
      </c>
      <c r="M53" s="15">
        <v>2090</v>
      </c>
      <c r="N53" s="15">
        <v>2100</v>
      </c>
    </row>
    <row r="54" spans="1:26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64</v>
      </c>
      <c r="D54" s="16">
        <v>0</v>
      </c>
      <c r="E54" s="16">
        <v>8.5297953835634104</v>
      </c>
      <c r="F54" s="16">
        <v>53.780565191640598</v>
      </c>
      <c r="G54" s="16">
        <v>223.02575717543553</v>
      </c>
      <c r="H54" s="16">
        <v>288.89614064770115</v>
      </c>
      <c r="I54" s="16">
        <v>64.848540106395561</v>
      </c>
      <c r="J54" s="16">
        <v>189.69213890357111</v>
      </c>
      <c r="K54" s="16">
        <v>289.30910332697869</v>
      </c>
      <c r="L54" s="16">
        <v>134.60418861814978</v>
      </c>
      <c r="M54" s="16">
        <v>130.43753546924168</v>
      </c>
      <c r="N54" s="16">
        <v>150.13843574378603</v>
      </c>
      <c r="S54" s="18"/>
    </row>
    <row r="55" spans="1:26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65</v>
      </c>
      <c r="D55" s="16">
        <v>471.41051111951538</v>
      </c>
      <c r="E55" s="16">
        <v>245.88488321714567</v>
      </c>
      <c r="F55" s="16">
        <v>132.011164109525</v>
      </c>
      <c r="G55" s="16">
        <v>462.36674173625875</v>
      </c>
      <c r="H55" s="16">
        <v>970.75667405838146</v>
      </c>
      <c r="I55" s="16">
        <v>579.61258244163412</v>
      </c>
      <c r="J55" s="16">
        <v>808.98688212097454</v>
      </c>
      <c r="K55" s="16">
        <v>944.9231052191459</v>
      </c>
      <c r="L55" s="16">
        <v>414.95000046861196</v>
      </c>
      <c r="M55" s="16">
        <v>351.14075193629219</v>
      </c>
      <c r="N55" s="16">
        <v>803.6334262834132</v>
      </c>
    </row>
    <row r="56" spans="1:26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66</v>
      </c>
      <c r="D56" s="16">
        <v>200.44406894966971</v>
      </c>
      <c r="E56" s="16">
        <v>625.75220065602798</v>
      </c>
      <c r="F56" s="16">
        <v>215.18050176224835</v>
      </c>
      <c r="G56" s="16">
        <v>29.970770710002402</v>
      </c>
      <c r="H56" s="16">
        <v>72.588740655932426</v>
      </c>
      <c r="I56" s="16">
        <v>160.05999319824465</v>
      </c>
      <c r="J56" s="16">
        <v>179.53847534004768</v>
      </c>
      <c r="K56" s="16">
        <v>299.98774506221719</v>
      </c>
      <c r="L56" s="16">
        <v>253.77880677492485</v>
      </c>
      <c r="M56" s="16">
        <v>130.95298880335508</v>
      </c>
      <c r="N56" s="16">
        <v>260.10537116349587</v>
      </c>
    </row>
    <row r="57" spans="1:26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67</v>
      </c>
      <c r="D57" s="16">
        <v>0.27881728888888901</v>
      </c>
      <c r="E57" s="16">
        <v>0.33361993333333301</v>
      </c>
      <c r="F57" s="16">
        <v>0.72575605555555633</v>
      </c>
      <c r="G57" s="16">
        <v>110.29447373687329</v>
      </c>
      <c r="H57" s="16">
        <v>75.129205133140346</v>
      </c>
      <c r="I57" s="16">
        <v>54.282646874193354</v>
      </c>
      <c r="J57" s="16">
        <v>3.3476742557930033</v>
      </c>
      <c r="K57" s="16">
        <v>110.29447373687329</v>
      </c>
      <c r="L57" s="16">
        <v>75.129205133140346</v>
      </c>
      <c r="M57" s="16">
        <v>54.282646874193354</v>
      </c>
      <c r="N57" s="16">
        <v>0.7925823067009734</v>
      </c>
    </row>
    <row r="58" spans="1:26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68</v>
      </c>
      <c r="D58" s="16">
        <v>122.79600979273579</v>
      </c>
      <c r="E58" s="16">
        <v>183.8081179848495</v>
      </c>
      <c r="F58" s="16">
        <v>61.241591122638525</v>
      </c>
      <c r="G58" s="16">
        <v>79.504369007185943</v>
      </c>
      <c r="H58" s="16">
        <v>93.311764601982745</v>
      </c>
      <c r="I58" s="16">
        <v>32.159453032974106</v>
      </c>
      <c r="J58" s="16">
        <v>20.907558556140472</v>
      </c>
      <c r="K58" s="16">
        <v>21.143347133801722</v>
      </c>
      <c r="L58" s="16">
        <v>31.172095604392663</v>
      </c>
      <c r="M58" s="16">
        <v>23.894086640332286</v>
      </c>
      <c r="N58" s="16">
        <v>1.5068491137981601</v>
      </c>
    </row>
    <row r="59" spans="1:26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69</v>
      </c>
      <c r="D59" s="16">
        <v>0</v>
      </c>
      <c r="E59" s="16">
        <v>0</v>
      </c>
      <c r="F59" s="16">
        <v>0</v>
      </c>
      <c r="G59" s="16">
        <v>21.025274429916823</v>
      </c>
      <c r="H59" s="16">
        <v>111.8110071555646</v>
      </c>
      <c r="I59" s="16">
        <v>476.09203237372515</v>
      </c>
      <c r="J59" s="16">
        <v>84.210809452494857</v>
      </c>
      <c r="K59" s="16">
        <v>113.12855784307673</v>
      </c>
      <c r="L59" s="16">
        <v>171.22623966995627</v>
      </c>
      <c r="M59" s="16">
        <v>512.02784218710519</v>
      </c>
      <c r="N59" s="16">
        <v>0</v>
      </c>
    </row>
    <row r="60" spans="1:26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70</v>
      </c>
      <c r="D60" s="16">
        <v>68.825092565658878</v>
      </c>
      <c r="E60" s="16">
        <v>21.048080922283248</v>
      </c>
      <c r="F60" s="16">
        <v>1.0109155752591941</v>
      </c>
      <c r="G60" s="16">
        <v>2.13822183381256</v>
      </c>
      <c r="H60" s="16">
        <v>9.7282796981884125</v>
      </c>
      <c r="I60" s="16">
        <v>0.59387504611146902</v>
      </c>
      <c r="J60" s="16">
        <v>5.0053197055317238</v>
      </c>
      <c r="K60" s="16">
        <v>2.3284957952512957</v>
      </c>
      <c r="L60" s="16">
        <v>14.141551965878314</v>
      </c>
      <c r="M60" s="16">
        <v>63.386624838501717</v>
      </c>
      <c r="N60" s="16">
        <v>174.34055672238125</v>
      </c>
    </row>
    <row r="61" spans="1:26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71</v>
      </c>
      <c r="D61" s="16">
        <v>12.637708883949241</v>
      </c>
      <c r="E61" s="16">
        <v>82.719415916369499</v>
      </c>
      <c r="F61" s="16">
        <v>205.84463730174048</v>
      </c>
      <c r="G61" s="16">
        <v>312.83950718027222</v>
      </c>
      <c r="H61" s="16">
        <v>1470.2426055926762</v>
      </c>
      <c r="I61" s="16">
        <v>1831.592334962987</v>
      </c>
      <c r="J61" s="16">
        <v>1626.5914540387307</v>
      </c>
      <c r="K61" s="16">
        <v>2098.3512034189125</v>
      </c>
      <c r="L61" s="16">
        <v>2019.9848728063289</v>
      </c>
      <c r="M61" s="16">
        <v>1863.2479868339096</v>
      </c>
      <c r="N61" s="16">
        <v>2233.0237250618216</v>
      </c>
    </row>
    <row r="62" spans="1:26" x14ac:dyDescent="0.3">
      <c r="A62" s="15" t="str">
        <f>INDEX('R1. Scenario specifications'!$C$11:$C$49,MATCH($B62,'R1. Scenario specifications'!$A$11:$A$49,0))</f>
        <v>TIAM BAU - No Policy Action</v>
      </c>
      <c r="B62" s="15" t="s">
        <v>11</v>
      </c>
      <c r="C62" s="15" t="s">
        <v>72</v>
      </c>
      <c r="D62" s="16">
        <v>3.9388921868092472E-3</v>
      </c>
      <c r="E62" s="16">
        <v>1.0352472304670233</v>
      </c>
      <c r="F62" s="16">
        <v>1.7127397270953322</v>
      </c>
      <c r="G62" s="16">
        <v>10.614238269375846</v>
      </c>
      <c r="H62" s="16">
        <v>1.4607424436754484</v>
      </c>
      <c r="I62" s="16">
        <v>5.6511028676029573</v>
      </c>
      <c r="J62" s="16">
        <v>6.5929888916916877</v>
      </c>
      <c r="K62" s="16">
        <v>3.3016220996948946</v>
      </c>
      <c r="L62" s="16">
        <v>6.064885608136013</v>
      </c>
      <c r="M62" s="16">
        <v>5.147048792294239</v>
      </c>
      <c r="N62" s="16">
        <v>4.5155595805530382</v>
      </c>
    </row>
    <row r="63" spans="1:26" x14ac:dyDescent="0.3">
      <c r="A63" s="15" t="str">
        <f>INDEX('R1. Scenario specifications'!$C$11:$C$49,MATCH($B63,'R1. Scenario specifications'!$A$11:$A$49,0))</f>
        <v>TIAM BAU - No Policy Action</v>
      </c>
      <c r="B63" s="15" t="s">
        <v>11</v>
      </c>
      <c r="C63" s="15" t="s">
        <v>73</v>
      </c>
      <c r="D63" s="16">
        <v>164.94116315871048</v>
      </c>
      <c r="E63" s="16">
        <v>30.000000000000007</v>
      </c>
      <c r="F63" s="16">
        <v>129.99999999999997</v>
      </c>
      <c r="G63" s="16">
        <v>370.04868041955751</v>
      </c>
      <c r="H63" s="16">
        <v>479.12897901627838</v>
      </c>
      <c r="I63" s="16">
        <v>843.97852857569626</v>
      </c>
      <c r="J63" s="16">
        <v>1294.1766230983239</v>
      </c>
      <c r="K63" s="16">
        <v>2023.619334403362</v>
      </c>
      <c r="L63" s="16">
        <v>3175.0004476630806</v>
      </c>
      <c r="M63" s="16">
        <v>4981.2275091006613</v>
      </c>
      <c r="N63" s="16">
        <v>5928.8415253697203</v>
      </c>
    </row>
    <row r="64" spans="1:26" x14ac:dyDescent="0.3">
      <c r="A64" s="15" t="str">
        <f>INDEX('R1. Scenario specifications'!$C$11:$C$49,MATCH($B64,'R1. Scenario specifications'!$A$11:$A$49,0))</f>
        <v>TIAM BAU - No Policy Action</v>
      </c>
      <c r="B64" s="15" t="s">
        <v>11</v>
      </c>
      <c r="C64" s="15" t="s">
        <v>74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</row>
    <row r="65" spans="1:14" x14ac:dyDescent="0.3">
      <c r="A65" s="15" t="str">
        <f>INDEX('R1. Scenario specifications'!$C$11:$C$49,MATCH($B65,'R1. Scenario specifications'!$A$11:$A$49,0))</f>
        <v>TIAM BAU - No Policy Action</v>
      </c>
      <c r="B65" s="15" t="s">
        <v>11</v>
      </c>
      <c r="C65" s="15" t="s">
        <v>75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</row>
    <row r="66" spans="1:14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64</v>
      </c>
      <c r="D66" s="16">
        <v>0</v>
      </c>
      <c r="E66" s="16">
        <v>8.5941350896513651</v>
      </c>
      <c r="F66" s="16">
        <v>92.257036480846622</v>
      </c>
      <c r="G66" s="16">
        <v>298.86766955446774</v>
      </c>
      <c r="H66" s="16">
        <v>172.64602250498635</v>
      </c>
      <c r="I66" s="16">
        <v>114.08776270260971</v>
      </c>
      <c r="J66" s="16">
        <v>226.10611697057595</v>
      </c>
      <c r="K66" s="16">
        <v>242.94486555210551</v>
      </c>
      <c r="L66" s="16">
        <v>134.49662018631398</v>
      </c>
      <c r="M66" s="16">
        <v>130.37126781484989</v>
      </c>
      <c r="N66" s="16">
        <v>107.07614760375756</v>
      </c>
    </row>
    <row r="67" spans="1:14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65</v>
      </c>
      <c r="D67" s="16">
        <v>386.26237831560189</v>
      </c>
      <c r="E67" s="16">
        <v>331.03301602105921</v>
      </c>
      <c r="F67" s="16">
        <v>0</v>
      </c>
      <c r="G67" s="16">
        <v>213.14090717671479</v>
      </c>
      <c r="H67" s="16">
        <v>1247.7802334016492</v>
      </c>
      <c r="I67" s="16">
        <v>540.78658087130975</v>
      </c>
      <c r="J67" s="16">
        <v>602.85048921246209</v>
      </c>
      <c r="K67" s="16">
        <v>1158.7683211887122</v>
      </c>
      <c r="L67" s="16">
        <v>422.69537768236688</v>
      </c>
      <c r="M67" s="16">
        <v>262.5547481136482</v>
      </c>
      <c r="N67" s="16">
        <v>954.5356482140013</v>
      </c>
    </row>
    <row r="68" spans="1:14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66</v>
      </c>
      <c r="D68" s="16">
        <v>156.69194051735641</v>
      </c>
      <c r="E68" s="16">
        <v>640.32245135069479</v>
      </c>
      <c r="F68" s="16">
        <v>320.60111661135869</v>
      </c>
      <c r="G68" s="16">
        <v>10.58109117506809</v>
      </c>
      <c r="H68" s="16">
        <v>79.744146307964101</v>
      </c>
      <c r="I68" s="16">
        <v>154.06801164379257</v>
      </c>
      <c r="J68" s="16">
        <v>259.66744945034202</v>
      </c>
      <c r="K68" s="16">
        <v>257.72802589047575</v>
      </c>
      <c r="L68" s="16">
        <v>219.07918598700533</v>
      </c>
      <c r="M68" s="16">
        <v>249.7863426984828</v>
      </c>
      <c r="N68" s="16">
        <v>240.55101226858136</v>
      </c>
    </row>
    <row r="69" spans="1:14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67</v>
      </c>
      <c r="D69" s="16">
        <v>0.31028488888888905</v>
      </c>
      <c r="E69" s="16">
        <v>0.86645711111111079</v>
      </c>
      <c r="F69" s="16">
        <v>83.090227833333344</v>
      </c>
      <c r="G69" s="16">
        <v>49.672040611111086</v>
      </c>
      <c r="H69" s="16">
        <v>53.041562538235624</v>
      </c>
      <c r="I69" s="16">
        <v>55.46833770838208</v>
      </c>
      <c r="J69" s="16">
        <v>85.242616364493358</v>
      </c>
      <c r="K69" s="16">
        <v>49.301483388888862</v>
      </c>
      <c r="L69" s="16">
        <v>53.041562538235624</v>
      </c>
      <c r="M69" s="16">
        <v>49.661315652826524</v>
      </c>
      <c r="N69" s="16">
        <v>89.602521171701056</v>
      </c>
    </row>
    <row r="70" spans="1:14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68</v>
      </c>
      <c r="D70" s="16">
        <v>138.96100629214553</v>
      </c>
      <c r="E70" s="16">
        <v>212.20275118962715</v>
      </c>
      <c r="F70" s="16">
        <v>20.28872755245321</v>
      </c>
      <c r="G70" s="16">
        <v>80.469868292775644</v>
      </c>
      <c r="H70" s="16">
        <v>73.266125966259295</v>
      </c>
      <c r="I70" s="16">
        <v>32.444698551455673</v>
      </c>
      <c r="J70" s="16">
        <v>46.580531257006854</v>
      </c>
      <c r="K70" s="16">
        <v>18.160766203835614</v>
      </c>
      <c r="L70" s="16">
        <v>32.974243919573986</v>
      </c>
      <c r="M70" s="16">
        <v>23.105603124242148</v>
      </c>
      <c r="N70" s="16">
        <v>0.17882690197209</v>
      </c>
    </row>
    <row r="71" spans="1:14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69</v>
      </c>
      <c r="D71" s="16">
        <v>0</v>
      </c>
      <c r="E71" s="16">
        <v>0</v>
      </c>
      <c r="F71" s="16">
        <v>0</v>
      </c>
      <c r="G71" s="16">
        <v>17.627139566223498</v>
      </c>
      <c r="H71" s="16">
        <v>112.08117442115116</v>
      </c>
      <c r="I71" s="16">
        <v>479.21999997183195</v>
      </c>
      <c r="J71" s="16">
        <v>99.588509539414858</v>
      </c>
      <c r="K71" s="16">
        <v>94.352722892463376</v>
      </c>
      <c r="L71" s="16">
        <v>171.49640693554275</v>
      </c>
      <c r="M71" s="16">
        <v>515.15580978521177</v>
      </c>
      <c r="N71" s="16">
        <v>0</v>
      </c>
    </row>
    <row r="72" spans="1:14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70</v>
      </c>
      <c r="D72" s="16">
        <v>68.185329843613744</v>
      </c>
      <c r="E72" s="16">
        <v>21.687843644328382</v>
      </c>
      <c r="F72" s="16">
        <v>0.82999666761883395</v>
      </c>
      <c r="G72" s="16">
        <v>0.80223759164159703</v>
      </c>
      <c r="H72" s="16">
        <v>4.443827921055342</v>
      </c>
      <c r="I72" s="16">
        <v>0.30127828557405101</v>
      </c>
      <c r="J72" s="16">
        <v>4.9602649959676395</v>
      </c>
      <c r="K72" s="16">
        <v>2.8228122094320942</v>
      </c>
      <c r="L72" s="16">
        <v>17.87003481726844</v>
      </c>
      <c r="M72" s="16">
        <v>81.702417440093683</v>
      </c>
      <c r="N72" s="16">
        <v>180.53792843068595</v>
      </c>
    </row>
    <row r="73" spans="1:14" x14ac:dyDescent="0.3">
      <c r="A73" s="15" t="str">
        <f>INDEX('R1. Scenario specifications'!$C$11:$C$49,MATCH($B73,'R1. Scenario specifications'!$A$11:$A$49,0))</f>
        <v>Vivid BAU - WEO Current Policies Scenario emissions pathway run through TIAM</v>
      </c>
      <c r="B73" s="15" t="s">
        <v>13</v>
      </c>
      <c r="C73" s="15" t="s">
        <v>71</v>
      </c>
      <c r="D73" s="16">
        <v>12.637708883949241</v>
      </c>
      <c r="E73" s="16">
        <v>82.719415916369499</v>
      </c>
      <c r="F73" s="16">
        <v>206.56956496307959</v>
      </c>
      <c r="G73" s="16">
        <v>403.50749762500897</v>
      </c>
      <c r="H73" s="16">
        <v>1385.5090844004205</v>
      </c>
      <c r="I73" s="16">
        <v>1797.9891791205116</v>
      </c>
      <c r="J73" s="16">
        <v>1542.2366131252188</v>
      </c>
      <c r="K73" s="16">
        <v>2061.9177944677394</v>
      </c>
      <c r="L73" s="16">
        <v>1962.0073516300201</v>
      </c>
      <c r="M73" s="16">
        <v>1781.6913836623987</v>
      </c>
      <c r="N73" s="16">
        <v>2175.0910351782668</v>
      </c>
    </row>
    <row r="74" spans="1:14" x14ac:dyDescent="0.3">
      <c r="A74" s="15" t="str">
        <f>INDEX('R1. Scenario specifications'!$C$11:$C$49,MATCH($B74,'R1. Scenario specifications'!$A$11:$A$49,0))</f>
        <v>Vivid BAU - WEO Current Policies Scenario emissions pathway run through TIAM</v>
      </c>
      <c r="B74" s="15" t="s">
        <v>13</v>
      </c>
      <c r="C74" s="15" t="s">
        <v>72</v>
      </c>
      <c r="D74" s="16">
        <v>3.9388921868092472E-3</v>
      </c>
      <c r="E74" s="16">
        <v>1.0352472304670233</v>
      </c>
      <c r="F74" s="16">
        <v>1.7127397270953322</v>
      </c>
      <c r="G74" s="16">
        <v>10.614238269375846</v>
      </c>
      <c r="H74" s="16">
        <v>1.4607424436754484</v>
      </c>
      <c r="I74" s="16">
        <v>5.6511028676029573</v>
      </c>
      <c r="J74" s="16">
        <v>6.5929888916916877</v>
      </c>
      <c r="K74" s="16">
        <v>3.3016220996948946</v>
      </c>
      <c r="L74" s="16">
        <v>6.064885608136013</v>
      </c>
      <c r="M74" s="16">
        <v>5.147048792294239</v>
      </c>
      <c r="N74" s="16">
        <v>4.5155595805530382</v>
      </c>
    </row>
    <row r="75" spans="1:14" x14ac:dyDescent="0.3">
      <c r="A75" s="15" t="str">
        <f>INDEX('R1. Scenario specifications'!$C$11:$C$49,MATCH($B75,'R1. Scenario specifications'!$A$11:$A$49,0))</f>
        <v>Vivid BAU - WEO Current Policies Scenario emissions pathway run through TIAM</v>
      </c>
      <c r="B75" s="15" t="s">
        <v>13</v>
      </c>
      <c r="C75" s="15" t="s">
        <v>73</v>
      </c>
      <c r="D75" s="16">
        <v>164.94116315871042</v>
      </c>
      <c r="E75" s="16">
        <v>30.000000000000028</v>
      </c>
      <c r="F75" s="16">
        <v>129.99999999999989</v>
      </c>
      <c r="G75" s="16">
        <v>413.05625676947335</v>
      </c>
      <c r="H75" s="16">
        <v>506.1762126934608</v>
      </c>
      <c r="I75" s="16">
        <v>910.2888388432882</v>
      </c>
      <c r="J75" s="16">
        <v>1391.3129552939752</v>
      </c>
      <c r="K75" s="16">
        <v>1938.8885427779983</v>
      </c>
      <c r="L75" s="16">
        <v>3281.5098133267788</v>
      </c>
      <c r="M75" s="16">
        <v>4980.1476576369932</v>
      </c>
      <c r="N75" s="16">
        <v>6374.7258048547665</v>
      </c>
    </row>
    <row r="76" spans="1:14" x14ac:dyDescent="0.3">
      <c r="A76" s="15" t="str">
        <f>INDEX('R1. Scenario specifications'!$C$11:$C$49,MATCH($B76,'R1. Scenario specifications'!$A$11:$A$49,0))</f>
        <v>Vivid BAU - WEO Current Policies Scenario emissions pathway run through TIAM</v>
      </c>
      <c r="B76" s="15" t="s">
        <v>13</v>
      </c>
      <c r="C76" s="15" t="s">
        <v>74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  <row r="77" spans="1:14" x14ac:dyDescent="0.3">
      <c r="A77" s="15" t="str">
        <f>INDEX('R1. Scenario specifications'!$C$11:$C$49,MATCH($B77,'R1. Scenario specifications'!$A$11:$A$49,0))</f>
        <v>Vivid BAU - WEO Current Policies Scenario emissions pathway run through TIAM</v>
      </c>
      <c r="B77" s="15" t="s">
        <v>13</v>
      </c>
      <c r="C77" s="15" t="s">
        <v>75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</row>
    <row r="78" spans="1:14" x14ac:dyDescent="0.3">
      <c r="A78" s="15" t="str">
        <f>INDEX('R1. Scenario specifications'!$C$11:$C$49,MATCH($B78,'R1. Scenario specifications'!$A$11:$A$49,0))</f>
        <v>Vivid Paris NDCs - WEO New Policies Scenario emissions pathway run through TIAM</v>
      </c>
      <c r="B78" s="15" t="s">
        <v>14</v>
      </c>
      <c r="C78" s="15" t="s">
        <v>64</v>
      </c>
      <c r="D78" s="16">
        <v>0</v>
      </c>
      <c r="E78" s="16">
        <v>8.5297953835634104</v>
      </c>
      <c r="F78" s="16">
        <v>92.730153339167117</v>
      </c>
      <c r="G78" s="16">
        <v>339.49666438671392</v>
      </c>
      <c r="H78" s="16">
        <v>206.33315830302411</v>
      </c>
      <c r="I78" s="16">
        <v>126.04276590412637</v>
      </c>
      <c r="J78" s="16">
        <v>383.25854283999416</v>
      </c>
      <c r="K78" s="16">
        <v>130.32276389840877</v>
      </c>
      <c r="L78" s="16">
        <v>191.06308560597688</v>
      </c>
      <c r="M78" s="16">
        <v>164.64353813423102</v>
      </c>
      <c r="N78" s="16">
        <v>61.814629823924307</v>
      </c>
    </row>
    <row r="79" spans="1:14" x14ac:dyDescent="0.3">
      <c r="A79" s="15" t="str">
        <f>INDEX('R1. Scenario specifications'!$C$11:$C$49,MATCH($B79,'R1. Scenario specifications'!$A$11:$A$49,0))</f>
        <v>Vivid Paris NDCs - WEO New Policies Scenario emissions pathway run through TIAM</v>
      </c>
      <c r="B79" s="15" t="s">
        <v>14</v>
      </c>
      <c r="C79" s="15" t="s">
        <v>74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pans="1:14" x14ac:dyDescent="0.3">
      <c r="A80" s="15" t="str">
        <f>INDEX('R1. Scenario specifications'!$C$11:$C$49,MATCH($B80,'R1. Scenario specifications'!$A$11:$A$49,0))</f>
        <v>Vivid Paris NDCs - WEO New Policies Scenario emissions pathway run through TIAM</v>
      </c>
      <c r="B80" s="15" t="s">
        <v>14</v>
      </c>
      <c r="C80" s="15" t="s">
        <v>65</v>
      </c>
      <c r="D80" s="16">
        <v>471.41051111951538</v>
      </c>
      <c r="E80" s="16">
        <v>245.88488321714567</v>
      </c>
      <c r="F80" s="16">
        <v>0</v>
      </c>
      <c r="G80" s="16">
        <v>0</v>
      </c>
      <c r="H80" s="16">
        <v>360.22421761702782</v>
      </c>
      <c r="I80" s="16">
        <v>402.74844910940357</v>
      </c>
      <c r="J80" s="16">
        <v>88.851119460245911</v>
      </c>
      <c r="K80" s="16">
        <v>933.54236553554585</v>
      </c>
      <c r="L80" s="16">
        <v>395.46767109535199</v>
      </c>
      <c r="M80" s="16">
        <v>217.29134812906136</v>
      </c>
      <c r="N80" s="16">
        <v>766.89088816835238</v>
      </c>
    </row>
    <row r="81" spans="1:14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66</v>
      </c>
      <c r="D81" s="16">
        <v>200.44406894966971</v>
      </c>
      <c r="E81" s="16">
        <v>625.75220065602798</v>
      </c>
      <c r="F81" s="16">
        <v>508.29573757492358</v>
      </c>
      <c r="G81" s="16">
        <v>23.216637861315313</v>
      </c>
      <c r="H81" s="16">
        <v>61.061533712022396</v>
      </c>
      <c r="I81" s="16">
        <v>61.133702157780156</v>
      </c>
      <c r="J81" s="16">
        <v>81.795566889083261</v>
      </c>
      <c r="K81" s="16">
        <v>254.42421799879054</v>
      </c>
      <c r="L81" s="16">
        <v>240.45427042010846</v>
      </c>
      <c r="M81" s="16">
        <v>150.07358899668719</v>
      </c>
      <c r="N81" s="16">
        <v>311.46496225771966</v>
      </c>
    </row>
    <row r="82" spans="1:14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75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</row>
    <row r="83" spans="1:14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67</v>
      </c>
      <c r="D83" s="16">
        <v>0.27881728888888901</v>
      </c>
      <c r="E83" s="16">
        <v>0.33361993333333301</v>
      </c>
      <c r="F83" s="16">
        <v>83.8700462272528</v>
      </c>
      <c r="G83" s="16">
        <v>53.53277898674402</v>
      </c>
      <c r="H83" s="16">
        <v>53.162220652850131</v>
      </c>
      <c r="I83" s="16">
        <v>51.232642491471381</v>
      </c>
      <c r="J83" s="16">
        <v>85.508045364828263</v>
      </c>
      <c r="K83" s="16">
        <v>53.162220652850131</v>
      </c>
      <c r="L83" s="16">
        <v>53.162220652850131</v>
      </c>
      <c r="M83" s="16">
        <v>50.904508340405201</v>
      </c>
      <c r="N83" s="16">
        <v>80.14036242969442</v>
      </c>
    </row>
    <row r="84" spans="1:14" x14ac:dyDescent="0.3">
      <c r="A84" s="15" t="str">
        <f>INDEX('R1. Scenario specifications'!$C$11:$C$49,MATCH($B84,'R1. Scenario specifications'!$A$11:$A$49,0))</f>
        <v>Vivid Paris NDCs - WEO New Policies Scenario emissions pathway run through TIAM</v>
      </c>
      <c r="B84" s="15" t="s">
        <v>14</v>
      </c>
      <c r="C84" s="15" t="s">
        <v>68</v>
      </c>
      <c r="D84" s="16">
        <v>122.79600979273579</v>
      </c>
      <c r="E84" s="16">
        <v>183.8081179848495</v>
      </c>
      <c r="F84" s="16">
        <v>144.31256799092671</v>
      </c>
      <c r="G84" s="16">
        <v>127.98079652186694</v>
      </c>
      <c r="H84" s="16">
        <v>125.65454011177647</v>
      </c>
      <c r="I84" s="16">
        <v>43.158550882969358</v>
      </c>
      <c r="J84" s="16">
        <v>25.388604224153582</v>
      </c>
      <c r="K84" s="16">
        <v>11.883477420186269</v>
      </c>
      <c r="L84" s="16">
        <v>29.76904368549539</v>
      </c>
      <c r="M84" s="16">
        <v>10.369674425941319</v>
      </c>
      <c r="N84" s="16">
        <v>0.17882690197209</v>
      </c>
    </row>
    <row r="85" spans="1:14" x14ac:dyDescent="0.3">
      <c r="A85" s="15" t="str">
        <f>INDEX('R1. Scenario specifications'!$C$11:$C$49,MATCH($B85,'R1. Scenario specifications'!$A$11:$A$49,0))</f>
        <v>Vivid Paris NDCs - WEO New Policies Scenario emissions pathway run through TIAM</v>
      </c>
      <c r="B85" s="15" t="s">
        <v>14</v>
      </c>
      <c r="C85" s="15" t="s">
        <v>69</v>
      </c>
      <c r="D85" s="16">
        <v>0</v>
      </c>
      <c r="E85" s="16">
        <v>0</v>
      </c>
      <c r="F85" s="16">
        <v>3.098502596802537</v>
      </c>
      <c r="G85" s="16">
        <v>36.552837722778129</v>
      </c>
      <c r="H85" s="16">
        <v>191.57528739596773</v>
      </c>
      <c r="I85" s="16">
        <v>473.21904939277647</v>
      </c>
      <c r="J85" s="16">
        <v>40.772507769690378</v>
      </c>
      <c r="K85" s="16">
        <v>92.447681567747679</v>
      </c>
      <c r="L85" s="16">
        <v>236.45014966998082</v>
      </c>
      <c r="M85" s="16">
        <v>510.92311014521431</v>
      </c>
      <c r="N85" s="16">
        <v>0</v>
      </c>
    </row>
    <row r="86" spans="1:14" x14ac:dyDescent="0.3">
      <c r="A86" s="15" t="str">
        <f>INDEX('R1. Scenario specifications'!$C$11:$C$49,MATCH($B86,'R1. Scenario specifications'!$A$11:$A$49,0))</f>
        <v>Vivid Paris NDCs - WEO New Policies Scenario emissions pathway run through TIAM</v>
      </c>
      <c r="B86" s="15" t="s">
        <v>14</v>
      </c>
      <c r="C86" s="15" t="s">
        <v>70</v>
      </c>
      <c r="D86" s="16">
        <v>68.825092565658878</v>
      </c>
      <c r="E86" s="16">
        <v>21.048080922283248</v>
      </c>
      <c r="F86" s="16">
        <v>0.39656849116918191</v>
      </c>
      <c r="G86" s="16">
        <v>0.90110621889710196</v>
      </c>
      <c r="H86" s="16">
        <v>2.9877618383312998</v>
      </c>
      <c r="I86" s="16">
        <v>0.83689779132679398</v>
      </c>
      <c r="J86" s="16">
        <v>5.4593534769785963</v>
      </c>
      <c r="K86" s="16">
        <v>4.1264379618741618</v>
      </c>
      <c r="L86" s="16">
        <v>22.987192206822375</v>
      </c>
      <c r="M86" s="16">
        <v>46.42170717060084</v>
      </c>
      <c r="N86" s="16">
        <v>148.276261916528</v>
      </c>
    </row>
    <row r="87" spans="1:14" x14ac:dyDescent="0.3">
      <c r="A87" s="15" t="str">
        <f>INDEX('R1. Scenario specifications'!$C$11:$C$49,MATCH($B87,'R1. Scenario specifications'!$A$11:$A$49,0))</f>
        <v>Vivid Paris NDCs - WEO New Policies Scenario emissions pathway run through TIAM</v>
      </c>
      <c r="B87" s="15" t="s">
        <v>14</v>
      </c>
      <c r="C87" s="15" t="s">
        <v>71</v>
      </c>
      <c r="D87" s="16">
        <v>12.637708883949241</v>
      </c>
      <c r="E87" s="16">
        <v>82.719415916369499</v>
      </c>
      <c r="F87" s="16">
        <v>173.59560256780961</v>
      </c>
      <c r="G87" s="16">
        <v>581.64638443326044</v>
      </c>
      <c r="H87" s="16">
        <v>2875.702338712952</v>
      </c>
      <c r="I87" s="16">
        <v>4469.1118188119053</v>
      </c>
      <c r="J87" s="16">
        <v>1479.2071937948647</v>
      </c>
      <c r="K87" s="16">
        <v>3124.1281194708986</v>
      </c>
      <c r="L87" s="16">
        <v>4410.2567026304541</v>
      </c>
      <c r="M87" s="16">
        <v>1870.5516808716195</v>
      </c>
      <c r="N87" s="16">
        <v>3068.9023687936519</v>
      </c>
    </row>
    <row r="88" spans="1:14" x14ac:dyDescent="0.3">
      <c r="A88" s="15" t="str">
        <f>INDEX('R1. Scenario specifications'!$C$11:$C$49,MATCH($B88,'R1. Scenario specifications'!$A$11:$A$49,0))</f>
        <v>Vivid Paris NDCs - WEO New Policies Scenario emissions pathway run through TIAM</v>
      </c>
      <c r="B88" s="15" t="s">
        <v>14</v>
      </c>
      <c r="C88" s="15" t="s">
        <v>72</v>
      </c>
      <c r="D88" s="16">
        <v>3.9388921868092472E-3</v>
      </c>
      <c r="E88" s="16">
        <v>1.0352472304670233</v>
      </c>
      <c r="F88" s="16">
        <v>1.710734171095331</v>
      </c>
      <c r="G88" s="16">
        <v>10.613038269375846</v>
      </c>
      <c r="H88" s="16">
        <v>1.4578613769255955</v>
      </c>
      <c r="I88" s="16">
        <v>5.6474512027965913</v>
      </c>
      <c r="J88" s="16">
        <v>6.5893173102114684</v>
      </c>
      <c r="K88" s="16">
        <v>3.2964142875174449</v>
      </c>
      <c r="L88" s="16">
        <v>6.0593464784528352</v>
      </c>
      <c r="M88" s="16">
        <v>5.1411023247537733</v>
      </c>
      <c r="N88" s="16">
        <v>4.5086062163002758</v>
      </c>
    </row>
    <row r="89" spans="1:14" x14ac:dyDescent="0.3">
      <c r="A89" s="15" t="str">
        <f>INDEX('R1. Scenario specifications'!$C$11:$C$49,MATCH($B89,'R1. Scenario specifications'!$A$11:$A$49,0))</f>
        <v>Vivid Paris NDCs - WEO New Policies Scenario emissions pathway run through TIAM</v>
      </c>
      <c r="B89" s="15" t="s">
        <v>14</v>
      </c>
      <c r="C89" s="15" t="s">
        <v>73</v>
      </c>
      <c r="D89" s="16">
        <v>164.94116315871048</v>
      </c>
      <c r="E89" s="16">
        <v>30.000000000000007</v>
      </c>
      <c r="F89" s="16">
        <v>130.00000000000003</v>
      </c>
      <c r="G89" s="16">
        <v>413.06145676947369</v>
      </c>
      <c r="H89" s="16">
        <v>506.18468294552031</v>
      </c>
      <c r="I89" s="16">
        <v>916.33052590811462</v>
      </c>
      <c r="J89" s="16">
        <v>1395.1304869784929</v>
      </c>
      <c r="K89" s="16">
        <v>1658.4371197106707</v>
      </c>
      <c r="L89" s="16">
        <v>3160.3571084431605</v>
      </c>
      <c r="M89" s="16">
        <v>4804.8976568811777</v>
      </c>
      <c r="N89" s="16">
        <v>5940.0401124249011</v>
      </c>
    </row>
    <row r="90" spans="1:14" x14ac:dyDescent="0.3">
      <c r="A90" s="15" t="str">
        <f>INDEX('R1. Scenario specifications'!$C$11:$C$49,MATCH($B90,'R1. Scenario specifications'!$A$11:$A$49,0))</f>
        <v>Current 2DS, 2020 start, 'Expect the Unexpected'</v>
      </c>
      <c r="B90" s="15" t="s">
        <v>15</v>
      </c>
      <c r="C90" s="15" t="s">
        <v>64</v>
      </c>
      <c r="D90" s="16">
        <v>0</v>
      </c>
      <c r="E90" s="16">
        <v>8.5297953835634104</v>
      </c>
      <c r="F90" s="16">
        <v>92.730153339167117</v>
      </c>
      <c r="G90" s="16">
        <v>345.82468658041756</v>
      </c>
      <c r="H90" s="16">
        <v>84.654612484394917</v>
      </c>
      <c r="I90" s="16">
        <v>123.83179118235783</v>
      </c>
      <c r="J90" s="16">
        <v>67.073874737890165</v>
      </c>
      <c r="K90" s="16">
        <v>0</v>
      </c>
      <c r="L90" s="16">
        <v>6.2364539649822799</v>
      </c>
      <c r="M90" s="16">
        <v>0</v>
      </c>
      <c r="N90" s="16">
        <v>0</v>
      </c>
    </row>
    <row r="91" spans="1:14" x14ac:dyDescent="0.3">
      <c r="A91" s="15" t="str">
        <f>INDEX('R1. Scenario specifications'!$C$11:$C$49,MATCH($B91,'R1. Scenario specifications'!$A$11:$A$49,0))</f>
        <v>Current 2DS, 2020 start, 'Expect the Unexpected'</v>
      </c>
      <c r="B91" s="15" t="s">
        <v>15</v>
      </c>
      <c r="C91" s="15" t="s">
        <v>74</v>
      </c>
      <c r="D91" s="16">
        <v>0</v>
      </c>
      <c r="E91" s="16">
        <v>0</v>
      </c>
      <c r="F91" s="16">
        <v>0</v>
      </c>
      <c r="G91" s="16">
        <v>15.940392343571219</v>
      </c>
      <c r="H91" s="16">
        <v>42.813176364380752</v>
      </c>
      <c r="I91" s="16">
        <v>207.76351106722711</v>
      </c>
      <c r="J91" s="16">
        <v>1090.4337292534485</v>
      </c>
      <c r="K91" s="16">
        <v>804.14286687086883</v>
      </c>
      <c r="L91" s="16">
        <v>1048.1101885098979</v>
      </c>
      <c r="M91" s="16">
        <v>1443.3682215324595</v>
      </c>
      <c r="N91" s="16">
        <v>954.24946990628587</v>
      </c>
    </row>
    <row r="92" spans="1:14" x14ac:dyDescent="0.3">
      <c r="A92" s="15" t="str">
        <f>INDEX('R1. Scenario specifications'!$C$11:$C$49,MATCH($B92,'R1. Scenario specifications'!$A$11:$A$49,0))</f>
        <v>Current 2DS, 2020 start, 'Expect the Unexpected'</v>
      </c>
      <c r="B92" s="15" t="s">
        <v>15</v>
      </c>
      <c r="C92" s="15" t="s">
        <v>65</v>
      </c>
      <c r="D92" s="16">
        <v>471.41051111951538</v>
      </c>
      <c r="E92" s="16">
        <v>245.88488321714567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</row>
    <row r="93" spans="1:14" x14ac:dyDescent="0.3">
      <c r="A93" s="15" t="str">
        <f>INDEX('R1. Scenario specifications'!$C$11:$C$49,MATCH($B93,'R1. Scenario specifications'!$A$11:$A$49,0))</f>
        <v>Current 2DS, 2020 start, 'Expect the Unexpected'</v>
      </c>
      <c r="B93" s="15" t="s">
        <v>15</v>
      </c>
      <c r="C93" s="15" t="s">
        <v>66</v>
      </c>
      <c r="D93" s="16">
        <v>200.44406894966971</v>
      </c>
      <c r="E93" s="16">
        <v>625.75220065602798</v>
      </c>
      <c r="F93" s="16">
        <v>508.29573757492358</v>
      </c>
      <c r="G93" s="16">
        <v>26.928474370730243</v>
      </c>
      <c r="H93" s="16">
        <v>65.884072810078592</v>
      </c>
      <c r="I93" s="16">
        <v>336.60992499714814</v>
      </c>
      <c r="J93" s="16">
        <v>296.02534223592738</v>
      </c>
      <c r="K93" s="16">
        <v>157.23760681065727</v>
      </c>
      <c r="L93" s="16">
        <v>48.252074578531179</v>
      </c>
      <c r="M93" s="16">
        <v>102.81854535746027</v>
      </c>
      <c r="N93" s="16">
        <v>116.79769742529183</v>
      </c>
    </row>
    <row r="94" spans="1:14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75</v>
      </c>
      <c r="D94" s="16">
        <v>0</v>
      </c>
      <c r="E94" s="16">
        <v>0</v>
      </c>
      <c r="F94" s="16">
        <v>0</v>
      </c>
      <c r="G94" s="16">
        <v>0</v>
      </c>
      <c r="H94" s="16">
        <v>5.3617212924578448</v>
      </c>
      <c r="I94" s="16">
        <v>2.2785839895072524</v>
      </c>
      <c r="J94" s="16">
        <v>1.4359978317730299E-2</v>
      </c>
      <c r="K94" s="16">
        <v>95.686111560603408</v>
      </c>
      <c r="L94" s="16">
        <v>626.14195685736297</v>
      </c>
      <c r="M94" s="16">
        <v>368.31599032145846</v>
      </c>
      <c r="N94" s="16">
        <v>128.7070379919235</v>
      </c>
    </row>
    <row r="95" spans="1:14" x14ac:dyDescent="0.3">
      <c r="A95" s="15" t="str">
        <f>INDEX('R1. Scenario specifications'!$C$11:$C$49,MATCH($B95,'R1. Scenario specifications'!$A$11:$A$49,0))</f>
        <v>Current 2DS, 2020 start, 'Expect the Unexpected'</v>
      </c>
      <c r="B95" s="15" t="s">
        <v>15</v>
      </c>
      <c r="C95" s="15" t="s">
        <v>67</v>
      </c>
      <c r="D95" s="16">
        <v>0.27881728888888901</v>
      </c>
      <c r="E95" s="16">
        <v>0.33361993333333301</v>
      </c>
      <c r="F95" s="16">
        <v>83.8700462272528</v>
      </c>
      <c r="G95" s="16">
        <v>53.53277898674402</v>
      </c>
      <c r="H95" s="16">
        <v>58.858194961744019</v>
      </c>
      <c r="I95" s="16">
        <v>122.64992469268689</v>
      </c>
      <c r="J95" s="16">
        <v>121.28039403520997</v>
      </c>
      <c r="K95" s="16">
        <v>89.842164828163803</v>
      </c>
      <c r="L95" s="16">
        <v>331.67179685745242</v>
      </c>
      <c r="M95" s="16">
        <v>289.61887858221752</v>
      </c>
      <c r="N95" s="16">
        <v>447.5301134254953</v>
      </c>
    </row>
    <row r="96" spans="1:14" x14ac:dyDescent="0.3">
      <c r="A96" s="15" t="str">
        <f>INDEX('R1. Scenario specifications'!$C$11:$C$49,MATCH($B96,'R1. Scenario specifications'!$A$11:$A$49,0))</f>
        <v>Current 2DS, 2020 start, 'Expect the Unexpected'</v>
      </c>
      <c r="B96" s="15" t="s">
        <v>15</v>
      </c>
      <c r="C96" s="15" t="s">
        <v>68</v>
      </c>
      <c r="D96" s="16">
        <v>122.79600979273579</v>
      </c>
      <c r="E96" s="16">
        <v>183.8081179848495</v>
      </c>
      <c r="F96" s="16">
        <v>144.31256799092671</v>
      </c>
      <c r="G96" s="16">
        <v>126.14258710311077</v>
      </c>
      <c r="H96" s="16">
        <v>262.39611392877413</v>
      </c>
      <c r="I96" s="16">
        <v>130.28762456468317</v>
      </c>
      <c r="J96" s="16">
        <v>188.18126721683527</v>
      </c>
      <c r="K96" s="16">
        <v>293.54636112679532</v>
      </c>
      <c r="L96" s="16">
        <v>480.1341074711404</v>
      </c>
      <c r="M96" s="16">
        <v>398.61356452275515</v>
      </c>
      <c r="N96" s="16">
        <v>44.766229758523842</v>
      </c>
    </row>
    <row r="97" spans="1:14" x14ac:dyDescent="0.3">
      <c r="A97" s="15" t="str">
        <f>INDEX('R1. Scenario specifications'!$C$11:$C$49,MATCH($B97,'R1. Scenario specifications'!$A$11:$A$49,0))</f>
        <v>Current 2DS, 2020 start, 'Expect the Unexpected'</v>
      </c>
      <c r="B97" s="15" t="s">
        <v>15</v>
      </c>
      <c r="C97" s="15" t="s">
        <v>69</v>
      </c>
      <c r="D97" s="16">
        <v>0</v>
      </c>
      <c r="E97" s="16">
        <v>0</v>
      </c>
      <c r="F97" s="16">
        <v>3.098502596802537</v>
      </c>
      <c r="G97" s="16">
        <v>65.832827697101791</v>
      </c>
      <c r="H97" s="16">
        <v>258.27670866583253</v>
      </c>
      <c r="I97" s="16">
        <v>568.01613207135267</v>
      </c>
      <c r="J97" s="16">
        <v>234.34488316384909</v>
      </c>
      <c r="K97" s="16">
        <v>161.73525323161411</v>
      </c>
      <c r="L97" s="16">
        <v>451.59291592795796</v>
      </c>
      <c r="M97" s="16">
        <v>631.79712408023465</v>
      </c>
      <c r="N97" s="16">
        <v>0</v>
      </c>
    </row>
    <row r="98" spans="1:14" x14ac:dyDescent="0.3">
      <c r="A98" s="15" t="str">
        <f>INDEX('R1. Scenario specifications'!$C$11:$C$49,MATCH($B98,'R1. Scenario specifications'!$A$11:$A$49,0))</f>
        <v>Current 2DS, 2020 start, 'Expect the Unexpected'</v>
      </c>
      <c r="B98" s="15" t="s">
        <v>15</v>
      </c>
      <c r="C98" s="15" t="s">
        <v>70</v>
      </c>
      <c r="D98" s="16">
        <v>68.825092565658878</v>
      </c>
      <c r="E98" s="16">
        <v>21.048080922283248</v>
      </c>
      <c r="F98" s="16">
        <v>0.39656849116918191</v>
      </c>
      <c r="G98" s="16">
        <v>8.5236552162250767</v>
      </c>
      <c r="H98" s="16">
        <v>9.3411295223606317</v>
      </c>
      <c r="I98" s="16">
        <v>2.58916347495125</v>
      </c>
      <c r="J98" s="16">
        <v>6.7325127823570803</v>
      </c>
      <c r="K98" s="16">
        <v>1.89864997668503</v>
      </c>
      <c r="L98" s="16">
        <v>39.726840263790606</v>
      </c>
      <c r="M98" s="16">
        <v>43.19154863014942</v>
      </c>
      <c r="N98" s="16">
        <v>117.66741324643026</v>
      </c>
    </row>
    <row r="99" spans="1:14" x14ac:dyDescent="0.3">
      <c r="A99" s="15" t="str">
        <f>INDEX('R1. Scenario specifications'!$C$11:$C$49,MATCH($B99,'R1. Scenario specifications'!$A$11:$A$49,0))</f>
        <v>Current 2DS, 2020 start, 'Expect the Unexpected'</v>
      </c>
      <c r="B99" s="15" t="s">
        <v>15</v>
      </c>
      <c r="C99" s="15" t="s">
        <v>71</v>
      </c>
      <c r="D99" s="16">
        <v>12.637708883949241</v>
      </c>
      <c r="E99" s="16">
        <v>82.719415916369499</v>
      </c>
      <c r="F99" s="16">
        <v>173.59560256780961</v>
      </c>
      <c r="G99" s="16">
        <v>863.19308343100067</v>
      </c>
      <c r="H99" s="16">
        <v>3066.7879080365242</v>
      </c>
      <c r="I99" s="16">
        <v>2323.7447077704028</v>
      </c>
      <c r="J99" s="16">
        <v>2474.1421497502834</v>
      </c>
      <c r="K99" s="16">
        <v>5384.9205265428627</v>
      </c>
      <c r="L99" s="16">
        <v>5514.5483708788233</v>
      </c>
      <c r="M99" s="16">
        <v>8521.5626404265513</v>
      </c>
      <c r="N99" s="16">
        <v>8570.2940278966798</v>
      </c>
    </row>
    <row r="100" spans="1:14" x14ac:dyDescent="0.3">
      <c r="A100" s="15" t="str">
        <f>INDEX('R1. Scenario specifications'!$C$11:$C$49,MATCH($B100,'R1. Scenario specifications'!$A$11:$A$49,0))</f>
        <v>Current 2DS, 2020 start, 'Expect the Unexpected'</v>
      </c>
      <c r="B100" s="15" t="s">
        <v>15</v>
      </c>
      <c r="C100" s="15" t="s">
        <v>72</v>
      </c>
      <c r="D100" s="16">
        <v>3.9388921868092472E-3</v>
      </c>
      <c r="E100" s="16">
        <v>1.0352472304670233</v>
      </c>
      <c r="F100" s="16">
        <v>1.710734171095331</v>
      </c>
      <c r="G100" s="16">
        <v>10.612238265775847</v>
      </c>
      <c r="H100" s="16">
        <v>1.4597841082812935</v>
      </c>
      <c r="I100" s="16">
        <v>5.6563419905097163</v>
      </c>
      <c r="J100" s="16">
        <v>6.6341392993778499</v>
      </c>
      <c r="K100" s="16">
        <v>61.576566464892672</v>
      </c>
      <c r="L100" s="16">
        <v>6.0836223087589421</v>
      </c>
      <c r="M100" s="16">
        <v>30.768659800008393</v>
      </c>
      <c r="N100" s="16">
        <v>37.19539671364965</v>
      </c>
    </row>
    <row r="101" spans="1:14" x14ac:dyDescent="0.3">
      <c r="A101" s="15" t="str">
        <f>INDEX('R1. Scenario specifications'!$C$11:$C$49,MATCH($B101,'R1. Scenario specifications'!$A$11:$A$49,0))</f>
        <v>Current 2DS, 2020 start, 'Expect the Unexpected'</v>
      </c>
      <c r="B101" s="15" t="s">
        <v>15</v>
      </c>
      <c r="C101" s="15" t="s">
        <v>73</v>
      </c>
      <c r="D101" s="16">
        <v>164.94116315871048</v>
      </c>
      <c r="E101" s="16">
        <v>30.000000000000007</v>
      </c>
      <c r="F101" s="16">
        <v>130.00000000000003</v>
      </c>
      <c r="G101" s="16">
        <v>1307.3488272321306</v>
      </c>
      <c r="H101" s="16">
        <v>2056.1542308805347</v>
      </c>
      <c r="I101" s="16">
        <v>1514.7645493661098</v>
      </c>
      <c r="J101" s="16">
        <v>3148.0874165258147</v>
      </c>
      <c r="K101" s="16">
        <v>4251.852008274258</v>
      </c>
      <c r="L101" s="16">
        <v>5792.8971030534158</v>
      </c>
      <c r="M101" s="16">
        <v>10391.446403235654</v>
      </c>
      <c r="N101" s="16">
        <v>10161.341320293563</v>
      </c>
    </row>
    <row r="102" spans="1:14" x14ac:dyDescent="0.3">
      <c r="A102" s="15" t="str">
        <f>INDEX('R1. Scenario specifications'!$C$11:$C$49,MATCH($B102,'R1. Scenario specifications'!$A$11:$A$49,0))</f>
        <v>Current 2DS, 2030 start, 'Expect the Unexpected' but with cheap energy efficiency</v>
      </c>
      <c r="B102" s="15" t="s">
        <v>16</v>
      </c>
      <c r="C102" s="15" t="s">
        <v>64</v>
      </c>
      <c r="D102" s="16">
        <v>0</v>
      </c>
      <c r="E102" s="16">
        <v>8.5297953835634104</v>
      </c>
      <c r="F102" s="16">
        <v>92.730153339167117</v>
      </c>
      <c r="G102" s="16">
        <v>339.49666438671392</v>
      </c>
      <c r="H102" s="16">
        <v>98.182513620966475</v>
      </c>
      <c r="I102" s="16">
        <v>131.7819306528425</v>
      </c>
      <c r="J102" s="16">
        <v>74.555272859125495</v>
      </c>
      <c r="K102" s="16">
        <v>0</v>
      </c>
      <c r="L102" s="16">
        <v>5.7267615911088798</v>
      </c>
      <c r="M102" s="16">
        <v>0</v>
      </c>
      <c r="N102" s="16">
        <v>0.27039602871112201</v>
      </c>
    </row>
    <row r="103" spans="1:14" x14ac:dyDescent="0.3">
      <c r="A103" s="15" t="str">
        <f>INDEX('R1. Scenario specifications'!$C$11:$C$49,MATCH($B103,'R1. Scenario specifications'!$A$11:$A$49,0))</f>
        <v>Current 2DS, 2030 start, 'Expect the Unexpected' but with cheap energy efficiency</v>
      </c>
      <c r="B103" s="15" t="s">
        <v>16</v>
      </c>
      <c r="C103" s="15" t="s">
        <v>74</v>
      </c>
      <c r="D103" s="16">
        <v>0</v>
      </c>
      <c r="E103" s="16">
        <v>0</v>
      </c>
      <c r="F103" s="16">
        <v>0</v>
      </c>
      <c r="G103" s="16">
        <v>0</v>
      </c>
      <c r="H103" s="16">
        <v>13.670753566904338</v>
      </c>
      <c r="I103" s="16">
        <v>70.781804006549123</v>
      </c>
      <c r="J103" s="16">
        <v>518.00174967228111</v>
      </c>
      <c r="K103" s="16">
        <v>1266.6342949087339</v>
      </c>
      <c r="L103" s="16">
        <v>734.55299160008326</v>
      </c>
      <c r="M103" s="16">
        <v>1233.1116863003617</v>
      </c>
      <c r="N103" s="16">
        <v>1354.8736553322394</v>
      </c>
    </row>
    <row r="104" spans="1:14" x14ac:dyDescent="0.3">
      <c r="A104" s="15" t="str">
        <f>INDEX('R1. Scenario specifications'!$C$11:$C$49,MATCH($B104,'R1. Scenario specifications'!$A$11:$A$49,0))</f>
        <v>Current 2DS, 2030 start, 'Expect the Unexpected' but with cheap energy efficiency</v>
      </c>
      <c r="B104" s="15" t="s">
        <v>16</v>
      </c>
      <c r="C104" s="15" t="s">
        <v>65</v>
      </c>
      <c r="D104" s="16">
        <v>471.41051111951538</v>
      </c>
      <c r="E104" s="16">
        <v>245.88488321714567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</row>
    <row r="105" spans="1:14" x14ac:dyDescent="0.3">
      <c r="A105" s="15" t="str">
        <f>INDEX('R1. Scenario specifications'!$C$11:$C$49,MATCH($B105,'R1. Scenario specifications'!$A$11:$A$49,0))</f>
        <v>Current 2DS, 2030 start, 'Expect the Unexpected' but with cheap energy efficiency</v>
      </c>
      <c r="B105" s="15" t="s">
        <v>16</v>
      </c>
      <c r="C105" s="15" t="s">
        <v>66</v>
      </c>
      <c r="D105" s="16">
        <v>200.44406894966971</v>
      </c>
      <c r="E105" s="16">
        <v>625.75220065602798</v>
      </c>
      <c r="F105" s="16">
        <v>508.29573757492358</v>
      </c>
      <c r="G105" s="16">
        <v>23.216637861315313</v>
      </c>
      <c r="H105" s="16">
        <v>76.641922017739489</v>
      </c>
      <c r="I105" s="16">
        <v>194.45224163991995</v>
      </c>
      <c r="J105" s="16">
        <v>24.068221640933494</v>
      </c>
      <c r="K105" s="16">
        <v>169.07663573764506</v>
      </c>
      <c r="L105" s="16">
        <v>91.370258791857694</v>
      </c>
      <c r="M105" s="16">
        <v>13.91046856231171</v>
      </c>
      <c r="N105" s="16">
        <v>109.06650897394796</v>
      </c>
    </row>
    <row r="106" spans="1:14" x14ac:dyDescent="0.3">
      <c r="A106" s="15" t="str">
        <f>INDEX('R1. Scenario specifications'!$C$11:$C$49,MATCH($B106,'R1. Scenario specifications'!$A$11:$A$49,0))</f>
        <v>Current 2DS, 2030 start, 'Expect the Unexpected' but with cheap energy efficiency</v>
      </c>
      <c r="B106" s="15" t="s">
        <v>16</v>
      </c>
      <c r="C106" s="15" t="s">
        <v>75</v>
      </c>
      <c r="D106" s="16">
        <v>0</v>
      </c>
      <c r="E106" s="16">
        <v>0</v>
      </c>
      <c r="F106" s="16">
        <v>0</v>
      </c>
      <c r="G106" s="16">
        <v>0</v>
      </c>
      <c r="H106" s="16">
        <v>3.8357393829360253</v>
      </c>
      <c r="I106" s="16">
        <v>0.94251984504587505</v>
      </c>
      <c r="J106" s="16">
        <v>0</v>
      </c>
      <c r="K106" s="16">
        <v>42.652050976219698</v>
      </c>
      <c r="L106" s="16">
        <v>57.238010981856483</v>
      </c>
      <c r="M106" s="16">
        <v>193.6182768667496</v>
      </c>
      <c r="N106" s="16">
        <v>439.84664528024297</v>
      </c>
    </row>
    <row r="107" spans="1:14" x14ac:dyDescent="0.3">
      <c r="A107" s="15" t="str">
        <f>INDEX('R1. Scenario specifications'!$C$11:$C$49,MATCH($B107,'R1. Scenario specifications'!$A$11:$A$49,0))</f>
        <v>Current 2DS, 2030 start, 'Expect the Unexpected' but with cheap energy efficiency</v>
      </c>
      <c r="B107" s="15" t="s">
        <v>16</v>
      </c>
      <c r="C107" s="15" t="s">
        <v>67</v>
      </c>
      <c r="D107" s="16">
        <v>0.27881728888888901</v>
      </c>
      <c r="E107" s="16">
        <v>0.33361993333333301</v>
      </c>
      <c r="F107" s="16">
        <v>83.8700462272528</v>
      </c>
      <c r="G107" s="16">
        <v>53.53277898674402</v>
      </c>
      <c r="H107" s="16">
        <v>53.162220652850131</v>
      </c>
      <c r="I107" s="16">
        <v>122.37009797172099</v>
      </c>
      <c r="J107" s="16">
        <v>79.635872753163255</v>
      </c>
      <c r="K107" s="16">
        <v>50.506529352466792</v>
      </c>
      <c r="L107" s="16">
        <v>78.782014177466806</v>
      </c>
      <c r="M107" s="16">
        <v>270.77610655541008</v>
      </c>
      <c r="N107" s="16">
        <v>177.74391802379546</v>
      </c>
    </row>
    <row r="108" spans="1:14" x14ac:dyDescent="0.3">
      <c r="A108" s="15" t="str">
        <f>INDEX('R1. Scenario specifications'!$C$11:$C$49,MATCH($B108,'R1. Scenario specifications'!$A$11:$A$49,0))</f>
        <v>Current 2DS, 2030 start, 'Expect the Unexpected' but with cheap energy efficiency</v>
      </c>
      <c r="B108" s="15" t="s">
        <v>16</v>
      </c>
      <c r="C108" s="15" t="s">
        <v>68</v>
      </c>
      <c r="D108" s="16">
        <v>122.79600979273579</v>
      </c>
      <c r="E108" s="16">
        <v>183.8081179848495</v>
      </c>
      <c r="F108" s="16">
        <v>144.31256799092671</v>
      </c>
      <c r="G108" s="16">
        <v>127.98079652186694</v>
      </c>
      <c r="H108" s="16">
        <v>186.98246812270756</v>
      </c>
      <c r="I108" s="16">
        <v>128.81378989372246</v>
      </c>
      <c r="J108" s="16">
        <v>161.82661155682885</v>
      </c>
      <c r="K108" s="16">
        <v>66.621743821162283</v>
      </c>
      <c r="L108" s="16">
        <v>390.23766753277664</v>
      </c>
      <c r="M108" s="16">
        <v>300.7612257401193</v>
      </c>
      <c r="N108" s="16">
        <v>256.7047811450243</v>
      </c>
    </row>
    <row r="109" spans="1:14" x14ac:dyDescent="0.3">
      <c r="A109" s="15" t="str">
        <f>INDEX('R1. Scenario specifications'!$C$11:$C$49,MATCH($B109,'R1. Scenario specifications'!$A$11:$A$49,0))</f>
        <v>Current 2DS, 2030 start, 'Expect the Unexpected' but with cheap energy efficiency</v>
      </c>
      <c r="B109" s="15" t="s">
        <v>16</v>
      </c>
      <c r="C109" s="15" t="s">
        <v>69</v>
      </c>
      <c r="D109" s="16">
        <v>0</v>
      </c>
      <c r="E109" s="16">
        <v>0</v>
      </c>
      <c r="F109" s="16">
        <v>3.098502596802537</v>
      </c>
      <c r="G109" s="16">
        <v>36.552837722778129</v>
      </c>
      <c r="H109" s="16">
        <v>255.93958216282613</v>
      </c>
      <c r="I109" s="16">
        <v>501.63907999332002</v>
      </c>
      <c r="J109" s="16">
        <v>149.62431669633199</v>
      </c>
      <c r="K109" s="16">
        <v>129.33336725269095</v>
      </c>
      <c r="L109" s="16">
        <v>570.39936939084714</v>
      </c>
      <c r="M109" s="16">
        <v>564.24928842609495</v>
      </c>
      <c r="N109" s="16">
        <v>0</v>
      </c>
    </row>
    <row r="110" spans="1:14" x14ac:dyDescent="0.3">
      <c r="A110" s="15" t="str">
        <f>INDEX('R1. Scenario specifications'!$C$11:$C$49,MATCH($B110,'R1. Scenario specifications'!$A$11:$A$49,0))</f>
        <v>Current 2DS, 2030 start, 'Expect the Unexpected' but with cheap energy efficiency</v>
      </c>
      <c r="B110" s="15" t="s">
        <v>16</v>
      </c>
      <c r="C110" s="15" t="s">
        <v>70</v>
      </c>
      <c r="D110" s="16">
        <v>68.825092565658878</v>
      </c>
      <c r="E110" s="16">
        <v>21.048080922283248</v>
      </c>
      <c r="F110" s="16">
        <v>0.39656849116918191</v>
      </c>
      <c r="G110" s="16">
        <v>0.90110621889710196</v>
      </c>
      <c r="H110" s="16">
        <v>7.8727523242994764</v>
      </c>
      <c r="I110" s="16">
        <v>5.87467908799439</v>
      </c>
      <c r="J110" s="16">
        <v>6.5806546259930725</v>
      </c>
      <c r="K110" s="16">
        <v>23.691910556111008</v>
      </c>
      <c r="L110" s="16">
        <v>25.592197692276851</v>
      </c>
      <c r="M110" s="16">
        <v>40.83968656355583</v>
      </c>
      <c r="N110" s="16">
        <v>139.11607811823376</v>
      </c>
    </row>
    <row r="111" spans="1:14" x14ac:dyDescent="0.3">
      <c r="A111" s="15" t="str">
        <f>INDEX('R1. Scenario specifications'!$C$11:$C$49,MATCH($B111,'R1. Scenario specifications'!$A$11:$A$49,0))</f>
        <v>Current 2DS, 2030 start, 'Expect the Unexpected' but with cheap energy efficiency</v>
      </c>
      <c r="B111" s="15" t="s">
        <v>16</v>
      </c>
      <c r="C111" s="15" t="s">
        <v>71</v>
      </c>
      <c r="D111" s="16">
        <v>12.637708883949241</v>
      </c>
      <c r="E111" s="16">
        <v>82.719415916369499</v>
      </c>
      <c r="F111" s="16">
        <v>173.59560256780961</v>
      </c>
      <c r="G111" s="16">
        <v>581.64638443326044</v>
      </c>
      <c r="H111" s="16">
        <v>2623.5079586907577</v>
      </c>
      <c r="I111" s="16">
        <v>2346.7503760261147</v>
      </c>
      <c r="J111" s="16">
        <v>2538.7757354898959</v>
      </c>
      <c r="K111" s="16">
        <v>4178.5643631219446</v>
      </c>
      <c r="L111" s="16">
        <v>4642.1438496584969</v>
      </c>
      <c r="M111" s="16">
        <v>6318.2706781253746</v>
      </c>
      <c r="N111" s="16">
        <v>7712.3359476694031</v>
      </c>
    </row>
    <row r="112" spans="1:14" x14ac:dyDescent="0.3">
      <c r="A112" s="15" t="str">
        <f>INDEX('R1. Scenario specifications'!$C$11:$C$49,MATCH($B112,'R1. Scenario specifications'!$A$11:$A$49,0))</f>
        <v>Current 2DS, 2030 start, 'Expect the Unexpected' but with cheap energy efficiency</v>
      </c>
      <c r="B112" s="15" t="s">
        <v>16</v>
      </c>
      <c r="C112" s="15" t="s">
        <v>72</v>
      </c>
      <c r="D112" s="16">
        <v>3.9388921868092472E-3</v>
      </c>
      <c r="E112" s="16">
        <v>1.0352472304670233</v>
      </c>
      <c r="F112" s="16">
        <v>1.710734171095331</v>
      </c>
      <c r="G112" s="16">
        <v>10.613038269375846</v>
      </c>
      <c r="H112" s="16">
        <v>1.4559584740198548</v>
      </c>
      <c r="I112" s="16">
        <v>5.6475516359232643</v>
      </c>
      <c r="J112" s="16">
        <v>6.5893967390389863</v>
      </c>
      <c r="K112" s="16">
        <v>15.743637560586164</v>
      </c>
      <c r="L112" s="16">
        <v>6.0590376841185964</v>
      </c>
      <c r="M112" s="16">
        <v>10.608973403056394</v>
      </c>
      <c r="N112" s="16">
        <v>11.487067288426175</v>
      </c>
    </row>
    <row r="113" spans="1:14" x14ac:dyDescent="0.3">
      <c r="A113" s="15" t="str">
        <f>INDEX('R1. Scenario specifications'!$C$11:$C$49,MATCH($B113,'R1. Scenario specifications'!$A$11:$A$49,0))</f>
        <v>Current 2DS, 2030 start, 'Expect the Unexpected' but with cheap energy efficiency</v>
      </c>
      <c r="B113" s="15" t="s">
        <v>16</v>
      </c>
      <c r="C113" s="15" t="s">
        <v>73</v>
      </c>
      <c r="D113" s="16">
        <v>164.94116315871048</v>
      </c>
      <c r="E113" s="16">
        <v>30.000000000000007</v>
      </c>
      <c r="F113" s="16">
        <v>130.00000000000003</v>
      </c>
      <c r="G113" s="16">
        <v>413.06145676947369</v>
      </c>
      <c r="H113" s="16">
        <v>1934.2676384554914</v>
      </c>
      <c r="I113" s="16">
        <v>1467.9713388669222</v>
      </c>
      <c r="J113" s="16">
        <v>2180.4237270968097</v>
      </c>
      <c r="K113" s="16">
        <v>3471.3909579473716</v>
      </c>
      <c r="L113" s="16">
        <v>4672.4279591656987</v>
      </c>
      <c r="M113" s="16">
        <v>7708.7792913992571</v>
      </c>
      <c r="N113" s="16">
        <v>8865.0030127637856</v>
      </c>
    </row>
    <row r="114" spans="1:14" x14ac:dyDescent="0.3">
      <c r="A114" s="15" t="str">
        <f>INDEX('R1. Scenario specifications'!$C$11:$C$49,MATCH($B114,'R1. Scenario specifications'!$A$11:$A$49,0))</f>
        <v>Current 2DS, 2020 start, 'Expect the Unexpected' but with most conservative biomass CCS / NET technology cost assumptions</v>
      </c>
      <c r="B114" s="15" t="s">
        <v>17</v>
      </c>
      <c r="C114" s="15" t="s">
        <v>64</v>
      </c>
      <c r="D114" s="16">
        <v>0</v>
      </c>
      <c r="E114" s="16">
        <v>8.5297953835634104</v>
      </c>
      <c r="F114" s="16">
        <v>92.730153339167117</v>
      </c>
      <c r="G114" s="16">
        <v>322.70242947417495</v>
      </c>
      <c r="H114" s="16">
        <v>85.637168106690581</v>
      </c>
      <c r="I114" s="16">
        <v>119.57668816438667</v>
      </c>
      <c r="J114" s="16">
        <v>66.810927389798138</v>
      </c>
      <c r="K114" s="16">
        <v>0</v>
      </c>
      <c r="L114" s="16">
        <v>6.2364975933183402</v>
      </c>
      <c r="M114" s="16">
        <v>0</v>
      </c>
      <c r="N114" s="16">
        <v>0</v>
      </c>
    </row>
    <row r="115" spans="1:14" x14ac:dyDescent="0.3">
      <c r="A115" s="15" t="str">
        <f>INDEX('R1. Scenario specifications'!$C$11:$C$49,MATCH($B115,'R1. Scenario specifications'!$A$11:$A$49,0))</f>
        <v>Current 2DS, 2020 start, 'Expect the Unexpected' but with most conservative biomass CCS / NET technology cost assumptions</v>
      </c>
      <c r="B115" s="15" t="s">
        <v>17</v>
      </c>
      <c r="C115" s="15" t="s">
        <v>74</v>
      </c>
      <c r="D115" s="16">
        <v>0</v>
      </c>
      <c r="E115" s="16">
        <v>0</v>
      </c>
      <c r="F115" s="16">
        <v>0</v>
      </c>
      <c r="G115" s="16">
        <v>15.58913499195697</v>
      </c>
      <c r="H115" s="16">
        <v>42.178397905937636</v>
      </c>
      <c r="I115" s="16">
        <v>193.97946618929933</v>
      </c>
      <c r="J115" s="16">
        <v>1082.4891644180359</v>
      </c>
      <c r="K115" s="16">
        <v>852.04198813661287</v>
      </c>
      <c r="L115" s="16">
        <v>990.55017426301254</v>
      </c>
      <c r="M115" s="16">
        <v>1457.5763645667832</v>
      </c>
      <c r="N115" s="16">
        <v>999.83423859327218</v>
      </c>
    </row>
    <row r="116" spans="1:14" x14ac:dyDescent="0.3">
      <c r="A116" s="15" t="str">
        <f>INDEX('R1. Scenario specifications'!$C$11:$C$49,MATCH($B116,'R1. Scenario specifications'!$A$11:$A$49,0))</f>
        <v>Current 2DS, 2020 start, 'Expect the Unexpected' but with most conservative biomass CCS / NET technology cost assumptions</v>
      </c>
      <c r="B116" s="15" t="s">
        <v>17</v>
      </c>
      <c r="C116" s="15" t="s">
        <v>65</v>
      </c>
      <c r="D116" s="16">
        <v>471.41051111951538</v>
      </c>
      <c r="E116" s="16">
        <v>245.88488321714567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</row>
    <row r="117" spans="1:14" x14ac:dyDescent="0.3">
      <c r="A117" s="15" t="str">
        <f>INDEX('R1. Scenario specifications'!$C$11:$C$49,MATCH($B117,'R1. Scenario specifications'!$A$11:$A$49,0))</f>
        <v>Current 2DS, 2020 start, 'Expect the Unexpected' but with most conservative biomass CCS / NET technology cost assumptions</v>
      </c>
      <c r="B117" s="15" t="s">
        <v>17</v>
      </c>
      <c r="C117" s="15" t="s">
        <v>66</v>
      </c>
      <c r="D117" s="16">
        <v>200.44406894966971</v>
      </c>
      <c r="E117" s="16">
        <v>625.75220065602798</v>
      </c>
      <c r="F117" s="16">
        <v>508.29573757492358</v>
      </c>
      <c r="G117" s="16">
        <v>37.874297640107727</v>
      </c>
      <c r="H117" s="16">
        <v>65.684798450546793</v>
      </c>
      <c r="I117" s="16">
        <v>344.90136655263086</v>
      </c>
      <c r="J117" s="16">
        <v>264.7357244354738</v>
      </c>
      <c r="K117" s="16">
        <v>194.31061064102539</v>
      </c>
      <c r="L117" s="16">
        <v>50.122344653399303</v>
      </c>
      <c r="M117" s="16">
        <v>87.456844881079576</v>
      </c>
      <c r="N117" s="16">
        <v>130.36851816046746</v>
      </c>
    </row>
    <row r="118" spans="1:14" x14ac:dyDescent="0.3">
      <c r="A118" s="15" t="str">
        <f>INDEX('R1. Scenario specifications'!$C$11:$C$49,MATCH($B118,'R1. Scenario specifications'!$A$11:$A$49,0))</f>
        <v>Current 2DS, 2020 start, 'Expect the Unexpected' but with most conservative biomass CCS / NET technology cost assumptions</v>
      </c>
      <c r="B118" s="15" t="s">
        <v>17</v>
      </c>
      <c r="C118" s="15" t="s">
        <v>75</v>
      </c>
      <c r="D118" s="16">
        <v>0</v>
      </c>
      <c r="E118" s="16">
        <v>0</v>
      </c>
      <c r="F118" s="16">
        <v>0</v>
      </c>
      <c r="G118" s="16">
        <v>0</v>
      </c>
      <c r="H118" s="16">
        <v>5.6460503602804195</v>
      </c>
      <c r="I118" s="16">
        <v>2.3260454562501889</v>
      </c>
      <c r="J118" s="16">
        <v>2.2646317078518802E-2</v>
      </c>
      <c r="K118" s="16">
        <v>96.025878022526726</v>
      </c>
      <c r="L118" s="16">
        <v>619.48554097382669</v>
      </c>
      <c r="M118" s="16">
        <v>376.05888649283395</v>
      </c>
      <c r="N118" s="16">
        <v>125.35533402856959</v>
      </c>
    </row>
    <row r="119" spans="1:14" x14ac:dyDescent="0.3">
      <c r="A119" s="15" t="str">
        <f>INDEX('R1. Scenario specifications'!$C$11:$C$49,MATCH($B119,'R1. Scenario specifications'!$A$11:$A$49,0))</f>
        <v>Current 2DS, 2020 start, 'Expect the Unexpected' but with most conservative biomass CCS / NET technology cost assumptions</v>
      </c>
      <c r="B119" s="15" t="s">
        <v>17</v>
      </c>
      <c r="C119" s="15" t="s">
        <v>67</v>
      </c>
      <c r="D119" s="16">
        <v>0.27881728888888901</v>
      </c>
      <c r="E119" s="16">
        <v>0.33361993333333301</v>
      </c>
      <c r="F119" s="16">
        <v>83.8700462272528</v>
      </c>
      <c r="G119" s="16">
        <v>53.53277898674402</v>
      </c>
      <c r="H119" s="16">
        <v>58.858194961744019</v>
      </c>
      <c r="I119" s="16">
        <v>146.02656378151747</v>
      </c>
      <c r="J119" s="16">
        <v>118.16421017798926</v>
      </c>
      <c r="K119" s="16">
        <v>68.398689894422489</v>
      </c>
      <c r="L119" s="16">
        <v>336.6213576610437</v>
      </c>
      <c r="M119" s="16">
        <v>290.10658239898459</v>
      </c>
      <c r="N119" s="16">
        <v>567.58218432353931</v>
      </c>
    </row>
    <row r="120" spans="1:14" x14ac:dyDescent="0.3">
      <c r="A120" s="15" t="str">
        <f>INDEX('R1. Scenario specifications'!$C$11:$C$49,MATCH($B120,'R1. Scenario specifications'!$A$11:$A$49,0))</f>
        <v>Current 2DS, 2020 start, 'Expect the Unexpected' but with most conservative biomass CCS / NET technology cost assumptions</v>
      </c>
      <c r="B120" s="15" t="s">
        <v>17</v>
      </c>
      <c r="C120" s="15" t="s">
        <v>68</v>
      </c>
      <c r="D120" s="16">
        <v>122.79600979273579</v>
      </c>
      <c r="E120" s="16">
        <v>183.8081179848495</v>
      </c>
      <c r="F120" s="16">
        <v>144.31256799092671</v>
      </c>
      <c r="G120" s="16">
        <v>126.40087478476427</v>
      </c>
      <c r="H120" s="16">
        <v>262.15427003657521</v>
      </c>
      <c r="I120" s="16">
        <v>119.14364190950297</v>
      </c>
      <c r="J120" s="16">
        <v>196.68556333200399</v>
      </c>
      <c r="K120" s="16">
        <v>301.11080389407823</v>
      </c>
      <c r="L120" s="16">
        <v>471.26999385039198</v>
      </c>
      <c r="M120" s="16">
        <v>403.35484951838106</v>
      </c>
      <c r="N120" s="16">
        <v>39.691662533803623</v>
      </c>
    </row>
    <row r="121" spans="1:14" x14ac:dyDescent="0.3">
      <c r="A121" s="15" t="str">
        <f>INDEX('R1. Scenario specifications'!$C$11:$C$49,MATCH($B121,'R1. Scenario specifications'!$A$11:$A$49,0))</f>
        <v>Current 2DS, 2020 start, 'Expect the Unexpected' but with most conservative biomass CCS / NET technology cost assumptions</v>
      </c>
      <c r="B121" s="15" t="s">
        <v>17</v>
      </c>
      <c r="C121" s="15" t="s">
        <v>69</v>
      </c>
      <c r="D121" s="16">
        <v>0</v>
      </c>
      <c r="E121" s="16">
        <v>0</v>
      </c>
      <c r="F121" s="16">
        <v>3.098502596802537</v>
      </c>
      <c r="G121" s="16">
        <v>65.832827697101791</v>
      </c>
      <c r="H121" s="16">
        <v>270.90300686857125</v>
      </c>
      <c r="I121" s="16">
        <v>547.98285919278646</v>
      </c>
      <c r="J121" s="16">
        <v>226.4290542120732</v>
      </c>
      <c r="K121" s="16">
        <v>176.92264639029639</v>
      </c>
      <c r="L121" s="16">
        <v>464.29695982929917</v>
      </c>
      <c r="M121" s="16">
        <v>611.82151597198686</v>
      </c>
      <c r="N121" s="16">
        <v>0</v>
      </c>
    </row>
    <row r="122" spans="1:14" x14ac:dyDescent="0.3">
      <c r="A122" s="15" t="str">
        <f>INDEX('R1. Scenario specifications'!$C$11:$C$49,MATCH($B122,'R1. Scenario specifications'!$A$11:$A$49,0))</f>
        <v>Current 2DS, 2020 start, 'Expect the Unexpected' but with most conservative biomass CCS / NET technology cost assumptions</v>
      </c>
      <c r="B122" s="15" t="s">
        <v>17</v>
      </c>
      <c r="C122" s="15" t="s">
        <v>70</v>
      </c>
      <c r="D122" s="16">
        <v>68.825092565658878</v>
      </c>
      <c r="E122" s="16">
        <v>21.048080922283248</v>
      </c>
      <c r="F122" s="16">
        <v>0.39656849116918191</v>
      </c>
      <c r="G122" s="16">
        <v>8.5099954961112001</v>
      </c>
      <c r="H122" s="16">
        <v>8.6153117298864785</v>
      </c>
      <c r="I122" s="16">
        <v>2.58913442721702</v>
      </c>
      <c r="J122" s="16">
        <v>6.8260960298332796</v>
      </c>
      <c r="K122" s="16">
        <v>2.2986723763609</v>
      </c>
      <c r="L122" s="16">
        <v>39.709102325877645</v>
      </c>
      <c r="M122" s="16">
        <v>42.408269313488852</v>
      </c>
      <c r="N122" s="16">
        <v>118.43693101947122</v>
      </c>
    </row>
    <row r="123" spans="1:14" x14ac:dyDescent="0.3">
      <c r="A123" s="15" t="str">
        <f>INDEX('R1. Scenario specifications'!$C$11:$C$49,MATCH($B123,'R1. Scenario specifications'!$A$11:$A$49,0))</f>
        <v>Current 2DS, 2020 start, 'Expect the Unexpected' but with most conservative biomass CCS / NET technology cost assumptions</v>
      </c>
      <c r="B123" s="15" t="s">
        <v>17</v>
      </c>
      <c r="C123" s="15" t="s">
        <v>71</v>
      </c>
      <c r="D123" s="16">
        <v>12.637708883949241</v>
      </c>
      <c r="E123" s="16">
        <v>82.719415916369499</v>
      </c>
      <c r="F123" s="16">
        <v>173.59560256780961</v>
      </c>
      <c r="G123" s="16">
        <v>863.75320786289376</v>
      </c>
      <c r="H123" s="16">
        <v>3069.3915187056823</v>
      </c>
      <c r="I123" s="16">
        <v>2335.0287992457588</v>
      </c>
      <c r="J123" s="16">
        <v>2476.9858923306956</v>
      </c>
      <c r="K123" s="16">
        <v>5399.8065963493764</v>
      </c>
      <c r="L123" s="16">
        <v>5513.2012614395335</v>
      </c>
      <c r="M123" s="16">
        <v>8496.733541269301</v>
      </c>
      <c r="N123" s="16">
        <v>8579.8583431290153</v>
      </c>
    </row>
    <row r="124" spans="1:14" x14ac:dyDescent="0.3">
      <c r="A124" s="15" t="str">
        <f>INDEX('R1. Scenario specifications'!$C$11:$C$49,MATCH($B124,'R1. Scenario specifications'!$A$11:$A$49,0))</f>
        <v>Current 2DS, 2020 start, 'Expect the Unexpected' but with most conservative biomass CCS / NET technology cost assumptions</v>
      </c>
      <c r="B124" s="15" t="s">
        <v>17</v>
      </c>
      <c r="C124" s="15" t="s">
        <v>72</v>
      </c>
      <c r="D124" s="16">
        <v>3.9388921868092472E-3</v>
      </c>
      <c r="E124" s="16">
        <v>1.0352472304670233</v>
      </c>
      <c r="F124" s="16">
        <v>1.710734171095331</v>
      </c>
      <c r="G124" s="16">
        <v>10.612238265775847</v>
      </c>
      <c r="H124" s="16">
        <v>1.4597841082812935</v>
      </c>
      <c r="I124" s="16">
        <v>5.6563419905097163</v>
      </c>
      <c r="J124" s="16">
        <v>6.6341392993778499</v>
      </c>
      <c r="K124" s="16">
        <v>61.425356081567962</v>
      </c>
      <c r="L124" s="16">
        <v>6.0836223087589421</v>
      </c>
      <c r="M124" s="16">
        <v>30.702231118396181</v>
      </c>
      <c r="N124" s="16">
        <v>37.110615011937043</v>
      </c>
    </row>
    <row r="125" spans="1:14" x14ac:dyDescent="0.3">
      <c r="A125" s="15" t="str">
        <f>INDEX('R1. Scenario specifications'!$C$11:$C$49,MATCH($B125,'R1. Scenario specifications'!$A$11:$A$49,0))</f>
        <v>Current 2DS, 2020 start, 'Expect the Unexpected' but with most conservative biomass CCS / NET technology cost assumptions</v>
      </c>
      <c r="B125" s="15" t="s">
        <v>17</v>
      </c>
      <c r="C125" s="15" t="s">
        <v>73</v>
      </c>
      <c r="D125" s="16">
        <v>164.94116315871048</v>
      </c>
      <c r="E125" s="16">
        <v>30.000000000000007</v>
      </c>
      <c r="F125" s="16">
        <v>130.00000000000003</v>
      </c>
      <c r="G125" s="16">
        <v>1354.7730992780921</v>
      </c>
      <c r="H125" s="16">
        <v>2055.743071511185</v>
      </c>
      <c r="I125" s="16">
        <v>1505.5784771165966</v>
      </c>
      <c r="J125" s="16">
        <v>3171.4135615790456</v>
      </c>
      <c r="K125" s="16">
        <v>4226.7602197859487</v>
      </c>
      <c r="L125" s="16">
        <v>5831.7564017050527</v>
      </c>
      <c r="M125" s="16">
        <v>10449.355659767845</v>
      </c>
      <c r="N125" s="16">
        <v>10112.930064378141</v>
      </c>
    </row>
    <row r="126" spans="1:14" x14ac:dyDescent="0.3">
      <c r="A126" s="15" t="str">
        <f>INDEX('R1. Scenario specifications'!$C$11:$C$49,MATCH($B126,'R1. Scenario specifications'!$A$11:$A$49,0))</f>
        <v>Current 2DS, 2030 start, 'Expect the Unexpected' but with most conservative biomass CCS / NET technology cost assumptions</v>
      </c>
      <c r="B126" s="15" t="s">
        <v>18</v>
      </c>
      <c r="C126" s="15" t="s">
        <v>64</v>
      </c>
      <c r="D126" s="16">
        <v>0</v>
      </c>
      <c r="E126" s="16">
        <v>8.5297953835634104</v>
      </c>
      <c r="F126" s="16">
        <v>92.730153339167117</v>
      </c>
      <c r="G126" s="16">
        <v>339.49666438671392</v>
      </c>
      <c r="H126" s="16">
        <v>172.70182041327757</v>
      </c>
      <c r="I126" s="16">
        <v>50.465949386739354</v>
      </c>
      <c r="J126" s="16">
        <v>28.080400263970152</v>
      </c>
      <c r="K126" s="16">
        <v>0</v>
      </c>
      <c r="L126" s="16">
        <v>6.2369048899496304</v>
      </c>
      <c r="M126" s="16">
        <v>0</v>
      </c>
      <c r="N126" s="16">
        <v>0</v>
      </c>
    </row>
    <row r="127" spans="1:14" x14ac:dyDescent="0.3">
      <c r="A127" s="15" t="str">
        <f>INDEX('R1. Scenario specifications'!$C$11:$C$49,MATCH($B127,'R1. Scenario specifications'!$A$11:$A$49,0))</f>
        <v>Current 2DS, 2030 start, 'Expect the Unexpected' but with most conservative biomass CCS / NET technology cost assumptions</v>
      </c>
      <c r="B127" s="15" t="s">
        <v>18</v>
      </c>
      <c r="C127" s="15" t="s">
        <v>74</v>
      </c>
      <c r="D127" s="16">
        <v>0</v>
      </c>
      <c r="E127" s="16">
        <v>0</v>
      </c>
      <c r="F127" s="16">
        <v>0</v>
      </c>
      <c r="G127" s="16">
        <v>0</v>
      </c>
      <c r="H127" s="16">
        <v>22.741306826177432</v>
      </c>
      <c r="I127" s="16">
        <v>134.85448250870891</v>
      </c>
      <c r="J127" s="16">
        <v>819.80964136901946</v>
      </c>
      <c r="K127" s="16">
        <v>1079.0134684900183</v>
      </c>
      <c r="L127" s="16">
        <v>1166.3379816043691</v>
      </c>
      <c r="M127" s="16">
        <v>954.4132880670611</v>
      </c>
      <c r="N127" s="16">
        <v>1474.8250857950561</v>
      </c>
    </row>
    <row r="128" spans="1:14" x14ac:dyDescent="0.3">
      <c r="A128" s="15" t="str">
        <f>INDEX('R1. Scenario specifications'!$C$11:$C$49,MATCH($B128,'R1. Scenario specifications'!$A$11:$A$49,0))</f>
        <v>Current 2DS, 2030 start, 'Expect the Unexpected' but with most conservative biomass CCS / NET technology cost assumptions</v>
      </c>
      <c r="B128" s="15" t="s">
        <v>18</v>
      </c>
      <c r="C128" s="15" t="s">
        <v>65</v>
      </c>
      <c r="D128" s="16">
        <v>471.41051111951538</v>
      </c>
      <c r="E128" s="16">
        <v>245.88488321714567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x14ac:dyDescent="0.3">
      <c r="A129" s="15" t="str">
        <f>INDEX('R1. Scenario specifications'!$C$11:$C$49,MATCH($B129,'R1. Scenario specifications'!$A$11:$A$49,0))</f>
        <v>Current 2DS, 2030 start, 'Expect the Unexpected' but with most conservative biomass CCS / NET technology cost assumptions</v>
      </c>
      <c r="B129" s="15" t="s">
        <v>18</v>
      </c>
      <c r="C129" s="15" t="s">
        <v>66</v>
      </c>
      <c r="D129" s="16">
        <v>200.44406894966971</v>
      </c>
      <c r="E129" s="16">
        <v>625.75220065602798</v>
      </c>
      <c r="F129" s="16">
        <v>508.29573757492358</v>
      </c>
      <c r="G129" s="16">
        <v>23.216637861315313</v>
      </c>
      <c r="H129" s="16">
        <v>88.16845004487601</v>
      </c>
      <c r="I129" s="16">
        <v>367.02156977653789</v>
      </c>
      <c r="J129" s="16">
        <v>105.21070161482216</v>
      </c>
      <c r="K129" s="16">
        <v>71.382250762426395</v>
      </c>
      <c r="L129" s="16">
        <v>94.280862168026715</v>
      </c>
      <c r="M129" s="16">
        <v>54.635634730022971</v>
      </c>
      <c r="N129" s="16">
        <v>63.041024771330299</v>
      </c>
    </row>
    <row r="130" spans="1:14" x14ac:dyDescent="0.3">
      <c r="A130" s="15" t="str">
        <f>INDEX('R1. Scenario specifications'!$C$11:$C$49,MATCH($B130,'R1. Scenario specifications'!$A$11:$A$49,0))</f>
        <v>Current 2DS, 2030 start, 'Expect the Unexpected' but with most conservative biomass CCS / NET technology cost assumptions</v>
      </c>
      <c r="B130" s="15" t="s">
        <v>18</v>
      </c>
      <c r="C130" s="15" t="s">
        <v>75</v>
      </c>
      <c r="D130" s="16">
        <v>0</v>
      </c>
      <c r="E130" s="16">
        <v>0</v>
      </c>
      <c r="F130" s="16">
        <v>0</v>
      </c>
      <c r="G130" s="16">
        <v>0</v>
      </c>
      <c r="H130" s="16">
        <v>6.5233388007531898</v>
      </c>
      <c r="I130" s="16">
        <v>0.14241807187813299</v>
      </c>
      <c r="J130" s="16">
        <v>85.915274946503203</v>
      </c>
      <c r="K130" s="16">
        <v>260.66808235763443</v>
      </c>
      <c r="L130" s="16">
        <v>310.25531799467393</v>
      </c>
      <c r="M130" s="16">
        <v>665.47030774212806</v>
      </c>
      <c r="N130" s="16">
        <v>75.489505022609706</v>
      </c>
    </row>
    <row r="131" spans="1:14" x14ac:dyDescent="0.3">
      <c r="A131" s="15" t="str">
        <f>INDEX('R1. Scenario specifications'!$C$11:$C$49,MATCH($B131,'R1. Scenario specifications'!$A$11:$A$49,0))</f>
        <v>Current 2DS, 2030 start, 'Expect the Unexpected' but with most conservative biomass CCS / NET technology cost assumptions</v>
      </c>
      <c r="B131" s="15" t="s">
        <v>18</v>
      </c>
      <c r="C131" s="15" t="s">
        <v>67</v>
      </c>
      <c r="D131" s="16">
        <v>0.27881728888888901</v>
      </c>
      <c r="E131" s="16">
        <v>0.33361993333333301</v>
      </c>
      <c r="F131" s="16">
        <v>83.8700462272528</v>
      </c>
      <c r="G131" s="16">
        <v>53.53277898674402</v>
      </c>
      <c r="H131" s="16">
        <v>79.178672163172834</v>
      </c>
      <c r="I131" s="16">
        <v>163.54752328326936</v>
      </c>
      <c r="J131" s="16">
        <v>79.635872753163255</v>
      </c>
      <c r="K131" s="16">
        <v>50.506529352466792</v>
      </c>
      <c r="L131" s="16">
        <v>348.16614894007182</v>
      </c>
      <c r="M131" s="16">
        <v>468.22413678842236</v>
      </c>
      <c r="N131" s="16">
        <v>143.13387633452592</v>
      </c>
    </row>
    <row r="132" spans="1:14" x14ac:dyDescent="0.3">
      <c r="A132" s="15" t="str">
        <f>INDEX('R1. Scenario specifications'!$C$11:$C$49,MATCH($B132,'R1. Scenario specifications'!$A$11:$A$49,0))</f>
        <v>Current 2DS, 2030 start, 'Expect the Unexpected' but with most conservative biomass CCS / NET technology cost assumptions</v>
      </c>
      <c r="B132" s="15" t="s">
        <v>18</v>
      </c>
      <c r="C132" s="15" t="s">
        <v>68</v>
      </c>
      <c r="D132" s="16">
        <v>122.79600979273579</v>
      </c>
      <c r="E132" s="16">
        <v>183.8081179848495</v>
      </c>
      <c r="F132" s="16">
        <v>144.31256799092671</v>
      </c>
      <c r="G132" s="16">
        <v>127.98079652186694</v>
      </c>
      <c r="H132" s="16">
        <v>352.13083288225704</v>
      </c>
      <c r="I132" s="16">
        <v>141.22383349642882</v>
      </c>
      <c r="J132" s="16">
        <v>194.96758046459456</v>
      </c>
      <c r="K132" s="16">
        <v>234.37733773428261</v>
      </c>
      <c r="L132" s="16">
        <v>515.12651890692916</v>
      </c>
      <c r="M132" s="16">
        <v>351.32718936089731</v>
      </c>
      <c r="N132" s="16">
        <v>56.19411843048502</v>
      </c>
    </row>
    <row r="133" spans="1:14" x14ac:dyDescent="0.3">
      <c r="A133" s="15" t="str">
        <f>INDEX('R1. Scenario specifications'!$C$11:$C$49,MATCH($B133,'R1. Scenario specifications'!$A$11:$A$49,0))</f>
        <v>Current 2DS, 2030 start, 'Expect the Unexpected' but with most conservative biomass CCS / NET technology cost assumptions</v>
      </c>
      <c r="B133" s="15" t="s">
        <v>18</v>
      </c>
      <c r="C133" s="15" t="s">
        <v>69</v>
      </c>
      <c r="D133" s="16">
        <v>0</v>
      </c>
      <c r="E133" s="16">
        <v>0</v>
      </c>
      <c r="F133" s="16">
        <v>3.098502596802537</v>
      </c>
      <c r="G133" s="16">
        <v>36.552837722778129</v>
      </c>
      <c r="H133" s="16">
        <v>308.89089254907543</v>
      </c>
      <c r="I133" s="16">
        <v>603.14922504369827</v>
      </c>
      <c r="J133" s="16">
        <v>187.17662363038409</v>
      </c>
      <c r="K133" s="16">
        <v>197.23383690076099</v>
      </c>
      <c r="L133" s="16">
        <v>428.59199647222465</v>
      </c>
      <c r="M133" s="16">
        <v>666.4677194002852</v>
      </c>
      <c r="N133" s="16">
        <v>0</v>
      </c>
    </row>
    <row r="134" spans="1:14" x14ac:dyDescent="0.3">
      <c r="A134" s="15" t="str">
        <f>INDEX('R1. Scenario specifications'!$C$11:$C$49,MATCH($B134,'R1. Scenario specifications'!$A$11:$A$49,0))</f>
        <v>Current 2DS, 2030 start, 'Expect the Unexpected' but with most conservative biomass CCS / NET technology cost assumptions</v>
      </c>
      <c r="B134" s="15" t="s">
        <v>18</v>
      </c>
      <c r="C134" s="15" t="s">
        <v>70</v>
      </c>
      <c r="D134" s="16">
        <v>68.825092565658878</v>
      </c>
      <c r="E134" s="16">
        <v>21.048080922283248</v>
      </c>
      <c r="F134" s="16">
        <v>0.39656849116918191</v>
      </c>
      <c r="G134" s="16">
        <v>0.90110621889710196</v>
      </c>
      <c r="H134" s="16">
        <v>8.7656217642437699</v>
      </c>
      <c r="I134" s="16">
        <v>1.7383042657323899</v>
      </c>
      <c r="J134" s="16">
        <v>18.137948435073259</v>
      </c>
      <c r="K134" s="16">
        <v>17.014167866190881</v>
      </c>
      <c r="L134" s="16">
        <v>30.780604659762382</v>
      </c>
      <c r="M134" s="16">
        <v>70.984671189210999</v>
      </c>
      <c r="N134" s="16">
        <v>92.656652193686966</v>
      </c>
    </row>
    <row r="135" spans="1:14" x14ac:dyDescent="0.3">
      <c r="A135" s="15" t="str">
        <f>INDEX('R1. Scenario specifications'!$C$11:$C$49,MATCH($B135,'R1. Scenario specifications'!$A$11:$A$49,0))</f>
        <v>Current 2DS, 2030 start, 'Expect the Unexpected' but with most conservative biomass CCS / NET technology cost assumptions</v>
      </c>
      <c r="B135" s="15" t="s">
        <v>18</v>
      </c>
      <c r="C135" s="15" t="s">
        <v>71</v>
      </c>
      <c r="D135" s="16">
        <v>12.637708883949241</v>
      </c>
      <c r="E135" s="16">
        <v>82.719415916369499</v>
      </c>
      <c r="F135" s="16">
        <v>173.59560256780961</v>
      </c>
      <c r="G135" s="16">
        <v>581.64638443326044</v>
      </c>
      <c r="H135" s="16">
        <v>2808.5104907839873</v>
      </c>
      <c r="I135" s="16">
        <v>3174.7555869172911</v>
      </c>
      <c r="J135" s="16">
        <v>2536.8756468967536</v>
      </c>
      <c r="K135" s="16">
        <v>4816.3181155371749</v>
      </c>
      <c r="L135" s="16">
        <v>6885.9486206459469</v>
      </c>
      <c r="M135" s="16">
        <v>8539.4019793746338</v>
      </c>
      <c r="N135" s="16">
        <v>8026.3878214992956</v>
      </c>
    </row>
    <row r="136" spans="1:14" x14ac:dyDescent="0.3">
      <c r="A136" s="15" t="str">
        <f>INDEX('R1. Scenario specifications'!$C$11:$C$49,MATCH($B136,'R1. Scenario specifications'!$A$11:$A$49,0))</f>
        <v>Current 2DS, 2030 start, 'Expect the Unexpected' but with most conservative biomass CCS / NET technology cost assumptions</v>
      </c>
      <c r="B136" s="15" t="s">
        <v>18</v>
      </c>
      <c r="C136" s="15" t="s">
        <v>72</v>
      </c>
      <c r="D136" s="16">
        <v>3.9388921868092472E-3</v>
      </c>
      <c r="E136" s="16">
        <v>1.0352472304670233</v>
      </c>
      <c r="F136" s="16">
        <v>1.710734171095331</v>
      </c>
      <c r="G136" s="16">
        <v>10.613038269375846</v>
      </c>
      <c r="H136" s="16">
        <v>1.4567584740198549</v>
      </c>
      <c r="I136" s="16">
        <v>5.6512966655079877</v>
      </c>
      <c r="J136" s="16">
        <v>6.6074503370628781</v>
      </c>
      <c r="K136" s="16">
        <v>43.915489827341169</v>
      </c>
      <c r="L136" s="16">
        <v>6.068668653307947</v>
      </c>
      <c r="M136" s="16">
        <v>22.994955728363841</v>
      </c>
      <c r="N136" s="16">
        <v>27.286490657863776</v>
      </c>
    </row>
    <row r="137" spans="1:14" x14ac:dyDescent="0.3">
      <c r="A137" s="15" t="str">
        <f>INDEX('R1. Scenario specifications'!$C$11:$C$49,MATCH($B137,'R1. Scenario specifications'!$A$11:$A$49,0))</f>
        <v>Current 2DS, 2030 start, 'Expect the Unexpected' but with most conservative biomass CCS / NET technology cost assumptions</v>
      </c>
      <c r="B137" s="15" t="s">
        <v>18</v>
      </c>
      <c r="C137" s="15" t="s">
        <v>73</v>
      </c>
      <c r="D137" s="16">
        <v>164.94116315871048</v>
      </c>
      <c r="E137" s="16">
        <v>30.000000000000007</v>
      </c>
      <c r="F137" s="16">
        <v>130.00000000000003</v>
      </c>
      <c r="G137" s="16">
        <v>413.06145676947369</v>
      </c>
      <c r="H137" s="16">
        <v>1982.2840199026627</v>
      </c>
      <c r="I137" s="16">
        <v>1887.5074624961555</v>
      </c>
      <c r="J137" s="16">
        <v>2799.2060494262496</v>
      </c>
      <c r="K137" s="16">
        <v>4194.7362918723511</v>
      </c>
      <c r="L137" s="16">
        <v>6030.7085342083446</v>
      </c>
      <c r="M137" s="16">
        <v>10318.092793626534</v>
      </c>
      <c r="N137" s="16">
        <v>10264.047624622066</v>
      </c>
    </row>
    <row r="138" spans="1:14" x14ac:dyDescent="0.3">
      <c r="A138" s="15" t="str">
        <f>INDEX('R1. Scenario specifications'!$C$11:$C$49,MATCH($B138,'R1. Scenario specifications'!$A$11:$A$49,0))</f>
        <v>Current 1.5DS, 2020 start, 'Expect the Unexpected'</v>
      </c>
      <c r="B138" s="15" t="s">
        <v>19</v>
      </c>
      <c r="C138" s="15" t="s">
        <v>64</v>
      </c>
      <c r="D138" s="16">
        <v>0</v>
      </c>
      <c r="E138" s="16">
        <v>8.5297953835634104</v>
      </c>
      <c r="F138" s="16">
        <v>92.730153339167117</v>
      </c>
      <c r="G138" s="16">
        <v>481.47302893046867</v>
      </c>
      <c r="H138" s="16">
        <v>80.353415467200762</v>
      </c>
      <c r="I138" s="16">
        <v>5.9551159415581498</v>
      </c>
      <c r="J138" s="16">
        <v>0</v>
      </c>
      <c r="K138" s="16">
        <v>0</v>
      </c>
      <c r="L138" s="16">
        <v>5.1880722758114004</v>
      </c>
      <c r="M138" s="16">
        <v>0</v>
      </c>
      <c r="N138" s="16">
        <v>0.81237779021272105</v>
      </c>
    </row>
    <row r="139" spans="1:14" x14ac:dyDescent="0.3">
      <c r="A139" s="15" t="str">
        <f>INDEX('R1. Scenario specifications'!$C$11:$C$49,MATCH($B139,'R1. Scenario specifications'!$A$11:$A$49,0))</f>
        <v>Current 1.5DS, 2020 start, 'Expect the Unexpected'</v>
      </c>
      <c r="B139" s="15" t="s">
        <v>19</v>
      </c>
      <c r="C139" s="15" t="s">
        <v>74</v>
      </c>
      <c r="D139" s="16">
        <v>0</v>
      </c>
      <c r="E139" s="16">
        <v>0</v>
      </c>
      <c r="F139" s="16">
        <v>0</v>
      </c>
      <c r="G139" s="16">
        <v>33.031297821021255</v>
      </c>
      <c r="H139" s="16">
        <v>907.59380350496758</v>
      </c>
      <c r="I139" s="16">
        <v>1210.4247753429631</v>
      </c>
      <c r="J139" s="16">
        <v>995.80025752783388</v>
      </c>
      <c r="K139" s="16">
        <v>170.45792420483571</v>
      </c>
      <c r="L139" s="16">
        <v>2158.5483495464823</v>
      </c>
      <c r="M139" s="16">
        <v>862.62055792062301</v>
      </c>
      <c r="N139" s="16">
        <v>836.5137529154747</v>
      </c>
    </row>
    <row r="140" spans="1:14" x14ac:dyDescent="0.3">
      <c r="A140" s="15" t="str">
        <f>INDEX('R1. Scenario specifications'!$C$11:$C$49,MATCH($B140,'R1. Scenario specifications'!$A$11:$A$49,0))</f>
        <v>Current 1.5DS, 2020 start, 'Expect the Unexpected'</v>
      </c>
      <c r="B140" s="15" t="s">
        <v>19</v>
      </c>
      <c r="C140" s="15" t="s">
        <v>65</v>
      </c>
      <c r="D140" s="16">
        <v>471.41051111951538</v>
      </c>
      <c r="E140" s="16">
        <v>245.88488321714567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</row>
    <row r="141" spans="1:14" x14ac:dyDescent="0.3">
      <c r="A141" s="15" t="str">
        <f>INDEX('R1. Scenario specifications'!$C$11:$C$49,MATCH($B141,'R1. Scenario specifications'!$A$11:$A$49,0))</f>
        <v>Current 1.5DS, 2020 start, 'Expect the Unexpected'</v>
      </c>
      <c r="B141" s="15" t="s">
        <v>19</v>
      </c>
      <c r="C141" s="15" t="s">
        <v>66</v>
      </c>
      <c r="D141" s="16">
        <v>200.44406894966971</v>
      </c>
      <c r="E141" s="16">
        <v>625.75220065602798</v>
      </c>
      <c r="F141" s="16">
        <v>508.29573757492358</v>
      </c>
      <c r="G141" s="16">
        <v>359.09517168411674</v>
      </c>
      <c r="H141" s="16">
        <v>77.111955791201808</v>
      </c>
      <c r="I141" s="16">
        <v>27.62223712714966</v>
      </c>
      <c r="J141" s="16">
        <v>92.298076937772464</v>
      </c>
      <c r="K141" s="16">
        <v>0</v>
      </c>
      <c r="L141" s="16">
        <v>139.64233990174509</v>
      </c>
      <c r="M141" s="16">
        <v>62.092735635946404</v>
      </c>
      <c r="N141" s="16">
        <v>9.8874974558909194</v>
      </c>
    </row>
    <row r="142" spans="1:14" x14ac:dyDescent="0.3">
      <c r="A142" s="15" t="str">
        <f>INDEX('R1. Scenario specifications'!$C$11:$C$49,MATCH($B142,'R1. Scenario specifications'!$A$11:$A$49,0))</f>
        <v>Current 1.5DS, 2020 start, 'Expect the Unexpected'</v>
      </c>
      <c r="B142" s="15" t="s">
        <v>19</v>
      </c>
      <c r="C142" s="15" t="s">
        <v>75</v>
      </c>
      <c r="D142" s="16">
        <v>0</v>
      </c>
      <c r="E142" s="16">
        <v>0</v>
      </c>
      <c r="F142" s="16">
        <v>0</v>
      </c>
      <c r="G142" s="16">
        <v>1.1266857723456301</v>
      </c>
      <c r="H142" s="16">
        <v>298.26483504229054</v>
      </c>
      <c r="I142" s="16">
        <v>2682.4947799131705</v>
      </c>
      <c r="J142" s="16">
        <v>113.14135779244199</v>
      </c>
      <c r="K142" s="16">
        <v>41.213786735249798</v>
      </c>
      <c r="L142" s="16">
        <v>374.27970210090643</v>
      </c>
      <c r="M142" s="16">
        <v>833.40623625623482</v>
      </c>
      <c r="N142" s="16">
        <v>341.29669714019417</v>
      </c>
    </row>
    <row r="143" spans="1:14" x14ac:dyDescent="0.3">
      <c r="A143" s="15" t="str">
        <f>INDEX('R1. Scenario specifications'!$C$11:$C$49,MATCH($B143,'R1. Scenario specifications'!$A$11:$A$49,0))</f>
        <v>Current 1.5DS, 2020 start, 'Expect the Unexpected'</v>
      </c>
      <c r="B143" s="15" t="s">
        <v>19</v>
      </c>
      <c r="C143" s="15" t="s">
        <v>67</v>
      </c>
      <c r="D143" s="16">
        <v>0.27881728888888901</v>
      </c>
      <c r="E143" s="16">
        <v>0.33361993333333301</v>
      </c>
      <c r="F143" s="16">
        <v>83.8700462272528</v>
      </c>
      <c r="G143" s="16">
        <v>444.16148274164527</v>
      </c>
      <c r="H143" s="16">
        <v>410.35123558462044</v>
      </c>
      <c r="I143" s="16">
        <v>50.904508340405215</v>
      </c>
      <c r="J143" s="16">
        <v>78.569574066276772</v>
      </c>
      <c r="K143" s="16">
        <v>7.7022703277638822</v>
      </c>
      <c r="L143" s="16">
        <v>213.46035354003087</v>
      </c>
      <c r="M143" s="16">
        <v>50.457969778571311</v>
      </c>
      <c r="N143" s="16">
        <v>2667.3405416338337</v>
      </c>
    </row>
    <row r="144" spans="1:14" x14ac:dyDescent="0.3">
      <c r="A144" s="15" t="str">
        <f>INDEX('R1. Scenario specifications'!$C$11:$C$49,MATCH($B144,'R1. Scenario specifications'!$A$11:$A$49,0))</f>
        <v>Current 1.5DS, 2020 start, 'Expect the Unexpected'</v>
      </c>
      <c r="B144" s="15" t="s">
        <v>19</v>
      </c>
      <c r="C144" s="15" t="s">
        <v>68</v>
      </c>
      <c r="D144" s="16">
        <v>122.79600979273579</v>
      </c>
      <c r="E144" s="16">
        <v>183.8081179848495</v>
      </c>
      <c r="F144" s="16">
        <v>144.31256799092671</v>
      </c>
      <c r="G144" s="16">
        <v>746.92306493186641</v>
      </c>
      <c r="H144" s="16">
        <v>439.26105761383326</v>
      </c>
      <c r="I144" s="16">
        <v>327.52950724786984</v>
      </c>
      <c r="J144" s="16">
        <v>62.804898188100644</v>
      </c>
      <c r="K144" s="16">
        <v>100.60963709684916</v>
      </c>
      <c r="L144" s="16">
        <v>399.9988581391803</v>
      </c>
      <c r="M144" s="16">
        <v>130.69080078969995</v>
      </c>
      <c r="N144" s="16">
        <v>26.665265805821431</v>
      </c>
    </row>
    <row r="145" spans="1:14" x14ac:dyDescent="0.3">
      <c r="A145" s="15" t="str">
        <f>INDEX('R1. Scenario specifications'!$C$11:$C$49,MATCH($B145,'R1. Scenario specifications'!$A$11:$A$49,0))</f>
        <v>Current 1.5DS, 2020 start, 'Expect the Unexpected'</v>
      </c>
      <c r="B145" s="15" t="s">
        <v>19</v>
      </c>
      <c r="C145" s="15" t="s">
        <v>69</v>
      </c>
      <c r="D145" s="16">
        <v>0</v>
      </c>
      <c r="E145" s="16">
        <v>0</v>
      </c>
      <c r="F145" s="16">
        <v>3.098502596802537</v>
      </c>
      <c r="G145" s="16">
        <v>194.31125727465701</v>
      </c>
      <c r="H145" s="16">
        <v>305.53121629477408</v>
      </c>
      <c r="I145" s="16">
        <v>479.78046480991367</v>
      </c>
      <c r="J145" s="16">
        <v>85.19839155379789</v>
      </c>
      <c r="K145" s="16">
        <v>280.00543028718857</v>
      </c>
      <c r="L145" s="16">
        <v>561.87169659435153</v>
      </c>
      <c r="M145" s="16">
        <v>552.39465796831678</v>
      </c>
      <c r="N145" s="16">
        <v>0</v>
      </c>
    </row>
    <row r="146" spans="1:14" x14ac:dyDescent="0.3">
      <c r="A146" s="15" t="str">
        <f>INDEX('R1. Scenario specifications'!$C$11:$C$49,MATCH($B146,'R1. Scenario specifications'!$A$11:$A$49,0))</f>
        <v>Current 1.5DS, 2020 start, 'Expect the Unexpected'</v>
      </c>
      <c r="B146" s="15" t="s">
        <v>19</v>
      </c>
      <c r="C146" s="15" t="s">
        <v>70</v>
      </c>
      <c r="D146" s="16">
        <v>68.825092565658878</v>
      </c>
      <c r="E146" s="16">
        <v>21.048080922283248</v>
      </c>
      <c r="F146" s="16">
        <v>0.39656849116918191</v>
      </c>
      <c r="G146" s="16">
        <v>4.1890184417686696</v>
      </c>
      <c r="H146" s="16">
        <v>0.55069117056222605</v>
      </c>
      <c r="I146" s="16">
        <v>4.2824635858847904</v>
      </c>
      <c r="J146" s="16">
        <v>39.776928073337203</v>
      </c>
      <c r="K146" s="16">
        <v>6.4273697486170285</v>
      </c>
      <c r="L146" s="16">
        <v>45.140489583998637</v>
      </c>
      <c r="M146" s="16">
        <v>24.453878714542402</v>
      </c>
      <c r="N146" s="16">
        <v>171.04059174421488</v>
      </c>
    </row>
    <row r="147" spans="1:14" x14ac:dyDescent="0.3">
      <c r="A147" s="15" t="str">
        <f>INDEX('R1. Scenario specifications'!$C$11:$C$49,MATCH($B147,'R1. Scenario specifications'!$A$11:$A$49,0))</f>
        <v>Current 1.5DS, 2020 start, 'Expect the Unexpected'</v>
      </c>
      <c r="B147" s="15" t="s">
        <v>19</v>
      </c>
      <c r="C147" s="15" t="s">
        <v>71</v>
      </c>
      <c r="D147" s="16">
        <v>12.637708883949241</v>
      </c>
      <c r="E147" s="16">
        <v>82.719415916369499</v>
      </c>
      <c r="F147" s="16">
        <v>173.59560256780961</v>
      </c>
      <c r="G147" s="16">
        <v>1058.5924386239963</v>
      </c>
      <c r="H147" s="16">
        <v>3703.92028746496</v>
      </c>
      <c r="I147" s="16">
        <v>6577.7432593639678</v>
      </c>
      <c r="J147" s="16">
        <v>6972.1467749301837</v>
      </c>
      <c r="K147" s="16">
        <v>3789.4698257638302</v>
      </c>
      <c r="L147" s="16">
        <v>8828.4393850814286</v>
      </c>
      <c r="M147" s="16">
        <v>9663.4837323656739</v>
      </c>
      <c r="N147" s="16">
        <v>6904.1422116387657</v>
      </c>
    </row>
    <row r="148" spans="1:14" x14ac:dyDescent="0.3">
      <c r="A148" s="15" t="str">
        <f>INDEX('R1. Scenario specifications'!$C$11:$C$49,MATCH($B148,'R1. Scenario specifications'!$A$11:$A$49,0))</f>
        <v>Current 1.5DS, 2020 start, 'Expect the Unexpected'</v>
      </c>
      <c r="B148" s="15" t="s">
        <v>19</v>
      </c>
      <c r="C148" s="15" t="s">
        <v>72</v>
      </c>
      <c r="D148" s="16">
        <v>3.9388921868092472E-3</v>
      </c>
      <c r="E148" s="16">
        <v>1.0352472304670233</v>
      </c>
      <c r="F148" s="16">
        <v>1.710734171095331</v>
      </c>
      <c r="G148" s="16">
        <v>14.690760492373013</v>
      </c>
      <c r="H148" s="16">
        <v>65.505549032567245</v>
      </c>
      <c r="I148" s="16">
        <v>42.143143290030054</v>
      </c>
      <c r="J148" s="16">
        <v>140.6553106177802</v>
      </c>
      <c r="K148" s="16">
        <v>55.238104569699985</v>
      </c>
      <c r="L148" s="16">
        <v>137.76725918267485</v>
      </c>
      <c r="M148" s="16">
        <v>103.12722469387374</v>
      </c>
      <c r="N148" s="16">
        <v>91.491051884724058</v>
      </c>
    </row>
    <row r="149" spans="1:14" x14ac:dyDescent="0.3">
      <c r="A149" s="15" t="str">
        <f>INDEX('R1. Scenario specifications'!$C$11:$C$49,MATCH($B149,'R1. Scenario specifications'!$A$11:$A$49,0))</f>
        <v>Current 1.5DS, 2020 start, 'Expect the Unexpected'</v>
      </c>
      <c r="B149" s="15" t="s">
        <v>19</v>
      </c>
      <c r="C149" s="15" t="s">
        <v>73</v>
      </c>
      <c r="D149" s="16">
        <v>164.94116315871048</v>
      </c>
      <c r="E149" s="16">
        <v>30.000000000000007</v>
      </c>
      <c r="F149" s="16">
        <v>130.00000000000003</v>
      </c>
      <c r="G149" s="16">
        <v>1537.4553104175616</v>
      </c>
      <c r="H149" s="16">
        <v>2674.4382737845744</v>
      </c>
      <c r="I149" s="16">
        <v>5176.4777391235739</v>
      </c>
      <c r="J149" s="16">
        <v>5322.7780195486448</v>
      </c>
      <c r="K149" s="16">
        <v>2560.7766562975571</v>
      </c>
      <c r="L149" s="16">
        <v>9267.4347853699892</v>
      </c>
      <c r="M149" s="16">
        <v>9167.679695170782</v>
      </c>
      <c r="N149" s="16">
        <v>10934.294850624885</v>
      </c>
    </row>
    <row r="150" spans="1:14" x14ac:dyDescent="0.3">
      <c r="A150" s="15" t="str">
        <f>INDEX('R1. Scenario specifications'!$C$11:$C$49,MATCH($B150,'R1. Scenario specifications'!$A$11:$A$49,0))</f>
        <v>Current 1.5DS, 2030 start, 'Expect the Unexpected'</v>
      </c>
      <c r="B150" s="15" t="s">
        <v>20</v>
      </c>
      <c r="C150" s="15" t="s">
        <v>64</v>
      </c>
      <c r="D150" s="16">
        <v>0</v>
      </c>
      <c r="E150" s="16">
        <v>8.5297953835634104</v>
      </c>
      <c r="F150" s="16">
        <v>92.730153339167117</v>
      </c>
      <c r="G150" s="16">
        <v>339.49666438671392</v>
      </c>
      <c r="H150" s="16">
        <v>559.67497415441017</v>
      </c>
      <c r="I150" s="16">
        <v>8.0587006149792302</v>
      </c>
      <c r="J150" s="16">
        <v>19.07438090491371</v>
      </c>
      <c r="K150" s="16">
        <v>0</v>
      </c>
      <c r="L150" s="16">
        <v>2.5953842234634799E-2</v>
      </c>
      <c r="M150" s="16">
        <v>5.9535494503312103</v>
      </c>
      <c r="N150" s="16">
        <v>0</v>
      </c>
    </row>
    <row r="151" spans="1:14" x14ac:dyDescent="0.3">
      <c r="A151" s="15" t="str">
        <f>INDEX('R1. Scenario specifications'!$C$11:$C$49,MATCH($B151,'R1. Scenario specifications'!$A$11:$A$49,0))</f>
        <v>Current 1.5DS, 2030 start, 'Expect the Unexpected'</v>
      </c>
      <c r="B151" s="15" t="s">
        <v>20</v>
      </c>
      <c r="C151" s="15" t="s">
        <v>74</v>
      </c>
      <c r="D151" s="16">
        <v>0</v>
      </c>
      <c r="E151" s="16">
        <v>0</v>
      </c>
      <c r="F151" s="16">
        <v>0</v>
      </c>
      <c r="G151" s="16">
        <v>0</v>
      </c>
      <c r="H151" s="16">
        <v>30.773867420273024</v>
      </c>
      <c r="I151" s="16">
        <v>2159.7963072028433</v>
      </c>
      <c r="J151" s="16">
        <v>2509.3105957415473</v>
      </c>
      <c r="K151" s="16">
        <v>0</v>
      </c>
      <c r="L151" s="16">
        <v>55.594757659507522</v>
      </c>
      <c r="M151" s="16">
        <v>1292.9865674205921</v>
      </c>
      <c r="N151" s="16">
        <v>2298.9771768810042</v>
      </c>
    </row>
    <row r="152" spans="1:14" x14ac:dyDescent="0.3">
      <c r="A152" s="15" t="str">
        <f>INDEX('R1. Scenario specifications'!$C$11:$C$49,MATCH($B152,'R1. Scenario specifications'!$A$11:$A$49,0))</f>
        <v>Current 1.5DS, 2030 start, 'Expect the Unexpected'</v>
      </c>
      <c r="B152" s="15" t="s">
        <v>20</v>
      </c>
      <c r="C152" s="15" t="s">
        <v>65</v>
      </c>
      <c r="D152" s="16">
        <v>471.41051111951538</v>
      </c>
      <c r="E152" s="16">
        <v>245.88488321714567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</row>
    <row r="153" spans="1:14" x14ac:dyDescent="0.3">
      <c r="A153" s="15" t="str">
        <f>INDEX('R1. Scenario specifications'!$C$11:$C$49,MATCH($B153,'R1. Scenario specifications'!$A$11:$A$49,0))</f>
        <v>Current 1.5DS, 2030 start, 'Expect the Unexpected'</v>
      </c>
      <c r="B153" s="15" t="s">
        <v>20</v>
      </c>
      <c r="C153" s="15" t="s">
        <v>66</v>
      </c>
      <c r="D153" s="16">
        <v>200.44406894966971</v>
      </c>
      <c r="E153" s="16">
        <v>625.75220065602798</v>
      </c>
      <c r="F153" s="16">
        <v>508.29573757492358</v>
      </c>
      <c r="G153" s="16">
        <v>23.216637861315313</v>
      </c>
      <c r="H153" s="16">
        <v>203.77202445601787</v>
      </c>
      <c r="I153" s="16">
        <v>103.46919332844564</v>
      </c>
      <c r="J153" s="16">
        <v>15.378366285175799</v>
      </c>
      <c r="K153" s="16">
        <v>56.668584897497041</v>
      </c>
      <c r="L153" s="16">
        <v>366.11578580493159</v>
      </c>
      <c r="M153" s="16">
        <v>248.76757151156878</v>
      </c>
      <c r="N153" s="16">
        <v>23.76868448032458</v>
      </c>
    </row>
    <row r="154" spans="1:14" x14ac:dyDescent="0.3">
      <c r="A154" s="15" t="str">
        <f>INDEX('R1. Scenario specifications'!$C$11:$C$49,MATCH($B154,'R1. Scenario specifications'!$A$11:$A$49,0))</f>
        <v>Current 1.5DS, 2030 start, 'Expect the Unexpected'</v>
      </c>
      <c r="B154" s="15" t="s">
        <v>20</v>
      </c>
      <c r="C154" s="15" t="s">
        <v>75</v>
      </c>
      <c r="D154" s="16">
        <v>0</v>
      </c>
      <c r="E154" s="16">
        <v>0</v>
      </c>
      <c r="F154" s="16">
        <v>0</v>
      </c>
      <c r="G154" s="16">
        <v>0</v>
      </c>
      <c r="H154" s="16">
        <v>3.3841161730938705</v>
      </c>
      <c r="I154" s="16">
        <v>663.71712136746009</v>
      </c>
      <c r="J154" s="16">
        <v>1328.1249105705313</v>
      </c>
      <c r="K154" s="16">
        <v>0</v>
      </c>
      <c r="L154" s="16">
        <v>0</v>
      </c>
      <c r="M154" s="16">
        <v>0</v>
      </c>
      <c r="N154" s="16">
        <v>320.14695394237822</v>
      </c>
    </row>
    <row r="155" spans="1:14" x14ac:dyDescent="0.3">
      <c r="A155" s="15" t="str">
        <f>INDEX('R1. Scenario specifications'!$C$11:$C$49,MATCH($B155,'R1. Scenario specifications'!$A$11:$A$49,0))</f>
        <v>Current 1.5DS, 2030 start, 'Expect the Unexpected'</v>
      </c>
      <c r="B155" s="15" t="s">
        <v>20</v>
      </c>
      <c r="C155" s="15" t="s">
        <v>67</v>
      </c>
      <c r="D155" s="16">
        <v>0.27881728888888901</v>
      </c>
      <c r="E155" s="16">
        <v>0.33361993333333301</v>
      </c>
      <c r="F155" s="16">
        <v>83.8700462272528</v>
      </c>
      <c r="G155" s="16">
        <v>53.53277898674402</v>
      </c>
      <c r="H155" s="16">
        <v>950.45651913189727</v>
      </c>
      <c r="I155" s="16">
        <v>107.53408648660242</v>
      </c>
      <c r="J155" s="16">
        <v>68.07088782692756</v>
      </c>
      <c r="K155" s="16">
        <v>1.7516969217416656</v>
      </c>
      <c r="L155" s="16">
        <v>10.860813136697212</v>
      </c>
      <c r="M155" s="16">
        <v>150.1794946736336</v>
      </c>
      <c r="N155" s="16">
        <v>323.23364630603658</v>
      </c>
    </row>
    <row r="156" spans="1:14" x14ac:dyDescent="0.3">
      <c r="A156" s="15" t="str">
        <f>INDEX('R1. Scenario specifications'!$C$11:$C$49,MATCH($B156,'R1. Scenario specifications'!$A$11:$A$49,0))</f>
        <v>Current 1.5DS, 2030 start, 'Expect the Unexpected'</v>
      </c>
      <c r="B156" s="15" t="s">
        <v>20</v>
      </c>
      <c r="C156" s="15" t="s">
        <v>68</v>
      </c>
      <c r="D156" s="16">
        <v>122.79600979273579</v>
      </c>
      <c r="E156" s="16">
        <v>183.8081179848495</v>
      </c>
      <c r="F156" s="16">
        <v>144.31256799092671</v>
      </c>
      <c r="G156" s="16">
        <v>127.98079652186694</v>
      </c>
      <c r="H156" s="16">
        <v>956.96208612933913</v>
      </c>
      <c r="I156" s="16">
        <v>600.05171747963664</v>
      </c>
      <c r="J156" s="16">
        <v>21.743499809221252</v>
      </c>
      <c r="K156" s="16">
        <v>3.339673426365998</v>
      </c>
      <c r="L156" s="16">
        <v>92.042623686640013</v>
      </c>
      <c r="M156" s="16">
        <v>220.0171980221472</v>
      </c>
      <c r="N156" s="16">
        <v>17.11012423347778</v>
      </c>
    </row>
    <row r="157" spans="1:14" x14ac:dyDescent="0.3">
      <c r="A157" s="15" t="str">
        <f>INDEX('R1. Scenario specifications'!$C$11:$C$49,MATCH($B157,'R1. Scenario specifications'!$A$11:$A$49,0))</f>
        <v>Current 1.5DS, 2030 start, 'Expect the Unexpected'</v>
      </c>
      <c r="B157" s="15" t="s">
        <v>20</v>
      </c>
      <c r="C157" s="15" t="s">
        <v>69</v>
      </c>
      <c r="D157" s="16">
        <v>0</v>
      </c>
      <c r="E157" s="16">
        <v>0</v>
      </c>
      <c r="F157" s="16">
        <v>3.098502596802537</v>
      </c>
      <c r="G157" s="16">
        <v>36.552837722778129</v>
      </c>
      <c r="H157" s="16">
        <v>452.02739769041699</v>
      </c>
      <c r="I157" s="16">
        <v>464.96994000009227</v>
      </c>
      <c r="J157" s="16">
        <v>90.405459387940297</v>
      </c>
      <c r="K157" s="16">
        <v>82.055994998568053</v>
      </c>
      <c r="L157" s="16">
        <v>542.19839482284692</v>
      </c>
      <c r="M157" s="16">
        <v>501.23917531860957</v>
      </c>
      <c r="N157" s="16">
        <v>0</v>
      </c>
    </row>
    <row r="158" spans="1:14" x14ac:dyDescent="0.3">
      <c r="A158" s="15" t="str">
        <f>INDEX('R1. Scenario specifications'!$C$11:$C$49,MATCH($B158,'R1. Scenario specifications'!$A$11:$A$49,0))</f>
        <v>Current 1.5DS, 2030 start, 'Expect the Unexpected'</v>
      </c>
      <c r="B158" s="15" t="s">
        <v>20</v>
      </c>
      <c r="C158" s="15" t="s">
        <v>70</v>
      </c>
      <c r="D158" s="16">
        <v>68.825092565658878</v>
      </c>
      <c r="E158" s="16">
        <v>21.048080922283248</v>
      </c>
      <c r="F158" s="16">
        <v>0.39656849116918191</v>
      </c>
      <c r="G158" s="16">
        <v>0.90110621889710196</v>
      </c>
      <c r="H158" s="16">
        <v>1.5253441567670101</v>
      </c>
      <c r="I158" s="16">
        <v>0</v>
      </c>
      <c r="J158" s="16">
        <v>48.000892456349973</v>
      </c>
      <c r="K158" s="16">
        <v>0</v>
      </c>
      <c r="L158" s="16">
        <v>31.204771428254801</v>
      </c>
      <c r="M158" s="16">
        <v>18.407192921671641</v>
      </c>
      <c r="N158" s="16">
        <v>141.66594066118702</v>
      </c>
    </row>
    <row r="159" spans="1:14" x14ac:dyDescent="0.3">
      <c r="A159" s="15" t="str">
        <f>INDEX('R1. Scenario specifications'!$C$11:$C$49,MATCH($B159,'R1. Scenario specifications'!$A$11:$A$49,0))</f>
        <v>Current 1.5DS, 2030 start, 'Expect the Unexpected'</v>
      </c>
      <c r="B159" s="15" t="s">
        <v>20</v>
      </c>
      <c r="C159" s="15" t="s">
        <v>71</v>
      </c>
      <c r="D159" s="16">
        <v>12.637708883949241</v>
      </c>
      <c r="E159" s="16">
        <v>82.719415916369499</v>
      </c>
      <c r="F159" s="16">
        <v>173.59560256780961</v>
      </c>
      <c r="G159" s="16">
        <v>581.64638443326044</v>
      </c>
      <c r="H159" s="16">
        <v>2961.8819002812056</v>
      </c>
      <c r="I159" s="16">
        <v>6067.9786343570413</v>
      </c>
      <c r="J159" s="16">
        <v>10202.000523607148</v>
      </c>
      <c r="K159" s="16">
        <v>3131.0558872617758</v>
      </c>
      <c r="L159" s="16">
        <v>6112.4458768060485</v>
      </c>
      <c r="M159" s="16">
        <v>11324.292972421375</v>
      </c>
      <c r="N159" s="16">
        <v>4135.8846164094057</v>
      </c>
    </row>
    <row r="160" spans="1:14" x14ac:dyDescent="0.3">
      <c r="A160" s="15" t="str">
        <f>INDEX('R1. Scenario specifications'!$C$11:$C$49,MATCH($B160,'R1. Scenario specifications'!$A$11:$A$49,0))</f>
        <v>Current 1.5DS, 2030 start, 'Expect the Unexpected'</v>
      </c>
      <c r="B160" s="15" t="s">
        <v>20</v>
      </c>
      <c r="C160" s="15" t="s">
        <v>72</v>
      </c>
      <c r="D160" s="16">
        <v>3.9388921868092472E-3</v>
      </c>
      <c r="E160" s="16">
        <v>1.0352472304670233</v>
      </c>
      <c r="F160" s="16">
        <v>1.710734171095331</v>
      </c>
      <c r="G160" s="16">
        <v>10.613038269375846</v>
      </c>
      <c r="H160" s="16">
        <v>51.174797316916589</v>
      </c>
      <c r="I160" s="16">
        <v>39.798436357358476</v>
      </c>
      <c r="J160" s="16">
        <v>32.830118078244375</v>
      </c>
      <c r="K160" s="16">
        <v>79.105870906121879</v>
      </c>
      <c r="L160" s="16">
        <v>36.734007889889533</v>
      </c>
      <c r="M160" s="16">
        <v>53.156613177891082</v>
      </c>
      <c r="N160" s="16">
        <v>60.488377788724037</v>
      </c>
    </row>
    <row r="161" spans="1:14" x14ac:dyDescent="0.3">
      <c r="A161" s="15" t="str">
        <f>INDEX('R1. Scenario specifications'!$C$11:$C$49,MATCH($B161,'R1. Scenario specifications'!$A$11:$A$49,0))</f>
        <v>Current 1.5DS, 2030 start, 'Expect the Unexpected'</v>
      </c>
      <c r="B161" s="15" t="s">
        <v>20</v>
      </c>
      <c r="C161" s="15" t="s">
        <v>73</v>
      </c>
      <c r="D161" s="16">
        <v>164.94116315871048</v>
      </c>
      <c r="E161" s="16">
        <v>30.000000000000007</v>
      </c>
      <c r="F161" s="16">
        <v>130.00000000000003</v>
      </c>
      <c r="G161" s="16">
        <v>413.06145676947369</v>
      </c>
      <c r="H161" s="16">
        <v>2236.8081581611141</v>
      </c>
      <c r="I161" s="16">
        <v>3780.4556642570815</v>
      </c>
      <c r="J161" s="16">
        <v>8526.5612522140746</v>
      </c>
      <c r="K161" s="16">
        <v>106.4153765877564</v>
      </c>
      <c r="L161" s="16">
        <v>4001.9149298074435</v>
      </c>
      <c r="M161" s="16">
        <v>7791.226906238121</v>
      </c>
      <c r="N161" s="16">
        <v>5153.200696101243</v>
      </c>
    </row>
    <row r="162" spans="1:14" x14ac:dyDescent="0.3">
      <c r="A162" s="15" t="str">
        <f>INDEX('R1. Scenario specifications'!$C$11:$C$49,MATCH($B162,'R1. Scenario specifications'!$A$11:$A$49,0))</f>
        <v>Current 1.5DS, 2020 start, 'Expect the Unexpected' but with cheap renewables</v>
      </c>
      <c r="B162" s="15" t="s">
        <v>21</v>
      </c>
      <c r="C162" s="15" t="s">
        <v>64</v>
      </c>
      <c r="D162" s="16">
        <v>0</v>
      </c>
      <c r="E162" s="16">
        <v>8.5297953835634104</v>
      </c>
      <c r="F162" s="16">
        <v>92.730153339167117</v>
      </c>
      <c r="G162" s="16">
        <v>482.05201980129982</v>
      </c>
      <c r="H162" s="16">
        <v>79.33718402590091</v>
      </c>
      <c r="I162" s="16">
        <v>5.9551159415581498</v>
      </c>
      <c r="J162" s="16">
        <v>0</v>
      </c>
      <c r="K162" s="16">
        <v>0</v>
      </c>
      <c r="L162" s="16">
        <v>5.1880722758114004</v>
      </c>
      <c r="M162" s="16">
        <v>0</v>
      </c>
      <c r="N162" s="16">
        <v>0.81237779021272105</v>
      </c>
    </row>
    <row r="163" spans="1:14" x14ac:dyDescent="0.3">
      <c r="A163" s="15" t="str">
        <f>INDEX('R1. Scenario specifications'!$C$11:$C$49,MATCH($B163,'R1. Scenario specifications'!$A$11:$A$49,0))</f>
        <v>Current 1.5DS, 2020 start, 'Expect the Unexpected' but with cheap renewables</v>
      </c>
      <c r="B163" s="15" t="s">
        <v>21</v>
      </c>
      <c r="C163" s="15" t="s">
        <v>74</v>
      </c>
      <c r="D163" s="16">
        <v>0</v>
      </c>
      <c r="E163" s="16">
        <v>0</v>
      </c>
      <c r="F163" s="16">
        <v>0</v>
      </c>
      <c r="G163" s="16">
        <v>33.031297821021262</v>
      </c>
      <c r="H163" s="16">
        <v>907.62309735009808</v>
      </c>
      <c r="I163" s="16">
        <v>1209.3962596665865</v>
      </c>
      <c r="J163" s="16">
        <v>1002.2617313220854</v>
      </c>
      <c r="K163" s="16">
        <v>148.92927234877942</v>
      </c>
      <c r="L163" s="16">
        <v>2176.7769369409698</v>
      </c>
      <c r="M163" s="16">
        <v>860.02792673599447</v>
      </c>
      <c r="N163" s="16">
        <v>835.87756340527028</v>
      </c>
    </row>
    <row r="164" spans="1:14" x14ac:dyDescent="0.3">
      <c r="A164" s="15" t="str">
        <f>INDEX('R1. Scenario specifications'!$C$11:$C$49,MATCH($B164,'R1. Scenario specifications'!$A$11:$A$49,0))</f>
        <v>Current 1.5DS, 2020 start, 'Expect the Unexpected' but with cheap renewables</v>
      </c>
      <c r="B164" s="15" t="s">
        <v>21</v>
      </c>
      <c r="C164" s="15" t="s">
        <v>65</v>
      </c>
      <c r="D164" s="16">
        <v>471.41051111951538</v>
      </c>
      <c r="E164" s="16">
        <v>245.88488321714567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</row>
    <row r="165" spans="1:14" x14ac:dyDescent="0.3">
      <c r="A165" s="15" t="str">
        <f>INDEX('R1. Scenario specifications'!$C$11:$C$49,MATCH($B165,'R1. Scenario specifications'!$A$11:$A$49,0))</f>
        <v>Current 1.5DS, 2020 start, 'Expect the Unexpected' but with cheap renewables</v>
      </c>
      <c r="B165" s="15" t="s">
        <v>21</v>
      </c>
      <c r="C165" s="15" t="s">
        <v>66</v>
      </c>
      <c r="D165" s="16">
        <v>200.44406894966971</v>
      </c>
      <c r="E165" s="16">
        <v>625.75220065602798</v>
      </c>
      <c r="F165" s="16">
        <v>508.29573757492358</v>
      </c>
      <c r="G165" s="16">
        <v>359.49799667740371</v>
      </c>
      <c r="H165" s="16">
        <v>77.139991328723596</v>
      </c>
      <c r="I165" s="16">
        <v>28.739643411430041</v>
      </c>
      <c r="J165" s="16">
        <v>94.632524327324219</v>
      </c>
      <c r="K165" s="16">
        <v>0</v>
      </c>
      <c r="L165" s="16">
        <v>136.40756115965502</v>
      </c>
      <c r="M165" s="16">
        <v>65.160615739898162</v>
      </c>
      <c r="N165" s="16">
        <v>10.266588200406268</v>
      </c>
    </row>
    <row r="166" spans="1:14" x14ac:dyDescent="0.3">
      <c r="A166" s="15" t="str">
        <f>INDEX('R1. Scenario specifications'!$C$11:$C$49,MATCH($B166,'R1. Scenario specifications'!$A$11:$A$49,0))</f>
        <v>Current 1.5DS, 2020 start, 'Expect the Unexpected' but with cheap renewables</v>
      </c>
      <c r="B166" s="15" t="s">
        <v>21</v>
      </c>
      <c r="C166" s="15" t="s">
        <v>75</v>
      </c>
      <c r="D166" s="16">
        <v>0</v>
      </c>
      <c r="E166" s="16">
        <v>0</v>
      </c>
      <c r="F166" s="16">
        <v>0</v>
      </c>
      <c r="G166" s="16">
        <v>1.1266857723456301</v>
      </c>
      <c r="H166" s="16">
        <v>298.17779700987757</v>
      </c>
      <c r="I166" s="16">
        <v>2675.7783958768791</v>
      </c>
      <c r="J166" s="16">
        <v>117.682429870837</v>
      </c>
      <c r="K166" s="16">
        <v>41.4487955505667</v>
      </c>
      <c r="L166" s="16">
        <v>437.95208729567457</v>
      </c>
      <c r="M166" s="16">
        <v>838.98702148137374</v>
      </c>
      <c r="N166" s="16">
        <v>306.29849979512602</v>
      </c>
    </row>
    <row r="167" spans="1:14" x14ac:dyDescent="0.3">
      <c r="A167" s="15" t="str">
        <f>INDEX('R1. Scenario specifications'!$C$11:$C$49,MATCH($B167,'R1. Scenario specifications'!$A$11:$A$49,0))</f>
        <v>Current 1.5DS, 2020 start, 'Expect the Unexpected' but with cheap renewables</v>
      </c>
      <c r="B167" s="15" t="s">
        <v>21</v>
      </c>
      <c r="C167" s="15" t="s">
        <v>67</v>
      </c>
      <c r="D167" s="16">
        <v>0.27881728888888901</v>
      </c>
      <c r="E167" s="16">
        <v>0.33361993333333301</v>
      </c>
      <c r="F167" s="16">
        <v>83.8700462272528</v>
      </c>
      <c r="G167" s="16">
        <v>444.16148274164328</v>
      </c>
      <c r="H167" s="16">
        <v>410.65719617738642</v>
      </c>
      <c r="I167" s="16">
        <v>50.794893011560212</v>
      </c>
      <c r="J167" s="16">
        <v>78.569574066276772</v>
      </c>
      <c r="K167" s="16">
        <v>7.7022703277638822</v>
      </c>
      <c r="L167" s="16">
        <v>207.04953750728396</v>
      </c>
      <c r="M167" s="16">
        <v>50.457969778571311</v>
      </c>
      <c r="N167" s="16">
        <v>2428.6474087375491</v>
      </c>
    </row>
    <row r="168" spans="1:14" x14ac:dyDescent="0.3">
      <c r="A168" s="15" t="str">
        <f>INDEX('R1. Scenario specifications'!$C$11:$C$49,MATCH($B168,'R1. Scenario specifications'!$A$11:$A$49,0))</f>
        <v>Current 1.5DS, 2020 start, 'Expect the Unexpected' but with cheap renewables</v>
      </c>
      <c r="B168" s="15" t="s">
        <v>21</v>
      </c>
      <c r="C168" s="15" t="s">
        <v>68</v>
      </c>
      <c r="D168" s="16">
        <v>122.79600979273579</v>
      </c>
      <c r="E168" s="16">
        <v>183.8081179848495</v>
      </c>
      <c r="F168" s="16">
        <v>144.31256799092671</v>
      </c>
      <c r="G168" s="16">
        <v>749.86811074087427</v>
      </c>
      <c r="H168" s="16">
        <v>440.34330776525053</v>
      </c>
      <c r="I168" s="16">
        <v>320.23190828697545</v>
      </c>
      <c r="J168" s="16">
        <v>64.790050361854938</v>
      </c>
      <c r="K168" s="16">
        <v>99.481059553543389</v>
      </c>
      <c r="L168" s="16">
        <v>362.02788933393845</v>
      </c>
      <c r="M168" s="16">
        <v>139.6679073034754</v>
      </c>
      <c r="N168" s="16">
        <v>24.712695068265219</v>
      </c>
    </row>
    <row r="169" spans="1:14" x14ac:dyDescent="0.3">
      <c r="A169" s="15" t="str">
        <f>INDEX('R1. Scenario specifications'!$C$11:$C$49,MATCH($B169,'R1. Scenario specifications'!$A$11:$A$49,0))</f>
        <v>Current 1.5DS, 2020 start, 'Expect the Unexpected' but with cheap renewables</v>
      </c>
      <c r="B169" s="15" t="s">
        <v>21</v>
      </c>
      <c r="C169" s="15" t="s">
        <v>69</v>
      </c>
      <c r="D169" s="16">
        <v>0</v>
      </c>
      <c r="E169" s="16">
        <v>0</v>
      </c>
      <c r="F169" s="16">
        <v>3.098502596802537</v>
      </c>
      <c r="G169" s="16">
        <v>194.48130341741404</v>
      </c>
      <c r="H169" s="16">
        <v>305.36117015201683</v>
      </c>
      <c r="I169" s="16">
        <v>479.78046480991395</v>
      </c>
      <c r="J169" s="16">
        <v>85.19839155379789</v>
      </c>
      <c r="K169" s="16">
        <v>271.92857762484925</v>
      </c>
      <c r="L169" s="16">
        <v>567.91187018685048</v>
      </c>
      <c r="M169" s="16">
        <v>554.43133703815704</v>
      </c>
      <c r="N169" s="16">
        <v>0</v>
      </c>
    </row>
    <row r="170" spans="1:14" x14ac:dyDescent="0.3">
      <c r="A170" s="15" t="str">
        <f>INDEX('R1. Scenario specifications'!$C$11:$C$49,MATCH($B170,'R1. Scenario specifications'!$A$11:$A$49,0))</f>
        <v>Current 1.5DS, 2020 start, 'Expect the Unexpected' but with cheap renewables</v>
      </c>
      <c r="B170" s="15" t="s">
        <v>21</v>
      </c>
      <c r="C170" s="15" t="s">
        <v>70</v>
      </c>
      <c r="D170" s="16">
        <v>68.825092565658878</v>
      </c>
      <c r="E170" s="16">
        <v>21.048080922283248</v>
      </c>
      <c r="F170" s="16">
        <v>0.39656849116918191</v>
      </c>
      <c r="G170" s="16">
        <v>4.1890184417686696</v>
      </c>
      <c r="H170" s="16">
        <v>0.55069117056222505</v>
      </c>
      <c r="I170" s="16">
        <v>4.2824635858847797</v>
      </c>
      <c r="J170" s="16">
        <v>39.917781792107299</v>
      </c>
      <c r="K170" s="16">
        <v>6.3550687117341704</v>
      </c>
      <c r="L170" s="16">
        <v>44.823843755635792</v>
      </c>
      <c r="M170" s="16">
        <v>24.740632016702399</v>
      </c>
      <c r="N170" s="16">
        <v>145.82595302099952</v>
      </c>
    </row>
    <row r="171" spans="1:14" x14ac:dyDescent="0.3">
      <c r="A171" s="15" t="str">
        <f>INDEX('R1. Scenario specifications'!$C$11:$C$49,MATCH($B171,'R1. Scenario specifications'!$A$11:$A$49,0))</f>
        <v>Current 1.5DS, 2020 start, 'Expect the Unexpected' but with cheap renewables</v>
      </c>
      <c r="B171" s="15" t="s">
        <v>21</v>
      </c>
      <c r="C171" s="15" t="s">
        <v>71</v>
      </c>
      <c r="D171" s="16">
        <v>12.637708883949241</v>
      </c>
      <c r="E171" s="16">
        <v>82.719415916369499</v>
      </c>
      <c r="F171" s="16">
        <v>173.59560256780961</v>
      </c>
      <c r="G171" s="16">
        <v>1058.5924386239963</v>
      </c>
      <c r="H171" s="16">
        <v>3704.616815247507</v>
      </c>
      <c r="I171" s="16">
        <v>6585.0680273729258</v>
      </c>
      <c r="J171" s="16">
        <v>7016.293366573891</v>
      </c>
      <c r="K171" s="16">
        <v>3787.9552926677798</v>
      </c>
      <c r="L171" s="16">
        <v>8833.653320848458</v>
      </c>
      <c r="M171" s="16">
        <v>9916.0016707287668</v>
      </c>
      <c r="N171" s="16">
        <v>6917.0768149806754</v>
      </c>
    </row>
    <row r="172" spans="1:14" x14ac:dyDescent="0.3">
      <c r="A172" s="15" t="str">
        <f>INDEX('R1. Scenario specifications'!$C$11:$C$49,MATCH($B172,'R1. Scenario specifications'!$A$11:$A$49,0))</f>
        <v>Current 1.5DS, 2020 start, 'Expect the Unexpected' but with cheap renewables</v>
      </c>
      <c r="B172" s="15" t="s">
        <v>21</v>
      </c>
      <c r="C172" s="15" t="s">
        <v>72</v>
      </c>
      <c r="D172" s="16">
        <v>3.9388921868092472E-3</v>
      </c>
      <c r="E172" s="16">
        <v>1.0352472304670233</v>
      </c>
      <c r="F172" s="16">
        <v>1.710734171095331</v>
      </c>
      <c r="G172" s="16">
        <v>14.690760492372412</v>
      </c>
      <c r="H172" s="16">
        <v>65.480445866301068</v>
      </c>
      <c r="I172" s="16">
        <v>42.047579844036477</v>
      </c>
      <c r="J172" s="16">
        <v>140.18492538623983</v>
      </c>
      <c r="K172" s="16">
        <v>55.182047289136932</v>
      </c>
      <c r="L172" s="16">
        <v>138.18358085695485</v>
      </c>
      <c r="M172" s="16">
        <v>102.83885910234275</v>
      </c>
      <c r="N172" s="16">
        <v>91.642516802713757</v>
      </c>
    </row>
    <row r="173" spans="1:14" x14ac:dyDescent="0.3">
      <c r="A173" s="15" t="str">
        <f>INDEX('R1. Scenario specifications'!$C$11:$C$49,MATCH($B173,'R1. Scenario specifications'!$A$11:$A$49,0))</f>
        <v>Current 1.5DS, 2020 start, 'Expect the Unexpected' but with cheap renewables</v>
      </c>
      <c r="B173" s="15" t="s">
        <v>21</v>
      </c>
      <c r="C173" s="15" t="s">
        <v>73</v>
      </c>
      <c r="D173" s="16">
        <v>164.94116315871048</v>
      </c>
      <c r="E173" s="16">
        <v>30.000000000000007</v>
      </c>
      <c r="F173" s="16">
        <v>130.00000000000003</v>
      </c>
      <c r="G173" s="16">
        <v>1537.4581188675261</v>
      </c>
      <c r="H173" s="16">
        <v>2674.9800669611282</v>
      </c>
      <c r="I173" s="16">
        <v>5178.1925504688043</v>
      </c>
      <c r="J173" s="16">
        <v>5364.0940570172406</v>
      </c>
      <c r="K173" s="16">
        <v>2584.975774636458</v>
      </c>
      <c r="L173" s="16">
        <v>9076.7993340243811</v>
      </c>
      <c r="M173" s="16">
        <v>9310.3281787253345</v>
      </c>
      <c r="N173" s="16">
        <v>10962.214581709099</v>
      </c>
    </row>
    <row r="174" spans="1:14" x14ac:dyDescent="0.3">
      <c r="A174" s="15" t="str">
        <f>INDEX('R1. Scenario specifications'!$C$11:$C$49,MATCH($B174,'R1. Scenario specifications'!$A$11:$A$49,0))</f>
        <v>Current 1.5DS, 2030 start, 'Expect the Unexpected' but with cheap renewables</v>
      </c>
      <c r="B174" s="15" t="s">
        <v>22</v>
      </c>
      <c r="C174" s="15" t="s">
        <v>64</v>
      </c>
      <c r="D174" s="16">
        <v>0</v>
      </c>
      <c r="E174" s="16">
        <v>8.5297953835634104</v>
      </c>
      <c r="F174" s="16">
        <v>92.730153339167117</v>
      </c>
      <c r="G174" s="16">
        <v>339.49666438671392</v>
      </c>
      <c r="H174" s="16">
        <v>562.55174197201359</v>
      </c>
      <c r="I174" s="16">
        <v>8.1257672037459301</v>
      </c>
      <c r="J174" s="16">
        <v>13.920979881746149</v>
      </c>
      <c r="K174" s="16">
        <v>0</v>
      </c>
      <c r="L174" s="16">
        <v>3.3575405338407398</v>
      </c>
      <c r="M174" s="16">
        <v>8.4812382407356388</v>
      </c>
      <c r="N174" s="16">
        <v>0</v>
      </c>
    </row>
    <row r="175" spans="1:14" x14ac:dyDescent="0.3">
      <c r="A175" s="15" t="str">
        <f>INDEX('R1. Scenario specifications'!$C$11:$C$49,MATCH($B175,'R1. Scenario specifications'!$A$11:$A$49,0))</f>
        <v>Current 1.5DS, 2030 start, 'Expect the Unexpected' but with cheap renewables</v>
      </c>
      <c r="B175" s="15" t="s">
        <v>22</v>
      </c>
      <c r="C175" s="15" t="s">
        <v>74</v>
      </c>
      <c r="D175" s="16">
        <v>0</v>
      </c>
      <c r="E175" s="16">
        <v>0</v>
      </c>
      <c r="F175" s="16">
        <v>0</v>
      </c>
      <c r="G175" s="16">
        <v>0</v>
      </c>
      <c r="H175" s="16">
        <v>30.773867420273024</v>
      </c>
      <c r="I175" s="16">
        <v>2160.0008919850993</v>
      </c>
      <c r="J175" s="16">
        <v>2515.281577693805</v>
      </c>
      <c r="K175" s="16">
        <v>0</v>
      </c>
      <c r="L175" s="16">
        <v>52.461517133006083</v>
      </c>
      <c r="M175" s="16">
        <v>1313.2365287356758</v>
      </c>
      <c r="N175" s="16">
        <v>2272.7398511934298</v>
      </c>
    </row>
    <row r="176" spans="1:14" x14ac:dyDescent="0.3">
      <c r="A176" s="15" t="str">
        <f>INDEX('R1. Scenario specifications'!$C$11:$C$49,MATCH($B176,'R1. Scenario specifications'!$A$11:$A$49,0))</f>
        <v>Current 1.5DS, 2030 start, 'Expect the Unexpected' but with cheap renewables</v>
      </c>
      <c r="B176" s="15" t="s">
        <v>22</v>
      </c>
      <c r="C176" s="15" t="s">
        <v>65</v>
      </c>
      <c r="D176" s="16">
        <v>471.41051111951538</v>
      </c>
      <c r="E176" s="16">
        <v>245.88488321714567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</row>
    <row r="177" spans="1:14" x14ac:dyDescent="0.3">
      <c r="A177" s="15" t="str">
        <f>INDEX('R1. Scenario specifications'!$C$11:$C$49,MATCH($B177,'R1. Scenario specifications'!$A$11:$A$49,0))</f>
        <v>Current 1.5DS, 2030 start, 'Expect the Unexpected' but with cheap renewables</v>
      </c>
      <c r="B177" s="15" t="s">
        <v>22</v>
      </c>
      <c r="C177" s="15" t="s">
        <v>66</v>
      </c>
      <c r="D177" s="16">
        <v>200.44406894966971</v>
      </c>
      <c r="E177" s="16">
        <v>625.75220065602798</v>
      </c>
      <c r="F177" s="16">
        <v>508.29573757492358</v>
      </c>
      <c r="G177" s="16">
        <v>23.216637861315313</v>
      </c>
      <c r="H177" s="16">
        <v>202.35102561674879</v>
      </c>
      <c r="I177" s="16">
        <v>103.4691933284455</v>
      </c>
      <c r="J177" s="16">
        <v>15.3783662851749</v>
      </c>
      <c r="K177" s="16">
        <v>56.966478792761293</v>
      </c>
      <c r="L177" s="16">
        <v>368.16229004609966</v>
      </c>
      <c r="M177" s="16">
        <v>273.05793771571132</v>
      </c>
      <c r="N177" s="16">
        <v>23.63623938846829</v>
      </c>
    </row>
    <row r="178" spans="1:14" x14ac:dyDescent="0.3">
      <c r="A178" s="15" t="str">
        <f>INDEX('R1. Scenario specifications'!$C$11:$C$49,MATCH($B178,'R1. Scenario specifications'!$A$11:$A$49,0))</f>
        <v>Current 1.5DS, 2030 start, 'Expect the Unexpected' but with cheap renewables</v>
      </c>
      <c r="B178" s="15" t="s">
        <v>22</v>
      </c>
      <c r="C178" s="15" t="s">
        <v>75</v>
      </c>
      <c r="D178" s="16">
        <v>0</v>
      </c>
      <c r="E178" s="16">
        <v>0</v>
      </c>
      <c r="F178" s="16">
        <v>0</v>
      </c>
      <c r="G178" s="16">
        <v>0</v>
      </c>
      <c r="H178" s="16">
        <v>3.3841161730938705</v>
      </c>
      <c r="I178" s="16">
        <v>662.16829457881602</v>
      </c>
      <c r="J178" s="16">
        <v>1333.418968126253</v>
      </c>
      <c r="K178" s="16">
        <v>0</v>
      </c>
      <c r="L178" s="16">
        <v>0</v>
      </c>
      <c r="M178" s="16">
        <v>0</v>
      </c>
      <c r="N178" s="16">
        <v>323.9101757996529</v>
      </c>
    </row>
    <row r="179" spans="1:14" x14ac:dyDescent="0.3">
      <c r="A179" s="15" t="str">
        <f>INDEX('R1. Scenario specifications'!$C$11:$C$49,MATCH($B179,'R1. Scenario specifications'!$A$11:$A$49,0))</f>
        <v>Current 1.5DS, 2030 start, 'Expect the Unexpected' but with cheap renewables</v>
      </c>
      <c r="B179" s="15" t="s">
        <v>22</v>
      </c>
      <c r="C179" s="15" t="s">
        <v>67</v>
      </c>
      <c r="D179" s="16">
        <v>0.27881728888888901</v>
      </c>
      <c r="E179" s="16">
        <v>0.33361993333333301</v>
      </c>
      <c r="F179" s="16">
        <v>83.8700462272528</v>
      </c>
      <c r="G179" s="16">
        <v>53.53277898674402</v>
      </c>
      <c r="H179" s="16">
        <v>951.87728161394375</v>
      </c>
      <c r="I179" s="16">
        <v>106.80347079963983</v>
      </c>
      <c r="J179" s="16">
        <v>68.070887826925059</v>
      </c>
      <c r="K179" s="16">
        <v>1.7516969217416656</v>
      </c>
      <c r="L179" s="16">
        <v>10.860813136697212</v>
      </c>
      <c r="M179" s="16">
        <v>150.1794946736361</v>
      </c>
      <c r="N179" s="16">
        <v>322.57286435715355</v>
      </c>
    </row>
    <row r="180" spans="1:14" x14ac:dyDescent="0.3">
      <c r="A180" s="15" t="str">
        <f>INDEX('R1. Scenario specifications'!$C$11:$C$49,MATCH($B180,'R1. Scenario specifications'!$A$11:$A$49,0))</f>
        <v>Current 1.5DS, 2030 start, 'Expect the Unexpected' but with cheap renewables</v>
      </c>
      <c r="B180" s="15" t="s">
        <v>22</v>
      </c>
      <c r="C180" s="15" t="s">
        <v>68</v>
      </c>
      <c r="D180" s="16">
        <v>122.79600979273579</v>
      </c>
      <c r="E180" s="16">
        <v>183.8081179848495</v>
      </c>
      <c r="F180" s="16">
        <v>144.31256799092671</v>
      </c>
      <c r="G180" s="16">
        <v>127.98079652186694</v>
      </c>
      <c r="H180" s="16">
        <v>961.2519506754154</v>
      </c>
      <c r="I180" s="16">
        <v>593.85329673443061</v>
      </c>
      <c r="J180" s="16">
        <v>21.743499809221241</v>
      </c>
      <c r="K180" s="16">
        <v>3.339673426365998</v>
      </c>
      <c r="L180" s="16">
        <v>91.716415871136789</v>
      </c>
      <c r="M180" s="16">
        <v>223.2251104080832</v>
      </c>
      <c r="N180" s="16">
        <v>17.026244074692521</v>
      </c>
    </row>
    <row r="181" spans="1:14" x14ac:dyDescent="0.3">
      <c r="A181" s="15" t="str">
        <f>INDEX('R1. Scenario specifications'!$C$11:$C$49,MATCH($B181,'R1. Scenario specifications'!$A$11:$A$49,0))</f>
        <v>Current 1.5DS, 2030 start, 'Expect the Unexpected' but with cheap renewables</v>
      </c>
      <c r="B181" s="15" t="s">
        <v>22</v>
      </c>
      <c r="C181" s="15" t="s">
        <v>69</v>
      </c>
      <c r="D181" s="16">
        <v>0</v>
      </c>
      <c r="E181" s="16">
        <v>0</v>
      </c>
      <c r="F181" s="16">
        <v>3.098502596802537</v>
      </c>
      <c r="G181" s="16">
        <v>36.552837722778129</v>
      </c>
      <c r="H181" s="16">
        <v>459.40148485290399</v>
      </c>
      <c r="I181" s="16">
        <v>457.75306133465307</v>
      </c>
      <c r="J181" s="16">
        <v>90.405459387940297</v>
      </c>
      <c r="K181" s="16">
        <v>82.055994998568053</v>
      </c>
      <c r="L181" s="16">
        <v>535.60682915020129</v>
      </c>
      <c r="M181" s="16">
        <v>502.05844336529799</v>
      </c>
      <c r="N181" s="16">
        <v>0</v>
      </c>
    </row>
    <row r="182" spans="1:14" x14ac:dyDescent="0.3">
      <c r="A182" s="15" t="str">
        <f>INDEX('R1. Scenario specifications'!$C$11:$C$49,MATCH($B182,'R1. Scenario specifications'!$A$11:$A$49,0))</f>
        <v>Current 1.5DS, 2030 start, 'Expect the Unexpected' but with cheap renewables</v>
      </c>
      <c r="B182" s="15" t="s">
        <v>22</v>
      </c>
      <c r="C182" s="15" t="s">
        <v>70</v>
      </c>
      <c r="D182" s="16">
        <v>68.825092565658878</v>
      </c>
      <c r="E182" s="16">
        <v>21.048080922283248</v>
      </c>
      <c r="F182" s="16">
        <v>0.39656849116918191</v>
      </c>
      <c r="G182" s="16">
        <v>0.90110621889710196</v>
      </c>
      <c r="H182" s="16">
        <v>1.5253441567669901</v>
      </c>
      <c r="I182" s="16">
        <v>0</v>
      </c>
      <c r="J182" s="16">
        <v>48.000892564821349</v>
      </c>
      <c r="K182" s="16">
        <v>0</v>
      </c>
      <c r="L182" s="16">
        <v>31.3813195483554</v>
      </c>
      <c r="M182" s="16">
        <v>17.816481549365221</v>
      </c>
      <c r="N182" s="16">
        <v>142.37681253268559</v>
      </c>
    </row>
    <row r="183" spans="1:14" x14ac:dyDescent="0.3">
      <c r="A183" s="15" t="str">
        <f>INDEX('R1. Scenario specifications'!$C$11:$C$49,MATCH($B183,'R1. Scenario specifications'!$A$11:$A$49,0))</f>
        <v>Current 1.5DS, 2030 start, 'Expect the Unexpected' but with cheap renewables</v>
      </c>
      <c r="B183" s="15" t="s">
        <v>22</v>
      </c>
      <c r="C183" s="15" t="s">
        <v>71</v>
      </c>
      <c r="D183" s="16">
        <v>12.637708883949241</v>
      </c>
      <c r="E183" s="16">
        <v>82.719415916369499</v>
      </c>
      <c r="F183" s="16">
        <v>173.59560256780961</v>
      </c>
      <c r="G183" s="16">
        <v>581.64638443326044</v>
      </c>
      <c r="H183" s="16">
        <v>2963.5733568459609</v>
      </c>
      <c r="I183" s="16">
        <v>6073.9953051208604</v>
      </c>
      <c r="J183" s="16">
        <v>10235.844892699719</v>
      </c>
      <c r="K183" s="16">
        <v>3138.8031771666356</v>
      </c>
      <c r="L183" s="16">
        <v>6126.8545781239427</v>
      </c>
      <c r="M183" s="16">
        <v>11557.641759999196</v>
      </c>
      <c r="N183" s="16">
        <v>3791.0789079648116</v>
      </c>
    </row>
    <row r="184" spans="1:14" x14ac:dyDescent="0.3">
      <c r="A184" s="15" t="str">
        <f>INDEX('R1. Scenario specifications'!$C$11:$C$49,MATCH($B184,'R1. Scenario specifications'!$A$11:$A$49,0))</f>
        <v>Current 1.5DS, 2030 start, 'Expect the Unexpected' but with cheap renewables</v>
      </c>
      <c r="B184" s="15" t="s">
        <v>22</v>
      </c>
      <c r="C184" s="15" t="s">
        <v>72</v>
      </c>
      <c r="D184" s="16">
        <v>3.9388921868092472E-3</v>
      </c>
      <c r="E184" s="16">
        <v>1.0352472304670233</v>
      </c>
      <c r="F184" s="16">
        <v>1.710734171095331</v>
      </c>
      <c r="G184" s="16">
        <v>10.613038269375846</v>
      </c>
      <c r="H184" s="16">
        <v>51.174797316916589</v>
      </c>
      <c r="I184" s="16">
        <v>39.134301059867376</v>
      </c>
      <c r="J184" s="16">
        <v>32.830118078244375</v>
      </c>
      <c r="K184" s="16">
        <v>78.79064613716838</v>
      </c>
      <c r="L184" s="16">
        <v>36.361635838112235</v>
      </c>
      <c r="M184" s="16">
        <v>53.018130850469582</v>
      </c>
      <c r="N184" s="16">
        <v>60.148047477596535</v>
      </c>
    </row>
    <row r="185" spans="1:14" x14ac:dyDescent="0.3">
      <c r="A185" s="15" t="str">
        <f>INDEX('R1. Scenario specifications'!$C$11:$C$49,MATCH($B185,'R1. Scenario specifications'!$A$11:$A$49,0))</f>
        <v>Current 1.5DS, 2030 start, 'Expect the Unexpected' but with cheap renewables</v>
      </c>
      <c r="B185" s="15" t="s">
        <v>22</v>
      </c>
      <c r="C185" s="15" t="s">
        <v>73</v>
      </c>
      <c r="D185" s="16">
        <v>164.94116315871048</v>
      </c>
      <c r="E185" s="16">
        <v>30.000000000000007</v>
      </c>
      <c r="F185" s="16">
        <v>130.00000000000003</v>
      </c>
      <c r="G185" s="16">
        <v>413.06145676947369</v>
      </c>
      <c r="H185" s="16">
        <v>2243.1321431471224</v>
      </c>
      <c r="I185" s="16">
        <v>3785.3030269798701</v>
      </c>
      <c r="J185" s="16">
        <v>8509.6038653648156</v>
      </c>
      <c r="K185" s="16">
        <v>106.39988444012141</v>
      </c>
      <c r="L185" s="16">
        <v>3926.3496662476255</v>
      </c>
      <c r="M185" s="16">
        <v>7828.423057019585</v>
      </c>
      <c r="N185" s="16">
        <v>5184.0588989087937</v>
      </c>
    </row>
    <row r="186" spans="1:14" x14ac:dyDescent="0.3">
      <c r="A186" s="15" t="str">
        <f>INDEX('R1. Scenario specifications'!$C$11:$C$49,MATCH($B186,'R1. Scenario specifications'!$A$11:$A$49,0))</f>
        <v>Current 1.5DS, 2020 start, 'Expect the Unexpected' but with cheap CCS</v>
      </c>
      <c r="B186" s="15" t="s">
        <v>23</v>
      </c>
      <c r="C186" s="15" t="s">
        <v>64</v>
      </c>
      <c r="D186" s="16">
        <v>0</v>
      </c>
      <c r="E186" s="16">
        <v>8.5297953835634104</v>
      </c>
      <c r="F186" s="16">
        <v>92.730153339167117</v>
      </c>
      <c r="G186" s="16">
        <v>481.47302897863352</v>
      </c>
      <c r="H186" s="16">
        <v>80.353415394514826</v>
      </c>
      <c r="I186" s="16">
        <v>5.9551159415581498</v>
      </c>
      <c r="J186" s="16">
        <v>0</v>
      </c>
      <c r="K186" s="16">
        <v>0</v>
      </c>
      <c r="L186" s="16">
        <v>5.1880722758114004</v>
      </c>
      <c r="M186" s="16">
        <v>0</v>
      </c>
      <c r="N186" s="16">
        <v>0.81237779021272205</v>
      </c>
    </row>
    <row r="187" spans="1:14" x14ac:dyDescent="0.3">
      <c r="A187" s="15" t="str">
        <f>INDEX('R1. Scenario specifications'!$C$11:$C$49,MATCH($B187,'R1. Scenario specifications'!$A$11:$A$49,0))</f>
        <v>Current 1.5DS, 2020 start, 'Expect the Unexpected' but with cheap CCS</v>
      </c>
      <c r="B187" s="15" t="s">
        <v>23</v>
      </c>
      <c r="C187" s="15" t="s">
        <v>74</v>
      </c>
      <c r="D187" s="16">
        <v>0</v>
      </c>
      <c r="E187" s="16">
        <v>0</v>
      </c>
      <c r="F187" s="16">
        <v>0</v>
      </c>
      <c r="G187" s="16">
        <v>33.031297821021255</v>
      </c>
      <c r="H187" s="16">
        <v>907.59380340864072</v>
      </c>
      <c r="I187" s="16">
        <v>1210.4247746062952</v>
      </c>
      <c r="J187" s="16">
        <v>995.80025820072535</v>
      </c>
      <c r="K187" s="16">
        <v>170.45792425469358</v>
      </c>
      <c r="L187" s="16">
        <v>2158.5483471150906</v>
      </c>
      <c r="M187" s="16">
        <v>862.62055954267589</v>
      </c>
      <c r="N187" s="16">
        <v>836.51375483516313</v>
      </c>
    </row>
    <row r="188" spans="1:14" x14ac:dyDescent="0.3">
      <c r="A188" s="15" t="str">
        <f>INDEX('R1. Scenario specifications'!$C$11:$C$49,MATCH($B188,'R1. Scenario specifications'!$A$11:$A$49,0))</f>
        <v>Current 1.5DS, 2020 start, 'Expect the Unexpected' but with cheap CCS</v>
      </c>
      <c r="B188" s="15" t="s">
        <v>23</v>
      </c>
      <c r="C188" s="15" t="s">
        <v>65</v>
      </c>
      <c r="D188" s="16">
        <v>471.41051111951538</v>
      </c>
      <c r="E188" s="16">
        <v>245.88488321714567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</row>
    <row r="189" spans="1:14" x14ac:dyDescent="0.3">
      <c r="A189" s="15" t="str">
        <f>INDEX('R1. Scenario specifications'!$C$11:$C$49,MATCH($B189,'R1. Scenario specifications'!$A$11:$A$49,0))</f>
        <v>Current 1.5DS, 2020 start, 'Expect the Unexpected' but with cheap CCS</v>
      </c>
      <c r="B189" s="15" t="s">
        <v>23</v>
      </c>
      <c r="C189" s="15" t="s">
        <v>66</v>
      </c>
      <c r="D189" s="16">
        <v>200.44406894966971</v>
      </c>
      <c r="E189" s="16">
        <v>625.75220065602798</v>
      </c>
      <c r="F189" s="16">
        <v>508.29573757492358</v>
      </c>
      <c r="G189" s="16">
        <v>359.0951716609311</v>
      </c>
      <c r="H189" s="16">
        <v>77.111955789077996</v>
      </c>
      <c r="I189" s="16">
        <v>27.622237127149422</v>
      </c>
      <c r="J189" s="16">
        <v>92.29807665938749</v>
      </c>
      <c r="K189" s="16">
        <v>0</v>
      </c>
      <c r="L189" s="16">
        <v>139.64234018276488</v>
      </c>
      <c r="M189" s="16">
        <v>62.092735354832911</v>
      </c>
      <c r="N189" s="16">
        <v>9.8874974559852902</v>
      </c>
    </row>
    <row r="190" spans="1:14" x14ac:dyDescent="0.3">
      <c r="A190" s="15" t="str">
        <f>INDEX('R1. Scenario specifications'!$C$11:$C$49,MATCH($B190,'R1. Scenario specifications'!$A$11:$A$49,0))</f>
        <v>Current 1.5DS, 2020 start, 'Expect the Unexpected' but with cheap CCS</v>
      </c>
      <c r="B190" s="15" t="s">
        <v>23</v>
      </c>
      <c r="C190" s="15" t="s">
        <v>75</v>
      </c>
      <c r="D190" s="16">
        <v>0</v>
      </c>
      <c r="E190" s="16">
        <v>0</v>
      </c>
      <c r="F190" s="16">
        <v>0</v>
      </c>
      <c r="G190" s="16">
        <v>1.1266857723456301</v>
      </c>
      <c r="H190" s="16">
        <v>298.26483524502981</v>
      </c>
      <c r="I190" s="16">
        <v>2682.4947812219011</v>
      </c>
      <c r="J190" s="16">
        <v>113.14135747952</v>
      </c>
      <c r="K190" s="16">
        <v>41.213786735252597</v>
      </c>
      <c r="L190" s="16">
        <v>374.27970166300736</v>
      </c>
      <c r="M190" s="16">
        <v>833.40623829681147</v>
      </c>
      <c r="N190" s="16">
        <v>341.2966987521728</v>
      </c>
    </row>
    <row r="191" spans="1:14" x14ac:dyDescent="0.3">
      <c r="A191" s="15" t="str">
        <f>INDEX('R1. Scenario specifications'!$C$11:$C$49,MATCH($B191,'R1. Scenario specifications'!$A$11:$A$49,0))</f>
        <v>Current 1.5DS, 2020 start, 'Expect the Unexpected' but with cheap CCS</v>
      </c>
      <c r="B191" s="15" t="s">
        <v>23</v>
      </c>
      <c r="C191" s="15" t="s">
        <v>67</v>
      </c>
      <c r="D191" s="16">
        <v>0.27881728888888901</v>
      </c>
      <c r="E191" s="16">
        <v>0.33361993333333301</v>
      </c>
      <c r="F191" s="16">
        <v>83.8700462272528</v>
      </c>
      <c r="G191" s="16">
        <v>444.16148274164232</v>
      </c>
      <c r="H191" s="16">
        <v>410.35123503314946</v>
      </c>
      <c r="I191" s="16">
        <v>50.904508340405215</v>
      </c>
      <c r="J191" s="16">
        <v>78.569574066276772</v>
      </c>
      <c r="K191" s="16">
        <v>7.7022703277638822</v>
      </c>
      <c r="L191" s="16">
        <v>213.46035385559338</v>
      </c>
      <c r="M191" s="16">
        <v>50.457969778571311</v>
      </c>
      <c r="N191" s="16">
        <v>2667.3405359687363</v>
      </c>
    </row>
    <row r="192" spans="1:14" x14ac:dyDescent="0.3">
      <c r="A192" s="15" t="str">
        <f>INDEX('R1. Scenario specifications'!$C$11:$C$49,MATCH($B192,'R1. Scenario specifications'!$A$11:$A$49,0))</f>
        <v>Current 1.5DS, 2020 start, 'Expect the Unexpected' but with cheap CCS</v>
      </c>
      <c r="B192" s="15" t="s">
        <v>23</v>
      </c>
      <c r="C192" s="15" t="s">
        <v>68</v>
      </c>
      <c r="D192" s="16">
        <v>122.79600979273579</v>
      </c>
      <c r="E192" s="16">
        <v>183.8081179848495</v>
      </c>
      <c r="F192" s="16">
        <v>144.31256799092671</v>
      </c>
      <c r="G192" s="16">
        <v>746.92306513409255</v>
      </c>
      <c r="H192" s="16">
        <v>439.2610572334367</v>
      </c>
      <c r="I192" s="16">
        <v>327.52950755362758</v>
      </c>
      <c r="J192" s="16">
        <v>62.804898188097901</v>
      </c>
      <c r="K192" s="16">
        <v>100.60963709685191</v>
      </c>
      <c r="L192" s="16">
        <v>399.99885796664699</v>
      </c>
      <c r="M192" s="16">
        <v>130.69080118171621</v>
      </c>
      <c r="N192" s="16">
        <v>26.665265805821729</v>
      </c>
    </row>
    <row r="193" spans="1:14" x14ac:dyDescent="0.3">
      <c r="A193" s="15" t="str">
        <f>INDEX('R1. Scenario specifications'!$C$11:$C$49,MATCH($B193,'R1. Scenario specifications'!$A$11:$A$49,0))</f>
        <v>Current 1.5DS, 2020 start, 'Expect the Unexpected' but with cheap CCS</v>
      </c>
      <c r="B193" s="15" t="s">
        <v>23</v>
      </c>
      <c r="C193" s="15" t="s">
        <v>69</v>
      </c>
      <c r="D193" s="16">
        <v>0</v>
      </c>
      <c r="E193" s="16">
        <v>0</v>
      </c>
      <c r="F193" s="16">
        <v>3.098502596802537</v>
      </c>
      <c r="G193" s="16">
        <v>194.31125741831625</v>
      </c>
      <c r="H193" s="16">
        <v>305.53121615111479</v>
      </c>
      <c r="I193" s="16">
        <v>479.78046480991384</v>
      </c>
      <c r="J193" s="16">
        <v>85.19839155379789</v>
      </c>
      <c r="K193" s="16">
        <v>280.00543048834646</v>
      </c>
      <c r="L193" s="16">
        <v>561.87169634137831</v>
      </c>
      <c r="M193" s="16">
        <v>552.39465802013319</v>
      </c>
      <c r="N193" s="16">
        <v>0</v>
      </c>
    </row>
    <row r="194" spans="1:14" x14ac:dyDescent="0.3">
      <c r="A194" s="15" t="str">
        <f>INDEX('R1. Scenario specifications'!$C$11:$C$49,MATCH($B194,'R1. Scenario specifications'!$A$11:$A$49,0))</f>
        <v>Current 1.5DS, 2020 start, 'Expect the Unexpected' but with cheap CCS</v>
      </c>
      <c r="B194" s="15" t="s">
        <v>23</v>
      </c>
      <c r="C194" s="15" t="s">
        <v>70</v>
      </c>
      <c r="D194" s="16">
        <v>68.825092565658878</v>
      </c>
      <c r="E194" s="16">
        <v>21.048080922283248</v>
      </c>
      <c r="F194" s="16">
        <v>0.39656849116918191</v>
      </c>
      <c r="G194" s="16">
        <v>4.1890184417686802</v>
      </c>
      <c r="H194" s="16">
        <v>0.55069117056221795</v>
      </c>
      <c r="I194" s="16">
        <v>4.2824635858847797</v>
      </c>
      <c r="J194" s="16">
        <v>39.776928073337203</v>
      </c>
      <c r="K194" s="16">
        <v>6.4273697486168446</v>
      </c>
      <c r="L194" s="16">
        <v>45.140489584791403</v>
      </c>
      <c r="M194" s="16">
        <v>24.453878715018199</v>
      </c>
      <c r="N194" s="16">
        <v>171.04059248708899</v>
      </c>
    </row>
    <row r="195" spans="1:14" x14ac:dyDescent="0.3">
      <c r="A195" s="15" t="str">
        <f>INDEX('R1. Scenario specifications'!$C$11:$C$49,MATCH($B195,'R1. Scenario specifications'!$A$11:$A$49,0))</f>
        <v>Current 1.5DS, 2020 start, 'Expect the Unexpected' but with cheap CCS</v>
      </c>
      <c r="B195" s="15" t="s">
        <v>23</v>
      </c>
      <c r="C195" s="15" t="s">
        <v>71</v>
      </c>
      <c r="D195" s="16">
        <v>12.637708883949241</v>
      </c>
      <c r="E195" s="16">
        <v>82.719415916369499</v>
      </c>
      <c r="F195" s="16">
        <v>173.59560256780961</v>
      </c>
      <c r="G195" s="16">
        <v>1058.5924386239963</v>
      </c>
      <c r="H195" s="16">
        <v>3703.920287352008</v>
      </c>
      <c r="I195" s="16">
        <v>6577.7432592335081</v>
      </c>
      <c r="J195" s="16">
        <v>6972.1467770193349</v>
      </c>
      <c r="K195" s="16">
        <v>3789.4698256644888</v>
      </c>
      <c r="L195" s="16">
        <v>8828.4393881938176</v>
      </c>
      <c r="M195" s="16">
        <v>9663.4837845664879</v>
      </c>
      <c r="N195" s="16">
        <v>6904.1422034023735</v>
      </c>
    </row>
    <row r="196" spans="1:14" x14ac:dyDescent="0.3">
      <c r="A196" s="15" t="str">
        <f>INDEX('R1. Scenario specifications'!$C$11:$C$49,MATCH($B196,'R1. Scenario specifications'!$A$11:$A$49,0))</f>
        <v>Current 1.5DS, 2020 start, 'Expect the Unexpected' but with cheap CCS</v>
      </c>
      <c r="B196" s="15" t="s">
        <v>23</v>
      </c>
      <c r="C196" s="15" t="s">
        <v>72</v>
      </c>
      <c r="D196" s="16">
        <v>3.9388921868092472E-3</v>
      </c>
      <c r="E196" s="16">
        <v>1.0352472304670233</v>
      </c>
      <c r="F196" s="16">
        <v>1.710734171095331</v>
      </c>
      <c r="G196" s="16">
        <v>14.690760492373613</v>
      </c>
      <c r="H196" s="16">
        <v>65.505549032569022</v>
      </c>
      <c r="I196" s="16">
        <v>42.143143290028959</v>
      </c>
      <c r="J196" s="16">
        <v>140.65531061777531</v>
      </c>
      <c r="K196" s="16">
        <v>55.238104569700496</v>
      </c>
      <c r="L196" s="16">
        <v>137.76725918267695</v>
      </c>
      <c r="M196" s="16">
        <v>103.12722469387111</v>
      </c>
      <c r="N196" s="16">
        <v>91.491051884725152</v>
      </c>
    </row>
    <row r="197" spans="1:14" x14ac:dyDescent="0.3">
      <c r="A197" s="15" t="str">
        <f>INDEX('R1. Scenario specifications'!$C$11:$C$49,MATCH($B197,'R1. Scenario specifications'!$A$11:$A$49,0))</f>
        <v>Current 1.5DS, 2020 start, 'Expect the Unexpected' but with cheap CCS</v>
      </c>
      <c r="B197" s="15" t="s">
        <v>23</v>
      </c>
      <c r="C197" s="15" t="s">
        <v>73</v>
      </c>
      <c r="D197" s="16">
        <v>164.94116315871048</v>
      </c>
      <c r="E197" s="16">
        <v>30.000000000000007</v>
      </c>
      <c r="F197" s="16">
        <v>130.00000000000003</v>
      </c>
      <c r="G197" s="16">
        <v>1537.4553104175625</v>
      </c>
      <c r="H197" s="16">
        <v>2674.4382731422866</v>
      </c>
      <c r="I197" s="16">
        <v>5176.4777395027359</v>
      </c>
      <c r="J197" s="16">
        <v>5322.7780209975863</v>
      </c>
      <c r="K197" s="16">
        <v>2560.7766516568863</v>
      </c>
      <c r="L197" s="16">
        <v>9267.4347910798078</v>
      </c>
      <c r="M197" s="16">
        <v>9167.6797345325267</v>
      </c>
      <c r="N197" s="16">
        <v>10934.294823827522</v>
      </c>
    </row>
    <row r="198" spans="1:14" x14ac:dyDescent="0.3">
      <c r="A198" s="15" t="str">
        <f>INDEX('R1. Scenario specifications'!$C$11:$C$49,MATCH($B198,'R1. Scenario specifications'!$A$11:$A$49,0))</f>
        <v>Current 1.5DS, 2030 start, 'Expect the Unexpected' but with cheap CCS</v>
      </c>
      <c r="B198" s="15" t="s">
        <v>24</v>
      </c>
      <c r="C198" s="15" t="s">
        <v>64</v>
      </c>
      <c r="D198" s="16">
        <v>0</v>
      </c>
      <c r="E198" s="16">
        <v>8.5297953835634104</v>
      </c>
      <c r="F198" s="16">
        <v>92.730153339167117</v>
      </c>
      <c r="G198" s="16">
        <v>339.49666438671392</v>
      </c>
      <c r="H198" s="16">
        <v>559.67497415743719</v>
      </c>
      <c r="I198" s="16">
        <v>8.0587006149791911</v>
      </c>
      <c r="J198" s="16">
        <v>19.074380904917511</v>
      </c>
      <c r="K198" s="16">
        <v>0</v>
      </c>
      <c r="L198" s="16">
        <v>2.5953842246371699E-2</v>
      </c>
      <c r="M198" s="16">
        <v>5.9535494503198496</v>
      </c>
      <c r="N198" s="16">
        <v>0</v>
      </c>
    </row>
    <row r="199" spans="1:14" x14ac:dyDescent="0.3">
      <c r="A199" s="15" t="str">
        <f>INDEX('R1. Scenario specifications'!$C$11:$C$49,MATCH($B199,'R1. Scenario specifications'!$A$11:$A$49,0))</f>
        <v>Current 1.5DS, 2030 start, 'Expect the Unexpected' but with cheap CCS</v>
      </c>
      <c r="B199" s="15" t="s">
        <v>24</v>
      </c>
      <c r="C199" s="15" t="s">
        <v>74</v>
      </c>
      <c r="D199" s="16">
        <v>0</v>
      </c>
      <c r="E199" s="16">
        <v>0</v>
      </c>
      <c r="F199" s="16">
        <v>0</v>
      </c>
      <c r="G199" s="16">
        <v>0</v>
      </c>
      <c r="H199" s="16">
        <v>30.773867420273024</v>
      </c>
      <c r="I199" s="16">
        <v>2159.7963072022148</v>
      </c>
      <c r="J199" s="16">
        <v>2509.3105957410589</v>
      </c>
      <c r="K199" s="16">
        <v>0</v>
      </c>
      <c r="L199" s="16">
        <v>55.594757659492124</v>
      </c>
      <c r="M199" s="16">
        <v>1292.9865674169248</v>
      </c>
      <c r="N199" s="16">
        <v>2298.9771768439741</v>
      </c>
    </row>
    <row r="200" spans="1:14" x14ac:dyDescent="0.3">
      <c r="A200" s="15" t="str">
        <f>INDEX('R1. Scenario specifications'!$C$11:$C$49,MATCH($B200,'R1. Scenario specifications'!$A$11:$A$49,0))</f>
        <v>Current 1.5DS, 2030 start, 'Expect the Unexpected' but with cheap CCS</v>
      </c>
      <c r="B200" s="15" t="s">
        <v>24</v>
      </c>
      <c r="C200" s="15" t="s">
        <v>65</v>
      </c>
      <c r="D200" s="16">
        <v>471.41051111951538</v>
      </c>
      <c r="E200" s="16">
        <v>245.88488321714567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</row>
    <row r="201" spans="1:14" x14ac:dyDescent="0.3">
      <c r="A201" s="15" t="str">
        <f>INDEX('R1. Scenario specifications'!$C$11:$C$49,MATCH($B201,'R1. Scenario specifications'!$A$11:$A$49,0))</f>
        <v>Current 1.5DS, 2030 start, 'Expect the Unexpected' but with cheap CCS</v>
      </c>
      <c r="B201" s="15" t="s">
        <v>24</v>
      </c>
      <c r="C201" s="15" t="s">
        <v>66</v>
      </c>
      <c r="D201" s="16">
        <v>200.44406894966971</v>
      </c>
      <c r="E201" s="16">
        <v>625.75220065602798</v>
      </c>
      <c r="F201" s="16">
        <v>508.29573757492358</v>
      </c>
      <c r="G201" s="16">
        <v>23.216637861315313</v>
      </c>
      <c r="H201" s="16">
        <v>203.7720244551378</v>
      </c>
      <c r="I201" s="16">
        <v>103.46919332844526</v>
      </c>
      <c r="J201" s="16">
        <v>15.3783662851763</v>
      </c>
      <c r="K201" s="16">
        <v>56.66858489721389</v>
      </c>
      <c r="L201" s="16">
        <v>366.11578580538571</v>
      </c>
      <c r="M201" s="16">
        <v>248.767571513007</v>
      </c>
      <c r="N201" s="16">
        <v>23.768684480325639</v>
      </c>
    </row>
    <row r="202" spans="1:14" x14ac:dyDescent="0.3">
      <c r="A202" s="15" t="str">
        <f>INDEX('R1. Scenario specifications'!$C$11:$C$49,MATCH($B202,'R1. Scenario specifications'!$A$11:$A$49,0))</f>
        <v>Current 1.5DS, 2030 start, 'Expect the Unexpected' but with cheap CCS</v>
      </c>
      <c r="B202" s="15" t="s">
        <v>24</v>
      </c>
      <c r="C202" s="15" t="s">
        <v>75</v>
      </c>
      <c r="D202" s="16">
        <v>0</v>
      </c>
      <c r="E202" s="16">
        <v>0</v>
      </c>
      <c r="F202" s="16">
        <v>0</v>
      </c>
      <c r="G202" s="16">
        <v>0</v>
      </c>
      <c r="H202" s="16">
        <v>3.3841161730938705</v>
      </c>
      <c r="I202" s="16">
        <v>663.71712136663916</v>
      </c>
      <c r="J202" s="16">
        <v>1328.1249105726263</v>
      </c>
      <c r="K202" s="16">
        <v>0</v>
      </c>
      <c r="L202" s="16">
        <v>0</v>
      </c>
      <c r="M202" s="16">
        <v>0</v>
      </c>
      <c r="N202" s="16">
        <v>320.14695394237788</v>
      </c>
    </row>
    <row r="203" spans="1:14" x14ac:dyDescent="0.3">
      <c r="A203" s="15" t="str">
        <f>INDEX('R1. Scenario specifications'!$C$11:$C$49,MATCH($B203,'R1. Scenario specifications'!$A$11:$A$49,0))</f>
        <v>Current 1.5DS, 2030 start, 'Expect the Unexpected' but with cheap CCS</v>
      </c>
      <c r="B203" s="15" t="s">
        <v>24</v>
      </c>
      <c r="C203" s="15" t="s">
        <v>67</v>
      </c>
      <c r="D203" s="16">
        <v>0.27881728888888901</v>
      </c>
      <c r="E203" s="16">
        <v>0.33361993333333301</v>
      </c>
      <c r="F203" s="16">
        <v>83.8700462272528</v>
      </c>
      <c r="G203" s="16">
        <v>53.53277898674402</v>
      </c>
      <c r="H203" s="16">
        <v>950.45651913277447</v>
      </c>
      <c r="I203" s="16">
        <v>107.53408648608573</v>
      </c>
      <c r="J203" s="16">
        <v>68.070887826930175</v>
      </c>
      <c r="K203" s="16">
        <v>1.7516969217416656</v>
      </c>
      <c r="L203" s="16">
        <v>10.860813136697212</v>
      </c>
      <c r="M203" s="16">
        <v>150.17949467363101</v>
      </c>
      <c r="N203" s="16">
        <v>323.23364630603521</v>
      </c>
    </row>
    <row r="204" spans="1:14" x14ac:dyDescent="0.3">
      <c r="A204" s="15" t="str">
        <f>INDEX('R1. Scenario specifications'!$C$11:$C$49,MATCH($B204,'R1. Scenario specifications'!$A$11:$A$49,0))</f>
        <v>Current 1.5DS, 2030 start, 'Expect the Unexpected' but with cheap CCS</v>
      </c>
      <c r="B204" s="15" t="s">
        <v>24</v>
      </c>
      <c r="C204" s="15" t="s">
        <v>68</v>
      </c>
      <c r="D204" s="16">
        <v>122.79600979273579</v>
      </c>
      <c r="E204" s="16">
        <v>183.8081179848495</v>
      </c>
      <c r="F204" s="16">
        <v>144.31256799092671</v>
      </c>
      <c r="G204" s="16">
        <v>127.98079652186694</v>
      </c>
      <c r="H204" s="16">
        <v>956.96208611997781</v>
      </c>
      <c r="I204" s="16">
        <v>600.05171749476403</v>
      </c>
      <c r="J204" s="16">
        <v>21.743499809221252</v>
      </c>
      <c r="K204" s="16">
        <v>3.339673426365998</v>
      </c>
      <c r="L204" s="16">
        <v>92.042623686640013</v>
      </c>
      <c r="M204" s="16">
        <v>220.01719802230491</v>
      </c>
      <c r="N204" s="16">
        <v>17.11012423347778</v>
      </c>
    </row>
    <row r="205" spans="1:14" x14ac:dyDescent="0.3">
      <c r="A205" s="15" t="str">
        <f>INDEX('R1. Scenario specifications'!$C$11:$C$49,MATCH($B205,'R1. Scenario specifications'!$A$11:$A$49,0))</f>
        <v>Current 1.5DS, 2030 start, 'Expect the Unexpected' but with cheap CCS</v>
      </c>
      <c r="B205" s="15" t="s">
        <v>24</v>
      </c>
      <c r="C205" s="15" t="s">
        <v>69</v>
      </c>
      <c r="D205" s="16">
        <v>0</v>
      </c>
      <c r="E205" s="16">
        <v>0</v>
      </c>
      <c r="F205" s="16">
        <v>3.098502596802537</v>
      </c>
      <c r="G205" s="16">
        <v>36.552837722778129</v>
      </c>
      <c r="H205" s="16">
        <v>452.02739769257937</v>
      </c>
      <c r="I205" s="16">
        <v>464.9699399979304</v>
      </c>
      <c r="J205" s="16">
        <v>90.405459387940297</v>
      </c>
      <c r="K205" s="16">
        <v>82.055994998568053</v>
      </c>
      <c r="L205" s="16">
        <v>542.19839482538896</v>
      </c>
      <c r="M205" s="16">
        <v>501.23917531915822</v>
      </c>
      <c r="N205" s="16">
        <v>0</v>
      </c>
    </row>
    <row r="206" spans="1:14" x14ac:dyDescent="0.3">
      <c r="A206" s="15" t="str">
        <f>INDEX('R1. Scenario specifications'!$C$11:$C$49,MATCH($B206,'R1. Scenario specifications'!$A$11:$A$49,0))</f>
        <v>Current 1.5DS, 2030 start, 'Expect the Unexpected' but with cheap CCS</v>
      </c>
      <c r="B206" s="15" t="s">
        <v>24</v>
      </c>
      <c r="C206" s="15" t="s">
        <v>70</v>
      </c>
      <c r="D206" s="16">
        <v>68.825092565658878</v>
      </c>
      <c r="E206" s="16">
        <v>21.048080922283248</v>
      </c>
      <c r="F206" s="16">
        <v>0.39656849116918191</v>
      </c>
      <c r="G206" s="16">
        <v>0.90110621889710196</v>
      </c>
      <c r="H206" s="16">
        <v>1.5253441567670001</v>
      </c>
      <c r="I206" s="16">
        <v>0</v>
      </c>
      <c r="J206" s="16">
        <v>48.00089245634873</v>
      </c>
      <c r="K206" s="16">
        <v>0</v>
      </c>
      <c r="L206" s="16">
        <v>31.2047714282537</v>
      </c>
      <c r="M206" s="16">
        <v>18.407192921673634</v>
      </c>
      <c r="N206" s="16">
        <v>141.66594064250262</v>
      </c>
    </row>
    <row r="207" spans="1:14" x14ac:dyDescent="0.3">
      <c r="A207" s="15" t="str">
        <f>INDEX('R1. Scenario specifications'!$C$11:$C$49,MATCH($B207,'R1. Scenario specifications'!$A$11:$A$49,0))</f>
        <v>Current 1.5DS, 2030 start, 'Expect the Unexpected' but with cheap CCS</v>
      </c>
      <c r="B207" s="15" t="s">
        <v>24</v>
      </c>
      <c r="C207" s="15" t="s">
        <v>71</v>
      </c>
      <c r="D207" s="16">
        <v>12.637708883949241</v>
      </c>
      <c r="E207" s="16">
        <v>82.719415916369499</v>
      </c>
      <c r="F207" s="16">
        <v>173.59560256780961</v>
      </c>
      <c r="G207" s="16">
        <v>581.64638443326044</v>
      </c>
      <c r="H207" s="16">
        <v>2961.8819002702385</v>
      </c>
      <c r="I207" s="16">
        <v>6067.9786343678388</v>
      </c>
      <c r="J207" s="16">
        <v>10202.000523598086</v>
      </c>
      <c r="K207" s="16">
        <v>3131.0558872544534</v>
      </c>
      <c r="L207" s="16">
        <v>6112.4458768142231</v>
      </c>
      <c r="M207" s="16">
        <v>11324.292972414527</v>
      </c>
      <c r="N207" s="16">
        <v>4135.8846164007073</v>
      </c>
    </row>
    <row r="208" spans="1:14" x14ac:dyDescent="0.3">
      <c r="A208" s="15" t="str">
        <f>INDEX('R1. Scenario specifications'!$C$11:$C$49,MATCH($B208,'R1. Scenario specifications'!$A$11:$A$49,0))</f>
        <v>Current 1.5DS, 2030 start, 'Expect the Unexpected' but with cheap CCS</v>
      </c>
      <c r="B208" s="15" t="s">
        <v>24</v>
      </c>
      <c r="C208" s="15" t="s">
        <v>72</v>
      </c>
      <c r="D208" s="16">
        <v>3.9388921868092472E-3</v>
      </c>
      <c r="E208" s="16">
        <v>1.0352472304670233</v>
      </c>
      <c r="F208" s="16">
        <v>1.710734171095331</v>
      </c>
      <c r="G208" s="16">
        <v>10.613038269375846</v>
      </c>
      <c r="H208" s="16">
        <v>51.174797316916589</v>
      </c>
      <c r="I208" s="16">
        <v>39.798436357357375</v>
      </c>
      <c r="J208" s="16">
        <v>32.830118078244375</v>
      </c>
      <c r="K208" s="16">
        <v>79.105870906121481</v>
      </c>
      <c r="L208" s="16">
        <v>36.734007889888829</v>
      </c>
      <c r="M208" s="16">
        <v>53.156613177890883</v>
      </c>
      <c r="N208" s="16">
        <v>60.488377788723525</v>
      </c>
    </row>
    <row r="209" spans="1:14" x14ac:dyDescent="0.3">
      <c r="A209" s="15" t="str">
        <f>INDEX('R1. Scenario specifications'!$C$11:$C$49,MATCH($B209,'R1. Scenario specifications'!$A$11:$A$49,0))</f>
        <v>Current 1.5DS, 2030 start, 'Expect the Unexpected' but with cheap CCS</v>
      </c>
      <c r="B209" s="15" t="s">
        <v>24</v>
      </c>
      <c r="C209" s="15" t="s">
        <v>73</v>
      </c>
      <c r="D209" s="16">
        <v>164.94116315871048</v>
      </c>
      <c r="E209" s="16">
        <v>30.000000000000007</v>
      </c>
      <c r="F209" s="16">
        <v>130.00000000000003</v>
      </c>
      <c r="G209" s="16">
        <v>413.06145676947369</v>
      </c>
      <c r="H209" s="16">
        <v>2236.8081581640663</v>
      </c>
      <c r="I209" s="16">
        <v>3780.4556642397756</v>
      </c>
      <c r="J209" s="16">
        <v>8526.5612522235006</v>
      </c>
      <c r="K209" s="16">
        <v>106.41537658775549</v>
      </c>
      <c r="L209" s="16">
        <v>4001.914929824793</v>
      </c>
      <c r="M209" s="16">
        <v>7791.2269062288342</v>
      </c>
      <c r="N209" s="16">
        <v>5153.2006959857472</v>
      </c>
    </row>
    <row r="210" spans="1:14" x14ac:dyDescent="0.3">
      <c r="A210" s="15" t="str">
        <f>INDEX('R1. Scenario specifications'!$C$11:$C$49,MATCH($B210,'R1. Scenario specifications'!$A$11:$A$49,0))</f>
        <v>Current 1.5DS, 2020 start, 'Expect the Unexpected' but with cheap EVs</v>
      </c>
      <c r="B210" s="15" t="s">
        <v>25</v>
      </c>
      <c r="C210" s="15" t="s">
        <v>64</v>
      </c>
      <c r="D210" s="16">
        <v>0</v>
      </c>
      <c r="E210" s="16">
        <v>8.5297953835634104</v>
      </c>
      <c r="F210" s="16">
        <v>92.730153339167117</v>
      </c>
      <c r="G210" s="16">
        <v>507.4213654962083</v>
      </c>
      <c r="H210" s="16">
        <v>60.378150427595592</v>
      </c>
      <c r="I210" s="16">
        <v>5.9800450999640002</v>
      </c>
      <c r="J210" s="16">
        <v>0</v>
      </c>
      <c r="K210" s="16">
        <v>0</v>
      </c>
      <c r="L210" s="16">
        <v>5.1875779910786397</v>
      </c>
      <c r="M210" s="16">
        <v>0</v>
      </c>
      <c r="N210" s="16">
        <v>0.81287207494548197</v>
      </c>
    </row>
    <row r="211" spans="1:14" x14ac:dyDescent="0.3">
      <c r="A211" s="15" t="str">
        <f>INDEX('R1. Scenario specifications'!$C$11:$C$49,MATCH($B211,'R1. Scenario specifications'!$A$11:$A$49,0))</f>
        <v>Current 1.5DS, 2020 start, 'Expect the Unexpected' but with cheap EVs</v>
      </c>
      <c r="B211" s="15" t="s">
        <v>25</v>
      </c>
      <c r="C211" s="15" t="s">
        <v>74</v>
      </c>
      <c r="D211" s="16">
        <v>0</v>
      </c>
      <c r="E211" s="16">
        <v>0</v>
      </c>
      <c r="F211" s="16">
        <v>0</v>
      </c>
      <c r="G211" s="16">
        <v>33.031297821021255</v>
      </c>
      <c r="H211" s="16">
        <v>944.6470299628628</v>
      </c>
      <c r="I211" s="16">
        <v>1221.2245451873446</v>
      </c>
      <c r="J211" s="16">
        <v>1060.3569887330921</v>
      </c>
      <c r="K211" s="16">
        <v>74.488409328277058</v>
      </c>
      <c r="L211" s="16">
        <v>2251.4742829464972</v>
      </c>
      <c r="M211" s="16">
        <v>818.41037075663473</v>
      </c>
      <c r="N211" s="16">
        <v>987.58037321820154</v>
      </c>
    </row>
    <row r="212" spans="1:14" x14ac:dyDescent="0.3">
      <c r="A212" s="15" t="str">
        <f>INDEX('R1. Scenario specifications'!$C$11:$C$49,MATCH($B212,'R1. Scenario specifications'!$A$11:$A$49,0))</f>
        <v>Current 1.5DS, 2020 start, 'Expect the Unexpected' but with cheap EVs</v>
      </c>
      <c r="B212" s="15" t="s">
        <v>25</v>
      </c>
      <c r="C212" s="15" t="s">
        <v>65</v>
      </c>
      <c r="D212" s="16">
        <v>471.41051111951538</v>
      </c>
      <c r="E212" s="16">
        <v>245.88488321714567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</row>
    <row r="213" spans="1:14" x14ac:dyDescent="0.3">
      <c r="A213" s="15" t="str">
        <f>INDEX('R1. Scenario specifications'!$C$11:$C$49,MATCH($B213,'R1. Scenario specifications'!$A$11:$A$49,0))</f>
        <v>Current 1.5DS, 2020 start, 'Expect the Unexpected' but with cheap EVs</v>
      </c>
      <c r="B213" s="15" t="s">
        <v>25</v>
      </c>
      <c r="C213" s="15" t="s">
        <v>66</v>
      </c>
      <c r="D213" s="16">
        <v>200.44406894966971</v>
      </c>
      <c r="E213" s="16">
        <v>625.75220065602798</v>
      </c>
      <c r="F213" s="16">
        <v>508.29573757492358</v>
      </c>
      <c r="G213" s="16">
        <v>369.19503525333164</v>
      </c>
      <c r="H213" s="16">
        <v>84.810482233672502</v>
      </c>
      <c r="I213" s="16">
        <v>28.772492547891801</v>
      </c>
      <c r="J213" s="16">
        <v>121.03494839047933</v>
      </c>
      <c r="K213" s="16">
        <v>22.083314591393201</v>
      </c>
      <c r="L213" s="16">
        <v>92.735257284274624</v>
      </c>
      <c r="M213" s="16">
        <v>98.014449123942143</v>
      </c>
      <c r="N213" s="16">
        <v>54.424181607558168</v>
      </c>
    </row>
    <row r="214" spans="1:14" x14ac:dyDescent="0.3">
      <c r="A214" s="15" t="str">
        <f>INDEX('R1. Scenario specifications'!$C$11:$C$49,MATCH($B214,'R1. Scenario specifications'!$A$11:$A$49,0))</f>
        <v>Current 1.5DS, 2020 start, 'Expect the Unexpected' but with cheap EVs</v>
      </c>
      <c r="B214" s="15" t="s">
        <v>25</v>
      </c>
      <c r="C214" s="15" t="s">
        <v>75</v>
      </c>
      <c r="D214" s="16">
        <v>0</v>
      </c>
      <c r="E214" s="16">
        <v>0</v>
      </c>
      <c r="F214" s="16">
        <v>0</v>
      </c>
      <c r="G214" s="16">
        <v>1.1266857723456301</v>
      </c>
      <c r="H214" s="16">
        <v>299.63137062106574</v>
      </c>
      <c r="I214" s="16">
        <v>2603.4164157309015</v>
      </c>
      <c r="J214" s="16">
        <v>392.5925569177557</v>
      </c>
      <c r="K214" s="16">
        <v>40.610052146976102</v>
      </c>
      <c r="L214" s="16">
        <v>424.55755373307255</v>
      </c>
      <c r="M214" s="16">
        <v>882.73998823555507</v>
      </c>
      <c r="N214" s="16">
        <v>506.9088301815205</v>
      </c>
    </row>
    <row r="215" spans="1:14" x14ac:dyDescent="0.3">
      <c r="A215" s="15" t="str">
        <f>INDEX('R1. Scenario specifications'!$C$11:$C$49,MATCH($B215,'R1. Scenario specifications'!$A$11:$A$49,0))</f>
        <v>Current 1.5DS, 2020 start, 'Expect the Unexpected' but with cheap EVs</v>
      </c>
      <c r="B215" s="15" t="s">
        <v>25</v>
      </c>
      <c r="C215" s="15" t="s">
        <v>67</v>
      </c>
      <c r="D215" s="16">
        <v>0.27881728888888901</v>
      </c>
      <c r="E215" s="16">
        <v>0.33361993333333301</v>
      </c>
      <c r="F215" s="16">
        <v>83.8700462272528</v>
      </c>
      <c r="G215" s="16">
        <v>428.94427555054818</v>
      </c>
      <c r="H215" s="16">
        <v>420.97364952966097</v>
      </c>
      <c r="I215" s="16">
        <v>50.904508340405215</v>
      </c>
      <c r="J215" s="16">
        <v>78.569574066276772</v>
      </c>
      <c r="K215" s="16">
        <v>9.1900344577095527</v>
      </c>
      <c r="L215" s="16">
        <v>344.45771971083633</v>
      </c>
      <c r="M215" s="16">
        <v>397.32991566093801</v>
      </c>
      <c r="N215" s="16">
        <v>196.98265861266677</v>
      </c>
    </row>
    <row r="216" spans="1:14" x14ac:dyDescent="0.3">
      <c r="A216" s="15" t="str">
        <f>INDEX('R1. Scenario specifications'!$C$11:$C$49,MATCH($B216,'R1. Scenario specifications'!$A$11:$A$49,0))</f>
        <v>Current 1.5DS, 2020 start, 'Expect the Unexpected' but with cheap EVs</v>
      </c>
      <c r="B216" s="15" t="s">
        <v>25</v>
      </c>
      <c r="C216" s="15" t="s">
        <v>68</v>
      </c>
      <c r="D216" s="16">
        <v>122.79600979273579</v>
      </c>
      <c r="E216" s="16">
        <v>183.8081179848495</v>
      </c>
      <c r="F216" s="16">
        <v>144.31256799092671</v>
      </c>
      <c r="G216" s="16">
        <v>745.72229665751377</v>
      </c>
      <c r="H216" s="16">
        <v>438.86497191413594</v>
      </c>
      <c r="I216" s="16">
        <v>398.38230240006789</v>
      </c>
      <c r="J216" s="16">
        <v>60.815791403060729</v>
      </c>
      <c r="K216" s="16">
        <v>124.6205904197254</v>
      </c>
      <c r="L216" s="16">
        <v>346.75911711079561</v>
      </c>
      <c r="M216" s="16">
        <v>136.93647129680193</v>
      </c>
      <c r="N216" s="16">
        <v>22.661623531465665</v>
      </c>
    </row>
    <row r="217" spans="1:14" x14ac:dyDescent="0.3">
      <c r="A217" s="15" t="str">
        <f>INDEX('R1. Scenario specifications'!$C$11:$C$49,MATCH($B217,'R1. Scenario specifications'!$A$11:$A$49,0))</f>
        <v>Current 1.5DS, 2020 start, 'Expect the Unexpected' but with cheap EVs</v>
      </c>
      <c r="B217" s="15" t="s">
        <v>25</v>
      </c>
      <c r="C217" s="15" t="s">
        <v>69</v>
      </c>
      <c r="D217" s="16">
        <v>0</v>
      </c>
      <c r="E217" s="16">
        <v>0</v>
      </c>
      <c r="F217" s="16">
        <v>3.098502596802537</v>
      </c>
      <c r="G217" s="16">
        <v>198.8767411785264</v>
      </c>
      <c r="H217" s="16">
        <v>303.01352155731195</v>
      </c>
      <c r="I217" s="16">
        <v>565.5424731689144</v>
      </c>
      <c r="J217" s="16">
        <v>85.19839155379789</v>
      </c>
      <c r="K217" s="16">
        <v>352.89645186086938</v>
      </c>
      <c r="L217" s="16">
        <v>415.44203315037896</v>
      </c>
      <c r="M217" s="16">
        <v>625.93329983860815</v>
      </c>
      <c r="N217" s="16">
        <v>0</v>
      </c>
    </row>
    <row r="218" spans="1:14" x14ac:dyDescent="0.3">
      <c r="A218" s="15" t="str">
        <f>INDEX('R1. Scenario specifications'!$C$11:$C$49,MATCH($B218,'R1. Scenario specifications'!$A$11:$A$49,0))</f>
        <v>Current 1.5DS, 2020 start, 'Expect the Unexpected' but with cheap EVs</v>
      </c>
      <c r="B218" s="15" t="s">
        <v>25</v>
      </c>
      <c r="C218" s="15" t="s">
        <v>70</v>
      </c>
      <c r="D218" s="16">
        <v>68.825092565658878</v>
      </c>
      <c r="E218" s="16">
        <v>21.048080922283248</v>
      </c>
      <c r="F218" s="16">
        <v>0.39656849116918191</v>
      </c>
      <c r="G218" s="16">
        <v>3.5181925736699098</v>
      </c>
      <c r="H218" s="16">
        <v>1.1062491708508499</v>
      </c>
      <c r="I218" s="16">
        <v>0</v>
      </c>
      <c r="J218" s="16">
        <v>46.785615607111751</v>
      </c>
      <c r="K218" s="16">
        <v>8.2421233371402991</v>
      </c>
      <c r="L218" s="16">
        <v>44.106277129625695</v>
      </c>
      <c r="M218" s="16">
        <v>37.4314260975666</v>
      </c>
      <c r="N218" s="16">
        <v>184.7323520482864</v>
      </c>
    </row>
    <row r="219" spans="1:14" x14ac:dyDescent="0.3">
      <c r="A219" s="15" t="str">
        <f>INDEX('R1. Scenario specifications'!$C$11:$C$49,MATCH($B219,'R1. Scenario specifications'!$A$11:$A$49,0))</f>
        <v>Current 1.5DS, 2020 start, 'Expect the Unexpected' but with cheap EVs</v>
      </c>
      <c r="B219" s="15" t="s">
        <v>25</v>
      </c>
      <c r="C219" s="15" t="s">
        <v>71</v>
      </c>
      <c r="D219" s="16">
        <v>12.637708883949241</v>
      </c>
      <c r="E219" s="16">
        <v>82.719415916369499</v>
      </c>
      <c r="F219" s="16">
        <v>173.59560256780961</v>
      </c>
      <c r="G219" s="16">
        <v>1058.5924386239963</v>
      </c>
      <c r="H219" s="16">
        <v>3708.1873728007513</v>
      </c>
      <c r="I219" s="16">
        <v>6500.4492107794067</v>
      </c>
      <c r="J219" s="16">
        <v>6025.1763628192803</v>
      </c>
      <c r="K219" s="16">
        <v>3823.2444150444367</v>
      </c>
      <c r="L219" s="16">
        <v>9011.5272277571075</v>
      </c>
      <c r="M219" s="16">
        <v>8836.8160011414911</v>
      </c>
      <c r="N219" s="16">
        <v>7426.4688109021972</v>
      </c>
    </row>
    <row r="220" spans="1:14" x14ac:dyDescent="0.3">
      <c r="A220" s="15" t="str">
        <f>INDEX('R1. Scenario specifications'!$C$11:$C$49,MATCH($B220,'R1. Scenario specifications'!$A$11:$A$49,0))</f>
        <v>Current 1.5DS, 2020 start, 'Expect the Unexpected' but with cheap EVs</v>
      </c>
      <c r="B220" s="15" t="s">
        <v>25</v>
      </c>
      <c r="C220" s="15" t="s">
        <v>72</v>
      </c>
      <c r="D220" s="16">
        <v>3.9388921868092472E-3</v>
      </c>
      <c r="E220" s="16">
        <v>1.0352472304670233</v>
      </c>
      <c r="F220" s="16">
        <v>1.710734171095331</v>
      </c>
      <c r="G220" s="16">
        <v>16.441076565369009</v>
      </c>
      <c r="H220" s="16">
        <v>74.620992978916959</v>
      </c>
      <c r="I220" s="16">
        <v>52.247530940996469</v>
      </c>
      <c r="J220" s="16">
        <v>190.51513426472658</v>
      </c>
      <c r="K220" s="16">
        <v>64.78800430567162</v>
      </c>
      <c r="L220" s="16">
        <v>112.98690891875947</v>
      </c>
      <c r="M220" s="16">
        <v>135.2783762085418</v>
      </c>
      <c r="N220" s="16">
        <v>85.95922775513354</v>
      </c>
    </row>
    <row r="221" spans="1:14" x14ac:dyDescent="0.3">
      <c r="A221" s="15" t="str">
        <f>INDEX('R1. Scenario specifications'!$C$11:$C$49,MATCH($B221,'R1. Scenario specifications'!$A$11:$A$49,0))</f>
        <v>Current 1.5DS, 2020 start, 'Expect the Unexpected' but with cheap EVs</v>
      </c>
      <c r="B221" s="15" t="s">
        <v>25</v>
      </c>
      <c r="C221" s="15" t="s">
        <v>73</v>
      </c>
      <c r="D221" s="16">
        <v>164.94116315871048</v>
      </c>
      <c r="E221" s="16">
        <v>30.000000000000007</v>
      </c>
      <c r="F221" s="16">
        <v>130.00000000000003</v>
      </c>
      <c r="G221" s="16">
        <v>1538.3263149068985</v>
      </c>
      <c r="H221" s="16">
        <v>2715.556819545603</v>
      </c>
      <c r="I221" s="16">
        <v>5385.1764854463981</v>
      </c>
      <c r="J221" s="16">
        <v>5241.2470773987625</v>
      </c>
      <c r="K221" s="16">
        <v>2661.9110362494916</v>
      </c>
      <c r="L221" s="16">
        <v>9375.4763914327486</v>
      </c>
      <c r="M221" s="16">
        <v>9281.7782257920971</v>
      </c>
      <c r="N221" s="16">
        <v>11137.601997458212</v>
      </c>
    </row>
    <row r="222" spans="1:14" x14ac:dyDescent="0.3">
      <c r="A222" s="15" t="str">
        <f>INDEX('R1. Scenario specifications'!$C$11:$C$49,MATCH($B222,'R1. Scenario specifications'!$A$11:$A$49,0))</f>
        <v>Current 2DS, 2030 start, 'Expect the Unexpected'</v>
      </c>
      <c r="B222" s="15" t="s">
        <v>26</v>
      </c>
      <c r="C222" s="15" t="s">
        <v>64</v>
      </c>
      <c r="D222" s="16">
        <v>0</v>
      </c>
      <c r="E222" s="16">
        <v>8.5297953835634104</v>
      </c>
      <c r="F222" s="16">
        <v>92.730153339167117</v>
      </c>
      <c r="G222" s="16">
        <v>339.49666438671392</v>
      </c>
      <c r="H222" s="16">
        <v>190.90263785038528</v>
      </c>
      <c r="I222" s="16">
        <v>50.23493735196935</v>
      </c>
      <c r="J222" s="16">
        <v>33.996720265545321</v>
      </c>
      <c r="K222" s="16">
        <v>0</v>
      </c>
      <c r="L222" s="16">
        <v>6.2369048899496304</v>
      </c>
      <c r="M222" s="16">
        <v>0</v>
      </c>
      <c r="N222" s="16">
        <v>0</v>
      </c>
    </row>
    <row r="223" spans="1:14" x14ac:dyDescent="0.3">
      <c r="A223" s="15" t="str">
        <f>INDEX('R1. Scenario specifications'!$C$11:$C$49,MATCH($B223,'R1. Scenario specifications'!$A$11:$A$49,0))</f>
        <v>Current 2DS, 2030 start, 'Expect the Unexpected'</v>
      </c>
      <c r="B223" s="15" t="s">
        <v>26</v>
      </c>
      <c r="C223" s="15" t="s">
        <v>74</v>
      </c>
      <c r="D223" s="16">
        <v>0</v>
      </c>
      <c r="E223" s="16">
        <v>0</v>
      </c>
      <c r="F223" s="16">
        <v>0</v>
      </c>
      <c r="G223" s="16">
        <v>0</v>
      </c>
      <c r="H223" s="16">
        <v>22.738939577230909</v>
      </c>
      <c r="I223" s="16">
        <v>135.26904392314611</v>
      </c>
      <c r="J223" s="16">
        <v>821.42804353440454</v>
      </c>
      <c r="K223" s="16">
        <v>1067.479566388326</v>
      </c>
      <c r="L223" s="16">
        <v>1211.5650745569869</v>
      </c>
      <c r="M223" s="16">
        <v>879.11652846756851</v>
      </c>
      <c r="N223" s="16">
        <v>1562.6519972739707</v>
      </c>
    </row>
    <row r="224" spans="1:14" x14ac:dyDescent="0.3">
      <c r="A224" s="15" t="str">
        <f>INDEX('R1. Scenario specifications'!$C$11:$C$49,MATCH($B224,'R1. Scenario specifications'!$A$11:$A$49,0))</f>
        <v>Current 2DS, 2030 start, 'Expect the Unexpected'</v>
      </c>
      <c r="B224" s="15" t="s">
        <v>26</v>
      </c>
      <c r="C224" s="15" t="s">
        <v>65</v>
      </c>
      <c r="D224" s="16">
        <v>471.41051111951538</v>
      </c>
      <c r="E224" s="16">
        <v>245.88488321714567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</row>
    <row r="225" spans="1:14" x14ac:dyDescent="0.3">
      <c r="A225" s="15" t="str">
        <f>INDEX('R1. Scenario specifications'!$C$11:$C$49,MATCH($B225,'R1. Scenario specifications'!$A$11:$A$49,0))</f>
        <v>Current 2DS, 2030 start, 'Expect the Unexpected'</v>
      </c>
      <c r="B225" s="15" t="s">
        <v>26</v>
      </c>
      <c r="C225" s="15" t="s">
        <v>66</v>
      </c>
      <c r="D225" s="16">
        <v>200.44406894966971</v>
      </c>
      <c r="E225" s="16">
        <v>625.75220065602798</v>
      </c>
      <c r="F225" s="16">
        <v>508.29573757492358</v>
      </c>
      <c r="G225" s="16">
        <v>23.216637861315313</v>
      </c>
      <c r="H225" s="16">
        <v>88.168681427596596</v>
      </c>
      <c r="I225" s="16">
        <v>375.87738300594896</v>
      </c>
      <c r="J225" s="16">
        <v>91.290095703600969</v>
      </c>
      <c r="K225" s="16">
        <v>74.63137232668484</v>
      </c>
      <c r="L225" s="16">
        <v>101.59346067905496</v>
      </c>
      <c r="M225" s="16">
        <v>54.257748320563302</v>
      </c>
      <c r="N225" s="16">
        <v>57.015425510812406</v>
      </c>
    </row>
    <row r="226" spans="1:14" x14ac:dyDescent="0.3">
      <c r="A226" s="15" t="str">
        <f>INDEX('R1. Scenario specifications'!$C$11:$C$49,MATCH($B226,'R1. Scenario specifications'!$A$11:$A$49,0))</f>
        <v>Current 2DS, 2030 start, 'Expect the Unexpected'</v>
      </c>
      <c r="B226" s="15" t="s">
        <v>26</v>
      </c>
      <c r="C226" s="15" t="s">
        <v>75</v>
      </c>
      <c r="D226" s="16">
        <v>0</v>
      </c>
      <c r="E226" s="16">
        <v>0</v>
      </c>
      <c r="F226" s="16">
        <v>0</v>
      </c>
      <c r="G226" s="16">
        <v>0</v>
      </c>
      <c r="H226" s="16">
        <v>6.5233388007531898</v>
      </c>
      <c r="I226" s="16">
        <v>1.6899134361159002E-2</v>
      </c>
      <c r="J226" s="16">
        <v>85.625822078258992</v>
      </c>
      <c r="K226" s="16">
        <v>258.99183994670375</v>
      </c>
      <c r="L226" s="16">
        <v>306.70539124563811</v>
      </c>
      <c r="M226" s="16">
        <v>668.07106598127962</v>
      </c>
      <c r="N226" s="16">
        <v>76.443255561410396</v>
      </c>
    </row>
    <row r="227" spans="1:14" x14ac:dyDescent="0.3">
      <c r="A227" s="15" t="str">
        <f>INDEX('R1. Scenario specifications'!$C$11:$C$49,MATCH($B227,'R1. Scenario specifications'!$A$11:$A$49,0))</f>
        <v>Current 2DS, 2030 start, 'Expect the Unexpected'</v>
      </c>
      <c r="B227" s="15" t="s">
        <v>26</v>
      </c>
      <c r="C227" s="15" t="s">
        <v>67</v>
      </c>
      <c r="D227" s="16">
        <v>0.27881728888888901</v>
      </c>
      <c r="E227" s="16">
        <v>0.33361993333333301</v>
      </c>
      <c r="F227" s="16">
        <v>83.8700462272528</v>
      </c>
      <c r="G227" s="16">
        <v>53.53277898674402</v>
      </c>
      <c r="H227" s="16">
        <v>65.643038124808683</v>
      </c>
      <c r="I227" s="16">
        <v>178.67969104624257</v>
      </c>
      <c r="J227" s="16">
        <v>86.580905078633961</v>
      </c>
      <c r="K227" s="16">
        <v>50.506529352466792</v>
      </c>
      <c r="L227" s="16">
        <v>325.07200113369834</v>
      </c>
      <c r="M227" s="16">
        <v>483.12174678999202</v>
      </c>
      <c r="N227" s="16">
        <v>141.44150862103322</v>
      </c>
    </row>
    <row r="228" spans="1:14" x14ac:dyDescent="0.3">
      <c r="A228" s="15" t="str">
        <f>INDEX('R1. Scenario specifications'!$C$11:$C$49,MATCH($B228,'R1. Scenario specifications'!$A$11:$A$49,0))</f>
        <v>Current 2DS, 2030 start, 'Expect the Unexpected'</v>
      </c>
      <c r="B228" s="15" t="s">
        <v>26</v>
      </c>
      <c r="C228" s="15" t="s">
        <v>68</v>
      </c>
      <c r="D228" s="16">
        <v>122.79600979273579</v>
      </c>
      <c r="E228" s="16">
        <v>183.8081179848495</v>
      </c>
      <c r="F228" s="16">
        <v>144.31256799092671</v>
      </c>
      <c r="G228" s="16">
        <v>127.98079652186694</v>
      </c>
      <c r="H228" s="16">
        <v>354.69884773754529</v>
      </c>
      <c r="I228" s="16">
        <v>135.21428884082059</v>
      </c>
      <c r="J228" s="16">
        <v>200.66296642416413</v>
      </c>
      <c r="K228" s="16">
        <v>228.43372943256639</v>
      </c>
      <c r="L228" s="16">
        <v>518.75654633296256</v>
      </c>
      <c r="M228" s="16">
        <v>351.13232279305794</v>
      </c>
      <c r="N228" s="16">
        <v>59.285274957940658</v>
      </c>
    </row>
    <row r="229" spans="1:14" x14ac:dyDescent="0.3">
      <c r="A229" s="15" t="str">
        <f>INDEX('R1. Scenario specifications'!$C$11:$C$49,MATCH($B229,'R1. Scenario specifications'!$A$11:$A$49,0))</f>
        <v>Current 2DS, 2030 start, 'Expect the Unexpected'</v>
      </c>
      <c r="B229" s="15" t="s">
        <v>26</v>
      </c>
      <c r="C229" s="15" t="s">
        <v>69</v>
      </c>
      <c r="D229" s="16">
        <v>0</v>
      </c>
      <c r="E229" s="16">
        <v>0</v>
      </c>
      <c r="F229" s="16">
        <v>3.098502596802537</v>
      </c>
      <c r="G229" s="16">
        <v>36.552837722778129</v>
      </c>
      <c r="H229" s="16">
        <v>305.71360989452171</v>
      </c>
      <c r="I229" s="16">
        <v>606.34086257646948</v>
      </c>
      <c r="J229" s="16">
        <v>187.5615950162389</v>
      </c>
      <c r="K229" s="16">
        <v>197.36227373618317</v>
      </c>
      <c r="L229" s="16">
        <v>424.58521337209646</v>
      </c>
      <c r="M229" s="16">
        <v>669.96109427913655</v>
      </c>
      <c r="N229" s="16">
        <v>0</v>
      </c>
    </row>
    <row r="230" spans="1:14" x14ac:dyDescent="0.3">
      <c r="A230" s="15" t="str">
        <f>INDEX('R1. Scenario specifications'!$C$11:$C$49,MATCH($B230,'R1. Scenario specifications'!$A$11:$A$49,0))</f>
        <v>Current 2DS, 2030 start, 'Expect the Unexpected'</v>
      </c>
      <c r="B230" s="15" t="s">
        <v>26</v>
      </c>
      <c r="C230" s="15" t="s">
        <v>70</v>
      </c>
      <c r="D230" s="16">
        <v>68.825092565658878</v>
      </c>
      <c r="E230" s="16">
        <v>21.048080922283248</v>
      </c>
      <c r="F230" s="16">
        <v>0.39656849116918191</v>
      </c>
      <c r="G230" s="16">
        <v>0.90110621889710196</v>
      </c>
      <c r="H230" s="16">
        <v>8.7248877895355594</v>
      </c>
      <c r="I230" s="16">
        <v>2.8449828227995262</v>
      </c>
      <c r="J230" s="16">
        <v>18.78091958099375</v>
      </c>
      <c r="K230" s="16">
        <v>14.945790547988789</v>
      </c>
      <c r="L230" s="16">
        <v>30.903142078593032</v>
      </c>
      <c r="M230" s="16">
        <v>71.012920250744813</v>
      </c>
      <c r="N230" s="16">
        <v>92.637769556753199</v>
      </c>
    </row>
    <row r="231" spans="1:14" x14ac:dyDescent="0.3">
      <c r="A231" s="15" t="str">
        <f>INDEX('R1. Scenario specifications'!$C$11:$C$49,MATCH($B231,'R1. Scenario specifications'!$A$11:$A$49,0))</f>
        <v>Current 2DS, 2030 start, 'Expect the Unexpected'</v>
      </c>
      <c r="B231" s="15" t="s">
        <v>26</v>
      </c>
      <c r="C231" s="15" t="s">
        <v>71</v>
      </c>
      <c r="D231" s="16">
        <v>12.637708883949241</v>
      </c>
      <c r="E231" s="16">
        <v>82.719415916369499</v>
      </c>
      <c r="F231" s="16">
        <v>173.59560256780961</v>
      </c>
      <c r="G231" s="16">
        <v>581.64638443326044</v>
      </c>
      <c r="H231" s="16">
        <v>2806.6155018528316</v>
      </c>
      <c r="I231" s="16">
        <v>3202.9185395501722</v>
      </c>
      <c r="J231" s="16">
        <v>2434.464143960518</v>
      </c>
      <c r="K231" s="16">
        <v>4845.5772421273523</v>
      </c>
      <c r="L231" s="16">
        <v>6871.0065117788608</v>
      </c>
      <c r="M231" s="16">
        <v>8514.3777756050913</v>
      </c>
      <c r="N231" s="16">
        <v>8040.004589477312</v>
      </c>
    </row>
    <row r="232" spans="1:14" x14ac:dyDescent="0.3">
      <c r="A232" s="15" t="str">
        <f>INDEX('R1. Scenario specifications'!$C$11:$C$49,MATCH($B232,'R1. Scenario specifications'!$A$11:$A$49,0))</f>
        <v>Current 2DS, 2030 start, 'Expect the Unexpected'</v>
      </c>
      <c r="B232" s="15" t="s">
        <v>26</v>
      </c>
      <c r="C232" s="15" t="s">
        <v>72</v>
      </c>
      <c r="D232" s="16">
        <v>3.9388921868092472E-3</v>
      </c>
      <c r="E232" s="16">
        <v>1.0352472304670233</v>
      </c>
      <c r="F232" s="16">
        <v>1.710734171095331</v>
      </c>
      <c r="G232" s="16">
        <v>10.613038269375846</v>
      </c>
      <c r="H232" s="16">
        <v>1.4567584740198549</v>
      </c>
      <c r="I232" s="16">
        <v>5.6512966655079877</v>
      </c>
      <c r="J232" s="16">
        <v>6.6074503370628781</v>
      </c>
      <c r="K232" s="16">
        <v>43.607230786545664</v>
      </c>
      <c r="L232" s="16">
        <v>6.068668653307947</v>
      </c>
      <c r="M232" s="16">
        <v>22.859533535622546</v>
      </c>
      <c r="N232" s="16">
        <v>27.113653809809573</v>
      </c>
    </row>
    <row r="233" spans="1:14" x14ac:dyDescent="0.3">
      <c r="A233" s="15" t="str">
        <f>INDEX('R1. Scenario specifications'!$C$11:$C$49,MATCH($B233,'R1. Scenario specifications'!$A$11:$A$49,0))</f>
        <v>Current 2DS, 2030 start, 'Expect the Unexpected'</v>
      </c>
      <c r="B233" s="15" t="s">
        <v>26</v>
      </c>
      <c r="C233" s="15" t="s">
        <v>73</v>
      </c>
      <c r="D233" s="16">
        <v>164.94116315871048</v>
      </c>
      <c r="E233" s="16">
        <v>30.000000000000007</v>
      </c>
      <c r="F233" s="16">
        <v>130.00000000000003</v>
      </c>
      <c r="G233" s="16">
        <v>413.06145676947369</v>
      </c>
      <c r="H233" s="16">
        <v>1965.6847331964282</v>
      </c>
      <c r="I233" s="16">
        <v>1892.9965601168685</v>
      </c>
      <c r="J233" s="16">
        <v>2799.1774979406</v>
      </c>
      <c r="K233" s="16">
        <v>4185.198619559761</v>
      </c>
      <c r="L233" s="16">
        <v>6027.2724628553824</v>
      </c>
      <c r="M233" s="16">
        <v>10346.035205563036</v>
      </c>
      <c r="N233" s="16">
        <v>10228.176767593348</v>
      </c>
    </row>
    <row r="234" spans="1:14" x14ac:dyDescent="0.3">
      <c r="A234" s="15" t="str">
        <f>INDEX('R1. Scenario specifications'!$C$11:$C$49,MATCH($B234,'R1. Scenario specifications'!$A$11:$A$49,0))</f>
        <v>Current 1.5DS, 2030 start, 'Expect the Unexpected' but with cheap EVs</v>
      </c>
      <c r="B234" s="15" t="s">
        <v>27</v>
      </c>
      <c r="C234" s="15" t="s">
        <v>64</v>
      </c>
      <c r="D234" s="16">
        <v>0</v>
      </c>
      <c r="E234" s="16">
        <v>8.5297953835634104</v>
      </c>
      <c r="F234" s="16">
        <v>92.730153339167117</v>
      </c>
      <c r="G234" s="16">
        <v>339.49666438671392</v>
      </c>
      <c r="H234" s="16">
        <v>617.12371970135075</v>
      </c>
      <c r="I234" s="16">
        <v>6.1858049768163399</v>
      </c>
      <c r="J234" s="16">
        <v>14.8880721600624</v>
      </c>
      <c r="K234" s="16">
        <v>0</v>
      </c>
      <c r="L234" s="16">
        <v>10.5512005500087</v>
      </c>
      <c r="M234" s="16">
        <v>10.93876209946934</v>
      </c>
      <c r="N234" s="16">
        <v>0</v>
      </c>
    </row>
    <row r="235" spans="1:14" x14ac:dyDescent="0.3">
      <c r="A235" s="15" t="str">
        <f>INDEX('R1. Scenario specifications'!$C$11:$C$49,MATCH($B235,'R1. Scenario specifications'!$A$11:$A$49,0))</f>
        <v>Current 1.5DS, 2030 start, 'Expect the Unexpected' but with cheap EVs</v>
      </c>
      <c r="B235" s="15" t="s">
        <v>27</v>
      </c>
      <c r="C235" s="15" t="s">
        <v>74</v>
      </c>
      <c r="D235" s="16">
        <v>0</v>
      </c>
      <c r="E235" s="16">
        <v>0</v>
      </c>
      <c r="F235" s="16">
        <v>0</v>
      </c>
      <c r="G235" s="16">
        <v>0</v>
      </c>
      <c r="H235" s="16">
        <v>30.773867420273014</v>
      </c>
      <c r="I235" s="16">
        <v>2224.8537769524714</v>
      </c>
      <c r="J235" s="16">
        <v>2479.9739583219271</v>
      </c>
      <c r="K235" s="16">
        <v>0</v>
      </c>
      <c r="L235" s="16">
        <v>170.44997051088774</v>
      </c>
      <c r="M235" s="16">
        <v>1462.7491874310372</v>
      </c>
      <c r="N235" s="16">
        <v>2281.0019123509369</v>
      </c>
    </row>
    <row r="236" spans="1:14" x14ac:dyDescent="0.3">
      <c r="A236" s="15" t="str">
        <f>INDEX('R1. Scenario specifications'!$C$11:$C$49,MATCH($B236,'R1. Scenario specifications'!$A$11:$A$49,0))</f>
        <v>Current 1.5DS, 2030 start, 'Expect the Unexpected' but with cheap EVs</v>
      </c>
      <c r="B236" s="15" t="s">
        <v>27</v>
      </c>
      <c r="C236" s="15" t="s">
        <v>65</v>
      </c>
      <c r="D236" s="16">
        <v>471.41051111951538</v>
      </c>
      <c r="E236" s="16">
        <v>245.88488321714567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0</v>
      </c>
    </row>
    <row r="237" spans="1:14" x14ac:dyDescent="0.3">
      <c r="A237" s="15" t="str">
        <f>INDEX('R1. Scenario specifications'!$C$11:$C$49,MATCH($B237,'R1. Scenario specifications'!$A$11:$A$49,0))</f>
        <v>Current 1.5DS, 2030 start, 'Expect the Unexpected' but with cheap EVs</v>
      </c>
      <c r="B237" s="15" t="s">
        <v>27</v>
      </c>
      <c r="C237" s="15" t="s">
        <v>66</v>
      </c>
      <c r="D237" s="16">
        <v>200.44406894966971</v>
      </c>
      <c r="E237" s="16">
        <v>625.75220065602798</v>
      </c>
      <c r="F237" s="16">
        <v>508.29573757492358</v>
      </c>
      <c r="G237" s="16">
        <v>23.216637861315313</v>
      </c>
      <c r="H237" s="16">
        <v>179.18539487422248</v>
      </c>
      <c r="I237" s="16">
        <v>105.53129482897731</v>
      </c>
      <c r="J237" s="16">
        <v>14.466171496120101</v>
      </c>
      <c r="K237" s="16">
        <v>131.06274017723348</v>
      </c>
      <c r="L237" s="16">
        <v>454.30005156010344</v>
      </c>
      <c r="M237" s="16">
        <v>254.05374703604284</v>
      </c>
      <c r="N237" s="16">
        <v>16.717557888967161</v>
      </c>
    </row>
    <row r="238" spans="1:14" x14ac:dyDescent="0.3">
      <c r="A238" s="15" t="str">
        <f>INDEX('R1. Scenario specifications'!$C$11:$C$49,MATCH($B238,'R1. Scenario specifications'!$A$11:$A$49,0))</f>
        <v>Current 1.5DS, 2030 start, 'Expect the Unexpected' but with cheap EVs</v>
      </c>
      <c r="B238" s="15" t="s">
        <v>27</v>
      </c>
      <c r="C238" s="15" t="s">
        <v>75</v>
      </c>
      <c r="D238" s="16">
        <v>0</v>
      </c>
      <c r="E238" s="16">
        <v>0</v>
      </c>
      <c r="F238" s="16">
        <v>0</v>
      </c>
      <c r="G238" s="16">
        <v>0</v>
      </c>
      <c r="H238" s="16">
        <v>3.3841161730938705</v>
      </c>
      <c r="I238" s="16">
        <v>627.52192637250027</v>
      </c>
      <c r="J238" s="16">
        <v>1429.5679321035491</v>
      </c>
      <c r="K238" s="16">
        <v>0</v>
      </c>
      <c r="L238" s="16">
        <v>0</v>
      </c>
      <c r="M238" s="16">
        <v>76.7951586175366</v>
      </c>
      <c r="N238" s="16">
        <v>177.58797504138505</v>
      </c>
    </row>
    <row r="239" spans="1:14" x14ac:dyDescent="0.3">
      <c r="A239" s="15" t="str">
        <f>INDEX('R1. Scenario specifications'!$C$11:$C$49,MATCH($B239,'R1. Scenario specifications'!$A$11:$A$49,0))</f>
        <v>Current 1.5DS, 2030 start, 'Expect the Unexpected' but with cheap EVs</v>
      </c>
      <c r="B239" s="15" t="s">
        <v>27</v>
      </c>
      <c r="C239" s="15" t="s">
        <v>67</v>
      </c>
      <c r="D239" s="16">
        <v>0.27881728888888901</v>
      </c>
      <c r="E239" s="16">
        <v>0.33361993333333301</v>
      </c>
      <c r="F239" s="16">
        <v>83.8700462272528</v>
      </c>
      <c r="G239" s="16">
        <v>53.53277898674402</v>
      </c>
      <c r="H239" s="16">
        <v>993.45024646482534</v>
      </c>
      <c r="I239" s="16">
        <v>76.479708398220325</v>
      </c>
      <c r="J239" s="16">
        <v>62.330425552226764</v>
      </c>
      <c r="K239" s="16">
        <v>1.7516969217416656</v>
      </c>
      <c r="L239" s="16">
        <v>11.408703669252768</v>
      </c>
      <c r="M239" s="16">
        <v>163.42616608084032</v>
      </c>
      <c r="N239" s="16">
        <v>159.64305711730742</v>
      </c>
    </row>
    <row r="240" spans="1:14" x14ac:dyDescent="0.3">
      <c r="A240" s="15" t="str">
        <f>INDEX('R1. Scenario specifications'!$C$11:$C$49,MATCH($B240,'R1. Scenario specifications'!$A$11:$A$49,0))</f>
        <v>Current 1.5DS, 2030 start, 'Expect the Unexpected' but with cheap EVs</v>
      </c>
      <c r="B240" s="15" t="s">
        <v>27</v>
      </c>
      <c r="C240" s="15" t="s">
        <v>68</v>
      </c>
      <c r="D240" s="16">
        <v>122.79600979273579</v>
      </c>
      <c r="E240" s="16">
        <v>183.8081179848495</v>
      </c>
      <c r="F240" s="16">
        <v>144.31256799092671</v>
      </c>
      <c r="G240" s="16">
        <v>127.98079652186694</v>
      </c>
      <c r="H240" s="16">
        <v>947.0808674769911</v>
      </c>
      <c r="I240" s="16">
        <v>634.92963276429339</v>
      </c>
      <c r="J240" s="16">
        <v>24.02184276524374</v>
      </c>
      <c r="K240" s="16">
        <v>3.339673426365998</v>
      </c>
      <c r="L240" s="16">
        <v>155.39865199354671</v>
      </c>
      <c r="M240" s="16">
        <v>241.91382341699037</v>
      </c>
      <c r="N240" s="16">
        <v>16.640279165658093</v>
      </c>
    </row>
    <row r="241" spans="1:14" x14ac:dyDescent="0.3">
      <c r="A241" s="15" t="str">
        <f>INDEX('R1. Scenario specifications'!$C$11:$C$49,MATCH($B241,'R1. Scenario specifications'!$A$11:$A$49,0))</f>
        <v>Current 1.5DS, 2030 start, 'Expect the Unexpected' but with cheap EVs</v>
      </c>
      <c r="B241" s="15" t="s">
        <v>27</v>
      </c>
      <c r="C241" s="15" t="s">
        <v>69</v>
      </c>
      <c r="D241" s="16">
        <v>0</v>
      </c>
      <c r="E241" s="16">
        <v>0</v>
      </c>
      <c r="F241" s="16">
        <v>3.098502596802537</v>
      </c>
      <c r="G241" s="16">
        <v>36.552837722778129</v>
      </c>
      <c r="H241" s="16">
        <v>459.68403766836286</v>
      </c>
      <c r="I241" s="16">
        <v>458.38946061618014</v>
      </c>
      <c r="J241" s="16">
        <v>94.026845420711496</v>
      </c>
      <c r="K241" s="16">
        <v>80.684228177988558</v>
      </c>
      <c r="L241" s="16">
        <v>528.71949101739165</v>
      </c>
      <c r="M241" s="16">
        <v>482.47451392684229</v>
      </c>
      <c r="N241" s="16">
        <v>0</v>
      </c>
    </row>
    <row r="242" spans="1:14" x14ac:dyDescent="0.3">
      <c r="A242" s="15" t="str">
        <f>INDEX('R1. Scenario specifications'!$C$11:$C$49,MATCH($B242,'R1. Scenario specifications'!$A$11:$A$49,0))</f>
        <v>Current 1.5DS, 2030 start, 'Expect the Unexpected' but with cheap EVs</v>
      </c>
      <c r="B242" s="15" t="s">
        <v>27</v>
      </c>
      <c r="C242" s="15" t="s">
        <v>70</v>
      </c>
      <c r="D242" s="16">
        <v>68.825092565658878</v>
      </c>
      <c r="E242" s="16">
        <v>21.048080922283248</v>
      </c>
      <c r="F242" s="16">
        <v>0.39656849116918191</v>
      </c>
      <c r="G242" s="16">
        <v>0.90110621889710196</v>
      </c>
      <c r="H242" s="16">
        <v>0.31698327341293703</v>
      </c>
      <c r="I242" s="16">
        <v>0</v>
      </c>
      <c r="J242" s="16">
        <v>48.084909804331943</v>
      </c>
      <c r="K242" s="16">
        <v>0</v>
      </c>
      <c r="L242" s="16">
        <v>44.2066582589513</v>
      </c>
      <c r="M242" s="16">
        <v>18.397009267564577</v>
      </c>
      <c r="N242" s="16">
        <v>166.86280015783825</v>
      </c>
    </row>
    <row r="243" spans="1:14" x14ac:dyDescent="0.3">
      <c r="A243" s="15" t="str">
        <f>INDEX('R1. Scenario specifications'!$C$11:$C$49,MATCH($B243,'R1. Scenario specifications'!$A$11:$A$49,0))</f>
        <v>Current 1.5DS, 2030 start, 'Expect the Unexpected' but with cheap EVs</v>
      </c>
      <c r="B243" s="15" t="s">
        <v>27</v>
      </c>
      <c r="C243" s="15" t="s">
        <v>71</v>
      </c>
      <c r="D243" s="16">
        <v>12.637708883949241</v>
      </c>
      <c r="E243" s="16">
        <v>82.719415916369499</v>
      </c>
      <c r="F243" s="16">
        <v>173.59560256780961</v>
      </c>
      <c r="G243" s="16">
        <v>581.64638443326044</v>
      </c>
      <c r="H243" s="16">
        <v>3015.2616730938275</v>
      </c>
      <c r="I243" s="16">
        <v>6014.5506680018943</v>
      </c>
      <c r="J243" s="16">
        <v>10253.757830397115</v>
      </c>
      <c r="K243" s="16">
        <v>3265.5375283147473</v>
      </c>
      <c r="L243" s="16">
        <v>6030.4121778770113</v>
      </c>
      <c r="M243" s="16">
        <v>11309.014745831286</v>
      </c>
      <c r="N243" s="16">
        <v>4224.7473396161604</v>
      </c>
    </row>
    <row r="244" spans="1:14" x14ac:dyDescent="0.3">
      <c r="A244" s="15" t="str">
        <f>INDEX('R1. Scenario specifications'!$C$11:$C$49,MATCH($B244,'R1. Scenario specifications'!$A$11:$A$49,0))</f>
        <v>Current 1.5DS, 2030 start, 'Expect the Unexpected' but with cheap EVs</v>
      </c>
      <c r="B244" s="15" t="s">
        <v>27</v>
      </c>
      <c r="C244" s="15" t="s">
        <v>72</v>
      </c>
      <c r="D244" s="16">
        <v>3.9388921868092472E-3</v>
      </c>
      <c r="E244" s="16">
        <v>1.0352472304670233</v>
      </c>
      <c r="F244" s="16">
        <v>1.710734171095331</v>
      </c>
      <c r="G244" s="16">
        <v>10.613038269375846</v>
      </c>
      <c r="H244" s="16">
        <v>51.174797316916589</v>
      </c>
      <c r="I244" s="16">
        <v>35.203955301646175</v>
      </c>
      <c r="J244" s="16">
        <v>32.830118078244375</v>
      </c>
      <c r="K244" s="16">
        <v>66.420412487440473</v>
      </c>
      <c r="L244" s="16">
        <v>34.157941922562436</v>
      </c>
      <c r="M244" s="16">
        <v>47.583726846470405</v>
      </c>
      <c r="N244" s="16">
        <v>52.244106527154031</v>
      </c>
    </row>
    <row r="245" spans="1:14" x14ac:dyDescent="0.3">
      <c r="A245" s="15" t="str">
        <f>INDEX('R1. Scenario specifications'!$C$11:$C$49,MATCH($B245,'R1. Scenario specifications'!$A$11:$A$49,0))</f>
        <v>Current 1.5DS, 2030 start, 'Expect the Unexpected' but with cheap EVs</v>
      </c>
      <c r="B245" s="15" t="s">
        <v>27</v>
      </c>
      <c r="C245" s="15" t="s">
        <v>73</v>
      </c>
      <c r="D245" s="16">
        <v>164.94116315871048</v>
      </c>
      <c r="E245" s="16">
        <v>30.000000000000007</v>
      </c>
      <c r="F245" s="16">
        <v>130.00000000000003</v>
      </c>
      <c r="G245" s="16">
        <v>413.06145676947369</v>
      </c>
      <c r="H245" s="16">
        <v>2248.2009670772695</v>
      </c>
      <c r="I245" s="16">
        <v>3917.2262474802283</v>
      </c>
      <c r="J245" s="16">
        <v>8267.6749184037799</v>
      </c>
      <c r="K245" s="16">
        <v>112.4541128838877</v>
      </c>
      <c r="L245" s="16">
        <v>4263.4617984543047</v>
      </c>
      <c r="M245" s="16">
        <v>7726.1577945099225</v>
      </c>
      <c r="N245" s="16">
        <v>5947.0224900399062</v>
      </c>
    </row>
    <row r="246" spans="1:14" x14ac:dyDescent="0.3">
      <c r="A246" s="15" t="str">
        <f>INDEX('R1. Scenario specifications'!$C$11:$C$49,MATCH($B246,'R1. Scenario specifications'!$A$11:$A$49,0))</f>
        <v>Current 1.5DS, 2020 start, 'Expect the Unexpected' but with cheap energy efficiency</v>
      </c>
      <c r="B246" s="15" t="s">
        <v>28</v>
      </c>
      <c r="C246" s="15" t="s">
        <v>64</v>
      </c>
      <c r="D246" s="16">
        <v>0</v>
      </c>
      <c r="E246" s="16">
        <v>8.5297953835634104</v>
      </c>
      <c r="F246" s="16">
        <v>92.730153339167117</v>
      </c>
      <c r="G246" s="16">
        <v>452.61983064103958</v>
      </c>
      <c r="H246" s="16">
        <v>76.44729504655254</v>
      </c>
      <c r="I246" s="16">
        <v>2.5932804817956301</v>
      </c>
      <c r="J246" s="16">
        <v>3.5338466527628101</v>
      </c>
      <c r="K246" s="16">
        <v>0</v>
      </c>
      <c r="L246" s="16">
        <v>6.27318128013132</v>
      </c>
      <c r="M246" s="16">
        <v>0</v>
      </c>
      <c r="N246" s="16">
        <v>0</v>
      </c>
    </row>
    <row r="247" spans="1:14" x14ac:dyDescent="0.3">
      <c r="A247" s="15" t="str">
        <f>INDEX('R1. Scenario specifications'!$C$11:$C$49,MATCH($B247,'R1. Scenario specifications'!$A$11:$A$49,0))</f>
        <v>Current 1.5DS, 2020 start, 'Expect the Unexpected' but with cheap energy efficiency</v>
      </c>
      <c r="B247" s="15" t="s">
        <v>28</v>
      </c>
      <c r="C247" s="15" t="s">
        <v>74</v>
      </c>
      <c r="D247" s="16">
        <v>0</v>
      </c>
      <c r="E247" s="16">
        <v>0</v>
      </c>
      <c r="F247" s="16">
        <v>0</v>
      </c>
      <c r="G247" s="16">
        <v>33.031297821021262</v>
      </c>
      <c r="H247" s="16">
        <v>815.8357938536235</v>
      </c>
      <c r="I247" s="16">
        <v>1223.1973460115055</v>
      </c>
      <c r="J247" s="16">
        <v>791.08439146269598</v>
      </c>
      <c r="K247" s="16">
        <v>77.088835964790036</v>
      </c>
      <c r="L247" s="16">
        <v>2348.2479214620153</v>
      </c>
      <c r="M247" s="16">
        <v>780.47411819216063</v>
      </c>
      <c r="N247" s="16">
        <v>587.36063348140317</v>
      </c>
    </row>
    <row r="248" spans="1:14" x14ac:dyDescent="0.3">
      <c r="A248" s="15" t="str">
        <f>INDEX('R1. Scenario specifications'!$C$11:$C$49,MATCH($B248,'R1. Scenario specifications'!$A$11:$A$49,0))</f>
        <v>Current 1.5DS, 2020 start, 'Expect the Unexpected' but with cheap energy efficiency</v>
      </c>
      <c r="B248" s="15" t="s">
        <v>28</v>
      </c>
      <c r="C248" s="15" t="s">
        <v>65</v>
      </c>
      <c r="D248" s="16">
        <v>471.41051111951538</v>
      </c>
      <c r="E248" s="16">
        <v>245.88488321714567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</row>
    <row r="249" spans="1:14" x14ac:dyDescent="0.3">
      <c r="A249" s="15" t="str">
        <f>INDEX('R1. Scenario specifications'!$C$11:$C$49,MATCH($B249,'R1. Scenario specifications'!$A$11:$A$49,0))</f>
        <v>Current 1.5DS, 2020 start, 'Expect the Unexpected' but with cheap energy efficiency</v>
      </c>
      <c r="B249" s="15" t="s">
        <v>28</v>
      </c>
      <c r="C249" s="15" t="s">
        <v>66</v>
      </c>
      <c r="D249" s="16">
        <v>200.44406894966971</v>
      </c>
      <c r="E249" s="16">
        <v>625.75220065602798</v>
      </c>
      <c r="F249" s="16">
        <v>508.29573757492358</v>
      </c>
      <c r="G249" s="16">
        <v>316.35935509263658</v>
      </c>
      <c r="H249" s="16">
        <v>72.46780500712488</v>
      </c>
      <c r="I249" s="16">
        <v>17.315276720552401</v>
      </c>
      <c r="J249" s="16">
        <v>131.32199206949809</v>
      </c>
      <c r="K249" s="16">
        <v>31.463331394022632</v>
      </c>
      <c r="L249" s="16">
        <v>56.903833732759701</v>
      </c>
      <c r="M249" s="16">
        <v>69.012838069352227</v>
      </c>
      <c r="N249" s="16">
        <v>18.417909252852741</v>
      </c>
    </row>
    <row r="250" spans="1:14" x14ac:dyDescent="0.3">
      <c r="A250" s="15" t="str">
        <f>INDEX('R1. Scenario specifications'!$C$11:$C$49,MATCH($B250,'R1. Scenario specifications'!$A$11:$A$49,0))</f>
        <v>Current 1.5DS, 2020 start, 'Expect the Unexpected' but with cheap energy efficiency</v>
      </c>
      <c r="B250" s="15" t="s">
        <v>28</v>
      </c>
      <c r="C250" s="15" t="s">
        <v>75</v>
      </c>
      <c r="D250" s="16">
        <v>0</v>
      </c>
      <c r="E250" s="16">
        <v>0</v>
      </c>
      <c r="F250" s="16">
        <v>0</v>
      </c>
      <c r="G250" s="16">
        <v>1.1266857723456301</v>
      </c>
      <c r="H250" s="16">
        <v>148.3922760044984</v>
      </c>
      <c r="I250" s="16">
        <v>1530.239814860716</v>
      </c>
      <c r="J250" s="16">
        <v>88.821696629852497</v>
      </c>
      <c r="K250" s="16">
        <v>22.803774116298133</v>
      </c>
      <c r="L250" s="16">
        <v>0</v>
      </c>
      <c r="M250" s="16">
        <v>480.9835479636734</v>
      </c>
      <c r="N250" s="16">
        <v>19.577973716916802</v>
      </c>
    </row>
    <row r="251" spans="1:14" x14ac:dyDescent="0.3">
      <c r="A251" s="15" t="str">
        <f>INDEX('R1. Scenario specifications'!$C$11:$C$49,MATCH($B251,'R1. Scenario specifications'!$A$11:$A$49,0))</f>
        <v>Current 1.5DS, 2020 start, 'Expect the Unexpected' but with cheap energy efficiency</v>
      </c>
      <c r="B251" s="15" t="s">
        <v>28</v>
      </c>
      <c r="C251" s="15" t="s">
        <v>67</v>
      </c>
      <c r="D251" s="16">
        <v>0.27881728888888901</v>
      </c>
      <c r="E251" s="16">
        <v>0.33361993333333301</v>
      </c>
      <c r="F251" s="16">
        <v>83.8700462272528</v>
      </c>
      <c r="G251" s="16">
        <v>353.08811635918005</v>
      </c>
      <c r="H251" s="16">
        <v>188.31260169604394</v>
      </c>
      <c r="I251" s="16">
        <v>50.794893011560212</v>
      </c>
      <c r="J251" s="16">
        <v>77.565545911900415</v>
      </c>
      <c r="K251" s="16">
        <v>11.12726376458005</v>
      </c>
      <c r="L251" s="16">
        <v>145.54050278766741</v>
      </c>
      <c r="M251" s="16">
        <v>213.44779242395529</v>
      </c>
      <c r="N251" s="16">
        <v>225.8110934778984</v>
      </c>
    </row>
    <row r="252" spans="1:14" x14ac:dyDescent="0.3">
      <c r="A252" s="15" t="str">
        <f>INDEX('R1. Scenario specifications'!$C$11:$C$49,MATCH($B252,'R1. Scenario specifications'!$A$11:$A$49,0))</f>
        <v>Current 1.5DS, 2020 start, 'Expect the Unexpected' but with cheap energy efficiency</v>
      </c>
      <c r="B252" s="15" t="s">
        <v>28</v>
      </c>
      <c r="C252" s="15" t="s">
        <v>68</v>
      </c>
      <c r="D252" s="16">
        <v>122.79600979273579</v>
      </c>
      <c r="E252" s="16">
        <v>183.8081179848495</v>
      </c>
      <c r="F252" s="16">
        <v>144.31256799092671</v>
      </c>
      <c r="G252" s="16">
        <v>635.20471836429692</v>
      </c>
      <c r="H252" s="16">
        <v>286.46804830605123</v>
      </c>
      <c r="I252" s="16">
        <v>291.68769441065655</v>
      </c>
      <c r="J252" s="16">
        <v>74.594180826192911</v>
      </c>
      <c r="K252" s="16">
        <v>141.99138501050476</v>
      </c>
      <c r="L252" s="16">
        <v>187.95947771590178</v>
      </c>
      <c r="M252" s="16">
        <v>206.56253727321425</v>
      </c>
      <c r="N252" s="16">
        <v>24.489267214998762</v>
      </c>
    </row>
    <row r="253" spans="1:14" x14ac:dyDescent="0.3">
      <c r="A253" s="15" t="str">
        <f>INDEX('R1. Scenario specifications'!$C$11:$C$49,MATCH($B253,'R1. Scenario specifications'!$A$11:$A$49,0))</f>
        <v>Current 1.5DS, 2020 start, 'Expect the Unexpected' but with cheap energy efficiency</v>
      </c>
      <c r="B253" s="15" t="s">
        <v>28</v>
      </c>
      <c r="C253" s="15" t="s">
        <v>69</v>
      </c>
      <c r="D253" s="16">
        <v>0</v>
      </c>
      <c r="E253" s="16">
        <v>0</v>
      </c>
      <c r="F253" s="16">
        <v>3.098502596802537</v>
      </c>
      <c r="G253" s="16">
        <v>120.37480116588506</v>
      </c>
      <c r="H253" s="16">
        <v>338.81163737804002</v>
      </c>
      <c r="I253" s="16">
        <v>383.94575744127553</v>
      </c>
      <c r="J253" s="16">
        <v>97.495977908733593</v>
      </c>
      <c r="K253" s="16">
        <v>137.80758238412358</v>
      </c>
      <c r="L253" s="16">
        <v>684.70647919574185</v>
      </c>
      <c r="M253" s="16">
        <v>532.72256013899619</v>
      </c>
      <c r="N253" s="16">
        <v>0</v>
      </c>
    </row>
    <row r="254" spans="1:14" x14ac:dyDescent="0.3">
      <c r="A254" s="15" t="str">
        <f>INDEX('R1. Scenario specifications'!$C$11:$C$49,MATCH($B254,'R1. Scenario specifications'!$A$11:$A$49,0))</f>
        <v>Current 1.5DS, 2020 start, 'Expect the Unexpected' but with cheap energy efficiency</v>
      </c>
      <c r="B254" s="15" t="s">
        <v>28</v>
      </c>
      <c r="C254" s="15" t="s">
        <v>70</v>
      </c>
      <c r="D254" s="16">
        <v>68.825092565658878</v>
      </c>
      <c r="E254" s="16">
        <v>21.048080922283248</v>
      </c>
      <c r="F254" s="16">
        <v>0.39656849116918191</v>
      </c>
      <c r="G254" s="16">
        <v>3.2723077022011631</v>
      </c>
      <c r="H254" s="16">
        <v>0.18862638629452899</v>
      </c>
      <c r="I254" s="16">
        <v>3.8475674025803901</v>
      </c>
      <c r="J254" s="16">
        <v>28.893245885997128</v>
      </c>
      <c r="K254" s="16">
        <v>11.539976748569526</v>
      </c>
      <c r="L254" s="16">
        <v>33.98203589449993</v>
      </c>
      <c r="M254" s="16">
        <v>46.119378482578057</v>
      </c>
      <c r="N254" s="16">
        <v>114.43639086950319</v>
      </c>
    </row>
    <row r="255" spans="1:14" x14ac:dyDescent="0.3">
      <c r="A255" s="15" t="str">
        <f>INDEX('R1. Scenario specifications'!$C$11:$C$49,MATCH($B255,'R1. Scenario specifications'!$A$11:$A$49,0))</f>
        <v>Current 1.5DS, 2020 start, 'Expect the Unexpected' but with cheap energy efficiency</v>
      </c>
      <c r="B255" s="15" t="s">
        <v>28</v>
      </c>
      <c r="C255" s="15" t="s">
        <v>71</v>
      </c>
      <c r="D255" s="16">
        <v>12.637708883949241</v>
      </c>
      <c r="E255" s="16">
        <v>82.719415916369499</v>
      </c>
      <c r="F255" s="16">
        <v>173.59560256780961</v>
      </c>
      <c r="G255" s="16">
        <v>1058.592438623996</v>
      </c>
      <c r="H255" s="16">
        <v>3506.8657950023917</v>
      </c>
      <c r="I255" s="16">
        <v>4672.2470898513347</v>
      </c>
      <c r="J255" s="16">
        <v>5678.5266766122886</v>
      </c>
      <c r="K255" s="16">
        <v>3567.7036650932209</v>
      </c>
      <c r="L255" s="16">
        <v>6118.2811617643329</v>
      </c>
      <c r="M255" s="16">
        <v>8050.0012540926537</v>
      </c>
      <c r="N255" s="16">
        <v>6701.8382647412891</v>
      </c>
    </row>
    <row r="256" spans="1:14" x14ac:dyDescent="0.3">
      <c r="A256" s="15" t="str">
        <f>INDEX('R1. Scenario specifications'!$C$11:$C$49,MATCH($B256,'R1. Scenario specifications'!$A$11:$A$49,0))</f>
        <v>Current 1.5DS, 2020 start, 'Expect the Unexpected' but with cheap energy efficiency</v>
      </c>
      <c r="B256" s="15" t="s">
        <v>28</v>
      </c>
      <c r="C256" s="15" t="s">
        <v>72</v>
      </c>
      <c r="D256" s="16">
        <v>3.9388921868092472E-3</v>
      </c>
      <c r="E256" s="16">
        <v>1.0352472304670233</v>
      </c>
      <c r="F256" s="16">
        <v>1.710734171095331</v>
      </c>
      <c r="G256" s="16">
        <v>11.183016491626912</v>
      </c>
      <c r="H256" s="16">
        <v>4.2007716197853666</v>
      </c>
      <c r="I256" s="16">
        <v>10.297798986365793</v>
      </c>
      <c r="J256" s="16">
        <v>8.20176873276937</v>
      </c>
      <c r="K256" s="16">
        <v>6.8754622942859278</v>
      </c>
      <c r="L256" s="16">
        <v>9.3736131279456512</v>
      </c>
      <c r="M256" s="16">
        <v>7.6159051207540172</v>
      </c>
      <c r="N256" s="16">
        <v>7.9697521661701263</v>
      </c>
    </row>
    <row r="257" spans="1:14" x14ac:dyDescent="0.3">
      <c r="A257" s="15" t="str">
        <f>INDEX('R1. Scenario specifications'!$C$11:$C$49,MATCH($B257,'R1. Scenario specifications'!$A$11:$A$49,0))</f>
        <v>Current 1.5DS, 2020 start, 'Expect the Unexpected' but with cheap energy efficiency</v>
      </c>
      <c r="B257" s="15" t="s">
        <v>28</v>
      </c>
      <c r="C257" s="15" t="s">
        <v>73</v>
      </c>
      <c r="D257" s="16">
        <v>164.94116315871048</v>
      </c>
      <c r="E257" s="16">
        <v>30.000000000000007</v>
      </c>
      <c r="F257" s="16">
        <v>130.00000000000003</v>
      </c>
      <c r="G257" s="16">
        <v>1539.0114301516646</v>
      </c>
      <c r="H257" s="16">
        <v>2472.2715993303868</v>
      </c>
      <c r="I257" s="16">
        <v>3607.283966683066</v>
      </c>
      <c r="J257" s="16">
        <v>4839.12137918794</v>
      </c>
      <c r="K257" s="16">
        <v>1691.0384961888155</v>
      </c>
      <c r="L257" s="16">
        <v>6903.8263956162718</v>
      </c>
      <c r="M257" s="16">
        <v>7742.6356885209043</v>
      </c>
      <c r="N257" s="16">
        <v>8728.2750526485415</v>
      </c>
    </row>
    <row r="258" spans="1:14" x14ac:dyDescent="0.3">
      <c r="A258" s="15" t="str">
        <f>INDEX('R1. Scenario specifications'!$C$11:$C$49,MATCH($B258,'R1. Scenario specifications'!$A$11:$A$49,0))</f>
        <v>Current 1.5DS, 2030 start, 'Expect the Unexpected' but with cheap energy efficiency</v>
      </c>
      <c r="B258" s="15" t="s">
        <v>29</v>
      </c>
      <c r="C258" s="15" t="s">
        <v>64</v>
      </c>
      <c r="D258" s="16">
        <v>0</v>
      </c>
      <c r="E258" s="16">
        <v>8.5297953835634104</v>
      </c>
      <c r="F258" s="16">
        <v>92.730153339167117</v>
      </c>
      <c r="G258" s="16">
        <v>339.49666438671392</v>
      </c>
      <c r="H258" s="16">
        <v>543.81283944170457</v>
      </c>
      <c r="I258" s="16">
        <v>14.037295429914129</v>
      </c>
      <c r="J258" s="16">
        <v>0</v>
      </c>
      <c r="K258" s="16">
        <v>0</v>
      </c>
      <c r="L258" s="16">
        <v>7.3600914383571601</v>
      </c>
      <c r="M258" s="16">
        <v>1.56341597158276</v>
      </c>
      <c r="N258" s="16">
        <v>0</v>
      </c>
    </row>
    <row r="259" spans="1:14" x14ac:dyDescent="0.3">
      <c r="A259" s="15" t="str">
        <f>INDEX('R1. Scenario specifications'!$C$11:$C$49,MATCH($B259,'R1. Scenario specifications'!$A$11:$A$49,0))</f>
        <v>Current 1.5DS, 2030 start, 'Expect the Unexpected' but with cheap energy efficiency</v>
      </c>
      <c r="B259" s="15" t="s">
        <v>29</v>
      </c>
      <c r="C259" s="15" t="s">
        <v>74</v>
      </c>
      <c r="D259" s="16">
        <v>0</v>
      </c>
      <c r="E259" s="16">
        <v>0</v>
      </c>
      <c r="F259" s="16">
        <v>0</v>
      </c>
      <c r="G259" s="16">
        <v>0</v>
      </c>
      <c r="H259" s="16">
        <v>30.773867420273017</v>
      </c>
      <c r="I259" s="16">
        <v>2175.098263623679</v>
      </c>
      <c r="J259" s="16">
        <v>2025.0274182728053</v>
      </c>
      <c r="K259" s="16">
        <v>0</v>
      </c>
      <c r="L259" s="16">
        <v>42.286171352048498</v>
      </c>
      <c r="M259" s="16">
        <v>1211.1983729220435</v>
      </c>
      <c r="N259" s="16">
        <v>2023.3560928327017</v>
      </c>
    </row>
    <row r="260" spans="1:14" x14ac:dyDescent="0.3">
      <c r="A260" s="15" t="str">
        <f>INDEX('R1. Scenario specifications'!$C$11:$C$49,MATCH($B260,'R1. Scenario specifications'!$A$11:$A$49,0))</f>
        <v>Current 1.5DS, 2030 start, 'Expect the Unexpected' but with cheap energy efficiency</v>
      </c>
      <c r="B260" s="15" t="s">
        <v>29</v>
      </c>
      <c r="C260" s="15" t="s">
        <v>65</v>
      </c>
      <c r="D260" s="16">
        <v>471.41051111951538</v>
      </c>
      <c r="E260" s="16">
        <v>245.88488321714567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</row>
    <row r="261" spans="1:14" x14ac:dyDescent="0.3">
      <c r="A261" s="15" t="str">
        <f>INDEX('R1. Scenario specifications'!$C$11:$C$49,MATCH($B261,'R1. Scenario specifications'!$A$11:$A$49,0))</f>
        <v>Current 1.5DS, 2030 start, 'Expect the Unexpected' but with cheap energy efficiency</v>
      </c>
      <c r="B261" s="15" t="s">
        <v>29</v>
      </c>
      <c r="C261" s="15" t="s">
        <v>66</v>
      </c>
      <c r="D261" s="16">
        <v>200.44406894966971</v>
      </c>
      <c r="E261" s="16">
        <v>625.75220065602798</v>
      </c>
      <c r="F261" s="16">
        <v>508.29573757492358</v>
      </c>
      <c r="G261" s="16">
        <v>23.216637861315313</v>
      </c>
      <c r="H261" s="16">
        <v>324.32144257960499</v>
      </c>
      <c r="I261" s="16">
        <v>70.720146081231107</v>
      </c>
      <c r="J261" s="16">
        <v>20.573446728778901</v>
      </c>
      <c r="K261" s="16">
        <v>41.051938432705498</v>
      </c>
      <c r="L261" s="16">
        <v>178.73931404596857</v>
      </c>
      <c r="M261" s="16">
        <v>67.308380785401482</v>
      </c>
      <c r="N261" s="16">
        <v>101.28986735107637</v>
      </c>
    </row>
    <row r="262" spans="1:14" x14ac:dyDescent="0.3">
      <c r="A262" s="15" t="str">
        <f>INDEX('R1. Scenario specifications'!$C$11:$C$49,MATCH($B262,'R1. Scenario specifications'!$A$11:$A$49,0))</f>
        <v>Current 1.5DS, 2030 start, 'Expect the Unexpected' but with cheap energy efficiency</v>
      </c>
      <c r="B262" s="15" t="s">
        <v>29</v>
      </c>
      <c r="C262" s="15" t="s">
        <v>75</v>
      </c>
      <c r="D262" s="16">
        <v>0</v>
      </c>
      <c r="E262" s="16">
        <v>0</v>
      </c>
      <c r="F262" s="16">
        <v>0</v>
      </c>
      <c r="G262" s="16">
        <v>0</v>
      </c>
      <c r="H262" s="16">
        <v>3.3841161730938705</v>
      </c>
      <c r="I262" s="16">
        <v>876.25121628203124</v>
      </c>
      <c r="J262" s="16">
        <v>367.39901663939236</v>
      </c>
      <c r="K262" s="16">
        <v>0</v>
      </c>
      <c r="L262" s="16">
        <v>0</v>
      </c>
      <c r="M262" s="16">
        <v>0</v>
      </c>
      <c r="N262" s="16">
        <v>210.08702410572812</v>
      </c>
    </row>
    <row r="263" spans="1:14" x14ac:dyDescent="0.3">
      <c r="A263" s="15" t="str">
        <f>INDEX('R1. Scenario specifications'!$C$11:$C$49,MATCH($B263,'R1. Scenario specifications'!$A$11:$A$49,0))</f>
        <v>Current 1.5DS, 2030 start, 'Expect the Unexpected' but with cheap energy efficiency</v>
      </c>
      <c r="B263" s="15" t="s">
        <v>29</v>
      </c>
      <c r="C263" s="15" t="s">
        <v>67</v>
      </c>
      <c r="D263" s="16">
        <v>0.27881728888888901</v>
      </c>
      <c r="E263" s="16">
        <v>0.33361993333333301</v>
      </c>
      <c r="F263" s="16">
        <v>83.8700462272528</v>
      </c>
      <c r="G263" s="16">
        <v>53.53277898674402</v>
      </c>
      <c r="H263" s="16">
        <v>579.74506264610886</v>
      </c>
      <c r="I263" s="16">
        <v>52.289097484560216</v>
      </c>
      <c r="J263" s="16">
        <v>78.569574066276772</v>
      </c>
      <c r="K263" s="16">
        <v>8.3414139130555606E-2</v>
      </c>
      <c r="L263" s="16">
        <v>10.776998997566656</v>
      </c>
      <c r="M263" s="16">
        <v>141.43170535602607</v>
      </c>
      <c r="N263" s="16">
        <v>68.926611802943427</v>
      </c>
    </row>
    <row r="264" spans="1:14" x14ac:dyDescent="0.3">
      <c r="A264" s="15" t="str">
        <f>INDEX('R1. Scenario specifications'!$C$11:$C$49,MATCH($B264,'R1. Scenario specifications'!$A$11:$A$49,0))</f>
        <v>Current 1.5DS, 2030 start, 'Expect the Unexpected' but with cheap energy efficiency</v>
      </c>
      <c r="B264" s="15" t="s">
        <v>29</v>
      </c>
      <c r="C264" s="15" t="s">
        <v>68</v>
      </c>
      <c r="D264" s="16">
        <v>122.79600979273579</v>
      </c>
      <c r="E264" s="16">
        <v>183.8081179848495</v>
      </c>
      <c r="F264" s="16">
        <v>144.31256799092671</v>
      </c>
      <c r="G264" s="16">
        <v>127.98079652186694</v>
      </c>
      <c r="H264" s="16">
        <v>753.89850341388319</v>
      </c>
      <c r="I264" s="16">
        <v>459.9300324717762</v>
      </c>
      <c r="J264" s="16">
        <v>21.743499809221241</v>
      </c>
      <c r="K264" s="16">
        <v>3.7075000382616001</v>
      </c>
      <c r="L264" s="16">
        <v>48.905032002558521</v>
      </c>
      <c r="M264" s="16">
        <v>125.55725669521388</v>
      </c>
      <c r="N264" s="16">
        <v>3.1721350469093199</v>
      </c>
    </row>
    <row r="265" spans="1:14" x14ac:dyDescent="0.3">
      <c r="A265" s="15" t="str">
        <f>INDEX('R1. Scenario specifications'!$C$11:$C$49,MATCH($B265,'R1. Scenario specifications'!$A$11:$A$49,0))</f>
        <v>Current 1.5DS, 2030 start, 'Expect the Unexpected' but with cheap energy efficiency</v>
      </c>
      <c r="B265" s="15" t="s">
        <v>29</v>
      </c>
      <c r="C265" s="15" t="s">
        <v>69</v>
      </c>
      <c r="D265" s="16">
        <v>0</v>
      </c>
      <c r="E265" s="16">
        <v>0</v>
      </c>
      <c r="F265" s="16">
        <v>3.098502596802537</v>
      </c>
      <c r="G265" s="16">
        <v>36.552837722778129</v>
      </c>
      <c r="H265" s="16">
        <v>423.30047439674064</v>
      </c>
      <c r="I265" s="16">
        <v>446.87514251150998</v>
      </c>
      <c r="J265" s="16">
        <v>90.405459387940297</v>
      </c>
      <c r="K265" s="16">
        <v>59.732301028306608</v>
      </c>
      <c r="L265" s="16">
        <v>384.50008535344733</v>
      </c>
      <c r="M265" s="16">
        <v>504.88604428614696</v>
      </c>
      <c r="N265" s="16">
        <v>0</v>
      </c>
    </row>
    <row r="266" spans="1:14" x14ac:dyDescent="0.3">
      <c r="A266" s="15" t="str">
        <f>INDEX('R1. Scenario specifications'!$C$11:$C$49,MATCH($B266,'R1. Scenario specifications'!$A$11:$A$49,0))</f>
        <v>Current 1.5DS, 2030 start, 'Expect the Unexpected' but with cheap energy efficiency</v>
      </c>
      <c r="B266" s="15" t="s">
        <v>29</v>
      </c>
      <c r="C266" s="15" t="s">
        <v>70</v>
      </c>
      <c r="D266" s="16">
        <v>68.825092565658878</v>
      </c>
      <c r="E266" s="16">
        <v>21.048080922283248</v>
      </c>
      <c r="F266" s="16">
        <v>0.39656849116918191</v>
      </c>
      <c r="G266" s="16">
        <v>0.90110621889710196</v>
      </c>
      <c r="H266" s="16">
        <v>3.3070754757129599</v>
      </c>
      <c r="I266" s="16">
        <v>0</v>
      </c>
      <c r="J266" s="16">
        <v>62.49259892770111</v>
      </c>
      <c r="K266" s="16">
        <v>6.0695541661772302E-2</v>
      </c>
      <c r="L266" s="16">
        <v>28.4726369434083</v>
      </c>
      <c r="M266" s="16">
        <v>13.018964707316659</v>
      </c>
      <c r="N266" s="16">
        <v>111.52658104746001</v>
      </c>
    </row>
    <row r="267" spans="1:14" x14ac:dyDescent="0.3">
      <c r="A267" s="15" t="str">
        <f>INDEX('R1. Scenario specifications'!$C$11:$C$49,MATCH($B267,'R1. Scenario specifications'!$A$11:$A$49,0))</f>
        <v>Current 1.5DS, 2030 start, 'Expect the Unexpected' but with cheap energy efficiency</v>
      </c>
      <c r="B267" s="15" t="s">
        <v>29</v>
      </c>
      <c r="C267" s="15" t="s">
        <v>71</v>
      </c>
      <c r="D267" s="16">
        <v>12.637708883949241</v>
      </c>
      <c r="E267" s="16">
        <v>82.719415916369499</v>
      </c>
      <c r="F267" s="16">
        <v>173.59560256780961</v>
      </c>
      <c r="G267" s="16">
        <v>581.64638443326044</v>
      </c>
      <c r="H267" s="16">
        <v>2961.2861141589992</v>
      </c>
      <c r="I267" s="16">
        <v>5409.8368621121836</v>
      </c>
      <c r="J267" s="16">
        <v>8480.6362190657655</v>
      </c>
      <c r="K267" s="16">
        <v>3169.0183294447852</v>
      </c>
      <c r="L267" s="16">
        <v>5349.4446179404731</v>
      </c>
      <c r="M267" s="16">
        <v>9153.4722674499462</v>
      </c>
      <c r="N267" s="16">
        <v>4079.8810827926709</v>
      </c>
    </row>
    <row r="268" spans="1:14" x14ac:dyDescent="0.3">
      <c r="A268" s="15" t="str">
        <f>INDEX('R1. Scenario specifications'!$C$11:$C$49,MATCH($B268,'R1. Scenario specifications'!$A$11:$A$49,0))</f>
        <v>Current 1.5DS, 2030 start, 'Expect the Unexpected' but with cheap energy efficiency</v>
      </c>
      <c r="B268" s="15" t="s">
        <v>29</v>
      </c>
      <c r="C268" s="15" t="s">
        <v>72</v>
      </c>
      <c r="D268" s="16">
        <v>3.9388921868092472E-3</v>
      </c>
      <c r="E268" s="16">
        <v>1.0352472304670233</v>
      </c>
      <c r="F268" s="16">
        <v>1.710734171095331</v>
      </c>
      <c r="G268" s="16">
        <v>10.613038269375846</v>
      </c>
      <c r="H268" s="16">
        <v>2.0272139697152198</v>
      </c>
      <c r="I268" s="16">
        <v>6.5631584138142474</v>
      </c>
      <c r="J268" s="16">
        <v>11.239347588526975</v>
      </c>
      <c r="K268" s="16">
        <v>4.0162219606644101</v>
      </c>
      <c r="L268" s="16">
        <v>8.6143130245247796</v>
      </c>
      <c r="M268" s="16">
        <v>8.0632363362969723</v>
      </c>
      <c r="N268" s="16">
        <v>6.0334229724274531</v>
      </c>
    </row>
    <row r="269" spans="1:14" x14ac:dyDescent="0.3">
      <c r="A269" s="15" t="str">
        <f>INDEX('R1. Scenario specifications'!$C$11:$C$49,MATCH($B269,'R1. Scenario specifications'!$A$11:$A$49,0))</f>
        <v>Current 1.5DS, 2030 start, 'Expect the Unexpected' but with cheap energy efficiency</v>
      </c>
      <c r="B269" s="15" t="s">
        <v>29</v>
      </c>
      <c r="C269" s="15" t="s">
        <v>73</v>
      </c>
      <c r="D269" s="16">
        <v>164.94116315871048</v>
      </c>
      <c r="E269" s="16">
        <v>30.000000000000007</v>
      </c>
      <c r="F269" s="16">
        <v>130.00000000000003</v>
      </c>
      <c r="G269" s="16">
        <v>413.06145676947369</v>
      </c>
      <c r="H269" s="16">
        <v>2233.0105815125662</v>
      </c>
      <c r="I269" s="16">
        <v>3122.0535861222779</v>
      </c>
      <c r="J269" s="16">
        <v>7035.0315397479062</v>
      </c>
      <c r="K269" s="16">
        <v>90.997894530067597</v>
      </c>
      <c r="L269" s="16">
        <v>3270.6911859797851</v>
      </c>
      <c r="M269" s="16">
        <v>6334.9398096072728</v>
      </c>
      <c r="N269" s="16">
        <v>3590.5397653452819</v>
      </c>
    </row>
    <row r="270" spans="1:14" x14ac:dyDescent="0.3">
      <c r="A270" s="15" t="str">
        <f>INDEX('R1. Scenario specifications'!$C$11:$C$49,MATCH($B270,'R1. Scenario specifications'!$A$11:$A$49,0))</f>
        <v>Current 1.5DS, 2020 start, 'Expect the Unexpected' but with most conservative biomass CCS / NET technology cost assumptions</v>
      </c>
      <c r="B270" s="15" t="s">
        <v>30</v>
      </c>
      <c r="C270" s="15" t="s">
        <v>64</v>
      </c>
      <c r="D270" s="16">
        <v>0</v>
      </c>
      <c r="E270" s="16">
        <v>8.5297953835634104</v>
      </c>
      <c r="F270" s="16">
        <v>92.730153339167117</v>
      </c>
      <c r="G270" s="16">
        <v>430.30675091144968</v>
      </c>
      <c r="H270" s="16">
        <v>30.607360248621763</v>
      </c>
      <c r="I270" s="16">
        <v>1.183428565887654</v>
      </c>
      <c r="J270" s="16">
        <v>5.4027565240914397</v>
      </c>
      <c r="K270" s="16">
        <v>0</v>
      </c>
      <c r="L270" s="16">
        <v>4.9868990349977302</v>
      </c>
      <c r="M270" s="16">
        <v>0</v>
      </c>
      <c r="N270" s="16">
        <v>0</v>
      </c>
    </row>
    <row r="271" spans="1:14" x14ac:dyDescent="0.3">
      <c r="A271" s="15" t="str">
        <f>INDEX('R1. Scenario specifications'!$C$11:$C$49,MATCH($B271,'R1. Scenario specifications'!$A$11:$A$49,0))</f>
        <v>Current 1.5DS, 2020 start, 'Expect the Unexpected' but with most conservative biomass CCS / NET technology cost assumptions</v>
      </c>
      <c r="B271" s="15" t="s">
        <v>30</v>
      </c>
      <c r="C271" s="15" t="s">
        <v>74</v>
      </c>
      <c r="D271" s="16">
        <v>0</v>
      </c>
      <c r="E271" s="16">
        <v>0</v>
      </c>
      <c r="F271" s="16">
        <v>0</v>
      </c>
      <c r="G271" s="16">
        <v>33.031297821021262</v>
      </c>
      <c r="H271" s="16">
        <v>908.43278977809177</v>
      </c>
      <c r="I271" s="16">
        <v>1027.3544260503493</v>
      </c>
      <c r="J271" s="16">
        <v>862.26910269906068</v>
      </c>
      <c r="K271" s="16">
        <v>145.70122363394347</v>
      </c>
      <c r="L271" s="16">
        <v>2399.734782331941</v>
      </c>
      <c r="M271" s="16">
        <v>566.38243895639175</v>
      </c>
      <c r="N271" s="16">
        <v>1004.5420334011155</v>
      </c>
    </row>
    <row r="272" spans="1:14" x14ac:dyDescent="0.3">
      <c r="A272" s="15" t="str">
        <f>INDEX('R1. Scenario specifications'!$C$11:$C$49,MATCH($B272,'R1. Scenario specifications'!$A$11:$A$49,0))</f>
        <v>Current 1.5DS, 2020 start, 'Expect the Unexpected' but with most conservative biomass CCS / NET technology cost assumptions</v>
      </c>
      <c r="B272" s="15" t="s">
        <v>30</v>
      </c>
      <c r="C272" s="15" t="s">
        <v>65</v>
      </c>
      <c r="D272" s="16">
        <v>471.41051111951538</v>
      </c>
      <c r="E272" s="16">
        <v>245.88488321714567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</row>
    <row r="273" spans="1:14" x14ac:dyDescent="0.3">
      <c r="A273" s="15" t="str">
        <f>INDEX('R1. Scenario specifications'!$C$11:$C$49,MATCH($B273,'R1. Scenario specifications'!$A$11:$A$49,0))</f>
        <v>Current 1.5DS, 2020 start, 'Expect the Unexpected' but with most conservative biomass CCS / NET technology cost assumptions</v>
      </c>
      <c r="B273" s="15" t="s">
        <v>30</v>
      </c>
      <c r="C273" s="15" t="s">
        <v>66</v>
      </c>
      <c r="D273" s="16">
        <v>200.44406894966971</v>
      </c>
      <c r="E273" s="16">
        <v>625.75220065602798</v>
      </c>
      <c r="F273" s="16">
        <v>508.29573757492358</v>
      </c>
      <c r="G273" s="16">
        <v>348.63344846090598</v>
      </c>
      <c r="H273" s="16">
        <v>24.0274117150744</v>
      </c>
      <c r="I273" s="16">
        <v>37.550544630864195</v>
      </c>
      <c r="J273" s="16">
        <v>168.67729596562558</v>
      </c>
      <c r="K273" s="16">
        <v>0</v>
      </c>
      <c r="L273" s="16">
        <v>54.150882626367789</v>
      </c>
      <c r="M273" s="16">
        <v>148.75152820262551</v>
      </c>
      <c r="N273" s="16">
        <v>38.655775829535052</v>
      </c>
    </row>
    <row r="274" spans="1:14" x14ac:dyDescent="0.3">
      <c r="A274" s="15" t="str">
        <f>INDEX('R1. Scenario specifications'!$C$11:$C$49,MATCH($B274,'R1. Scenario specifications'!$A$11:$A$49,0))</f>
        <v>Current 1.5DS, 2020 start, 'Expect the Unexpected' but with most conservative biomass CCS / NET technology cost assumptions</v>
      </c>
      <c r="B274" s="15" t="s">
        <v>30</v>
      </c>
      <c r="C274" s="15" t="s">
        <v>75</v>
      </c>
      <c r="D274" s="16">
        <v>0</v>
      </c>
      <c r="E274" s="16">
        <v>0</v>
      </c>
      <c r="F274" s="16">
        <v>0</v>
      </c>
      <c r="G274" s="16">
        <v>1.1266857723456301</v>
      </c>
      <c r="H274" s="16">
        <v>285.8177487880946</v>
      </c>
      <c r="I274" s="16">
        <v>2744.9000784178393</v>
      </c>
      <c r="J274" s="16">
        <v>0</v>
      </c>
      <c r="K274" s="16">
        <v>7.6456639609919597</v>
      </c>
      <c r="L274" s="16">
        <v>484.7624842702437</v>
      </c>
      <c r="M274" s="16">
        <v>760.28002334491987</v>
      </c>
      <c r="N274" s="16">
        <v>248.830643482689</v>
      </c>
    </row>
    <row r="275" spans="1:14" x14ac:dyDescent="0.3">
      <c r="A275" s="15" t="str">
        <f>INDEX('R1. Scenario specifications'!$C$11:$C$49,MATCH($B275,'R1. Scenario specifications'!$A$11:$A$49,0))</f>
        <v>Current 1.5DS, 2020 start, 'Expect the Unexpected' but with most conservative biomass CCS / NET technology cost assumptions</v>
      </c>
      <c r="B275" s="15" t="s">
        <v>30</v>
      </c>
      <c r="C275" s="15" t="s">
        <v>67</v>
      </c>
      <c r="D275" s="16">
        <v>0.27881728888888901</v>
      </c>
      <c r="E275" s="16">
        <v>0.33361993333333301</v>
      </c>
      <c r="F275" s="16">
        <v>83.8700462272528</v>
      </c>
      <c r="G275" s="16">
        <v>489.56230353318961</v>
      </c>
      <c r="H275" s="16">
        <v>377.0344275389985</v>
      </c>
      <c r="I275" s="16">
        <v>50.794893011560212</v>
      </c>
      <c r="J275" s="16">
        <v>78.569574066276772</v>
      </c>
      <c r="K275" s="16">
        <v>11.512892870708333</v>
      </c>
      <c r="L275" s="16">
        <v>344.39976814222388</v>
      </c>
      <c r="M275" s="16">
        <v>371.7279142372052</v>
      </c>
      <c r="N275" s="16">
        <v>254.6890085020469</v>
      </c>
    </row>
    <row r="276" spans="1:14" x14ac:dyDescent="0.3">
      <c r="A276" s="15" t="str">
        <f>INDEX('R1. Scenario specifications'!$C$11:$C$49,MATCH($B276,'R1. Scenario specifications'!$A$11:$A$49,0))</f>
        <v>Current 1.5DS, 2020 start, 'Expect the Unexpected' but with most conservative biomass CCS / NET technology cost assumptions</v>
      </c>
      <c r="B276" s="15" t="s">
        <v>30</v>
      </c>
      <c r="C276" s="15" t="s">
        <v>68</v>
      </c>
      <c r="D276" s="16">
        <v>122.79600979273579</v>
      </c>
      <c r="E276" s="16">
        <v>183.8081179848495</v>
      </c>
      <c r="F276" s="16">
        <v>144.31256799092671</v>
      </c>
      <c r="G276" s="16">
        <v>743.99750879488738</v>
      </c>
      <c r="H276" s="16">
        <v>411.41076298463605</v>
      </c>
      <c r="I276" s="16">
        <v>289.0321851437767</v>
      </c>
      <c r="J276" s="16">
        <v>60.350782216778853</v>
      </c>
      <c r="K276" s="16">
        <v>107.10789245720051</v>
      </c>
      <c r="L276" s="16">
        <v>358.7094490700523</v>
      </c>
      <c r="M276" s="16">
        <v>174.52726109730747</v>
      </c>
      <c r="N276" s="16">
        <v>33.1088707112268</v>
      </c>
    </row>
    <row r="277" spans="1:14" x14ac:dyDescent="0.3">
      <c r="A277" s="15" t="str">
        <f>INDEX('R1. Scenario specifications'!$C$11:$C$49,MATCH($B277,'R1. Scenario specifications'!$A$11:$A$49,0))</f>
        <v>Current 1.5DS, 2020 start, 'Expect the Unexpected' but with most conservative biomass CCS / NET technology cost assumptions</v>
      </c>
      <c r="B277" s="15" t="s">
        <v>30</v>
      </c>
      <c r="C277" s="15" t="s">
        <v>69</v>
      </c>
      <c r="D277" s="16">
        <v>0</v>
      </c>
      <c r="E277" s="16">
        <v>0</v>
      </c>
      <c r="F277" s="16">
        <v>3.098502596802537</v>
      </c>
      <c r="G277" s="16">
        <v>149.56102220450384</v>
      </c>
      <c r="H277" s="16">
        <v>353.91525806969963</v>
      </c>
      <c r="I277" s="16">
        <v>441.73609057625032</v>
      </c>
      <c r="J277" s="16">
        <v>85.19839155379789</v>
      </c>
      <c r="K277" s="16">
        <v>319.44324338632606</v>
      </c>
      <c r="L277" s="16">
        <v>568.1176406946945</v>
      </c>
      <c r="M277" s="16">
        <v>506.71090076883684</v>
      </c>
      <c r="N277" s="16">
        <v>0</v>
      </c>
    </row>
    <row r="278" spans="1:14" x14ac:dyDescent="0.3">
      <c r="A278" s="15" t="str">
        <f>INDEX('R1. Scenario specifications'!$C$11:$C$49,MATCH($B278,'R1. Scenario specifications'!$A$11:$A$49,0))</f>
        <v>Current 1.5DS, 2020 start, 'Expect the Unexpected' but with most conservative biomass CCS / NET technology cost assumptions</v>
      </c>
      <c r="B278" s="15" t="s">
        <v>30</v>
      </c>
      <c r="C278" s="15" t="s">
        <v>70</v>
      </c>
      <c r="D278" s="16">
        <v>68.825092565658878</v>
      </c>
      <c r="E278" s="16">
        <v>21.048080922283248</v>
      </c>
      <c r="F278" s="16">
        <v>0.39656849116918191</v>
      </c>
      <c r="G278" s="16">
        <v>5.5356627366459996</v>
      </c>
      <c r="H278" s="16">
        <v>0</v>
      </c>
      <c r="I278" s="16">
        <v>3.6927234316456801</v>
      </c>
      <c r="J278" s="16">
        <v>43.988352336919277</v>
      </c>
      <c r="K278" s="16">
        <v>35.350866041889361</v>
      </c>
      <c r="L278" s="16">
        <v>41.828656465829098</v>
      </c>
      <c r="M278" s="16">
        <v>28.021947703973453</v>
      </c>
      <c r="N278" s="16">
        <v>160.70309414214751</v>
      </c>
    </row>
    <row r="279" spans="1:14" x14ac:dyDescent="0.3">
      <c r="A279" s="15" t="str">
        <f>INDEX('R1. Scenario specifications'!$C$11:$C$49,MATCH($B279,'R1. Scenario specifications'!$A$11:$A$49,0))</f>
        <v>Current 1.5DS, 2020 start, 'Expect the Unexpected' but with most conservative biomass CCS / NET technology cost assumptions</v>
      </c>
      <c r="B279" s="15" t="s">
        <v>30</v>
      </c>
      <c r="C279" s="15" t="s">
        <v>71</v>
      </c>
      <c r="D279" s="16">
        <v>12.637708883949241</v>
      </c>
      <c r="E279" s="16">
        <v>82.719415916369499</v>
      </c>
      <c r="F279" s="16">
        <v>173.59560256780961</v>
      </c>
      <c r="G279" s="16">
        <v>1058.5924386239963</v>
      </c>
      <c r="H279" s="16">
        <v>3654.5044839202947</v>
      </c>
      <c r="I279" s="16">
        <v>6470.2733658236166</v>
      </c>
      <c r="J279" s="16">
        <v>5329.9020167762592</v>
      </c>
      <c r="K279" s="16">
        <v>3657.7860019792142</v>
      </c>
      <c r="L279" s="16">
        <v>8281.3590112423408</v>
      </c>
      <c r="M279" s="16">
        <v>8379.4119177328721</v>
      </c>
      <c r="N279" s="16">
        <v>7270.8607413952886</v>
      </c>
    </row>
    <row r="280" spans="1:14" x14ac:dyDescent="0.3">
      <c r="A280" s="15" t="str">
        <f>INDEX('R1. Scenario specifications'!$C$11:$C$49,MATCH($B280,'R1. Scenario specifications'!$A$11:$A$49,0))</f>
        <v>Current 1.5DS, 2020 start, 'Expect the Unexpected' but with most conservative biomass CCS / NET technology cost assumptions</v>
      </c>
      <c r="B280" s="15" t="s">
        <v>30</v>
      </c>
      <c r="C280" s="15" t="s">
        <v>72</v>
      </c>
      <c r="D280" s="16">
        <v>3.9388921868092472E-3</v>
      </c>
      <c r="E280" s="16">
        <v>1.0352472304670233</v>
      </c>
      <c r="F280" s="16">
        <v>1.710734171095331</v>
      </c>
      <c r="G280" s="16">
        <v>38.631635064016415</v>
      </c>
      <c r="H280" s="16">
        <v>166.75267590227418</v>
      </c>
      <c r="I280" s="16">
        <v>217.92389983237399</v>
      </c>
      <c r="J280" s="16">
        <v>258.16353760780896</v>
      </c>
      <c r="K280" s="16">
        <v>189.2286454470219</v>
      </c>
      <c r="L280" s="16">
        <v>235.59792175805279</v>
      </c>
      <c r="M280" s="16">
        <v>227.87594584326595</v>
      </c>
      <c r="N280" s="16">
        <v>209.59568946498169</v>
      </c>
    </row>
    <row r="281" spans="1:14" x14ac:dyDescent="0.3">
      <c r="A281" s="15" t="str">
        <f>INDEX('R1. Scenario specifications'!$C$11:$C$49,MATCH($B281,'R1. Scenario specifications'!$A$11:$A$49,0))</f>
        <v>Current 1.5DS, 2020 start, 'Expect the Unexpected' but with most conservative biomass CCS / NET technology cost assumptions</v>
      </c>
      <c r="B281" s="15" t="s">
        <v>30</v>
      </c>
      <c r="C281" s="15" t="s">
        <v>73</v>
      </c>
      <c r="D281" s="16">
        <v>164.94116315871048</v>
      </c>
      <c r="E281" s="16">
        <v>30.000000000000007</v>
      </c>
      <c r="F281" s="16">
        <v>130.00000000000003</v>
      </c>
      <c r="G281" s="16">
        <v>1537.5505661589459</v>
      </c>
      <c r="H281" s="16">
        <v>2565.5682322539456</v>
      </c>
      <c r="I281" s="16">
        <v>5314.4410161506212</v>
      </c>
      <c r="J281" s="16">
        <v>4478.3501914843037</v>
      </c>
      <c r="K281" s="16">
        <v>2493.2171338106937</v>
      </c>
      <c r="L281" s="16">
        <v>8480.8724644539343</v>
      </c>
      <c r="M281" s="16">
        <v>8976.5973647920546</v>
      </c>
      <c r="N281" s="16">
        <v>10547.639297011883</v>
      </c>
    </row>
    <row r="282" spans="1:14" x14ac:dyDescent="0.3">
      <c r="A282" s="15" t="str">
        <f>INDEX('R1. Scenario specifications'!$C$11:$C$49,MATCH($B282,'R1. Scenario specifications'!$A$11:$A$49,0))</f>
        <v>Current 1.5DS, 2030 start, 'Expect the Unexpected' but with most conservative biomass CCS / NET technology cost assumptions</v>
      </c>
      <c r="B282" s="15" t="s">
        <v>31</v>
      </c>
      <c r="C282" s="15" t="s">
        <v>64</v>
      </c>
      <c r="D282" s="16">
        <v>0</v>
      </c>
      <c r="E282" s="16">
        <v>8.5297953835634104</v>
      </c>
      <c r="F282" s="16">
        <v>92.730153339167117</v>
      </c>
      <c r="G282" s="16">
        <v>339.49666438671392</v>
      </c>
      <c r="H282" s="16">
        <v>357.37288881575262</v>
      </c>
      <c r="I282" s="16">
        <v>13.687328009154481</v>
      </c>
      <c r="J282" s="16">
        <v>10.937757688593701</v>
      </c>
      <c r="K282" s="16">
        <v>0</v>
      </c>
      <c r="L282" s="16">
        <v>0</v>
      </c>
      <c r="M282" s="16">
        <v>14.93974178568617</v>
      </c>
      <c r="N282" s="16">
        <v>0</v>
      </c>
    </row>
    <row r="283" spans="1:14" x14ac:dyDescent="0.3">
      <c r="A283" s="15" t="str">
        <f>INDEX('R1. Scenario specifications'!$C$11:$C$49,MATCH($B283,'R1. Scenario specifications'!$A$11:$A$49,0))</f>
        <v>Current 1.5DS, 2030 start, 'Expect the Unexpected' but with most conservative biomass CCS / NET technology cost assumptions</v>
      </c>
      <c r="B283" s="15" t="s">
        <v>31</v>
      </c>
      <c r="C283" s="15" t="s">
        <v>74</v>
      </c>
      <c r="D283" s="16">
        <v>0</v>
      </c>
      <c r="E283" s="16">
        <v>0</v>
      </c>
      <c r="F283" s="16">
        <v>0</v>
      </c>
      <c r="G283" s="16">
        <v>0</v>
      </c>
      <c r="H283" s="16">
        <v>28.496668514048558</v>
      </c>
      <c r="I283" s="16">
        <v>1670.5727237224064</v>
      </c>
      <c r="J283" s="16">
        <v>3101.4475148698311</v>
      </c>
      <c r="K283" s="16">
        <v>0</v>
      </c>
      <c r="L283" s="16">
        <v>41.009640065870506</v>
      </c>
      <c r="M283" s="16">
        <v>799.77842901675126</v>
      </c>
      <c r="N283" s="16">
        <v>3425.413286139948</v>
      </c>
    </row>
    <row r="284" spans="1:14" x14ac:dyDescent="0.3">
      <c r="A284" s="15" t="str">
        <f>INDEX('R1. Scenario specifications'!$C$11:$C$49,MATCH($B284,'R1. Scenario specifications'!$A$11:$A$49,0))</f>
        <v>Current 1.5DS, 2030 start, 'Expect the Unexpected' but with most conservative biomass CCS / NET technology cost assumptions</v>
      </c>
      <c r="B284" s="15" t="s">
        <v>31</v>
      </c>
      <c r="C284" s="15" t="s">
        <v>65</v>
      </c>
      <c r="D284" s="16">
        <v>471.41051111951538</v>
      </c>
      <c r="E284" s="16">
        <v>245.88488321714567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x14ac:dyDescent="0.3">
      <c r="A285" s="15" t="str">
        <f>INDEX('R1. Scenario specifications'!$C$11:$C$49,MATCH($B285,'R1. Scenario specifications'!$A$11:$A$49,0))</f>
        <v>Current 1.5DS, 2030 start, 'Expect the Unexpected' but with most conservative biomass CCS / NET technology cost assumptions</v>
      </c>
      <c r="B285" s="15" t="s">
        <v>31</v>
      </c>
      <c r="C285" s="15" t="s">
        <v>66</v>
      </c>
      <c r="D285" s="16">
        <v>200.44406894966971</v>
      </c>
      <c r="E285" s="16">
        <v>625.75220065602798</v>
      </c>
      <c r="F285" s="16">
        <v>508.29573757492358</v>
      </c>
      <c r="G285" s="16">
        <v>23.216637861315313</v>
      </c>
      <c r="H285" s="16">
        <v>175.33817909352888</v>
      </c>
      <c r="I285" s="16">
        <v>101.5913237778509</v>
      </c>
      <c r="J285" s="16">
        <v>15.504826912956</v>
      </c>
      <c r="K285" s="16">
        <v>112.49261441853831</v>
      </c>
      <c r="L285" s="16">
        <v>293.63499985333135</v>
      </c>
      <c r="M285" s="16">
        <v>249.34273750113866</v>
      </c>
      <c r="N285" s="16">
        <v>113.46757902210418</v>
      </c>
    </row>
    <row r="286" spans="1:14" x14ac:dyDescent="0.3">
      <c r="A286" s="15" t="str">
        <f>INDEX('R1. Scenario specifications'!$C$11:$C$49,MATCH($B286,'R1. Scenario specifications'!$A$11:$A$49,0))</f>
        <v>Current 1.5DS, 2030 start, 'Expect the Unexpected' but with most conservative biomass CCS / NET technology cost assumptions</v>
      </c>
      <c r="B286" s="15" t="s">
        <v>31</v>
      </c>
      <c r="C286" s="15" t="s">
        <v>75</v>
      </c>
      <c r="D286" s="16">
        <v>0</v>
      </c>
      <c r="E286" s="16">
        <v>0</v>
      </c>
      <c r="F286" s="16">
        <v>0</v>
      </c>
      <c r="G286" s="16">
        <v>0</v>
      </c>
      <c r="H286" s="16">
        <v>5.6613150793183307</v>
      </c>
      <c r="I286" s="16">
        <v>886.6759940674624</v>
      </c>
      <c r="J286" s="16">
        <v>1223.6697569179369</v>
      </c>
      <c r="K286" s="16">
        <v>0</v>
      </c>
      <c r="L286" s="16">
        <v>0</v>
      </c>
      <c r="M286" s="16">
        <v>102.310648591449</v>
      </c>
      <c r="N286" s="16">
        <v>86.828644985808594</v>
      </c>
    </row>
    <row r="287" spans="1:14" x14ac:dyDescent="0.3">
      <c r="A287" s="15" t="str">
        <f>INDEX('R1. Scenario specifications'!$C$11:$C$49,MATCH($B287,'R1. Scenario specifications'!$A$11:$A$49,0))</f>
        <v>Current 1.5DS, 2030 start, 'Expect the Unexpected' but with most conservative biomass CCS / NET technology cost assumptions</v>
      </c>
      <c r="B287" s="15" t="s">
        <v>31</v>
      </c>
      <c r="C287" s="15" t="s">
        <v>67</v>
      </c>
      <c r="D287" s="16">
        <v>0.27881728888888901</v>
      </c>
      <c r="E287" s="16">
        <v>0.33361993333333301</v>
      </c>
      <c r="F287" s="16">
        <v>83.8700462272528</v>
      </c>
      <c r="G287" s="16">
        <v>53.53277898674402</v>
      </c>
      <c r="H287" s="16">
        <v>963.07348556943498</v>
      </c>
      <c r="I287" s="16">
        <v>52.289097484560216</v>
      </c>
      <c r="J287" s="16">
        <v>68.814773872698055</v>
      </c>
      <c r="K287" s="16">
        <v>1.7516969217416656</v>
      </c>
      <c r="L287" s="16">
        <v>11.408703669252768</v>
      </c>
      <c r="M287" s="16">
        <v>148.88771809530755</v>
      </c>
      <c r="N287" s="16">
        <v>328.61986524192406</v>
      </c>
    </row>
    <row r="288" spans="1:14" x14ac:dyDescent="0.3">
      <c r="A288" s="15" t="str">
        <f>INDEX('R1. Scenario specifications'!$C$11:$C$49,MATCH($B288,'R1. Scenario specifications'!$A$11:$A$49,0))</f>
        <v>Current 1.5DS, 2030 start, 'Expect the Unexpected' but with most conservative biomass CCS / NET technology cost assumptions</v>
      </c>
      <c r="B288" s="15" t="s">
        <v>31</v>
      </c>
      <c r="C288" s="15" t="s">
        <v>68</v>
      </c>
      <c r="D288" s="16">
        <v>122.79600979273579</v>
      </c>
      <c r="E288" s="16">
        <v>183.8081179848495</v>
      </c>
      <c r="F288" s="16">
        <v>144.31256799092671</v>
      </c>
      <c r="G288" s="16">
        <v>127.98079652186694</v>
      </c>
      <c r="H288" s="16">
        <v>958.70291208329581</v>
      </c>
      <c r="I288" s="16">
        <v>674.89082579289095</v>
      </c>
      <c r="J288" s="16">
        <v>21.74349980922123</v>
      </c>
      <c r="K288" s="16">
        <v>3.339673426365998</v>
      </c>
      <c r="L288" s="16">
        <v>86.009738893067379</v>
      </c>
      <c r="M288" s="16">
        <v>225.54350843137669</v>
      </c>
      <c r="N288" s="16">
        <v>17.11012423347778</v>
      </c>
    </row>
    <row r="289" spans="1:14" x14ac:dyDescent="0.3">
      <c r="A289" s="15" t="str">
        <f>INDEX('R1. Scenario specifications'!$C$11:$C$49,MATCH($B289,'R1. Scenario specifications'!$A$11:$A$49,0))</f>
        <v>Current 1.5DS, 2030 start, 'Expect the Unexpected' but with most conservative biomass CCS / NET technology cost assumptions</v>
      </c>
      <c r="B289" s="15" t="s">
        <v>31</v>
      </c>
      <c r="C289" s="15" t="s">
        <v>69</v>
      </c>
      <c r="D289" s="16">
        <v>0</v>
      </c>
      <c r="E289" s="16">
        <v>0</v>
      </c>
      <c r="F289" s="16">
        <v>3.098502596802537</v>
      </c>
      <c r="G289" s="16">
        <v>36.552837722778129</v>
      </c>
      <c r="H289" s="16">
        <v>417.88170137960276</v>
      </c>
      <c r="I289" s="16">
        <v>517.76253766776676</v>
      </c>
      <c r="J289" s="16">
        <v>89.172224432738162</v>
      </c>
      <c r="K289" s="16">
        <v>87.469642906658407</v>
      </c>
      <c r="L289" s="16">
        <v>480.99877667974135</v>
      </c>
      <c r="M289" s="16">
        <v>556.56010692660652</v>
      </c>
      <c r="N289" s="16">
        <v>0</v>
      </c>
    </row>
    <row r="290" spans="1:14" x14ac:dyDescent="0.3">
      <c r="A290" s="15" t="str">
        <f>INDEX('R1. Scenario specifications'!$C$11:$C$49,MATCH($B290,'R1. Scenario specifications'!$A$11:$A$49,0))</f>
        <v>Current 1.5DS, 2030 start, 'Expect the Unexpected' but with most conservative biomass CCS / NET technology cost assumptions</v>
      </c>
      <c r="B290" s="15" t="s">
        <v>31</v>
      </c>
      <c r="C290" s="15" t="s">
        <v>70</v>
      </c>
      <c r="D290" s="16">
        <v>68.825092565658878</v>
      </c>
      <c r="E290" s="16">
        <v>21.048080922283248</v>
      </c>
      <c r="F290" s="16">
        <v>0.39656849116918191</v>
      </c>
      <c r="G290" s="16">
        <v>0.90110621889710196</v>
      </c>
      <c r="H290" s="16">
        <v>1.5253441567669901</v>
      </c>
      <c r="I290" s="16">
        <v>0</v>
      </c>
      <c r="J290" s="16">
        <v>47.768888848461103</v>
      </c>
      <c r="K290" s="16">
        <v>0</v>
      </c>
      <c r="L290" s="16">
        <v>30.943880217708202</v>
      </c>
      <c r="M290" s="16">
        <v>18.510305718879007</v>
      </c>
      <c r="N290" s="16">
        <v>131.51225949422098</v>
      </c>
    </row>
    <row r="291" spans="1:14" x14ac:dyDescent="0.3">
      <c r="A291" s="15" t="str">
        <f>INDEX('R1. Scenario specifications'!$C$11:$C$49,MATCH($B291,'R1. Scenario specifications'!$A$11:$A$49,0))</f>
        <v>Current 1.5DS, 2030 start, 'Expect the Unexpected' but with most conservative biomass CCS / NET technology cost assumptions</v>
      </c>
      <c r="B291" s="15" t="s">
        <v>31</v>
      </c>
      <c r="C291" s="15" t="s">
        <v>71</v>
      </c>
      <c r="D291" s="16">
        <v>12.637708883949241</v>
      </c>
      <c r="E291" s="16">
        <v>82.719415916369499</v>
      </c>
      <c r="F291" s="16">
        <v>173.59560256780961</v>
      </c>
      <c r="G291" s="16">
        <v>581.64638443326044</v>
      </c>
      <c r="H291" s="16">
        <v>2953.2391656501554</v>
      </c>
      <c r="I291" s="16">
        <v>5867.2339730193007</v>
      </c>
      <c r="J291" s="16">
        <v>9912.562429689513</v>
      </c>
      <c r="K291" s="16">
        <v>3131.5452778663375</v>
      </c>
      <c r="L291" s="16">
        <v>5909.4456526657514</v>
      </c>
      <c r="M291" s="16">
        <v>11056.543480479953</v>
      </c>
      <c r="N291" s="16">
        <v>4087.4740559751599</v>
      </c>
    </row>
    <row r="292" spans="1:14" x14ac:dyDescent="0.3">
      <c r="A292" s="15" t="str">
        <f>INDEX('R1. Scenario specifications'!$C$11:$C$49,MATCH($B292,'R1. Scenario specifications'!$A$11:$A$49,0))</f>
        <v>Current 1.5DS, 2030 start, 'Expect the Unexpected' but with most conservative biomass CCS / NET technology cost assumptions</v>
      </c>
      <c r="B292" s="15" t="s">
        <v>31</v>
      </c>
      <c r="C292" s="15" t="s">
        <v>72</v>
      </c>
      <c r="D292" s="16">
        <v>3.9388921868092472E-3</v>
      </c>
      <c r="E292" s="16">
        <v>1.0352472304670233</v>
      </c>
      <c r="F292" s="16">
        <v>1.710734171095331</v>
      </c>
      <c r="G292" s="16">
        <v>10.613038269375846</v>
      </c>
      <c r="H292" s="16">
        <v>51.181480604978248</v>
      </c>
      <c r="I292" s="16">
        <v>80.025820466826531</v>
      </c>
      <c r="J292" s="16">
        <v>32.832878408143344</v>
      </c>
      <c r="K292" s="16">
        <v>98.889192316442859</v>
      </c>
      <c r="L292" s="16">
        <v>59.289672035819237</v>
      </c>
      <c r="M292" s="16">
        <v>61.848681022173309</v>
      </c>
      <c r="N292" s="16">
        <v>81.489009708304181</v>
      </c>
    </row>
    <row r="293" spans="1:14" x14ac:dyDescent="0.3">
      <c r="A293" s="15" t="str">
        <f>INDEX('R1. Scenario specifications'!$C$11:$C$49,MATCH($B293,'R1. Scenario specifications'!$A$11:$A$49,0))</f>
        <v>Current 1.5DS, 2030 start, 'Expect the Unexpected' but with most conservative biomass CCS / NET technology cost assumptions</v>
      </c>
      <c r="B293" s="15" t="s">
        <v>31</v>
      </c>
      <c r="C293" s="15" t="s">
        <v>73</v>
      </c>
      <c r="D293" s="16">
        <v>164.94116315871048</v>
      </c>
      <c r="E293" s="16">
        <v>30.000000000000007</v>
      </c>
      <c r="F293" s="16">
        <v>130.00000000000003</v>
      </c>
      <c r="G293" s="16">
        <v>413.06145676947369</v>
      </c>
      <c r="H293" s="16">
        <v>2221.4685916779758</v>
      </c>
      <c r="I293" s="16">
        <v>3576.7965828247516</v>
      </c>
      <c r="J293" s="16">
        <v>8574.6773325662834</v>
      </c>
      <c r="K293" s="16">
        <v>93.939993195024002</v>
      </c>
      <c r="L293" s="16">
        <v>3918.3814302250648</v>
      </c>
      <c r="M293" s="16">
        <v>7832.8638105141363</v>
      </c>
      <c r="N293" s="16">
        <v>5257.8434479395628</v>
      </c>
    </row>
    <row r="294" spans="1:14" x14ac:dyDescent="0.3">
      <c r="A294" s="15" t="str">
        <f>INDEX('R1. Scenario specifications'!$C$11:$C$49,MATCH($B294,'R1. Scenario specifications'!$A$11:$A$49,0))</f>
        <v>Current 1.75DS, 2020 start, 'Expect the Unexpected'</v>
      </c>
      <c r="B294" s="15" t="s">
        <v>32</v>
      </c>
      <c r="C294" s="15" t="s">
        <v>64</v>
      </c>
      <c r="D294" s="16">
        <v>0</v>
      </c>
      <c r="E294" s="16">
        <v>8.5297953835634104</v>
      </c>
      <c r="F294" s="16">
        <v>92.730153339167117</v>
      </c>
      <c r="G294" s="16">
        <v>373.49609683477684</v>
      </c>
      <c r="H294" s="16">
        <v>75.373699264760774</v>
      </c>
      <c r="I294" s="16">
        <v>10.591748926312381</v>
      </c>
      <c r="J294" s="16">
        <v>0</v>
      </c>
      <c r="K294" s="16">
        <v>4.9507252482724402</v>
      </c>
      <c r="L294" s="16">
        <v>1.53689370842224</v>
      </c>
      <c r="M294" s="16">
        <v>0</v>
      </c>
      <c r="N294" s="16">
        <v>6.7805074566308701</v>
      </c>
    </row>
    <row r="295" spans="1:14" x14ac:dyDescent="0.3">
      <c r="A295" s="15" t="str">
        <f>INDEX('R1. Scenario specifications'!$C$11:$C$49,MATCH($B295,'R1. Scenario specifications'!$A$11:$A$49,0))</f>
        <v>Current 1.75DS, 2020 start, 'Expect the Unexpected'</v>
      </c>
      <c r="B295" s="15" t="s">
        <v>32</v>
      </c>
      <c r="C295" s="15" t="s">
        <v>74</v>
      </c>
      <c r="D295" s="16">
        <v>0</v>
      </c>
      <c r="E295" s="16">
        <v>0</v>
      </c>
      <c r="F295" s="16">
        <v>0</v>
      </c>
      <c r="G295" s="16">
        <v>31.072558595058698</v>
      </c>
      <c r="H295" s="16">
        <v>132.35688754746474</v>
      </c>
      <c r="I295" s="16">
        <v>661.93358646715023</v>
      </c>
      <c r="J295" s="16">
        <v>1312.2062539309948</v>
      </c>
      <c r="K295" s="16">
        <v>820.13134968853717</v>
      </c>
      <c r="L295" s="16">
        <v>1149.8627172285328</v>
      </c>
      <c r="M295" s="16">
        <v>1608.1366702159769</v>
      </c>
      <c r="N295" s="16">
        <v>1119.619406188327</v>
      </c>
    </row>
    <row r="296" spans="1:14" x14ac:dyDescent="0.3">
      <c r="A296" s="15" t="str">
        <f>INDEX('R1. Scenario specifications'!$C$11:$C$49,MATCH($B296,'R1. Scenario specifications'!$A$11:$A$49,0))</f>
        <v>Current 1.75DS, 2020 start, 'Expect the Unexpected'</v>
      </c>
      <c r="B296" s="15" t="s">
        <v>32</v>
      </c>
      <c r="C296" s="15" t="s">
        <v>65</v>
      </c>
      <c r="D296" s="16">
        <v>471.41051111951538</v>
      </c>
      <c r="E296" s="16">
        <v>245.88488321714567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0</v>
      </c>
      <c r="M296" s="16">
        <v>0</v>
      </c>
      <c r="N296" s="16">
        <v>0</v>
      </c>
    </row>
    <row r="297" spans="1:14" x14ac:dyDescent="0.3">
      <c r="A297" s="15" t="str">
        <f>INDEX('R1. Scenario specifications'!$C$11:$C$49,MATCH($B297,'R1. Scenario specifications'!$A$11:$A$49,0))</f>
        <v>Current 1.75DS, 2020 start, 'Expect the Unexpected'</v>
      </c>
      <c r="B297" s="15" t="s">
        <v>32</v>
      </c>
      <c r="C297" s="15" t="s">
        <v>66</v>
      </c>
      <c r="D297" s="16">
        <v>200.44406894966971</v>
      </c>
      <c r="E297" s="16">
        <v>625.75220065602798</v>
      </c>
      <c r="F297" s="16">
        <v>508.29573757492358</v>
      </c>
      <c r="G297" s="16">
        <v>24.222057382704318</v>
      </c>
      <c r="H297" s="16">
        <v>26.644765964129391</v>
      </c>
      <c r="I297" s="16">
        <v>338.97103664018135</v>
      </c>
      <c r="J297" s="16">
        <v>79.065858721608095</v>
      </c>
      <c r="K297" s="16">
        <v>87.786708499288139</v>
      </c>
      <c r="L297" s="16">
        <v>28.292055896751897</v>
      </c>
      <c r="M297" s="16">
        <v>182.49274219796692</v>
      </c>
      <c r="N297" s="16">
        <v>105.57285170471542</v>
      </c>
    </row>
    <row r="298" spans="1:14" x14ac:dyDescent="0.3">
      <c r="A298" s="15" t="str">
        <f>INDEX('R1. Scenario specifications'!$C$11:$C$49,MATCH($B298,'R1. Scenario specifications'!$A$11:$A$49,0))</f>
        <v>Current 1.75DS, 2020 start, 'Expect the Unexpected'</v>
      </c>
      <c r="B298" s="15" t="s">
        <v>32</v>
      </c>
      <c r="C298" s="15" t="s">
        <v>75</v>
      </c>
      <c r="D298" s="16">
        <v>0</v>
      </c>
      <c r="E298" s="16">
        <v>0</v>
      </c>
      <c r="F298" s="16">
        <v>0</v>
      </c>
      <c r="G298" s="16">
        <v>3.0854249983081812</v>
      </c>
      <c r="H298" s="16">
        <v>11.49865455492429</v>
      </c>
      <c r="I298" s="16">
        <v>121.29741132117209</v>
      </c>
      <c r="J298" s="16">
        <v>265.80272556946852</v>
      </c>
      <c r="K298" s="16">
        <v>502.04232756561288</v>
      </c>
      <c r="L298" s="16">
        <v>625.70149546924313</v>
      </c>
      <c r="M298" s="16">
        <v>153.20890752583333</v>
      </c>
      <c r="N298" s="16">
        <v>462.96100707214674</v>
      </c>
    </row>
    <row r="299" spans="1:14" x14ac:dyDescent="0.3">
      <c r="A299" s="15" t="str">
        <f>INDEX('R1. Scenario specifications'!$C$11:$C$49,MATCH($B299,'R1. Scenario specifications'!$A$11:$A$49,0))</f>
        <v>Current 1.75DS, 2020 start, 'Expect the Unexpected'</v>
      </c>
      <c r="B299" s="15" t="s">
        <v>32</v>
      </c>
      <c r="C299" s="15" t="s">
        <v>67</v>
      </c>
      <c r="D299" s="16">
        <v>0.27881728888888901</v>
      </c>
      <c r="E299" s="16">
        <v>0.33361993333333301</v>
      </c>
      <c r="F299" s="16">
        <v>83.8700462272528</v>
      </c>
      <c r="G299" s="16">
        <v>53.53277898674402</v>
      </c>
      <c r="H299" s="16">
        <v>56.296530050950132</v>
      </c>
      <c r="I299" s="16">
        <v>153.09225452383234</v>
      </c>
      <c r="J299" s="16">
        <v>162.96190627487226</v>
      </c>
      <c r="K299" s="16">
        <v>220.64412470615579</v>
      </c>
      <c r="L299" s="16">
        <v>329.8028985988941</v>
      </c>
      <c r="M299" s="16">
        <v>152.7553312908434</v>
      </c>
      <c r="N299" s="16">
        <v>617.36528531893214</v>
      </c>
    </row>
    <row r="300" spans="1:14" x14ac:dyDescent="0.3">
      <c r="A300" s="15" t="str">
        <f>INDEX('R1. Scenario specifications'!$C$11:$C$49,MATCH($B300,'R1. Scenario specifications'!$A$11:$A$49,0))</f>
        <v>Current 1.75DS, 2020 start, 'Expect the Unexpected'</v>
      </c>
      <c r="B300" s="15" t="s">
        <v>32</v>
      </c>
      <c r="C300" s="15" t="s">
        <v>68</v>
      </c>
      <c r="D300" s="16">
        <v>122.79600979273579</v>
      </c>
      <c r="E300" s="16">
        <v>183.8081179848495</v>
      </c>
      <c r="F300" s="16">
        <v>144.31256799092671</v>
      </c>
      <c r="G300" s="16">
        <v>240.63250372121632</v>
      </c>
      <c r="H300" s="16">
        <v>254.85501118475622</v>
      </c>
      <c r="I300" s="16">
        <v>191.40644738369758</v>
      </c>
      <c r="J300" s="16">
        <v>151.01904995745753</v>
      </c>
      <c r="K300" s="16">
        <v>609.63823255061595</v>
      </c>
      <c r="L300" s="16">
        <v>335.87159172272345</v>
      </c>
      <c r="M300" s="16">
        <v>88.255896635176043</v>
      </c>
      <c r="N300" s="16">
        <v>65.745306267889987</v>
      </c>
    </row>
    <row r="301" spans="1:14" x14ac:dyDescent="0.3">
      <c r="A301" s="15" t="str">
        <f>INDEX('R1. Scenario specifications'!$C$11:$C$49,MATCH($B301,'R1. Scenario specifications'!$A$11:$A$49,0))</f>
        <v>Current 1.75DS, 2020 start, 'Expect the Unexpected'</v>
      </c>
      <c r="B301" s="15" t="s">
        <v>32</v>
      </c>
      <c r="C301" s="15" t="s">
        <v>69</v>
      </c>
      <c r="D301" s="16">
        <v>0</v>
      </c>
      <c r="E301" s="16">
        <v>0</v>
      </c>
      <c r="F301" s="16">
        <v>3.098502596802537</v>
      </c>
      <c r="G301" s="16">
        <v>93.425600496397621</v>
      </c>
      <c r="H301" s="16">
        <v>303.29404562926152</v>
      </c>
      <c r="I301" s="16">
        <v>565.10641652529011</v>
      </c>
      <c r="J301" s="16">
        <v>204.23805077403782</v>
      </c>
      <c r="K301" s="16">
        <v>298.72421734836075</v>
      </c>
      <c r="L301" s="16">
        <v>359.78892393625665</v>
      </c>
      <c r="M301" s="16">
        <v>569.83141126254975</v>
      </c>
      <c r="N301" s="16">
        <v>0</v>
      </c>
    </row>
    <row r="302" spans="1:14" x14ac:dyDescent="0.3">
      <c r="A302" s="15" t="str">
        <f>INDEX('R1. Scenario specifications'!$C$11:$C$49,MATCH($B302,'R1. Scenario specifications'!$A$11:$A$49,0))</f>
        <v>Current 1.75DS, 2020 start, 'Expect the Unexpected'</v>
      </c>
      <c r="B302" s="15" t="s">
        <v>32</v>
      </c>
      <c r="C302" s="15" t="s">
        <v>70</v>
      </c>
      <c r="D302" s="16">
        <v>68.825092565658878</v>
      </c>
      <c r="E302" s="16">
        <v>21.048080922283248</v>
      </c>
      <c r="F302" s="16">
        <v>0.39656849116918191</v>
      </c>
      <c r="G302" s="16">
        <v>14.797092943441164</v>
      </c>
      <c r="H302" s="16">
        <v>8.2497053562144504</v>
      </c>
      <c r="I302" s="16">
        <v>0.62000952839548296</v>
      </c>
      <c r="J302" s="16">
        <v>10.488329871199083</v>
      </c>
      <c r="K302" s="16">
        <v>30.272740841627407</v>
      </c>
      <c r="L302" s="16">
        <v>33.010788398082248</v>
      </c>
      <c r="M302" s="16">
        <v>132.78666504615333</v>
      </c>
      <c r="N302" s="16">
        <v>102.50540043239026</v>
      </c>
    </row>
    <row r="303" spans="1:14" x14ac:dyDescent="0.3">
      <c r="A303" s="15" t="str">
        <f>INDEX('R1. Scenario specifications'!$C$11:$C$49,MATCH($B303,'R1. Scenario specifications'!$A$11:$A$49,0))</f>
        <v>Current 1.75DS, 2020 start, 'Expect the Unexpected'</v>
      </c>
      <c r="B303" s="15" t="s">
        <v>32</v>
      </c>
      <c r="C303" s="15" t="s">
        <v>71</v>
      </c>
      <c r="D303" s="16">
        <v>12.637708883949241</v>
      </c>
      <c r="E303" s="16">
        <v>82.719415916369499</v>
      </c>
      <c r="F303" s="16">
        <v>173.59560256780961</v>
      </c>
      <c r="G303" s="16">
        <v>1012.6265891844876</v>
      </c>
      <c r="H303" s="16">
        <v>3224.0205701550235</v>
      </c>
      <c r="I303" s="16">
        <v>2334.6642313280568</v>
      </c>
      <c r="J303" s="16">
        <v>3140.2813567459398</v>
      </c>
      <c r="K303" s="16">
        <v>8159.0354150756093</v>
      </c>
      <c r="L303" s="16">
        <v>8574.1600170749261</v>
      </c>
      <c r="M303" s="16">
        <v>8026.5259308204386</v>
      </c>
      <c r="N303" s="16">
        <v>10584.098865897151</v>
      </c>
    </row>
    <row r="304" spans="1:14" x14ac:dyDescent="0.3">
      <c r="A304" s="15" t="str">
        <f>INDEX('R1. Scenario specifications'!$C$11:$C$49,MATCH($B304,'R1. Scenario specifications'!$A$11:$A$49,0))</f>
        <v>Current 1.75DS, 2020 start, 'Expect the Unexpected'</v>
      </c>
      <c r="B304" s="15" t="s">
        <v>32</v>
      </c>
      <c r="C304" s="15" t="s">
        <v>72</v>
      </c>
      <c r="D304" s="16">
        <v>3.9388921868092472E-3</v>
      </c>
      <c r="E304" s="16">
        <v>1.0352472304670233</v>
      </c>
      <c r="F304" s="16">
        <v>1.710734171095331</v>
      </c>
      <c r="G304" s="16">
        <v>10.801856382858132</v>
      </c>
      <c r="H304" s="16">
        <v>2.3716458565875524</v>
      </c>
      <c r="I304" s="16">
        <v>10.121283894929928</v>
      </c>
      <c r="J304" s="16">
        <v>7.1854742664750209</v>
      </c>
      <c r="K304" s="16">
        <v>73.144585707077312</v>
      </c>
      <c r="L304" s="16">
        <v>93.63168254982827</v>
      </c>
      <c r="M304" s="16">
        <v>36.15976698407146</v>
      </c>
      <c r="N304" s="16">
        <v>82.142432934825877</v>
      </c>
    </row>
    <row r="305" spans="1:14" x14ac:dyDescent="0.3">
      <c r="A305" s="15" t="str">
        <f>INDEX('R1. Scenario specifications'!$C$11:$C$49,MATCH($B305,'R1. Scenario specifications'!$A$11:$A$49,0))</f>
        <v>Current 1.75DS, 2020 start, 'Expect the Unexpected'</v>
      </c>
      <c r="B305" s="15" t="s">
        <v>32</v>
      </c>
      <c r="C305" s="15" t="s">
        <v>73</v>
      </c>
      <c r="D305" s="16">
        <v>164.94116315871048</v>
      </c>
      <c r="E305" s="16">
        <v>30.000000000000007</v>
      </c>
      <c r="F305" s="16">
        <v>130.00000000000003</v>
      </c>
      <c r="G305" s="16">
        <v>1452.8513916225372</v>
      </c>
      <c r="H305" s="16">
        <v>1950.7639688118807</v>
      </c>
      <c r="I305" s="16">
        <v>1837.0621807164823</v>
      </c>
      <c r="J305" s="16">
        <v>3653.5136073997041</v>
      </c>
      <c r="K305" s="16">
        <v>5553.7158392285573</v>
      </c>
      <c r="L305" s="16">
        <v>8913.2930905787216</v>
      </c>
      <c r="M305" s="16">
        <v>10167.082955581289</v>
      </c>
      <c r="N305" s="16">
        <v>11976.587586822892</v>
      </c>
    </row>
    <row r="306" spans="1:14" x14ac:dyDescent="0.3">
      <c r="A306" s="15" t="str">
        <f>INDEX('R1. Scenario specifications'!$C$11:$C$49,MATCH($B306,'R1. Scenario specifications'!$A$11:$A$49,0))</f>
        <v>Current 1.75DS, 2030 start, 'Expect the Unexpected'</v>
      </c>
      <c r="B306" s="15" t="s">
        <v>33</v>
      </c>
      <c r="C306" s="15" t="s">
        <v>64</v>
      </c>
      <c r="D306" s="16">
        <v>0</v>
      </c>
      <c r="E306" s="16">
        <v>8.5297953835634104</v>
      </c>
      <c r="F306" s="16">
        <v>92.730153339167117</v>
      </c>
      <c r="G306" s="16">
        <v>339.49666438671392</v>
      </c>
      <c r="H306" s="16">
        <v>192.57694776206426</v>
      </c>
      <c r="I306" s="16">
        <v>14.433322055587368</v>
      </c>
      <c r="J306" s="16">
        <v>0</v>
      </c>
      <c r="K306" s="16">
        <v>0</v>
      </c>
      <c r="L306" s="16">
        <v>0</v>
      </c>
      <c r="M306" s="16">
        <v>6.2368781861819098</v>
      </c>
      <c r="N306" s="16">
        <v>0</v>
      </c>
    </row>
    <row r="307" spans="1:14" x14ac:dyDescent="0.3">
      <c r="A307" s="15" t="str">
        <f>INDEX('R1. Scenario specifications'!$C$11:$C$49,MATCH($B307,'R1. Scenario specifications'!$A$11:$A$49,0))</f>
        <v>Current 1.75DS, 2030 start, 'Expect the Unexpected'</v>
      </c>
      <c r="B307" s="15" t="s">
        <v>33</v>
      </c>
      <c r="C307" s="15" t="s">
        <v>74</v>
      </c>
      <c r="D307" s="16">
        <v>0</v>
      </c>
      <c r="E307" s="16">
        <v>0</v>
      </c>
      <c r="F307" s="16">
        <v>0</v>
      </c>
      <c r="G307" s="16">
        <v>0</v>
      </c>
      <c r="H307" s="16">
        <v>32.753121568305069</v>
      </c>
      <c r="I307" s="16">
        <v>552.86207811754878</v>
      </c>
      <c r="J307" s="16">
        <v>2484.5119531263185</v>
      </c>
      <c r="K307" s="16">
        <v>71.658324614402048</v>
      </c>
      <c r="L307" s="16">
        <v>1056.1927127360184</v>
      </c>
      <c r="M307" s="16">
        <v>1866.7903895914978</v>
      </c>
      <c r="N307" s="16">
        <v>1432.2116771649312</v>
      </c>
    </row>
    <row r="308" spans="1:14" x14ac:dyDescent="0.3">
      <c r="A308" s="15" t="str">
        <f>INDEX('R1. Scenario specifications'!$C$11:$C$49,MATCH($B308,'R1. Scenario specifications'!$A$11:$A$49,0))</f>
        <v>Current 1.75DS, 2030 start, 'Expect the Unexpected'</v>
      </c>
      <c r="B308" s="15" t="s">
        <v>33</v>
      </c>
      <c r="C308" s="15" t="s">
        <v>65</v>
      </c>
      <c r="D308" s="16">
        <v>471.41051111951538</v>
      </c>
      <c r="E308" s="16">
        <v>245.88488321714567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</row>
    <row r="309" spans="1:14" x14ac:dyDescent="0.3">
      <c r="A309" s="15" t="str">
        <f>INDEX('R1. Scenario specifications'!$C$11:$C$49,MATCH($B309,'R1. Scenario specifications'!$A$11:$A$49,0))</f>
        <v>Current 1.75DS, 2030 start, 'Expect the Unexpected'</v>
      </c>
      <c r="B309" s="15" t="s">
        <v>33</v>
      </c>
      <c r="C309" s="15" t="s">
        <v>66</v>
      </c>
      <c r="D309" s="16">
        <v>200.44406894966971</v>
      </c>
      <c r="E309" s="16">
        <v>625.75220065602798</v>
      </c>
      <c r="F309" s="16">
        <v>508.29573757492358</v>
      </c>
      <c r="G309" s="16">
        <v>23.216637861315313</v>
      </c>
      <c r="H309" s="16">
        <v>91.984154622483629</v>
      </c>
      <c r="I309" s="16">
        <v>250.02458713052297</v>
      </c>
      <c r="J309" s="16">
        <v>108.22067150152128</v>
      </c>
      <c r="K309" s="16">
        <v>0</v>
      </c>
      <c r="L309" s="16">
        <v>3.3291258812085398</v>
      </c>
      <c r="M309" s="16">
        <v>274.15309418563277</v>
      </c>
      <c r="N309" s="16">
        <v>14.609583590946281</v>
      </c>
    </row>
    <row r="310" spans="1:14" x14ac:dyDescent="0.3">
      <c r="A310" s="15" t="str">
        <f>INDEX('R1. Scenario specifications'!$C$11:$C$49,MATCH($B310,'R1. Scenario specifications'!$A$11:$A$49,0))</f>
        <v>Current 1.75DS, 2030 start, 'Expect the Unexpected'</v>
      </c>
      <c r="B310" s="15" t="s">
        <v>33</v>
      </c>
      <c r="C310" s="15" t="s">
        <v>75</v>
      </c>
      <c r="D310" s="16">
        <v>0</v>
      </c>
      <c r="E310" s="16">
        <v>0</v>
      </c>
      <c r="F310" s="16">
        <v>0</v>
      </c>
      <c r="G310" s="16">
        <v>0</v>
      </c>
      <c r="H310" s="16">
        <v>1.4048620250618231</v>
      </c>
      <c r="I310" s="16">
        <v>22.386936850855001</v>
      </c>
      <c r="J310" s="16">
        <v>136.21451061380668</v>
      </c>
      <c r="K310" s="16">
        <v>616.19061541648807</v>
      </c>
      <c r="L310" s="16">
        <v>293.42995329720156</v>
      </c>
      <c r="M310" s="16">
        <v>220.01461618502287</v>
      </c>
      <c r="N310" s="16">
        <v>944.09316106116398</v>
      </c>
    </row>
    <row r="311" spans="1:14" x14ac:dyDescent="0.3">
      <c r="A311" s="15" t="str">
        <f>INDEX('R1. Scenario specifications'!$C$11:$C$49,MATCH($B311,'R1. Scenario specifications'!$A$11:$A$49,0))</f>
        <v>Current 1.75DS, 2030 start, 'Expect the Unexpected'</v>
      </c>
      <c r="B311" s="15" t="s">
        <v>33</v>
      </c>
      <c r="C311" s="15" t="s">
        <v>67</v>
      </c>
      <c r="D311" s="16">
        <v>0.27881728888888901</v>
      </c>
      <c r="E311" s="16">
        <v>0.33361993333333301</v>
      </c>
      <c r="F311" s="16">
        <v>83.8700462272528</v>
      </c>
      <c r="G311" s="16">
        <v>53.53277898674402</v>
      </c>
      <c r="H311" s="16">
        <v>164.53003361017991</v>
      </c>
      <c r="I311" s="16">
        <v>230.77554016916253</v>
      </c>
      <c r="J311" s="16">
        <v>79.106237832129921</v>
      </c>
      <c r="K311" s="16">
        <v>73.635898194126497</v>
      </c>
      <c r="L311" s="16">
        <v>475.22277504556155</v>
      </c>
      <c r="M311" s="16">
        <v>159.38923844324069</v>
      </c>
      <c r="N311" s="16">
        <v>1000.6733268900814</v>
      </c>
    </row>
    <row r="312" spans="1:14" x14ac:dyDescent="0.3">
      <c r="A312" s="15" t="str">
        <f>INDEX('R1. Scenario specifications'!$C$11:$C$49,MATCH($B312,'R1. Scenario specifications'!$A$11:$A$49,0))</f>
        <v>Current 1.75DS, 2030 start, 'Expect the Unexpected'</v>
      </c>
      <c r="B312" s="15" t="s">
        <v>33</v>
      </c>
      <c r="C312" s="15" t="s">
        <v>68</v>
      </c>
      <c r="D312" s="16">
        <v>122.79600979273579</v>
      </c>
      <c r="E312" s="16">
        <v>183.8081179848495</v>
      </c>
      <c r="F312" s="16">
        <v>144.31256799092671</v>
      </c>
      <c r="G312" s="16">
        <v>127.98079652186694</v>
      </c>
      <c r="H312" s="16">
        <v>585.3123133654085</v>
      </c>
      <c r="I312" s="16">
        <v>242.41991418499239</v>
      </c>
      <c r="J312" s="16">
        <v>124.44077566354414</v>
      </c>
      <c r="K312" s="16">
        <v>357.46257120069737</v>
      </c>
      <c r="L312" s="16">
        <v>417.88306978302012</v>
      </c>
      <c r="M312" s="16">
        <v>91.625412517534869</v>
      </c>
      <c r="N312" s="16">
        <v>59.473035076690607</v>
      </c>
    </row>
    <row r="313" spans="1:14" x14ac:dyDescent="0.3">
      <c r="A313" s="15" t="str">
        <f>INDEX('R1. Scenario specifications'!$C$11:$C$49,MATCH($B313,'R1. Scenario specifications'!$A$11:$A$49,0))</f>
        <v>Current 1.75DS, 2030 start, 'Expect the Unexpected'</v>
      </c>
      <c r="B313" s="15" t="s">
        <v>33</v>
      </c>
      <c r="C313" s="15" t="s">
        <v>69</v>
      </c>
      <c r="D313" s="16">
        <v>0</v>
      </c>
      <c r="E313" s="16">
        <v>0</v>
      </c>
      <c r="F313" s="16">
        <v>3.098502596802537</v>
      </c>
      <c r="G313" s="16">
        <v>36.552837722778129</v>
      </c>
      <c r="H313" s="16">
        <v>405.20193628249814</v>
      </c>
      <c r="I313" s="16">
        <v>683.04718297898592</v>
      </c>
      <c r="J313" s="16">
        <v>90.405459387940297</v>
      </c>
      <c r="K313" s="16">
        <v>166.40956260225616</v>
      </c>
      <c r="L313" s="16">
        <v>485.15093215964851</v>
      </c>
      <c r="M313" s="16">
        <v>736.91536997970422</v>
      </c>
      <c r="N313" s="16">
        <v>0</v>
      </c>
    </row>
    <row r="314" spans="1:14" x14ac:dyDescent="0.3">
      <c r="A314" s="15" t="str">
        <f>INDEX('R1. Scenario specifications'!$C$11:$C$49,MATCH($B314,'R1. Scenario specifications'!$A$11:$A$49,0))</f>
        <v>Current 1.75DS, 2030 start, 'Expect the Unexpected'</v>
      </c>
      <c r="B314" s="15" t="s">
        <v>33</v>
      </c>
      <c r="C314" s="15" t="s">
        <v>70</v>
      </c>
      <c r="D314" s="16">
        <v>68.825092565658878</v>
      </c>
      <c r="E314" s="16">
        <v>21.048080922283248</v>
      </c>
      <c r="F314" s="16">
        <v>0.39656849116918191</v>
      </c>
      <c r="G314" s="16">
        <v>0.90110621889710196</v>
      </c>
      <c r="H314" s="16">
        <v>6.4893071564007112</v>
      </c>
      <c r="I314" s="16">
        <v>0.49143774205419999</v>
      </c>
      <c r="J314" s="16">
        <v>18.28269500305181</v>
      </c>
      <c r="K314" s="16">
        <v>37.484456295599834</v>
      </c>
      <c r="L314" s="16">
        <v>39.629287219831419</v>
      </c>
      <c r="M314" s="16">
        <v>65.029677166688302</v>
      </c>
      <c r="N314" s="16">
        <v>137.02076546737558</v>
      </c>
    </row>
    <row r="315" spans="1:14" x14ac:dyDescent="0.3">
      <c r="A315" s="15" t="str">
        <f>INDEX('R1. Scenario specifications'!$C$11:$C$49,MATCH($B315,'R1. Scenario specifications'!$A$11:$A$49,0))</f>
        <v>Current 1.75DS, 2030 start, 'Expect the Unexpected'</v>
      </c>
      <c r="B315" s="15" t="s">
        <v>33</v>
      </c>
      <c r="C315" s="15" t="s">
        <v>71</v>
      </c>
      <c r="D315" s="16">
        <v>12.637708883949241</v>
      </c>
      <c r="E315" s="16">
        <v>82.719415916369499</v>
      </c>
      <c r="F315" s="16">
        <v>173.59560256780961</v>
      </c>
      <c r="G315" s="16">
        <v>581.64638443326044</v>
      </c>
      <c r="H315" s="16">
        <v>2773.8576862594368</v>
      </c>
      <c r="I315" s="16">
        <v>3910.8758431316051</v>
      </c>
      <c r="J315" s="16">
        <v>4835.3774678885111</v>
      </c>
      <c r="K315" s="16">
        <v>6232.6960807823016</v>
      </c>
      <c r="L315" s="16">
        <v>8308.464961423464</v>
      </c>
      <c r="M315" s="16">
        <v>8512.4026757890042</v>
      </c>
      <c r="N315" s="16">
        <v>9880.7733153309164</v>
      </c>
    </row>
    <row r="316" spans="1:14" x14ac:dyDescent="0.3">
      <c r="A316" s="15" t="str">
        <f>INDEX('R1. Scenario specifications'!$C$11:$C$49,MATCH($B316,'R1. Scenario specifications'!$A$11:$A$49,0))</f>
        <v>Current 1.75DS, 2030 start, 'Expect the Unexpected'</v>
      </c>
      <c r="B316" s="15" t="s">
        <v>33</v>
      </c>
      <c r="C316" s="15" t="s">
        <v>72</v>
      </c>
      <c r="D316" s="16">
        <v>3.9388921868092472E-3</v>
      </c>
      <c r="E316" s="16">
        <v>1.0352472304670233</v>
      </c>
      <c r="F316" s="16">
        <v>1.710734171095331</v>
      </c>
      <c r="G316" s="16">
        <v>10.613038269375846</v>
      </c>
      <c r="H316" s="16">
        <v>1.6471765923021378</v>
      </c>
      <c r="I316" s="16">
        <v>6.5631584138142474</v>
      </c>
      <c r="J316" s="16">
        <v>11.072743692381072</v>
      </c>
      <c r="K316" s="16">
        <v>59.748301908337424</v>
      </c>
      <c r="L316" s="16">
        <v>8.5411989715282228</v>
      </c>
      <c r="M316" s="16">
        <v>32.453747422839051</v>
      </c>
      <c r="N316" s="16">
        <v>37.249557764298125</v>
      </c>
    </row>
    <row r="317" spans="1:14" x14ac:dyDescent="0.3">
      <c r="A317" s="15" t="str">
        <f>INDEX('R1. Scenario specifications'!$C$11:$C$49,MATCH($B317,'R1. Scenario specifications'!$A$11:$A$49,0))</f>
        <v>Current 1.75DS, 2030 start, 'Expect the Unexpected'</v>
      </c>
      <c r="B317" s="15" t="s">
        <v>33</v>
      </c>
      <c r="C317" s="15" t="s">
        <v>73</v>
      </c>
      <c r="D317" s="16">
        <v>164.94116315871048</v>
      </c>
      <c r="E317" s="16">
        <v>30.000000000000007</v>
      </c>
      <c r="F317" s="16">
        <v>130.00000000000003</v>
      </c>
      <c r="G317" s="16">
        <v>413.06145676947369</v>
      </c>
      <c r="H317" s="16">
        <v>2033.6716050906507</v>
      </c>
      <c r="I317" s="16">
        <v>2334.3216132429848</v>
      </c>
      <c r="J317" s="16">
        <v>4526.4370704141629</v>
      </c>
      <c r="K317" s="16">
        <v>4353.3443729495866</v>
      </c>
      <c r="L317" s="16">
        <v>8060.6646811323244</v>
      </c>
      <c r="M317" s="16">
        <v>10046.841518495039</v>
      </c>
      <c r="N317" s="16">
        <v>12144.284668566428</v>
      </c>
    </row>
    <row r="318" spans="1:14" x14ac:dyDescent="0.3">
      <c r="A318" s="15" t="str">
        <f>INDEX('R1. Scenario specifications'!$C$11:$C$49,MATCH($B318,'R1. Scenario specifications'!$A$11:$A$49,0))</f>
        <v>Current 1.75DS, 2020 start, 'Expect the Unexpected' but with cheap renewables</v>
      </c>
      <c r="B318" s="15" t="s">
        <v>34</v>
      </c>
      <c r="C318" s="15" t="s">
        <v>64</v>
      </c>
      <c r="D318" s="16">
        <v>0</v>
      </c>
      <c r="E318" s="16">
        <v>8.5297953835634104</v>
      </c>
      <c r="F318" s="16">
        <v>92.730153339167117</v>
      </c>
      <c r="G318" s="16">
        <v>360.88477429330538</v>
      </c>
      <c r="H318" s="16">
        <v>73.815258329547788</v>
      </c>
      <c r="I318" s="16">
        <v>12.325184377197751</v>
      </c>
      <c r="J318" s="16">
        <v>0</v>
      </c>
      <c r="K318" s="16">
        <v>4.8669973305476599</v>
      </c>
      <c r="L318" s="16">
        <v>1.62062166011008</v>
      </c>
      <c r="M318" s="16">
        <v>0</v>
      </c>
      <c r="N318" s="16">
        <v>6.6653559628367303</v>
      </c>
    </row>
    <row r="319" spans="1:14" x14ac:dyDescent="0.3">
      <c r="A319" s="15" t="str">
        <f>INDEX('R1. Scenario specifications'!$C$11:$C$49,MATCH($B319,'R1. Scenario specifications'!$A$11:$A$49,0))</f>
        <v>Current 1.75DS, 2020 start, 'Expect the Unexpected' but with cheap renewables</v>
      </c>
      <c r="B319" s="15" t="s">
        <v>34</v>
      </c>
      <c r="C319" s="15" t="s">
        <v>74</v>
      </c>
      <c r="D319" s="16">
        <v>0</v>
      </c>
      <c r="E319" s="16">
        <v>0</v>
      </c>
      <c r="F319" s="16">
        <v>0</v>
      </c>
      <c r="G319" s="16">
        <v>31.083219193456095</v>
      </c>
      <c r="H319" s="16">
        <v>131.90057768676195</v>
      </c>
      <c r="I319" s="16">
        <v>662.93427776642295</v>
      </c>
      <c r="J319" s="16">
        <v>1310.9253706670854</v>
      </c>
      <c r="K319" s="16">
        <v>809.57557997654442</v>
      </c>
      <c r="L319" s="16">
        <v>1161.5270369439149</v>
      </c>
      <c r="M319" s="16">
        <v>1602.7249014543061</v>
      </c>
      <c r="N319" s="16">
        <v>1130.4182041703118</v>
      </c>
    </row>
    <row r="320" spans="1:14" x14ac:dyDescent="0.3">
      <c r="A320" s="15" t="str">
        <f>INDEX('R1. Scenario specifications'!$C$11:$C$49,MATCH($B320,'R1. Scenario specifications'!$A$11:$A$49,0))</f>
        <v>Current 1.75DS, 2020 start, 'Expect the Unexpected' but with cheap renewables</v>
      </c>
      <c r="B320" s="15" t="s">
        <v>34</v>
      </c>
      <c r="C320" s="15" t="s">
        <v>65</v>
      </c>
      <c r="D320" s="16">
        <v>471.41051111951538</v>
      </c>
      <c r="E320" s="16">
        <v>245.88488321714567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0</v>
      </c>
      <c r="M320" s="16">
        <v>0</v>
      </c>
      <c r="N320" s="16">
        <v>0</v>
      </c>
    </row>
    <row r="321" spans="1:14" x14ac:dyDescent="0.3">
      <c r="A321" s="15" t="str">
        <f>INDEX('R1. Scenario specifications'!$C$11:$C$49,MATCH($B321,'R1. Scenario specifications'!$A$11:$A$49,0))</f>
        <v>Current 1.75DS, 2020 start, 'Expect the Unexpected' but with cheap renewables</v>
      </c>
      <c r="B321" s="15" t="s">
        <v>34</v>
      </c>
      <c r="C321" s="15" t="s">
        <v>66</v>
      </c>
      <c r="D321" s="16">
        <v>200.44406894966971</v>
      </c>
      <c r="E321" s="16">
        <v>625.75220065602798</v>
      </c>
      <c r="F321" s="16">
        <v>508.29573757492358</v>
      </c>
      <c r="G321" s="16">
        <v>26.911197304676058</v>
      </c>
      <c r="H321" s="16">
        <v>32.095097307184155</v>
      </c>
      <c r="I321" s="16">
        <v>346.82201505606548</v>
      </c>
      <c r="J321" s="16">
        <v>75.025247638977703</v>
      </c>
      <c r="K321" s="16">
        <v>83.349500526414175</v>
      </c>
      <c r="L321" s="16">
        <v>26.655770371198621</v>
      </c>
      <c r="M321" s="16">
        <v>178.86319596331015</v>
      </c>
      <c r="N321" s="16">
        <v>100.48954035333161</v>
      </c>
    </row>
    <row r="322" spans="1:14" x14ac:dyDescent="0.3">
      <c r="A322" s="15" t="str">
        <f>INDEX('R1. Scenario specifications'!$C$11:$C$49,MATCH($B322,'R1. Scenario specifications'!$A$11:$A$49,0))</f>
        <v>Current 1.75DS, 2020 start, 'Expect the Unexpected' but with cheap renewables</v>
      </c>
      <c r="B322" s="15" t="s">
        <v>34</v>
      </c>
      <c r="C322" s="15" t="s">
        <v>75</v>
      </c>
      <c r="D322" s="16">
        <v>0</v>
      </c>
      <c r="E322" s="16">
        <v>0</v>
      </c>
      <c r="F322" s="16">
        <v>0</v>
      </c>
      <c r="G322" s="16">
        <v>3.0747643999107881</v>
      </c>
      <c r="H322" s="16">
        <v>12.01427083346268</v>
      </c>
      <c r="I322" s="16">
        <v>121.1877272312738</v>
      </c>
      <c r="J322" s="16">
        <v>239.44105086722652</v>
      </c>
      <c r="K322" s="16">
        <v>638.7843973935444</v>
      </c>
      <c r="L322" s="16">
        <v>486.97122146170557</v>
      </c>
      <c r="M322" s="16">
        <v>183.4242279977272</v>
      </c>
      <c r="N322" s="16">
        <v>425.76856862965724</v>
      </c>
    </row>
    <row r="323" spans="1:14" x14ac:dyDescent="0.3">
      <c r="A323" s="15" t="str">
        <f>INDEX('R1. Scenario specifications'!$C$11:$C$49,MATCH($B323,'R1. Scenario specifications'!$A$11:$A$49,0))</f>
        <v>Current 1.75DS, 2020 start, 'Expect the Unexpected' but with cheap renewables</v>
      </c>
      <c r="B323" s="15" t="s">
        <v>34</v>
      </c>
      <c r="C323" s="15" t="s">
        <v>67</v>
      </c>
      <c r="D323" s="16">
        <v>0.27881728888888901</v>
      </c>
      <c r="E323" s="16">
        <v>0.33361993333333301</v>
      </c>
      <c r="F323" s="16">
        <v>83.8700462272528</v>
      </c>
      <c r="G323" s="16">
        <v>53.53277898674402</v>
      </c>
      <c r="H323" s="16">
        <v>56.296530050950132</v>
      </c>
      <c r="I323" s="16">
        <v>148.92412056262637</v>
      </c>
      <c r="J323" s="16">
        <v>167.13004023607829</v>
      </c>
      <c r="K323" s="16">
        <v>214.6243680495829</v>
      </c>
      <c r="L323" s="16">
        <v>336.6487803359534</v>
      </c>
      <c r="M323" s="16">
        <v>148.58719732963746</v>
      </c>
      <c r="N323" s="16">
        <v>605.48180073654032</v>
      </c>
    </row>
    <row r="324" spans="1:14" x14ac:dyDescent="0.3">
      <c r="A324" s="15" t="str">
        <f>INDEX('R1. Scenario specifications'!$C$11:$C$49,MATCH($B324,'R1. Scenario specifications'!$A$11:$A$49,0))</f>
        <v>Current 1.75DS, 2020 start, 'Expect the Unexpected' but with cheap renewables</v>
      </c>
      <c r="B324" s="15" t="s">
        <v>34</v>
      </c>
      <c r="C324" s="15" t="s">
        <v>68</v>
      </c>
      <c r="D324" s="16">
        <v>122.79600979273579</v>
      </c>
      <c r="E324" s="16">
        <v>183.8081179848495</v>
      </c>
      <c r="F324" s="16">
        <v>144.31256799092671</v>
      </c>
      <c r="G324" s="16">
        <v>240.86730494325479</v>
      </c>
      <c r="H324" s="16">
        <v>248.020031722233</v>
      </c>
      <c r="I324" s="16">
        <v>167.01967415004665</v>
      </c>
      <c r="J324" s="16">
        <v>202.12472695094206</v>
      </c>
      <c r="K324" s="16">
        <v>585.33898204338664</v>
      </c>
      <c r="L324" s="16">
        <v>351.87659482470127</v>
      </c>
      <c r="M324" s="16">
        <v>95.91672001449129</v>
      </c>
      <c r="N324" s="16">
        <v>58.946141256736411</v>
      </c>
    </row>
    <row r="325" spans="1:14" x14ac:dyDescent="0.3">
      <c r="A325" s="15" t="str">
        <f>INDEX('R1. Scenario specifications'!$C$11:$C$49,MATCH($B325,'R1. Scenario specifications'!$A$11:$A$49,0))</f>
        <v>Current 1.75DS, 2020 start, 'Expect the Unexpected' but with cheap renewables</v>
      </c>
      <c r="B325" s="15" t="s">
        <v>34</v>
      </c>
      <c r="C325" s="15" t="s">
        <v>69</v>
      </c>
      <c r="D325" s="16">
        <v>0</v>
      </c>
      <c r="E325" s="16">
        <v>0</v>
      </c>
      <c r="F325" s="16">
        <v>3.098502596802537</v>
      </c>
      <c r="G325" s="16">
        <v>90.596400184731252</v>
      </c>
      <c r="H325" s="16">
        <v>307.24884528903675</v>
      </c>
      <c r="I325" s="16">
        <v>554.48855309502437</v>
      </c>
      <c r="J325" s="16">
        <v>208.97246587352683</v>
      </c>
      <c r="K325" s="16">
        <v>298.62025064049459</v>
      </c>
      <c r="L325" s="16">
        <v>362.9318675197851</v>
      </c>
      <c r="M325" s="16">
        <v>560.79332358104864</v>
      </c>
      <c r="N325" s="16">
        <v>0</v>
      </c>
    </row>
    <row r="326" spans="1:14" x14ac:dyDescent="0.3">
      <c r="A326" s="15" t="str">
        <f>INDEX('R1. Scenario specifications'!$C$11:$C$49,MATCH($B326,'R1. Scenario specifications'!$A$11:$A$49,0))</f>
        <v>Current 1.75DS, 2020 start, 'Expect the Unexpected' but with cheap renewables</v>
      </c>
      <c r="B326" s="15" t="s">
        <v>34</v>
      </c>
      <c r="C326" s="15" t="s">
        <v>70</v>
      </c>
      <c r="D326" s="16">
        <v>68.825092565658878</v>
      </c>
      <c r="E326" s="16">
        <v>21.048080922283248</v>
      </c>
      <c r="F326" s="16">
        <v>0.39656849116918191</v>
      </c>
      <c r="G326" s="16">
        <v>15.622756574100798</v>
      </c>
      <c r="H326" s="16">
        <v>6.2207697030469795</v>
      </c>
      <c r="I326" s="16">
        <v>0.17115680494931201</v>
      </c>
      <c r="J326" s="16">
        <v>10.858447045593898</v>
      </c>
      <c r="K326" s="16">
        <v>33.990349157670934</v>
      </c>
      <c r="L326" s="16">
        <v>20.188138015561432</v>
      </c>
      <c r="M326" s="16">
        <v>151.34699604315551</v>
      </c>
      <c r="N326" s="16">
        <v>82.107636618067332</v>
      </c>
    </row>
    <row r="327" spans="1:14" x14ac:dyDescent="0.3">
      <c r="A327" s="15" t="str">
        <f>INDEX('R1. Scenario specifications'!$C$11:$C$49,MATCH($B327,'R1. Scenario specifications'!$A$11:$A$49,0))</f>
        <v>Current 1.75DS, 2020 start, 'Expect the Unexpected' but with cheap renewables</v>
      </c>
      <c r="B327" s="15" t="s">
        <v>34</v>
      </c>
      <c r="C327" s="15" t="s">
        <v>71</v>
      </c>
      <c r="D327" s="16">
        <v>12.637708883949241</v>
      </c>
      <c r="E327" s="16">
        <v>82.719415916369499</v>
      </c>
      <c r="F327" s="16">
        <v>173.59560256780961</v>
      </c>
      <c r="G327" s="16">
        <v>1058.5924386239972</v>
      </c>
      <c r="H327" s="16">
        <v>3373.9143939433761</v>
      </c>
      <c r="I327" s="16">
        <v>2406.6680869973025</v>
      </c>
      <c r="J327" s="16">
        <v>3161.0599791941759</v>
      </c>
      <c r="K327" s="16">
        <v>8402.2334237855757</v>
      </c>
      <c r="L327" s="16">
        <v>8592.4144014929334</v>
      </c>
      <c r="M327" s="16">
        <v>8275.0576362049414</v>
      </c>
      <c r="N327" s="16">
        <v>10750.894846994624</v>
      </c>
    </row>
    <row r="328" spans="1:14" x14ac:dyDescent="0.3">
      <c r="A328" s="15" t="str">
        <f>INDEX('R1. Scenario specifications'!$C$11:$C$49,MATCH($B328,'R1. Scenario specifications'!$A$11:$A$49,0))</f>
        <v>Current 1.75DS, 2020 start, 'Expect the Unexpected' but with cheap renewables</v>
      </c>
      <c r="B328" s="15" t="s">
        <v>34</v>
      </c>
      <c r="C328" s="15" t="s">
        <v>72</v>
      </c>
      <c r="D328" s="16">
        <v>3.9388921868092472E-3</v>
      </c>
      <c r="E328" s="16">
        <v>1.0352472304670233</v>
      </c>
      <c r="F328" s="16">
        <v>1.710734171095331</v>
      </c>
      <c r="G328" s="16">
        <v>10.801856382858132</v>
      </c>
      <c r="H328" s="16">
        <v>2.3716458565875524</v>
      </c>
      <c r="I328" s="16">
        <v>10.121283894929928</v>
      </c>
      <c r="J328" s="16">
        <v>7.1854742664750209</v>
      </c>
      <c r="K328" s="16">
        <v>75.790553507186416</v>
      </c>
      <c r="L328" s="16">
        <v>50.926687444212753</v>
      </c>
      <c r="M328" s="16">
        <v>37.32217493969506</v>
      </c>
      <c r="N328" s="16">
        <v>64.865134822693292</v>
      </c>
    </row>
    <row r="329" spans="1:14" x14ac:dyDescent="0.3">
      <c r="A329" s="15" t="str">
        <f>INDEX('R1. Scenario specifications'!$C$11:$C$49,MATCH($B329,'R1. Scenario specifications'!$A$11:$A$49,0))</f>
        <v>Current 1.75DS, 2020 start, 'Expect the Unexpected' but with cheap renewables</v>
      </c>
      <c r="B329" s="15" t="s">
        <v>34</v>
      </c>
      <c r="C329" s="15" t="s">
        <v>73</v>
      </c>
      <c r="D329" s="16">
        <v>164.94116315871048</v>
      </c>
      <c r="E329" s="16">
        <v>30.000000000000007</v>
      </c>
      <c r="F329" s="16">
        <v>130.00000000000003</v>
      </c>
      <c r="G329" s="16">
        <v>1366.9860460147438</v>
      </c>
      <c r="H329" s="16">
        <v>2046.1516127722248</v>
      </c>
      <c r="I329" s="16">
        <v>1763.2245238253336</v>
      </c>
      <c r="J329" s="16">
        <v>3685.6375168925711</v>
      </c>
      <c r="K329" s="16">
        <v>5663.5505093956526</v>
      </c>
      <c r="L329" s="16">
        <v>8610.0588535843326</v>
      </c>
      <c r="M329" s="16">
        <v>10483.447774379296</v>
      </c>
      <c r="N329" s="16">
        <v>12005.87577537883</v>
      </c>
    </row>
    <row r="330" spans="1:14" x14ac:dyDescent="0.3">
      <c r="A330" s="15" t="str">
        <f>INDEX('R1. Scenario specifications'!$C$11:$C$49,MATCH($B330,'R1. Scenario specifications'!$A$11:$A$49,0))</f>
        <v>Current 1.75DS, 2030 start, 'Expect the Unexpected' but with cheap renewables</v>
      </c>
      <c r="B330" s="15" t="s">
        <v>35</v>
      </c>
      <c r="C330" s="15" t="s">
        <v>64</v>
      </c>
      <c r="D330" s="16">
        <v>0</v>
      </c>
      <c r="E330" s="16">
        <v>8.5297953835634104</v>
      </c>
      <c r="F330" s="16">
        <v>92.730153339167117</v>
      </c>
      <c r="G330" s="16">
        <v>339.49666438671392</v>
      </c>
      <c r="H330" s="16">
        <v>186.40787150801998</v>
      </c>
      <c r="I330" s="16">
        <v>6.9936439325737201</v>
      </c>
      <c r="J330" s="16">
        <v>0</v>
      </c>
      <c r="K330" s="16">
        <v>0</v>
      </c>
      <c r="L330" s="16">
        <v>0</v>
      </c>
      <c r="M330" s="16">
        <v>6.2368781537196396</v>
      </c>
      <c r="N330" s="16">
        <v>0</v>
      </c>
    </row>
    <row r="331" spans="1:14" x14ac:dyDescent="0.3">
      <c r="A331" s="15" t="str">
        <f>INDEX('R1. Scenario specifications'!$C$11:$C$49,MATCH($B331,'R1. Scenario specifications'!$A$11:$A$49,0))</f>
        <v>Current 1.75DS, 2030 start, 'Expect the Unexpected' but with cheap renewables</v>
      </c>
      <c r="B331" s="15" t="s">
        <v>35</v>
      </c>
      <c r="C331" s="15" t="s">
        <v>74</v>
      </c>
      <c r="D331" s="16">
        <v>0</v>
      </c>
      <c r="E331" s="16">
        <v>0</v>
      </c>
      <c r="F331" s="16">
        <v>0</v>
      </c>
      <c r="G331" s="16">
        <v>0</v>
      </c>
      <c r="H331" s="16">
        <v>32.883098457670009</v>
      </c>
      <c r="I331" s="16">
        <v>551.3752350619144</v>
      </c>
      <c r="J331" s="16">
        <v>2478.3214267073308</v>
      </c>
      <c r="K331" s="16">
        <v>65.554828936054733</v>
      </c>
      <c r="L331" s="16">
        <v>1049.8921523521185</v>
      </c>
      <c r="M331" s="16">
        <v>1935.8677586299118</v>
      </c>
      <c r="N331" s="16">
        <v>1300.8581539112008</v>
      </c>
    </row>
    <row r="332" spans="1:14" x14ac:dyDescent="0.3">
      <c r="A332" s="15" t="str">
        <f>INDEX('R1. Scenario specifications'!$C$11:$C$49,MATCH($B332,'R1. Scenario specifications'!$A$11:$A$49,0))</f>
        <v>Current 1.75DS, 2030 start, 'Expect the Unexpected' but with cheap renewables</v>
      </c>
      <c r="B332" s="15" t="s">
        <v>35</v>
      </c>
      <c r="C332" s="15" t="s">
        <v>65</v>
      </c>
      <c r="D332" s="16">
        <v>471.41051111951538</v>
      </c>
      <c r="E332" s="16">
        <v>245.88488321714567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>
        <v>0</v>
      </c>
      <c r="N332" s="16">
        <v>0</v>
      </c>
    </row>
    <row r="333" spans="1:14" x14ac:dyDescent="0.3">
      <c r="A333" s="15" t="str">
        <f>INDEX('R1. Scenario specifications'!$C$11:$C$49,MATCH($B333,'R1. Scenario specifications'!$A$11:$A$49,0))</f>
        <v>Current 1.75DS, 2030 start, 'Expect the Unexpected' but with cheap renewables</v>
      </c>
      <c r="B333" s="15" t="s">
        <v>35</v>
      </c>
      <c r="C333" s="15" t="s">
        <v>66</v>
      </c>
      <c r="D333" s="16">
        <v>200.44406894966971</v>
      </c>
      <c r="E333" s="16">
        <v>625.75220065602798</v>
      </c>
      <c r="F333" s="16">
        <v>508.29573757492358</v>
      </c>
      <c r="G333" s="16">
        <v>23.216637861315313</v>
      </c>
      <c r="H333" s="16">
        <v>93.416825640104548</v>
      </c>
      <c r="I333" s="16">
        <v>256.68190006043847</v>
      </c>
      <c r="J333" s="16">
        <v>103.7151627223612</v>
      </c>
      <c r="K333" s="16">
        <v>0</v>
      </c>
      <c r="L333" s="16">
        <v>0</v>
      </c>
      <c r="M333" s="16">
        <v>240.15016079253701</v>
      </c>
      <c r="N333" s="16">
        <v>14.618265237969869</v>
      </c>
    </row>
    <row r="334" spans="1:14" x14ac:dyDescent="0.3">
      <c r="A334" s="15" t="str">
        <f>INDEX('R1. Scenario specifications'!$C$11:$C$49,MATCH($B334,'R1. Scenario specifications'!$A$11:$A$49,0))</f>
        <v>Current 1.75DS, 2030 start, 'Expect the Unexpected' but with cheap renewables</v>
      </c>
      <c r="B334" s="15" t="s">
        <v>35</v>
      </c>
      <c r="C334" s="15" t="s">
        <v>75</v>
      </c>
      <c r="D334" s="16">
        <v>0</v>
      </c>
      <c r="E334" s="16">
        <v>0</v>
      </c>
      <c r="F334" s="16">
        <v>0</v>
      </c>
      <c r="G334" s="16">
        <v>0</v>
      </c>
      <c r="H334" s="16">
        <v>1.2748851356968851</v>
      </c>
      <c r="I334" s="16">
        <v>22.386936850855001</v>
      </c>
      <c r="J334" s="16">
        <v>136.40876390924672</v>
      </c>
      <c r="K334" s="16">
        <v>670.79556147694097</v>
      </c>
      <c r="L334" s="16">
        <v>282.80542122597762</v>
      </c>
      <c r="M334" s="16">
        <v>135.92640140425709</v>
      </c>
      <c r="N334" s="16">
        <v>1113.1670081792117</v>
      </c>
    </row>
    <row r="335" spans="1:14" x14ac:dyDescent="0.3">
      <c r="A335" s="15" t="str">
        <f>INDEX('R1. Scenario specifications'!$C$11:$C$49,MATCH($B335,'R1. Scenario specifications'!$A$11:$A$49,0))</f>
        <v>Current 1.75DS, 2030 start, 'Expect the Unexpected' but with cheap renewables</v>
      </c>
      <c r="B335" s="15" t="s">
        <v>35</v>
      </c>
      <c r="C335" s="15" t="s">
        <v>67</v>
      </c>
      <c r="D335" s="16">
        <v>0.27881728888888901</v>
      </c>
      <c r="E335" s="16">
        <v>0.33361993333333301</v>
      </c>
      <c r="F335" s="16">
        <v>83.8700462272528</v>
      </c>
      <c r="G335" s="16">
        <v>53.53277898674402</v>
      </c>
      <c r="H335" s="16">
        <v>170.88644178682222</v>
      </c>
      <c r="I335" s="16">
        <v>220.99759084424835</v>
      </c>
      <c r="J335" s="16">
        <v>79.106237832129921</v>
      </c>
      <c r="K335" s="16">
        <v>50.506529352466792</v>
      </c>
      <c r="L335" s="16">
        <v>467.92250973629484</v>
      </c>
      <c r="M335" s="16">
        <v>153.33186985969789</v>
      </c>
      <c r="N335" s="16">
        <v>1011.2796966240475</v>
      </c>
    </row>
    <row r="336" spans="1:14" x14ac:dyDescent="0.3">
      <c r="A336" s="15" t="str">
        <f>INDEX('R1. Scenario specifications'!$C$11:$C$49,MATCH($B336,'R1. Scenario specifications'!$A$11:$A$49,0))</f>
        <v>Current 1.75DS, 2030 start, 'Expect the Unexpected' but with cheap renewables</v>
      </c>
      <c r="B336" s="15" t="s">
        <v>35</v>
      </c>
      <c r="C336" s="15" t="s">
        <v>68</v>
      </c>
      <c r="D336" s="16">
        <v>122.79600979273579</v>
      </c>
      <c r="E336" s="16">
        <v>183.8081179848495</v>
      </c>
      <c r="F336" s="16">
        <v>144.31256799092671</v>
      </c>
      <c r="G336" s="16">
        <v>127.98079652186694</v>
      </c>
      <c r="H336" s="16">
        <v>586.64337077814469</v>
      </c>
      <c r="I336" s="16">
        <v>229.78629521009157</v>
      </c>
      <c r="J336" s="16">
        <v>118.3712870060064</v>
      </c>
      <c r="K336" s="16">
        <v>389.75617102104428</v>
      </c>
      <c r="L336" s="16">
        <v>403.09906733629686</v>
      </c>
      <c r="M336" s="16">
        <v>105.65587151845156</v>
      </c>
      <c r="N336" s="16">
        <v>56.345896479374652</v>
      </c>
    </row>
    <row r="337" spans="1:14" x14ac:dyDescent="0.3">
      <c r="A337" s="15" t="str">
        <f>INDEX('R1. Scenario specifications'!$C$11:$C$49,MATCH($B337,'R1. Scenario specifications'!$A$11:$A$49,0))</f>
        <v>Current 1.75DS, 2030 start, 'Expect the Unexpected' but with cheap renewables</v>
      </c>
      <c r="B337" s="15" t="s">
        <v>35</v>
      </c>
      <c r="C337" s="15" t="s">
        <v>69</v>
      </c>
      <c r="D337" s="16">
        <v>0</v>
      </c>
      <c r="E337" s="16">
        <v>0</v>
      </c>
      <c r="F337" s="16">
        <v>3.098502596802537</v>
      </c>
      <c r="G337" s="16">
        <v>36.552837722778129</v>
      </c>
      <c r="H337" s="16">
        <v>410.80328734115562</v>
      </c>
      <c r="I337" s="16">
        <v>673.91920464007831</v>
      </c>
      <c r="J337" s="16">
        <v>90.405459387940297</v>
      </c>
      <c r="K337" s="16">
        <v>167.1121257373313</v>
      </c>
      <c r="L337" s="16">
        <v>507.90443014157381</v>
      </c>
      <c r="M337" s="16">
        <v>711.57303869651514</v>
      </c>
      <c r="N337" s="16">
        <v>0</v>
      </c>
    </row>
    <row r="338" spans="1:14" x14ac:dyDescent="0.3">
      <c r="A338" s="15" t="str">
        <f>INDEX('R1. Scenario specifications'!$C$11:$C$49,MATCH($B338,'R1. Scenario specifications'!$A$11:$A$49,0))</f>
        <v>Current 1.75DS, 2030 start, 'Expect the Unexpected' but with cheap renewables</v>
      </c>
      <c r="B338" s="15" t="s">
        <v>35</v>
      </c>
      <c r="C338" s="15" t="s">
        <v>70</v>
      </c>
      <c r="D338" s="16">
        <v>68.825092565658878</v>
      </c>
      <c r="E338" s="16">
        <v>21.048080922283248</v>
      </c>
      <c r="F338" s="16">
        <v>0.39656849116918191</v>
      </c>
      <c r="G338" s="16">
        <v>0.90110621889710196</v>
      </c>
      <c r="H338" s="16">
        <v>6.7688299729143626</v>
      </c>
      <c r="I338" s="16">
        <v>0.25956986135370302</v>
      </c>
      <c r="J338" s="16">
        <v>21.477835410640782</v>
      </c>
      <c r="K338" s="16">
        <v>38.197432001992809</v>
      </c>
      <c r="L338" s="16">
        <v>44.552993093459769</v>
      </c>
      <c r="M338" s="16">
        <v>66.00750535815169</v>
      </c>
      <c r="N338" s="16">
        <v>113.734383099811</v>
      </c>
    </row>
    <row r="339" spans="1:14" x14ac:dyDescent="0.3">
      <c r="A339" s="15" t="str">
        <f>INDEX('R1. Scenario specifications'!$C$11:$C$49,MATCH($B339,'R1. Scenario specifications'!$A$11:$A$49,0))</f>
        <v>Current 1.75DS, 2030 start, 'Expect the Unexpected' but with cheap renewables</v>
      </c>
      <c r="B339" s="15" t="s">
        <v>35</v>
      </c>
      <c r="C339" s="15" t="s">
        <v>71</v>
      </c>
      <c r="D339" s="16">
        <v>12.637708883949241</v>
      </c>
      <c r="E339" s="16">
        <v>82.719415916369499</v>
      </c>
      <c r="F339" s="16">
        <v>173.59560256780961</v>
      </c>
      <c r="G339" s="16">
        <v>581.64638443326044</v>
      </c>
      <c r="H339" s="16">
        <v>2841.4569293082882</v>
      </c>
      <c r="I339" s="16">
        <v>3965.9628427898874</v>
      </c>
      <c r="J339" s="16">
        <v>4901.3371952871266</v>
      </c>
      <c r="K339" s="16">
        <v>6484.8592039636605</v>
      </c>
      <c r="L339" s="16">
        <v>8340.9559371941286</v>
      </c>
      <c r="M339" s="16">
        <v>8679.4890169450009</v>
      </c>
      <c r="N339" s="16">
        <v>9992.1590541044206</v>
      </c>
    </row>
    <row r="340" spans="1:14" x14ac:dyDescent="0.3">
      <c r="A340" s="15" t="str">
        <f>INDEX('R1. Scenario specifications'!$C$11:$C$49,MATCH($B340,'R1. Scenario specifications'!$A$11:$A$49,0))</f>
        <v>Current 1.75DS, 2030 start, 'Expect the Unexpected' but with cheap renewables</v>
      </c>
      <c r="B340" s="15" t="s">
        <v>35</v>
      </c>
      <c r="C340" s="15" t="s">
        <v>72</v>
      </c>
      <c r="D340" s="16">
        <v>3.9388921868092472E-3</v>
      </c>
      <c r="E340" s="16">
        <v>1.0352472304670233</v>
      </c>
      <c r="F340" s="16">
        <v>1.710734171095331</v>
      </c>
      <c r="G340" s="16">
        <v>10.613038269375846</v>
      </c>
      <c r="H340" s="16">
        <v>1.6471765923021378</v>
      </c>
      <c r="I340" s="16">
        <v>6.5631584138142474</v>
      </c>
      <c r="J340" s="16">
        <v>11.072743692381072</v>
      </c>
      <c r="K340" s="16">
        <v>61.136236361059723</v>
      </c>
      <c r="L340" s="16">
        <v>8.5411989715282228</v>
      </c>
      <c r="M340" s="16">
        <v>33.063485020425048</v>
      </c>
      <c r="N340" s="16">
        <v>38.027754619434425</v>
      </c>
    </row>
    <row r="341" spans="1:14" x14ac:dyDescent="0.3">
      <c r="A341" s="15" t="str">
        <f>INDEX('R1. Scenario specifications'!$C$11:$C$49,MATCH($B341,'R1. Scenario specifications'!$A$11:$A$49,0))</f>
        <v>Current 1.75DS, 2030 start, 'Expect the Unexpected' but with cheap renewables</v>
      </c>
      <c r="B341" s="15" t="s">
        <v>35</v>
      </c>
      <c r="C341" s="15" t="s">
        <v>73</v>
      </c>
      <c r="D341" s="16">
        <v>164.94116315871048</v>
      </c>
      <c r="E341" s="16">
        <v>30.000000000000007</v>
      </c>
      <c r="F341" s="16">
        <v>130.00000000000003</v>
      </c>
      <c r="G341" s="16">
        <v>413.06145676947369</v>
      </c>
      <c r="H341" s="16">
        <v>2036.5157898391553</v>
      </c>
      <c r="I341" s="16">
        <v>2369.2106813125524</v>
      </c>
      <c r="J341" s="16">
        <v>4547.9278998623013</v>
      </c>
      <c r="K341" s="16">
        <v>4338.7423229079759</v>
      </c>
      <c r="L341" s="16">
        <v>8168.0646145726605</v>
      </c>
      <c r="M341" s="16">
        <v>9932.5422282197123</v>
      </c>
      <c r="N341" s="16">
        <v>12304.638829171014</v>
      </c>
    </row>
    <row r="342" spans="1:14" x14ac:dyDescent="0.3">
      <c r="A342" s="15" t="str">
        <f>INDEX('R1. Scenario specifications'!$C$11:$C$49,MATCH($B342,'R1. Scenario specifications'!$A$11:$A$49,0))</f>
        <v>Current 1.75DS, 2020 start, 'Expect the Unexpected' but with cheap CCS</v>
      </c>
      <c r="B342" s="15" t="s">
        <v>36</v>
      </c>
      <c r="C342" s="15" t="s">
        <v>64</v>
      </c>
      <c r="D342" s="16">
        <v>0</v>
      </c>
      <c r="E342" s="16">
        <v>8.5297953835634104</v>
      </c>
      <c r="F342" s="16">
        <v>92.730153339167117</v>
      </c>
      <c r="G342" s="16">
        <v>373.49609683482481</v>
      </c>
      <c r="H342" s="16">
        <v>75.373699265003268</v>
      </c>
      <c r="I342" s="16">
        <v>10.59174892629996</v>
      </c>
      <c r="J342" s="16">
        <v>0</v>
      </c>
      <c r="K342" s="16">
        <v>4.9507252482726303</v>
      </c>
      <c r="L342" s="16">
        <v>1.53689370842205</v>
      </c>
      <c r="M342" s="16">
        <v>0</v>
      </c>
      <c r="N342" s="16">
        <v>6.7805074566310601</v>
      </c>
    </row>
    <row r="343" spans="1:14" x14ac:dyDescent="0.3">
      <c r="A343" s="15" t="str">
        <f>INDEX('R1. Scenario specifications'!$C$11:$C$49,MATCH($B343,'R1. Scenario specifications'!$A$11:$A$49,0))</f>
        <v>Current 1.75DS, 2020 start, 'Expect the Unexpected' but with cheap CCS</v>
      </c>
      <c r="B343" s="15" t="s">
        <v>36</v>
      </c>
      <c r="C343" s="15" t="s">
        <v>74</v>
      </c>
      <c r="D343" s="16">
        <v>0</v>
      </c>
      <c r="E343" s="16">
        <v>0</v>
      </c>
      <c r="F343" s="16">
        <v>0</v>
      </c>
      <c r="G343" s="16">
        <v>31.072558595058769</v>
      </c>
      <c r="H343" s="16">
        <v>132.35688754580741</v>
      </c>
      <c r="I343" s="16">
        <v>661.93358646641786</v>
      </c>
      <c r="J343" s="16">
        <v>1312.2062539123476</v>
      </c>
      <c r="K343" s="16">
        <v>820.13134971103182</v>
      </c>
      <c r="L343" s="16">
        <v>1149.8627172153344</v>
      </c>
      <c r="M343" s="16">
        <v>1608.1366702185226</v>
      </c>
      <c r="N343" s="16">
        <v>1119.6194061855929</v>
      </c>
    </row>
    <row r="344" spans="1:14" x14ac:dyDescent="0.3">
      <c r="A344" s="15" t="str">
        <f>INDEX('R1. Scenario specifications'!$C$11:$C$49,MATCH($B344,'R1. Scenario specifications'!$A$11:$A$49,0))</f>
        <v>Current 1.75DS, 2020 start, 'Expect the Unexpected' but with cheap CCS</v>
      </c>
      <c r="B344" s="15" t="s">
        <v>36</v>
      </c>
      <c r="C344" s="15" t="s">
        <v>65</v>
      </c>
      <c r="D344" s="16">
        <v>471.41051111951538</v>
      </c>
      <c r="E344" s="16">
        <v>245.88488321714567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</row>
    <row r="345" spans="1:14" x14ac:dyDescent="0.3">
      <c r="A345" s="15" t="str">
        <f>INDEX('R1. Scenario specifications'!$C$11:$C$49,MATCH($B345,'R1. Scenario specifications'!$A$11:$A$49,0))</f>
        <v>Current 1.75DS, 2020 start, 'Expect the Unexpected' but with cheap CCS</v>
      </c>
      <c r="B345" s="15" t="s">
        <v>36</v>
      </c>
      <c r="C345" s="15" t="s">
        <v>66</v>
      </c>
      <c r="D345" s="16">
        <v>200.44406894966971</v>
      </c>
      <c r="E345" s="16">
        <v>625.75220065602798</v>
      </c>
      <c r="F345" s="16">
        <v>508.29573757492358</v>
      </c>
      <c r="G345" s="16">
        <v>24.222057382703852</v>
      </c>
      <c r="H345" s="16">
        <v>26.644765964314907</v>
      </c>
      <c r="I345" s="16">
        <v>338.97103664052764</v>
      </c>
      <c r="J345" s="16">
        <v>79.06585872186325</v>
      </c>
      <c r="K345" s="16">
        <v>87.786708499024783</v>
      </c>
      <c r="L345" s="16">
        <v>28.292055897222941</v>
      </c>
      <c r="M345" s="16">
        <v>182.49274219671148</v>
      </c>
      <c r="N345" s="16">
        <v>105.57285170443068</v>
      </c>
    </row>
    <row r="346" spans="1:14" x14ac:dyDescent="0.3">
      <c r="A346" s="15" t="str">
        <f>INDEX('R1. Scenario specifications'!$C$11:$C$49,MATCH($B346,'R1. Scenario specifications'!$A$11:$A$49,0))</f>
        <v>Current 1.75DS, 2020 start, 'Expect the Unexpected' but with cheap CCS</v>
      </c>
      <c r="B346" s="15" t="s">
        <v>36</v>
      </c>
      <c r="C346" s="15" t="s">
        <v>75</v>
      </c>
      <c r="D346" s="16">
        <v>0</v>
      </c>
      <c r="E346" s="16">
        <v>0</v>
      </c>
      <c r="F346" s="16">
        <v>0</v>
      </c>
      <c r="G346" s="16">
        <v>3.0854249983081052</v>
      </c>
      <c r="H346" s="16">
        <v>11.49865455492429</v>
      </c>
      <c r="I346" s="16">
        <v>121.29741132117209</v>
      </c>
      <c r="J346" s="16">
        <v>265.80272556643166</v>
      </c>
      <c r="K346" s="16">
        <v>502.04232756651584</v>
      </c>
      <c r="L346" s="16">
        <v>625.70149547046151</v>
      </c>
      <c r="M346" s="16">
        <v>153.20890752718859</v>
      </c>
      <c r="N346" s="16">
        <v>462.96100707070605</v>
      </c>
    </row>
    <row r="347" spans="1:14" x14ac:dyDescent="0.3">
      <c r="A347" s="15" t="str">
        <f>INDEX('R1. Scenario specifications'!$C$11:$C$49,MATCH($B347,'R1. Scenario specifications'!$A$11:$A$49,0))</f>
        <v>Current 1.75DS, 2020 start, 'Expect the Unexpected' but with cheap CCS</v>
      </c>
      <c r="B347" s="15" t="s">
        <v>36</v>
      </c>
      <c r="C347" s="15" t="s">
        <v>67</v>
      </c>
      <c r="D347" s="16">
        <v>0.27881728888888901</v>
      </c>
      <c r="E347" s="16">
        <v>0.33361993333333301</v>
      </c>
      <c r="F347" s="16">
        <v>83.8700462272528</v>
      </c>
      <c r="G347" s="16">
        <v>53.53277898674402</v>
      </c>
      <c r="H347" s="16">
        <v>56.296530050950132</v>
      </c>
      <c r="I347" s="16">
        <v>153.09225452379161</v>
      </c>
      <c r="J347" s="16">
        <v>162.96190627491308</v>
      </c>
      <c r="K347" s="16">
        <v>220.64412470673685</v>
      </c>
      <c r="L347" s="16">
        <v>329.8028985997297</v>
      </c>
      <c r="M347" s="16">
        <v>152.75533129080267</v>
      </c>
      <c r="N347" s="16">
        <v>617.36528530713804</v>
      </c>
    </row>
    <row r="348" spans="1:14" x14ac:dyDescent="0.3">
      <c r="A348" s="15" t="str">
        <f>INDEX('R1. Scenario specifications'!$C$11:$C$49,MATCH($B348,'R1. Scenario specifications'!$A$11:$A$49,0))</f>
        <v>Current 1.75DS, 2020 start, 'Expect the Unexpected' but with cheap CCS</v>
      </c>
      <c r="B348" s="15" t="s">
        <v>36</v>
      </c>
      <c r="C348" s="15" t="s">
        <v>68</v>
      </c>
      <c r="D348" s="16">
        <v>122.79600979273579</v>
      </c>
      <c r="E348" s="16">
        <v>183.8081179848495</v>
      </c>
      <c r="F348" s="16">
        <v>144.31256799092671</v>
      </c>
      <c r="G348" s="16">
        <v>240.63250372077226</v>
      </c>
      <c r="H348" s="16">
        <v>254.85501119186407</v>
      </c>
      <c r="I348" s="16">
        <v>191.40644736941786</v>
      </c>
      <c r="J348" s="16">
        <v>151.01904996206295</v>
      </c>
      <c r="K348" s="16">
        <v>609.63823255618263</v>
      </c>
      <c r="L348" s="16">
        <v>335.87159171838175</v>
      </c>
      <c r="M348" s="16">
        <v>88.255896635171737</v>
      </c>
      <c r="N348" s="16">
        <v>65.745306267893994</v>
      </c>
    </row>
    <row r="349" spans="1:14" x14ac:dyDescent="0.3">
      <c r="A349" s="15" t="str">
        <f>INDEX('R1. Scenario specifications'!$C$11:$C$49,MATCH($B349,'R1. Scenario specifications'!$A$11:$A$49,0))</f>
        <v>Current 1.75DS, 2020 start, 'Expect the Unexpected' but with cheap CCS</v>
      </c>
      <c r="B349" s="15" t="s">
        <v>36</v>
      </c>
      <c r="C349" s="15" t="s">
        <v>69</v>
      </c>
      <c r="D349" s="16">
        <v>0</v>
      </c>
      <c r="E349" s="16">
        <v>0</v>
      </c>
      <c r="F349" s="16">
        <v>3.098502596802537</v>
      </c>
      <c r="G349" s="16">
        <v>93.425600496291963</v>
      </c>
      <c r="H349" s="16">
        <v>303.29404563127895</v>
      </c>
      <c r="I349" s="16">
        <v>565.10641653421658</v>
      </c>
      <c r="J349" s="16">
        <v>204.23805076475131</v>
      </c>
      <c r="K349" s="16">
        <v>298.72421734556849</v>
      </c>
      <c r="L349" s="16">
        <v>359.78892393940879</v>
      </c>
      <c r="M349" s="16">
        <v>569.83141127137151</v>
      </c>
      <c r="N349" s="16">
        <v>0</v>
      </c>
    </row>
    <row r="350" spans="1:14" x14ac:dyDescent="0.3">
      <c r="A350" s="15" t="str">
        <f>INDEX('R1. Scenario specifications'!$C$11:$C$49,MATCH($B350,'R1. Scenario specifications'!$A$11:$A$49,0))</f>
        <v>Current 1.75DS, 2020 start, 'Expect the Unexpected' but with cheap CCS</v>
      </c>
      <c r="B350" s="15" t="s">
        <v>36</v>
      </c>
      <c r="C350" s="15" t="s">
        <v>70</v>
      </c>
      <c r="D350" s="16">
        <v>68.825092565658878</v>
      </c>
      <c r="E350" s="16">
        <v>21.048080922283248</v>
      </c>
      <c r="F350" s="16">
        <v>0.39656849116918191</v>
      </c>
      <c r="G350" s="16">
        <v>14.797092943441882</v>
      </c>
      <c r="H350" s="16">
        <v>8.249705356229569</v>
      </c>
      <c r="I350" s="16">
        <v>0.62000952837154799</v>
      </c>
      <c r="J350" s="16">
        <v>10.488329871333725</v>
      </c>
      <c r="K350" s="16">
        <v>30.272740841222387</v>
      </c>
      <c r="L350" s="16">
        <v>33.010788398434102</v>
      </c>
      <c r="M350" s="16">
        <v>132.78666504572959</v>
      </c>
      <c r="N350" s="16">
        <v>102.50540043281684</v>
      </c>
    </row>
    <row r="351" spans="1:14" x14ac:dyDescent="0.3">
      <c r="A351" s="15" t="str">
        <f>INDEX('R1. Scenario specifications'!$C$11:$C$49,MATCH($B351,'R1. Scenario specifications'!$A$11:$A$49,0))</f>
        <v>Current 1.75DS, 2020 start, 'Expect the Unexpected' but with cheap CCS</v>
      </c>
      <c r="B351" s="15" t="s">
        <v>36</v>
      </c>
      <c r="C351" s="15" t="s">
        <v>71</v>
      </c>
      <c r="D351" s="16">
        <v>12.637708883949241</v>
      </c>
      <c r="E351" s="16">
        <v>82.719415916369499</v>
      </c>
      <c r="F351" s="16">
        <v>173.59560256780961</v>
      </c>
      <c r="G351" s="16">
        <v>1012.6265891844878</v>
      </c>
      <c r="H351" s="16">
        <v>3224.0205701469677</v>
      </c>
      <c r="I351" s="16">
        <v>2334.6642312912431</v>
      </c>
      <c r="J351" s="16">
        <v>3140.281356887132</v>
      </c>
      <c r="K351" s="16">
        <v>8159.0354150034418</v>
      </c>
      <c r="L351" s="16">
        <v>8574.160016994636</v>
      </c>
      <c r="M351" s="16">
        <v>8026.5259309547546</v>
      </c>
      <c r="N351" s="16">
        <v>10584.098865832893</v>
      </c>
    </row>
    <row r="352" spans="1:14" x14ac:dyDescent="0.3">
      <c r="A352" s="15" t="str">
        <f>INDEX('R1. Scenario specifications'!$C$11:$C$49,MATCH($B352,'R1. Scenario specifications'!$A$11:$A$49,0))</f>
        <v>Current 1.75DS, 2020 start, 'Expect the Unexpected' but with cheap CCS</v>
      </c>
      <c r="B352" s="15" t="s">
        <v>36</v>
      </c>
      <c r="C352" s="15" t="s">
        <v>72</v>
      </c>
      <c r="D352" s="16">
        <v>3.9388921868092472E-3</v>
      </c>
      <c r="E352" s="16">
        <v>1.0352472304670233</v>
      </c>
      <c r="F352" s="16">
        <v>1.710734171095331</v>
      </c>
      <c r="G352" s="16">
        <v>10.801856382858132</v>
      </c>
      <c r="H352" s="16">
        <v>2.3716458565875524</v>
      </c>
      <c r="I352" s="16">
        <v>10.121283894929928</v>
      </c>
      <c r="J352" s="16">
        <v>7.1854742664750209</v>
      </c>
      <c r="K352" s="16">
        <v>73.144585707191808</v>
      </c>
      <c r="L352" s="16">
        <v>93.63168254978676</v>
      </c>
      <c r="M352" s="16">
        <v>36.159766984121759</v>
      </c>
      <c r="N352" s="16">
        <v>82.142432934871778</v>
      </c>
    </row>
    <row r="353" spans="1:14" x14ac:dyDescent="0.3">
      <c r="A353" s="15" t="str">
        <f>INDEX('R1. Scenario specifications'!$C$11:$C$49,MATCH($B353,'R1. Scenario specifications'!$A$11:$A$49,0))</f>
        <v>Current 1.75DS, 2020 start, 'Expect the Unexpected' but with cheap CCS</v>
      </c>
      <c r="B353" s="15" t="s">
        <v>36</v>
      </c>
      <c r="C353" s="15" t="s">
        <v>73</v>
      </c>
      <c r="D353" s="16">
        <v>164.94116315871048</v>
      </c>
      <c r="E353" s="16">
        <v>30.000000000000007</v>
      </c>
      <c r="F353" s="16">
        <v>130.00000000000003</v>
      </c>
      <c r="G353" s="16">
        <v>1452.8513918159367</v>
      </c>
      <c r="H353" s="16">
        <v>1950.7639686182183</v>
      </c>
      <c r="I353" s="16">
        <v>1837.0621808427002</v>
      </c>
      <c r="J353" s="16">
        <v>3653.5136073676149</v>
      </c>
      <c r="K353" s="16">
        <v>5553.7158391801277</v>
      </c>
      <c r="L353" s="16">
        <v>8913.2930906457968</v>
      </c>
      <c r="M353" s="16">
        <v>10167.082955530252</v>
      </c>
      <c r="N353" s="16">
        <v>11976.587586771582</v>
      </c>
    </row>
    <row r="354" spans="1:14" x14ac:dyDescent="0.3">
      <c r="A354" s="15" t="str">
        <f>INDEX('R1. Scenario specifications'!$C$11:$C$49,MATCH($B354,'R1. Scenario specifications'!$A$11:$A$49,0))</f>
        <v>Current 2DS, 2020 start, 'Expect the Unexpected' but with cheap renewables</v>
      </c>
      <c r="B354" s="15" t="s">
        <v>37</v>
      </c>
      <c r="C354" s="15" t="s">
        <v>64</v>
      </c>
      <c r="D354" s="16">
        <v>0</v>
      </c>
      <c r="E354" s="16">
        <v>8.5297953835634104</v>
      </c>
      <c r="F354" s="16">
        <v>92.730153339167117</v>
      </c>
      <c r="G354" s="16">
        <v>329.11901846812941</v>
      </c>
      <c r="H354" s="16">
        <v>81.325004517037257</v>
      </c>
      <c r="I354" s="16">
        <v>119.87035117117081</v>
      </c>
      <c r="J354" s="16">
        <v>51.507210360601768</v>
      </c>
      <c r="K354" s="16">
        <v>0</v>
      </c>
      <c r="L354" s="16">
        <v>6.2364895543732901</v>
      </c>
      <c r="M354" s="16">
        <v>0</v>
      </c>
      <c r="N354" s="16">
        <v>0</v>
      </c>
    </row>
    <row r="355" spans="1:14" x14ac:dyDescent="0.3">
      <c r="A355" s="15" t="str">
        <f>INDEX('R1. Scenario specifications'!$C$11:$C$49,MATCH($B355,'R1. Scenario specifications'!$A$11:$A$49,0))</f>
        <v>Current 2DS, 2020 start, 'Expect the Unexpected' but with cheap renewables</v>
      </c>
      <c r="B355" s="15" t="s">
        <v>37</v>
      </c>
      <c r="C355" s="15" t="s">
        <v>74</v>
      </c>
      <c r="D355" s="16">
        <v>0</v>
      </c>
      <c r="E355" s="16">
        <v>0</v>
      </c>
      <c r="F355" s="16">
        <v>0</v>
      </c>
      <c r="G355" s="16">
        <v>15.940392343571219</v>
      </c>
      <c r="H355" s="16">
        <v>41.845173867066805</v>
      </c>
      <c r="I355" s="16">
        <v>210.76328615204719</v>
      </c>
      <c r="J355" s="16">
        <v>1065.7606690580274</v>
      </c>
      <c r="K355" s="16">
        <v>857.15506630289326</v>
      </c>
      <c r="L355" s="16">
        <v>992.94727035263827</v>
      </c>
      <c r="M355" s="16">
        <v>1460.542868003952</v>
      </c>
      <c r="N355" s="16">
        <v>949.88068930721397</v>
      </c>
    </row>
    <row r="356" spans="1:14" x14ac:dyDescent="0.3">
      <c r="A356" s="15" t="str">
        <f>INDEX('R1. Scenario specifications'!$C$11:$C$49,MATCH($B356,'R1. Scenario specifications'!$A$11:$A$49,0))</f>
        <v>Current 2DS, 2020 start, 'Expect the Unexpected' but with cheap renewables</v>
      </c>
      <c r="B356" s="15" t="s">
        <v>37</v>
      </c>
      <c r="C356" s="15" t="s">
        <v>65</v>
      </c>
      <c r="D356" s="16">
        <v>471.41051111951538</v>
      </c>
      <c r="E356" s="16">
        <v>245.88488321714567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</row>
    <row r="357" spans="1:14" x14ac:dyDescent="0.3">
      <c r="A357" s="15" t="str">
        <f>INDEX('R1. Scenario specifications'!$C$11:$C$49,MATCH($B357,'R1. Scenario specifications'!$A$11:$A$49,0))</f>
        <v>Current 2DS, 2020 start, 'Expect the Unexpected' but with cheap renewables</v>
      </c>
      <c r="B357" s="15" t="s">
        <v>37</v>
      </c>
      <c r="C357" s="15" t="s">
        <v>66</v>
      </c>
      <c r="D357" s="16">
        <v>200.44406894966971</v>
      </c>
      <c r="E357" s="16">
        <v>625.75220065602798</v>
      </c>
      <c r="F357" s="16">
        <v>508.29573757492358</v>
      </c>
      <c r="G357" s="16">
        <v>30.816979952050652</v>
      </c>
      <c r="H357" s="16">
        <v>33.168616694688211</v>
      </c>
      <c r="I357" s="16">
        <v>417.2000623144815</v>
      </c>
      <c r="J357" s="16">
        <v>280.34346420853387</v>
      </c>
      <c r="K357" s="16">
        <v>156.44445583663054</v>
      </c>
      <c r="L357" s="16">
        <v>55.58230167710925</v>
      </c>
      <c r="M357" s="16">
        <v>71.150921278652717</v>
      </c>
      <c r="N357" s="16">
        <v>106.4888882234651</v>
      </c>
    </row>
    <row r="358" spans="1:14" x14ac:dyDescent="0.3">
      <c r="A358" s="15" t="str">
        <f>INDEX('R1. Scenario specifications'!$C$11:$C$49,MATCH($B358,'R1. Scenario specifications'!$A$11:$A$49,0))</f>
        <v>Current 2DS, 2020 start, 'Expect the Unexpected' but with cheap renewables</v>
      </c>
      <c r="B358" s="15" t="s">
        <v>37</v>
      </c>
      <c r="C358" s="15" t="s">
        <v>75</v>
      </c>
      <c r="D358" s="16">
        <v>0</v>
      </c>
      <c r="E358" s="16">
        <v>0</v>
      </c>
      <c r="F358" s="16">
        <v>0</v>
      </c>
      <c r="G358" s="16">
        <v>0</v>
      </c>
      <c r="H358" s="16">
        <v>5.6417106319222476</v>
      </c>
      <c r="I358" s="16">
        <v>1.42879989745917</v>
      </c>
      <c r="J358" s="16">
        <v>6.7424433163871603E-2</v>
      </c>
      <c r="K358" s="16">
        <v>76.65641327839306</v>
      </c>
      <c r="L358" s="16">
        <v>703.47756111302556</v>
      </c>
      <c r="M358" s="16">
        <v>330.62121426597332</v>
      </c>
      <c r="N358" s="16">
        <v>94.480058897097507</v>
      </c>
    </row>
    <row r="359" spans="1:14" x14ac:dyDescent="0.3">
      <c r="A359" s="15" t="str">
        <f>INDEX('R1. Scenario specifications'!$C$11:$C$49,MATCH($B359,'R1. Scenario specifications'!$A$11:$A$49,0))</f>
        <v>Current 2DS, 2020 start, 'Expect the Unexpected' but with cheap renewables</v>
      </c>
      <c r="B359" s="15" t="s">
        <v>37</v>
      </c>
      <c r="C359" s="15" t="s">
        <v>67</v>
      </c>
      <c r="D359" s="16">
        <v>0.27881728888888901</v>
      </c>
      <c r="E359" s="16">
        <v>0.33361993333333301</v>
      </c>
      <c r="F359" s="16">
        <v>83.8700462272528</v>
      </c>
      <c r="G359" s="16">
        <v>53.53277898674402</v>
      </c>
      <c r="H359" s="16">
        <v>58.858194961744019</v>
      </c>
      <c r="I359" s="16">
        <v>136.26239685596536</v>
      </c>
      <c r="J359" s="16">
        <v>116.59321024612066</v>
      </c>
      <c r="K359" s="16">
        <v>74.918142455856795</v>
      </c>
      <c r="L359" s="16">
        <v>265.34401981732481</v>
      </c>
      <c r="M359" s="16">
        <v>321.33184255131187</v>
      </c>
      <c r="N359" s="16">
        <v>517.44019923883332</v>
      </c>
    </row>
    <row r="360" spans="1:14" x14ac:dyDescent="0.3">
      <c r="A360" s="15" t="str">
        <f>INDEX('R1. Scenario specifications'!$C$11:$C$49,MATCH($B360,'R1. Scenario specifications'!$A$11:$A$49,0))</f>
        <v>Current 2DS, 2020 start, 'Expect the Unexpected' but with cheap renewables</v>
      </c>
      <c r="B360" s="15" t="s">
        <v>37</v>
      </c>
      <c r="C360" s="15" t="s">
        <v>68</v>
      </c>
      <c r="D360" s="16">
        <v>122.79600979273579</v>
      </c>
      <c r="E360" s="16">
        <v>183.8081179848495</v>
      </c>
      <c r="F360" s="16">
        <v>144.31256799092671</v>
      </c>
      <c r="G360" s="16">
        <v>127.4732435765128</v>
      </c>
      <c r="H360" s="16">
        <v>234.54994578934222</v>
      </c>
      <c r="I360" s="16">
        <v>148.49278139581904</v>
      </c>
      <c r="J360" s="16">
        <v>156.93231036829786</v>
      </c>
      <c r="K360" s="16">
        <v>379.42241966271035</v>
      </c>
      <c r="L360" s="16">
        <v>518.16715879879462</v>
      </c>
      <c r="M360" s="16">
        <v>401.80267894331251</v>
      </c>
      <c r="N360" s="16">
        <v>44.537650311926917</v>
      </c>
    </row>
    <row r="361" spans="1:14" x14ac:dyDescent="0.3">
      <c r="A361" s="15" t="str">
        <f>INDEX('R1. Scenario specifications'!$C$11:$C$49,MATCH($B361,'R1. Scenario specifications'!$A$11:$A$49,0))</f>
        <v>Current 2DS, 2020 start, 'Expect the Unexpected' but with cheap renewables</v>
      </c>
      <c r="B361" s="15" t="s">
        <v>37</v>
      </c>
      <c r="C361" s="15" t="s">
        <v>69</v>
      </c>
      <c r="D361" s="16">
        <v>0</v>
      </c>
      <c r="E361" s="16">
        <v>0</v>
      </c>
      <c r="F361" s="16">
        <v>3.098502596802537</v>
      </c>
      <c r="G361" s="16">
        <v>64.807910472005503</v>
      </c>
      <c r="H361" s="16">
        <v>253.90902132853046</v>
      </c>
      <c r="I361" s="16">
        <v>555.48815651255552</v>
      </c>
      <c r="J361" s="16">
        <v>245.20472492296983</v>
      </c>
      <c r="K361" s="16">
        <v>180.48333299543899</v>
      </c>
      <c r="L361" s="16">
        <v>434.0709844187918</v>
      </c>
      <c r="M361" s="16">
        <v>619.71113406645463</v>
      </c>
      <c r="N361" s="16">
        <v>0</v>
      </c>
    </row>
    <row r="362" spans="1:14" x14ac:dyDescent="0.3">
      <c r="A362" s="15" t="str">
        <f>INDEX('R1. Scenario specifications'!$C$11:$C$49,MATCH($B362,'R1. Scenario specifications'!$A$11:$A$49,0))</f>
        <v>Current 2DS, 2020 start, 'Expect the Unexpected' but with cheap renewables</v>
      </c>
      <c r="B362" s="15" t="s">
        <v>37</v>
      </c>
      <c r="C362" s="15" t="s">
        <v>70</v>
      </c>
      <c r="D362" s="16">
        <v>68.825092565658878</v>
      </c>
      <c r="E362" s="16">
        <v>21.048080922283248</v>
      </c>
      <c r="F362" s="16">
        <v>0.39656849116918191</v>
      </c>
      <c r="G362" s="16">
        <v>10.253340941867872</v>
      </c>
      <c r="H362" s="16">
        <v>3.44846965264255</v>
      </c>
      <c r="I362" s="16">
        <v>2.6553391019385599</v>
      </c>
      <c r="J362" s="16">
        <v>6.4043033295143701</v>
      </c>
      <c r="K362" s="16">
        <v>6.1408601877219997</v>
      </c>
      <c r="L362" s="16">
        <v>41.834796424199503</v>
      </c>
      <c r="M362" s="16">
        <v>25.193829808664749</v>
      </c>
      <c r="N362" s="16">
        <v>137.58949370194941</v>
      </c>
    </row>
    <row r="363" spans="1:14" x14ac:dyDescent="0.3">
      <c r="A363" s="15" t="str">
        <f>INDEX('R1. Scenario specifications'!$C$11:$C$49,MATCH($B363,'R1. Scenario specifications'!$A$11:$A$49,0))</f>
        <v>Current 2DS, 2020 start, 'Expect the Unexpected' but with cheap renewables</v>
      </c>
      <c r="B363" s="15" t="s">
        <v>37</v>
      </c>
      <c r="C363" s="15" t="s">
        <v>71</v>
      </c>
      <c r="D363" s="16">
        <v>12.637708883949241</v>
      </c>
      <c r="E363" s="16">
        <v>82.719415916369499</v>
      </c>
      <c r="F363" s="16">
        <v>173.59560256780961</v>
      </c>
      <c r="G363" s="16">
        <v>1030.3917028654453</v>
      </c>
      <c r="H363" s="16">
        <v>3421.4767719660481</v>
      </c>
      <c r="I363" s="16">
        <v>2144.7861348928855</v>
      </c>
      <c r="J363" s="16">
        <v>2698.1546150059539</v>
      </c>
      <c r="K363" s="16">
        <v>5502.7490551312858</v>
      </c>
      <c r="L363" s="16">
        <v>5516.710938017879</v>
      </c>
      <c r="M363" s="16">
        <v>8834.8169562810508</v>
      </c>
      <c r="N363" s="16">
        <v>8738.6459931939753</v>
      </c>
    </row>
    <row r="364" spans="1:14" x14ac:dyDescent="0.3">
      <c r="A364" s="15" t="str">
        <f>INDEX('R1. Scenario specifications'!$C$11:$C$49,MATCH($B364,'R1. Scenario specifications'!$A$11:$A$49,0))</f>
        <v>Current 2DS, 2020 start, 'Expect the Unexpected' but with cheap renewables</v>
      </c>
      <c r="B364" s="15" t="s">
        <v>37</v>
      </c>
      <c r="C364" s="15" t="s">
        <v>72</v>
      </c>
      <c r="D364" s="16">
        <v>3.9388921868092472E-3</v>
      </c>
      <c r="E364" s="16">
        <v>1.0352472304670233</v>
      </c>
      <c r="F364" s="16">
        <v>1.710734171095331</v>
      </c>
      <c r="G364" s="16">
        <v>10.612238265775847</v>
      </c>
      <c r="H364" s="16">
        <v>1.4597841082812935</v>
      </c>
      <c r="I364" s="16">
        <v>5.6563419905097163</v>
      </c>
      <c r="J364" s="16">
        <v>6.6341392993778499</v>
      </c>
      <c r="K364" s="16">
        <v>50.080086877414907</v>
      </c>
      <c r="L364" s="16">
        <v>6.0836223087589421</v>
      </c>
      <c r="M364" s="16">
        <v>25.718107282477121</v>
      </c>
      <c r="N364" s="16">
        <v>30.749469643703176</v>
      </c>
    </row>
    <row r="365" spans="1:14" x14ac:dyDescent="0.3">
      <c r="A365" s="15" t="str">
        <f>INDEX('R1. Scenario specifications'!$C$11:$C$49,MATCH($B365,'R1. Scenario specifications'!$A$11:$A$49,0))</f>
        <v>Current 2DS, 2020 start, 'Expect the Unexpected' but with cheap renewables</v>
      </c>
      <c r="B365" s="15" t="s">
        <v>37</v>
      </c>
      <c r="C365" s="15" t="s">
        <v>73</v>
      </c>
      <c r="D365" s="16">
        <v>164.94116315871048</v>
      </c>
      <c r="E365" s="16">
        <v>30.000000000000007</v>
      </c>
      <c r="F365" s="16">
        <v>130.00000000000003</v>
      </c>
      <c r="G365" s="16">
        <v>1288.8094123380449</v>
      </c>
      <c r="H365" s="16">
        <v>2024.6780959810342</v>
      </c>
      <c r="I365" s="16">
        <v>1580.3703594651124</v>
      </c>
      <c r="J365" s="16">
        <v>3132.1594015061896</v>
      </c>
      <c r="K365" s="16">
        <v>4160.3810180802593</v>
      </c>
      <c r="L365" s="16">
        <v>5926.9857338943584</v>
      </c>
      <c r="M365" s="16">
        <v>10349.874400816236</v>
      </c>
      <c r="N365" s="16">
        <v>10249.608259489502</v>
      </c>
    </row>
    <row r="366" spans="1:14" x14ac:dyDescent="0.3">
      <c r="A366" s="15" t="str">
        <f>INDEX('R1. Scenario specifications'!$C$11:$C$49,MATCH($B366,'R1. Scenario specifications'!$A$11:$A$49,0))</f>
        <v>Current 1.75DS, 2030 start, 'Expect the Unexpected' but with cheap CCS</v>
      </c>
      <c r="B366" s="15" t="s">
        <v>38</v>
      </c>
      <c r="C366" s="15" t="s">
        <v>64</v>
      </c>
      <c r="D366" s="16">
        <v>0</v>
      </c>
      <c r="E366" s="16">
        <v>8.5297953835634104</v>
      </c>
      <c r="F366" s="16">
        <v>92.730153339167117</v>
      </c>
      <c r="G366" s="16">
        <v>339.49666438671392</v>
      </c>
      <c r="H366" s="16">
        <v>192.57694772420047</v>
      </c>
      <c r="I366" s="16">
        <v>14.43332198835347</v>
      </c>
      <c r="J366" s="16">
        <v>0</v>
      </c>
      <c r="K366" s="16">
        <v>0</v>
      </c>
      <c r="L366" s="16">
        <v>0</v>
      </c>
      <c r="M366" s="16">
        <v>6.2368781861817597</v>
      </c>
      <c r="N366" s="16">
        <v>0</v>
      </c>
    </row>
    <row r="367" spans="1:14" x14ac:dyDescent="0.3">
      <c r="A367" s="15" t="str">
        <f>INDEX('R1. Scenario specifications'!$C$11:$C$49,MATCH($B367,'R1. Scenario specifications'!$A$11:$A$49,0))</f>
        <v>Current 1.75DS, 2030 start, 'Expect the Unexpected' but with cheap CCS</v>
      </c>
      <c r="B367" s="15" t="s">
        <v>38</v>
      </c>
      <c r="C367" s="15" t="s">
        <v>74</v>
      </c>
      <c r="D367" s="16">
        <v>0</v>
      </c>
      <c r="E367" s="16">
        <v>0</v>
      </c>
      <c r="F367" s="16">
        <v>0</v>
      </c>
      <c r="G367" s="16">
        <v>0</v>
      </c>
      <c r="H367" s="16">
        <v>32.75312156830698</v>
      </c>
      <c r="I367" s="16">
        <v>552.86207812203929</v>
      </c>
      <c r="J367" s="16">
        <v>2484.5119531438941</v>
      </c>
      <c r="K367" s="16">
        <v>71.658324614033887</v>
      </c>
      <c r="L367" s="16">
        <v>1056.1927127367858</v>
      </c>
      <c r="M367" s="16">
        <v>1866.7903895107349</v>
      </c>
      <c r="N367" s="16">
        <v>1432.2116772875063</v>
      </c>
    </row>
    <row r="368" spans="1:14" x14ac:dyDescent="0.3">
      <c r="A368" s="15" t="str">
        <f>INDEX('R1. Scenario specifications'!$C$11:$C$49,MATCH($B368,'R1. Scenario specifications'!$A$11:$A$49,0))</f>
        <v>Current 1.75DS, 2030 start, 'Expect the Unexpected' but with cheap CCS</v>
      </c>
      <c r="B368" s="15" t="s">
        <v>38</v>
      </c>
      <c r="C368" s="15" t="s">
        <v>65</v>
      </c>
      <c r="D368" s="16">
        <v>471.41051111951538</v>
      </c>
      <c r="E368" s="16">
        <v>245.88488321714567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16">
        <v>0</v>
      </c>
      <c r="L368" s="16">
        <v>0</v>
      </c>
      <c r="M368" s="16">
        <v>0</v>
      </c>
      <c r="N368" s="16">
        <v>0</v>
      </c>
    </row>
    <row r="369" spans="1:14" x14ac:dyDescent="0.3">
      <c r="A369" s="15" t="str">
        <f>INDEX('R1. Scenario specifications'!$C$11:$C$49,MATCH($B369,'R1. Scenario specifications'!$A$11:$A$49,0))</f>
        <v>Current 1.75DS, 2030 start, 'Expect the Unexpected' but with cheap CCS</v>
      </c>
      <c r="B369" s="15" t="s">
        <v>38</v>
      </c>
      <c r="C369" s="15" t="s">
        <v>66</v>
      </c>
      <c r="D369" s="16">
        <v>200.44406894966971</v>
      </c>
      <c r="E369" s="16">
        <v>625.75220065602798</v>
      </c>
      <c r="F369" s="16">
        <v>508.29573757492358</v>
      </c>
      <c r="G369" s="16">
        <v>23.216637861315313</v>
      </c>
      <c r="H369" s="16">
        <v>91.984154622506011</v>
      </c>
      <c r="I369" s="16">
        <v>250.02458757959516</v>
      </c>
      <c r="J369" s="16">
        <v>108.2206715017729</v>
      </c>
      <c r="K369" s="16">
        <v>0</v>
      </c>
      <c r="L369" s="16">
        <v>3.3291258812070899</v>
      </c>
      <c r="M369" s="16">
        <v>274.15309418589209</v>
      </c>
      <c r="N369" s="16">
        <v>14.609583590946029</v>
      </c>
    </row>
    <row r="370" spans="1:14" x14ac:dyDescent="0.3">
      <c r="A370" s="15" t="str">
        <f>INDEX('R1. Scenario specifications'!$C$11:$C$49,MATCH($B370,'R1. Scenario specifications'!$A$11:$A$49,0))</f>
        <v>Current 1.75DS, 2030 start, 'Expect the Unexpected' but with cheap CCS</v>
      </c>
      <c r="B370" s="15" t="s">
        <v>38</v>
      </c>
      <c r="C370" s="15" t="s">
        <v>75</v>
      </c>
      <c r="D370" s="16">
        <v>0</v>
      </c>
      <c r="E370" s="16">
        <v>0</v>
      </c>
      <c r="F370" s="16">
        <v>0</v>
      </c>
      <c r="G370" s="16">
        <v>0</v>
      </c>
      <c r="H370" s="16">
        <v>1.4048620250599131</v>
      </c>
      <c r="I370" s="16">
        <v>22.386936850855001</v>
      </c>
      <c r="J370" s="16">
        <v>136.21451061380691</v>
      </c>
      <c r="K370" s="16">
        <v>616.19061548673346</v>
      </c>
      <c r="L370" s="16">
        <v>293.42995324741236</v>
      </c>
      <c r="M370" s="16">
        <v>220.0146164348163</v>
      </c>
      <c r="N370" s="16">
        <v>944.09316056828948</v>
      </c>
    </row>
    <row r="371" spans="1:14" x14ac:dyDescent="0.3">
      <c r="A371" s="15" t="str">
        <f>INDEX('R1. Scenario specifications'!$C$11:$C$49,MATCH($B371,'R1. Scenario specifications'!$A$11:$A$49,0))</f>
        <v>Current 1.75DS, 2030 start, 'Expect the Unexpected' but with cheap CCS</v>
      </c>
      <c r="B371" s="15" t="s">
        <v>38</v>
      </c>
      <c r="C371" s="15" t="s">
        <v>67</v>
      </c>
      <c r="D371" s="16">
        <v>0.27881728888888901</v>
      </c>
      <c r="E371" s="16">
        <v>0.33361993333333301</v>
      </c>
      <c r="F371" s="16">
        <v>83.8700462272528</v>
      </c>
      <c r="G371" s="16">
        <v>53.53277898674402</v>
      </c>
      <c r="H371" s="16">
        <v>164.53003358690273</v>
      </c>
      <c r="I371" s="16">
        <v>230.77554019243706</v>
      </c>
      <c r="J371" s="16">
        <v>79.106237832129921</v>
      </c>
      <c r="K371" s="16">
        <v>73.635898194127208</v>
      </c>
      <c r="L371" s="16">
        <v>475.22277502228644</v>
      </c>
      <c r="M371" s="16">
        <v>159.38923846651409</v>
      </c>
      <c r="N371" s="16">
        <v>1000.6733268900682</v>
      </c>
    </row>
    <row r="372" spans="1:14" x14ac:dyDescent="0.3">
      <c r="A372" s="15" t="str">
        <f>INDEX('R1. Scenario specifications'!$C$11:$C$49,MATCH($B372,'R1. Scenario specifications'!$A$11:$A$49,0))</f>
        <v>Current 1.75DS, 2030 start, 'Expect the Unexpected' but with cheap CCS</v>
      </c>
      <c r="B372" s="15" t="s">
        <v>38</v>
      </c>
      <c r="C372" s="15" t="s">
        <v>68</v>
      </c>
      <c r="D372" s="16">
        <v>122.79600979273579</v>
      </c>
      <c r="E372" s="16">
        <v>183.8081179848495</v>
      </c>
      <c r="F372" s="16">
        <v>144.31256799092671</v>
      </c>
      <c r="G372" s="16">
        <v>127.98079652186694</v>
      </c>
      <c r="H372" s="16">
        <v>585.31231336754183</v>
      </c>
      <c r="I372" s="16">
        <v>242.41991418290911</v>
      </c>
      <c r="J372" s="16">
        <v>124.44077566380092</v>
      </c>
      <c r="K372" s="16">
        <v>357.46257113622562</v>
      </c>
      <c r="L372" s="16">
        <v>417.88306984535279</v>
      </c>
      <c r="M372" s="16">
        <v>91.625412523047387</v>
      </c>
      <c r="N372" s="16">
        <v>59.473035076690621</v>
      </c>
    </row>
    <row r="373" spans="1:14" x14ac:dyDescent="0.3">
      <c r="A373" s="15" t="str">
        <f>INDEX('R1. Scenario specifications'!$C$11:$C$49,MATCH($B373,'R1. Scenario specifications'!$A$11:$A$49,0))</f>
        <v>Current 1.75DS, 2030 start, 'Expect the Unexpected' but with cheap CCS</v>
      </c>
      <c r="B373" s="15" t="s">
        <v>38</v>
      </c>
      <c r="C373" s="15" t="s">
        <v>69</v>
      </c>
      <c r="D373" s="16">
        <v>0</v>
      </c>
      <c r="E373" s="16">
        <v>0</v>
      </c>
      <c r="F373" s="16">
        <v>3.098502596802537</v>
      </c>
      <c r="G373" s="16">
        <v>36.552837722778129</v>
      </c>
      <c r="H373" s="16">
        <v>405.20193628249831</v>
      </c>
      <c r="I373" s="16">
        <v>683.04718297392424</v>
      </c>
      <c r="J373" s="16">
        <v>90.405459387940297</v>
      </c>
      <c r="K373" s="16">
        <v>166.40956260144048</v>
      </c>
      <c r="L373" s="16">
        <v>485.15093216552629</v>
      </c>
      <c r="M373" s="16">
        <v>736.91536997464482</v>
      </c>
      <c r="N373" s="16">
        <v>0</v>
      </c>
    </row>
    <row r="374" spans="1:14" x14ac:dyDescent="0.3">
      <c r="A374" s="15" t="str">
        <f>INDEX('R1. Scenario specifications'!$C$11:$C$49,MATCH($B374,'R1. Scenario specifications'!$A$11:$A$49,0))</f>
        <v>Current 1.75DS, 2030 start, 'Expect the Unexpected' but with cheap CCS</v>
      </c>
      <c r="B374" s="15" t="s">
        <v>38</v>
      </c>
      <c r="C374" s="15" t="s">
        <v>70</v>
      </c>
      <c r="D374" s="16">
        <v>68.825092565658878</v>
      </c>
      <c r="E374" s="16">
        <v>21.048080922283248</v>
      </c>
      <c r="F374" s="16">
        <v>0.39656849116918191</v>
      </c>
      <c r="G374" s="16">
        <v>0.90110621889710196</v>
      </c>
      <c r="H374" s="16">
        <v>6.4893071564002058</v>
      </c>
      <c r="I374" s="16">
        <v>0.49143774205419399</v>
      </c>
      <c r="J374" s="16">
        <v>18.28269500511853</v>
      </c>
      <c r="K374" s="16">
        <v>37.484456291798701</v>
      </c>
      <c r="L374" s="16">
        <v>39.629287219266367</v>
      </c>
      <c r="M374" s="16">
        <v>65.029677150272406</v>
      </c>
      <c r="N374" s="16">
        <v>137.02076547465197</v>
      </c>
    </row>
    <row r="375" spans="1:14" x14ac:dyDescent="0.3">
      <c r="A375" s="15" t="str">
        <f>INDEX('R1. Scenario specifications'!$C$11:$C$49,MATCH($B375,'R1. Scenario specifications'!$A$11:$A$49,0))</f>
        <v>Current 1.75DS, 2030 start, 'Expect the Unexpected' but with cheap CCS</v>
      </c>
      <c r="B375" s="15" t="s">
        <v>38</v>
      </c>
      <c r="C375" s="15" t="s">
        <v>71</v>
      </c>
      <c r="D375" s="16">
        <v>12.637708883949241</v>
      </c>
      <c r="E375" s="16">
        <v>82.719415916369499</v>
      </c>
      <c r="F375" s="16">
        <v>173.59560256780961</v>
      </c>
      <c r="G375" s="16">
        <v>581.64638443326044</v>
      </c>
      <c r="H375" s="16">
        <v>2773.8576862469063</v>
      </c>
      <c r="I375" s="16">
        <v>3910.8758435699692</v>
      </c>
      <c r="J375" s="16">
        <v>4835.3774676134581</v>
      </c>
      <c r="K375" s="16">
        <v>6232.6960803132397</v>
      </c>
      <c r="L375" s="16">
        <v>8308.4649626339342</v>
      </c>
      <c r="M375" s="16">
        <v>8512.4026745184274</v>
      </c>
      <c r="N375" s="16">
        <v>9880.7733152421588</v>
      </c>
    </row>
    <row r="376" spans="1:14" x14ac:dyDescent="0.3">
      <c r="A376" s="15" t="str">
        <f>INDEX('R1. Scenario specifications'!$C$11:$C$49,MATCH($B376,'R1. Scenario specifications'!$A$11:$A$49,0))</f>
        <v>Current 1.75DS, 2030 start, 'Expect the Unexpected' but with cheap CCS</v>
      </c>
      <c r="B376" s="15" t="s">
        <v>38</v>
      </c>
      <c r="C376" s="15" t="s">
        <v>72</v>
      </c>
      <c r="D376" s="16">
        <v>3.9388921868092472E-3</v>
      </c>
      <c r="E376" s="16">
        <v>1.0352472304670233</v>
      </c>
      <c r="F376" s="16">
        <v>1.710734171095331</v>
      </c>
      <c r="G376" s="16">
        <v>10.613038269375846</v>
      </c>
      <c r="H376" s="16">
        <v>1.6471765923021378</v>
      </c>
      <c r="I376" s="16">
        <v>6.5631584138142474</v>
      </c>
      <c r="J376" s="16">
        <v>11.072743692381072</v>
      </c>
      <c r="K376" s="16">
        <v>59.748301865727818</v>
      </c>
      <c r="L376" s="16">
        <v>8.5411989715282228</v>
      </c>
      <c r="M376" s="16">
        <v>32.453747404120151</v>
      </c>
      <c r="N376" s="16">
        <v>37.249557740407425</v>
      </c>
    </row>
    <row r="377" spans="1:14" x14ac:dyDescent="0.3">
      <c r="A377" s="15" t="str">
        <f>INDEX('R1. Scenario specifications'!$C$11:$C$49,MATCH($B377,'R1. Scenario specifications'!$A$11:$A$49,0))</f>
        <v>Current 1.75DS, 2030 start, 'Expect the Unexpected' but with cheap CCS</v>
      </c>
      <c r="B377" s="15" t="s">
        <v>38</v>
      </c>
      <c r="C377" s="15" t="s">
        <v>73</v>
      </c>
      <c r="D377" s="16">
        <v>164.94116315871048</v>
      </c>
      <c r="E377" s="16">
        <v>30.000000000000007</v>
      </c>
      <c r="F377" s="16">
        <v>130.00000000000003</v>
      </c>
      <c r="G377" s="16">
        <v>413.06145676947369</v>
      </c>
      <c r="H377" s="16">
        <v>2033.6716050772793</v>
      </c>
      <c r="I377" s="16">
        <v>2334.3216136260303</v>
      </c>
      <c r="J377" s="16">
        <v>4526.4370701057724</v>
      </c>
      <c r="K377" s="16">
        <v>4353.3443729095507</v>
      </c>
      <c r="L377" s="16">
        <v>8060.6646812903127</v>
      </c>
      <c r="M377" s="16">
        <v>10046.841518092124</v>
      </c>
      <c r="N377" s="16">
        <v>12144.284668740816</v>
      </c>
    </row>
    <row r="378" spans="1:14" x14ac:dyDescent="0.3">
      <c r="A378" s="15" t="str">
        <f>INDEX('R1. Scenario specifications'!$C$11:$C$49,MATCH($B378,'R1. Scenario specifications'!$A$11:$A$49,0))</f>
        <v>Current 1.75DS, 2020 start, 'Expect the Unexpected' but with cheap EVs</v>
      </c>
      <c r="B378" s="15" t="s">
        <v>39</v>
      </c>
      <c r="C378" s="15" t="s">
        <v>64</v>
      </c>
      <c r="D378" s="16">
        <v>0</v>
      </c>
      <c r="E378" s="16">
        <v>8.5297953835634104</v>
      </c>
      <c r="F378" s="16">
        <v>92.730153339167117</v>
      </c>
      <c r="G378" s="16">
        <v>415.47330983007896</v>
      </c>
      <c r="H378" s="16">
        <v>111.40215198931993</v>
      </c>
      <c r="I378" s="16">
        <v>42.058917769844427</v>
      </c>
      <c r="J378" s="16">
        <v>0</v>
      </c>
      <c r="K378" s="16">
        <v>4.8669669023596098</v>
      </c>
      <c r="L378" s="16">
        <v>1.6206516951260199</v>
      </c>
      <c r="M378" s="16">
        <v>0</v>
      </c>
      <c r="N378" s="16">
        <v>4.3826686583443299</v>
      </c>
    </row>
    <row r="379" spans="1:14" x14ac:dyDescent="0.3">
      <c r="A379" s="15" t="str">
        <f>INDEX('R1. Scenario specifications'!$C$11:$C$49,MATCH($B379,'R1. Scenario specifications'!$A$11:$A$49,0))</f>
        <v>Current 1.75DS, 2020 start, 'Expect the Unexpected' but with cheap EVs</v>
      </c>
      <c r="B379" s="15" t="s">
        <v>39</v>
      </c>
      <c r="C379" s="15" t="s">
        <v>74</v>
      </c>
      <c r="D379" s="16">
        <v>0</v>
      </c>
      <c r="E379" s="16">
        <v>0</v>
      </c>
      <c r="F379" s="16">
        <v>0</v>
      </c>
      <c r="G379" s="16">
        <v>29.608089106047615</v>
      </c>
      <c r="H379" s="16">
        <v>138.90587609701765</v>
      </c>
      <c r="I379" s="16">
        <v>756.62457663389409</v>
      </c>
      <c r="J379" s="16">
        <v>1426.6956702940267</v>
      </c>
      <c r="K379" s="16">
        <v>735.32851821063753</v>
      </c>
      <c r="L379" s="16">
        <v>1088.4013033365734</v>
      </c>
      <c r="M379" s="16">
        <v>1749.8376556718215</v>
      </c>
      <c r="N379" s="16">
        <v>1114.7793341586105</v>
      </c>
    </row>
    <row r="380" spans="1:14" x14ac:dyDescent="0.3">
      <c r="A380" s="15" t="str">
        <f>INDEX('R1. Scenario specifications'!$C$11:$C$49,MATCH($B380,'R1. Scenario specifications'!$A$11:$A$49,0))</f>
        <v>Current 1.75DS, 2020 start, 'Expect the Unexpected' but with cheap EVs</v>
      </c>
      <c r="B380" s="15" t="s">
        <v>39</v>
      </c>
      <c r="C380" s="15" t="s">
        <v>65</v>
      </c>
      <c r="D380" s="16">
        <v>471.41051111951538</v>
      </c>
      <c r="E380" s="16">
        <v>245.88488321714567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16">
        <v>0</v>
      </c>
      <c r="L380" s="16">
        <v>0</v>
      </c>
      <c r="M380" s="16">
        <v>0</v>
      </c>
      <c r="N380" s="16">
        <v>0</v>
      </c>
    </row>
    <row r="381" spans="1:14" x14ac:dyDescent="0.3">
      <c r="A381" s="15" t="str">
        <f>INDEX('R1. Scenario specifications'!$C$11:$C$49,MATCH($B381,'R1. Scenario specifications'!$A$11:$A$49,0))</f>
        <v>Current 1.75DS, 2020 start, 'Expect the Unexpected' but with cheap EVs</v>
      </c>
      <c r="B381" s="15" t="s">
        <v>39</v>
      </c>
      <c r="C381" s="15" t="s">
        <v>66</v>
      </c>
      <c r="D381" s="16">
        <v>200.44406894966971</v>
      </c>
      <c r="E381" s="16">
        <v>625.75220065602798</v>
      </c>
      <c r="F381" s="16">
        <v>508.29573757492358</v>
      </c>
      <c r="G381" s="16">
        <v>26.53241730511839</v>
      </c>
      <c r="H381" s="16">
        <v>178.29740624026385</v>
      </c>
      <c r="I381" s="16">
        <v>700.96327807614352</v>
      </c>
      <c r="J381" s="16">
        <v>100.04496105037438</v>
      </c>
      <c r="K381" s="16">
        <v>71.671851715859361</v>
      </c>
      <c r="L381" s="16">
        <v>41.308466993181518</v>
      </c>
      <c r="M381" s="16">
        <v>202.38832719647883</v>
      </c>
      <c r="N381" s="16">
        <v>81.037359708881539</v>
      </c>
    </row>
    <row r="382" spans="1:14" x14ac:dyDescent="0.3">
      <c r="A382" s="15" t="str">
        <f>INDEX('R1. Scenario specifications'!$C$11:$C$49,MATCH($B382,'R1. Scenario specifications'!$A$11:$A$49,0))</f>
        <v>Current 1.75DS, 2020 start, 'Expect the Unexpected' but with cheap EVs</v>
      </c>
      <c r="B382" s="15" t="s">
        <v>39</v>
      </c>
      <c r="C382" s="15" t="s">
        <v>75</v>
      </c>
      <c r="D382" s="16">
        <v>0</v>
      </c>
      <c r="E382" s="16">
        <v>0</v>
      </c>
      <c r="F382" s="16">
        <v>0</v>
      </c>
      <c r="G382" s="16">
        <v>2.2771989062244602</v>
      </c>
      <c r="H382" s="16">
        <v>2.3970969950923</v>
      </c>
      <c r="I382" s="16">
        <v>108.809893822112</v>
      </c>
      <c r="J382" s="16">
        <v>52.002460516306499</v>
      </c>
      <c r="K382" s="16">
        <v>1029.5791291699054</v>
      </c>
      <c r="L382" s="16">
        <v>488.3106359802585</v>
      </c>
      <c r="M382" s="16">
        <v>27.325597375190299</v>
      </c>
      <c r="N382" s="16">
        <v>702.8435495885409</v>
      </c>
    </row>
    <row r="383" spans="1:14" x14ac:dyDescent="0.3">
      <c r="A383" s="15" t="str">
        <f>INDEX('R1. Scenario specifications'!$C$11:$C$49,MATCH($B383,'R1. Scenario specifications'!$A$11:$A$49,0))</f>
        <v>Current 1.75DS, 2020 start, 'Expect the Unexpected' but with cheap EVs</v>
      </c>
      <c r="B383" s="15" t="s">
        <v>39</v>
      </c>
      <c r="C383" s="15" t="s">
        <v>67</v>
      </c>
      <c r="D383" s="16">
        <v>0.27881728888888901</v>
      </c>
      <c r="E383" s="16">
        <v>0.33361993333333301</v>
      </c>
      <c r="F383" s="16">
        <v>83.8700462272528</v>
      </c>
      <c r="G383" s="16">
        <v>53.53277898674402</v>
      </c>
      <c r="H383" s="16">
        <v>56.666688384844015</v>
      </c>
      <c r="I383" s="16">
        <v>178.37595670466402</v>
      </c>
      <c r="J383" s="16">
        <v>138.27252909806634</v>
      </c>
      <c r="K383" s="16">
        <v>272.91873105393233</v>
      </c>
      <c r="L383" s="16">
        <v>318.66855985622925</v>
      </c>
      <c r="M383" s="16">
        <v>177.47197021370098</v>
      </c>
      <c r="N383" s="16">
        <v>511.78053319754082</v>
      </c>
    </row>
    <row r="384" spans="1:14" x14ac:dyDescent="0.3">
      <c r="A384" s="15" t="str">
        <f>INDEX('R1. Scenario specifications'!$C$11:$C$49,MATCH($B384,'R1. Scenario specifications'!$A$11:$A$49,0))</f>
        <v>Current 1.75DS, 2020 start, 'Expect the Unexpected' but with cheap EVs</v>
      </c>
      <c r="B384" s="15" t="s">
        <v>39</v>
      </c>
      <c r="C384" s="15" t="s">
        <v>68</v>
      </c>
      <c r="D384" s="16">
        <v>122.79600979273579</v>
      </c>
      <c r="E384" s="16">
        <v>183.8081179848495</v>
      </c>
      <c r="F384" s="16">
        <v>144.31256799092671</v>
      </c>
      <c r="G384" s="16">
        <v>248.26430067311929</v>
      </c>
      <c r="H384" s="16">
        <v>286.48557443348858</v>
      </c>
      <c r="I384" s="16">
        <v>167.98852584865077</v>
      </c>
      <c r="J384" s="16">
        <v>220.7613947508263</v>
      </c>
      <c r="K384" s="16">
        <v>615.49254225281629</v>
      </c>
      <c r="L384" s="16">
        <v>324.45060684568921</v>
      </c>
      <c r="M384" s="16">
        <v>74.650162763831688</v>
      </c>
      <c r="N384" s="16">
        <v>53.81018877300275</v>
      </c>
    </row>
    <row r="385" spans="1:14" x14ac:dyDescent="0.3">
      <c r="A385" s="15" t="str">
        <f>INDEX('R1. Scenario specifications'!$C$11:$C$49,MATCH($B385,'R1. Scenario specifications'!$A$11:$A$49,0))</f>
        <v>Current 1.75DS, 2020 start, 'Expect the Unexpected' but with cheap EVs</v>
      </c>
      <c r="B385" s="15" t="s">
        <v>39</v>
      </c>
      <c r="C385" s="15" t="s">
        <v>69</v>
      </c>
      <c r="D385" s="16">
        <v>0</v>
      </c>
      <c r="E385" s="16">
        <v>0</v>
      </c>
      <c r="F385" s="16">
        <v>3.098502596802537</v>
      </c>
      <c r="G385" s="16">
        <v>112.3432595927336</v>
      </c>
      <c r="H385" s="16">
        <v>330.62699003100693</v>
      </c>
      <c r="I385" s="16">
        <v>607.84119943715586</v>
      </c>
      <c r="J385" s="16">
        <v>166.01924417025361</v>
      </c>
      <c r="K385" s="16">
        <v>235.35531193790737</v>
      </c>
      <c r="L385" s="16">
        <v>415.79738158351392</v>
      </c>
      <c r="M385" s="16">
        <v>644.8248244908583</v>
      </c>
      <c r="N385" s="16">
        <v>0</v>
      </c>
    </row>
    <row r="386" spans="1:14" x14ac:dyDescent="0.3">
      <c r="A386" s="15" t="str">
        <f>INDEX('R1. Scenario specifications'!$C$11:$C$49,MATCH($B386,'R1. Scenario specifications'!$A$11:$A$49,0))</f>
        <v>Current 1.75DS, 2020 start, 'Expect the Unexpected' but with cheap EVs</v>
      </c>
      <c r="B386" s="15" t="s">
        <v>39</v>
      </c>
      <c r="C386" s="15" t="s">
        <v>70</v>
      </c>
      <c r="D386" s="16">
        <v>68.825092565658878</v>
      </c>
      <c r="E386" s="16">
        <v>21.048080922283248</v>
      </c>
      <c r="F386" s="16">
        <v>0.39656849116918191</v>
      </c>
      <c r="G386" s="16">
        <v>7.2816829578664901</v>
      </c>
      <c r="H386" s="16">
        <v>3.2738558847837087</v>
      </c>
      <c r="I386" s="16">
        <v>0</v>
      </c>
      <c r="J386" s="16">
        <v>12.972745098722305</v>
      </c>
      <c r="K386" s="16">
        <v>44.479530329032713</v>
      </c>
      <c r="L386" s="16">
        <v>28.411022610573323</v>
      </c>
      <c r="M386" s="16">
        <v>134.85403113783821</v>
      </c>
      <c r="N386" s="16">
        <v>91.194792127509899</v>
      </c>
    </row>
    <row r="387" spans="1:14" x14ac:dyDescent="0.3">
      <c r="A387" s="15" t="str">
        <f>INDEX('R1. Scenario specifications'!$C$11:$C$49,MATCH($B387,'R1. Scenario specifications'!$A$11:$A$49,0))</f>
        <v>Current 1.75DS, 2020 start, 'Expect the Unexpected' but with cheap EVs</v>
      </c>
      <c r="B387" s="15" t="s">
        <v>39</v>
      </c>
      <c r="C387" s="15" t="s">
        <v>71</v>
      </c>
      <c r="D387" s="16">
        <v>12.637708883949241</v>
      </c>
      <c r="E387" s="16">
        <v>82.719415916369499</v>
      </c>
      <c r="F387" s="16">
        <v>173.59560256780961</v>
      </c>
      <c r="G387" s="16">
        <v>1017.1931143737347</v>
      </c>
      <c r="H387" s="16">
        <v>3303.4733633751148</v>
      </c>
      <c r="I387" s="16">
        <v>1998.7648699438503</v>
      </c>
      <c r="J387" s="16">
        <v>2893.1741629086591</v>
      </c>
      <c r="K387" s="16">
        <v>8148.3542910766892</v>
      </c>
      <c r="L387" s="16">
        <v>8480.3552248191972</v>
      </c>
      <c r="M387" s="16">
        <v>7425.8397864130338</v>
      </c>
      <c r="N387" s="16">
        <v>10769.481465714503</v>
      </c>
    </row>
    <row r="388" spans="1:14" x14ac:dyDescent="0.3">
      <c r="A388" s="15" t="str">
        <f>INDEX('R1. Scenario specifications'!$C$11:$C$49,MATCH($B388,'R1. Scenario specifications'!$A$11:$A$49,0))</f>
        <v>Current 1.75DS, 2020 start, 'Expect the Unexpected' but with cheap EVs</v>
      </c>
      <c r="B388" s="15" t="s">
        <v>39</v>
      </c>
      <c r="C388" s="15" t="s">
        <v>72</v>
      </c>
      <c r="D388" s="16">
        <v>3.9388921868092472E-3</v>
      </c>
      <c r="E388" s="16">
        <v>1.0352472304670233</v>
      </c>
      <c r="F388" s="16">
        <v>1.710734171095331</v>
      </c>
      <c r="G388" s="16">
        <v>10.612238265775847</v>
      </c>
      <c r="H388" s="16">
        <v>1.4597841082812935</v>
      </c>
      <c r="I388" s="16">
        <v>5.6567419905097163</v>
      </c>
      <c r="J388" s="16">
        <v>6.6360620307335481</v>
      </c>
      <c r="K388" s="16">
        <v>55.956797479391142</v>
      </c>
      <c r="L388" s="16">
        <v>33.709767108802531</v>
      </c>
      <c r="M388" s="16">
        <v>28.300900483280031</v>
      </c>
      <c r="N388" s="16">
        <v>46.180988637943898</v>
      </c>
    </row>
    <row r="389" spans="1:14" x14ac:dyDescent="0.3">
      <c r="A389" s="15" t="str">
        <f>INDEX('R1. Scenario specifications'!$C$11:$C$49,MATCH($B389,'R1. Scenario specifications'!$A$11:$A$49,0))</f>
        <v>Current 1.75DS, 2020 start, 'Expect the Unexpected' but with cheap EVs</v>
      </c>
      <c r="B389" s="15" t="s">
        <v>39</v>
      </c>
      <c r="C389" s="15" t="s">
        <v>73</v>
      </c>
      <c r="D389" s="16">
        <v>164.94116315871048</v>
      </c>
      <c r="E389" s="16">
        <v>30.000000000000007</v>
      </c>
      <c r="F389" s="16">
        <v>130.00000000000003</v>
      </c>
      <c r="G389" s="16">
        <v>1379.3958207202086</v>
      </c>
      <c r="H389" s="16">
        <v>2247.6592792254123</v>
      </c>
      <c r="I389" s="16">
        <v>1915.1345819784951</v>
      </c>
      <c r="J389" s="16">
        <v>3879.1609128497607</v>
      </c>
      <c r="K389" s="16">
        <v>5524.4216629055245</v>
      </c>
      <c r="L389" s="16">
        <v>8964.0548969233823</v>
      </c>
      <c r="M389" s="16">
        <v>10390.461207773715</v>
      </c>
      <c r="N389" s="16">
        <v>11821.806352085772</v>
      </c>
    </row>
    <row r="390" spans="1:14" x14ac:dyDescent="0.3">
      <c r="A390" s="15" t="str">
        <f>INDEX('R1. Scenario specifications'!$C$11:$C$49,MATCH($B390,'R1. Scenario specifications'!$A$11:$A$49,0))</f>
        <v>Current 1.75DS, 2030 start, 'Expect the Unexpected' but with cheap EVs</v>
      </c>
      <c r="B390" s="15" t="s">
        <v>40</v>
      </c>
      <c r="C390" s="15" t="s">
        <v>64</v>
      </c>
      <c r="D390" s="16">
        <v>0</v>
      </c>
      <c r="E390" s="16">
        <v>8.5297953835634104</v>
      </c>
      <c r="F390" s="16">
        <v>92.730153339167117</v>
      </c>
      <c r="G390" s="16">
        <v>339.49666438671392</v>
      </c>
      <c r="H390" s="16">
        <v>343.46409094895972</v>
      </c>
      <c r="I390" s="16">
        <v>62.472103430166705</v>
      </c>
      <c r="J390" s="16">
        <v>0</v>
      </c>
      <c r="K390" s="16">
        <v>0</v>
      </c>
      <c r="L390" s="16">
        <v>5.4799259372486899</v>
      </c>
      <c r="M390" s="16">
        <v>6.23677872993823</v>
      </c>
      <c r="N390" s="16">
        <v>0</v>
      </c>
    </row>
    <row r="391" spans="1:14" x14ac:dyDescent="0.3">
      <c r="A391" s="15" t="str">
        <f>INDEX('R1. Scenario specifications'!$C$11:$C$49,MATCH($B391,'R1. Scenario specifications'!$A$11:$A$49,0))</f>
        <v>Current 1.75DS, 2030 start, 'Expect the Unexpected' but with cheap EVs</v>
      </c>
      <c r="B391" s="15" t="s">
        <v>40</v>
      </c>
      <c r="C391" s="15" t="s">
        <v>74</v>
      </c>
      <c r="D391" s="16">
        <v>0</v>
      </c>
      <c r="E391" s="16">
        <v>0</v>
      </c>
      <c r="F391" s="16">
        <v>0</v>
      </c>
      <c r="G391" s="16">
        <v>0</v>
      </c>
      <c r="H391" s="16">
        <v>33.226375830832737</v>
      </c>
      <c r="I391" s="16">
        <v>612.68737929587019</v>
      </c>
      <c r="J391" s="16">
        <v>2708.0892200469189</v>
      </c>
      <c r="K391" s="16">
        <v>4.4001902610417698</v>
      </c>
      <c r="L391" s="16">
        <v>841.07122075513576</v>
      </c>
      <c r="M391" s="16">
        <v>2155.4622581881531</v>
      </c>
      <c r="N391" s="16">
        <v>1338.7989028606901</v>
      </c>
    </row>
    <row r="392" spans="1:14" x14ac:dyDescent="0.3">
      <c r="A392" s="15" t="str">
        <f>INDEX('R1. Scenario specifications'!$C$11:$C$49,MATCH($B392,'R1. Scenario specifications'!$A$11:$A$49,0))</f>
        <v>Current 1.75DS, 2030 start, 'Expect the Unexpected' but with cheap EVs</v>
      </c>
      <c r="B392" s="15" t="s">
        <v>40</v>
      </c>
      <c r="C392" s="15" t="s">
        <v>65</v>
      </c>
      <c r="D392" s="16">
        <v>471.41051111951538</v>
      </c>
      <c r="E392" s="16">
        <v>245.88488321714567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16">
        <v>0</v>
      </c>
      <c r="L392" s="16">
        <v>0</v>
      </c>
      <c r="M392" s="16">
        <v>0</v>
      </c>
      <c r="N392" s="16">
        <v>0</v>
      </c>
    </row>
    <row r="393" spans="1:14" x14ac:dyDescent="0.3">
      <c r="A393" s="15" t="str">
        <f>INDEX('R1. Scenario specifications'!$C$11:$C$49,MATCH($B393,'R1. Scenario specifications'!$A$11:$A$49,0))</f>
        <v>Current 1.75DS, 2030 start, 'Expect the Unexpected' but with cheap EVs</v>
      </c>
      <c r="B393" s="15" t="s">
        <v>40</v>
      </c>
      <c r="C393" s="15" t="s">
        <v>66</v>
      </c>
      <c r="D393" s="16">
        <v>200.44406894966971</v>
      </c>
      <c r="E393" s="16">
        <v>625.75220065602798</v>
      </c>
      <c r="F393" s="16">
        <v>508.29573757492358</v>
      </c>
      <c r="G393" s="16">
        <v>23.216637861315313</v>
      </c>
      <c r="H393" s="16">
        <v>277.61072931683537</v>
      </c>
      <c r="I393" s="16">
        <v>530.77353875697975</v>
      </c>
      <c r="J393" s="16">
        <v>90.209981289389546</v>
      </c>
      <c r="K393" s="16">
        <v>0</v>
      </c>
      <c r="L393" s="16">
        <v>16.3186531392946</v>
      </c>
      <c r="M393" s="16">
        <v>264.89893798596216</v>
      </c>
      <c r="N393" s="16">
        <v>45.835415844680348</v>
      </c>
    </row>
    <row r="394" spans="1:14" x14ac:dyDescent="0.3">
      <c r="A394" s="15" t="str">
        <f>INDEX('R1. Scenario specifications'!$C$11:$C$49,MATCH($B394,'R1. Scenario specifications'!$A$11:$A$49,0))</f>
        <v>Current 1.75DS, 2030 start, 'Expect the Unexpected' but with cheap EVs</v>
      </c>
      <c r="B394" s="15" t="s">
        <v>40</v>
      </c>
      <c r="C394" s="15" t="s">
        <v>75</v>
      </c>
      <c r="D394" s="16">
        <v>0</v>
      </c>
      <c r="E394" s="16">
        <v>0</v>
      </c>
      <c r="F394" s="16">
        <v>0</v>
      </c>
      <c r="G394" s="16">
        <v>0</v>
      </c>
      <c r="H394" s="16">
        <v>0.931607762534156</v>
      </c>
      <c r="I394" s="16">
        <v>19.26645224942553</v>
      </c>
      <c r="J394" s="16">
        <v>135.35605750789858</v>
      </c>
      <c r="K394" s="16">
        <v>762.85095485234717</v>
      </c>
      <c r="L394" s="16">
        <v>428.69921843967563</v>
      </c>
      <c r="M394" s="16">
        <v>78.969718940564206</v>
      </c>
      <c r="N394" s="16">
        <v>1081.8689022877165</v>
      </c>
    </row>
    <row r="395" spans="1:14" x14ac:dyDescent="0.3">
      <c r="A395" s="15" t="str">
        <f>INDEX('R1. Scenario specifications'!$C$11:$C$49,MATCH($B395,'R1. Scenario specifications'!$A$11:$A$49,0))</f>
        <v>Current 1.75DS, 2030 start, 'Expect the Unexpected' but with cheap EVs</v>
      </c>
      <c r="B395" s="15" t="s">
        <v>40</v>
      </c>
      <c r="C395" s="15" t="s">
        <v>67</v>
      </c>
      <c r="D395" s="16">
        <v>0.27881728888888901</v>
      </c>
      <c r="E395" s="16">
        <v>0.33361993333333301</v>
      </c>
      <c r="F395" s="16">
        <v>83.8700462272528</v>
      </c>
      <c r="G395" s="16">
        <v>53.53277898674402</v>
      </c>
      <c r="H395" s="16">
        <v>164.67570404699634</v>
      </c>
      <c r="I395" s="16">
        <v>340.23459027064308</v>
      </c>
      <c r="J395" s="16">
        <v>79.106237832129921</v>
      </c>
      <c r="K395" s="16">
        <v>50.506529352466792</v>
      </c>
      <c r="L395" s="16">
        <v>428.87828712215764</v>
      </c>
      <c r="M395" s="16">
        <v>173.84315990721299</v>
      </c>
      <c r="N395" s="16">
        <v>1566.8368613104599</v>
      </c>
    </row>
    <row r="396" spans="1:14" x14ac:dyDescent="0.3">
      <c r="A396" s="15" t="str">
        <f>INDEX('R1. Scenario specifications'!$C$11:$C$49,MATCH($B396,'R1. Scenario specifications'!$A$11:$A$49,0))</f>
        <v>Current 1.75DS, 2030 start, 'Expect the Unexpected' but with cheap EVs</v>
      </c>
      <c r="B396" s="15" t="s">
        <v>40</v>
      </c>
      <c r="C396" s="15" t="s">
        <v>68</v>
      </c>
      <c r="D396" s="16">
        <v>122.79600979273579</v>
      </c>
      <c r="E396" s="16">
        <v>183.8081179848495</v>
      </c>
      <c r="F396" s="16">
        <v>144.31256799092671</v>
      </c>
      <c r="G396" s="16">
        <v>127.98079652186694</v>
      </c>
      <c r="H396" s="16">
        <v>760.77765753951587</v>
      </c>
      <c r="I396" s="16">
        <v>267.27907868433692</v>
      </c>
      <c r="J396" s="16">
        <v>128.95230552941905</v>
      </c>
      <c r="K396" s="16">
        <v>376.65556859902546</v>
      </c>
      <c r="L396" s="16">
        <v>262.27110197320434</v>
      </c>
      <c r="M396" s="16">
        <v>112.62082212597836</v>
      </c>
      <c r="N396" s="16">
        <v>60.376297010189795</v>
      </c>
    </row>
    <row r="397" spans="1:14" x14ac:dyDescent="0.3">
      <c r="A397" s="15" t="str">
        <f>INDEX('R1. Scenario specifications'!$C$11:$C$49,MATCH($B397,'R1. Scenario specifications'!$A$11:$A$49,0))</f>
        <v>Current 1.75DS, 2030 start, 'Expect the Unexpected' but with cheap EVs</v>
      </c>
      <c r="B397" s="15" t="s">
        <v>40</v>
      </c>
      <c r="C397" s="15" t="s">
        <v>69</v>
      </c>
      <c r="D397" s="16">
        <v>0</v>
      </c>
      <c r="E397" s="16">
        <v>0</v>
      </c>
      <c r="F397" s="16">
        <v>3.098502596802537</v>
      </c>
      <c r="G397" s="16">
        <v>36.552837722778129</v>
      </c>
      <c r="H397" s="16">
        <v>432.866236643538</v>
      </c>
      <c r="I397" s="16">
        <v>637.46504184730384</v>
      </c>
      <c r="J397" s="16">
        <v>90.405459387940297</v>
      </c>
      <c r="K397" s="16">
        <v>162.51231314449919</v>
      </c>
      <c r="L397" s="16">
        <v>544.8806528398344</v>
      </c>
      <c r="M397" s="16">
        <v>637.25234619038417</v>
      </c>
      <c r="N397" s="16">
        <v>0</v>
      </c>
    </row>
    <row r="398" spans="1:14" x14ac:dyDescent="0.3">
      <c r="A398" s="15" t="str">
        <f>INDEX('R1. Scenario specifications'!$C$11:$C$49,MATCH($B398,'R1. Scenario specifications'!$A$11:$A$49,0))</f>
        <v>Current 1.75DS, 2030 start, 'Expect the Unexpected' but with cheap EVs</v>
      </c>
      <c r="B398" s="15" t="s">
        <v>40</v>
      </c>
      <c r="C398" s="15" t="s">
        <v>70</v>
      </c>
      <c r="D398" s="16">
        <v>68.825092565658878</v>
      </c>
      <c r="E398" s="16">
        <v>21.048080922283248</v>
      </c>
      <c r="F398" s="16">
        <v>0.39656849116918191</v>
      </c>
      <c r="G398" s="16">
        <v>0.90110621889710196</v>
      </c>
      <c r="H398" s="16">
        <v>5.1851612950065569</v>
      </c>
      <c r="I398" s="16">
        <v>0.37522697570339331</v>
      </c>
      <c r="J398" s="16">
        <v>3.1372251043319599</v>
      </c>
      <c r="K398" s="16">
        <v>59.049189899641746</v>
      </c>
      <c r="L398" s="16">
        <v>20.059349159951108</v>
      </c>
      <c r="M398" s="16">
        <v>79.7157617034635</v>
      </c>
      <c r="N398" s="16">
        <v>99.410117353127688</v>
      </c>
    </row>
    <row r="399" spans="1:14" x14ac:dyDescent="0.3">
      <c r="A399" s="15" t="str">
        <f>INDEX('R1. Scenario specifications'!$C$11:$C$49,MATCH($B399,'R1. Scenario specifications'!$A$11:$A$49,0))</f>
        <v>Current 1.75DS, 2030 start, 'Expect the Unexpected' but with cheap EVs</v>
      </c>
      <c r="B399" s="15" t="s">
        <v>40</v>
      </c>
      <c r="C399" s="15" t="s">
        <v>71</v>
      </c>
      <c r="D399" s="16">
        <v>12.637708883949241</v>
      </c>
      <c r="E399" s="16">
        <v>82.719415916369499</v>
      </c>
      <c r="F399" s="16">
        <v>173.59560256780961</v>
      </c>
      <c r="G399" s="16">
        <v>581.64638443326044</v>
      </c>
      <c r="H399" s="16">
        <v>2966.8648874686942</v>
      </c>
      <c r="I399" s="16">
        <v>4135.5631748846763</v>
      </c>
      <c r="J399" s="16">
        <v>4263.5783855440886</v>
      </c>
      <c r="K399" s="16">
        <v>6307.0424032637829</v>
      </c>
      <c r="L399" s="16">
        <v>8490.31712159975</v>
      </c>
      <c r="M399" s="16">
        <v>8097.9000852979516</v>
      </c>
      <c r="N399" s="16">
        <v>9784.3955892312624</v>
      </c>
    </row>
    <row r="400" spans="1:14" x14ac:dyDescent="0.3">
      <c r="A400" s="15" t="str">
        <f>INDEX('R1. Scenario specifications'!$C$11:$C$49,MATCH($B400,'R1. Scenario specifications'!$A$11:$A$49,0))</f>
        <v>Current 1.75DS, 2030 start, 'Expect the Unexpected' but with cheap EVs</v>
      </c>
      <c r="B400" s="15" t="s">
        <v>40</v>
      </c>
      <c r="C400" s="15" t="s">
        <v>72</v>
      </c>
      <c r="D400" s="16">
        <v>3.9388921868092472E-3</v>
      </c>
      <c r="E400" s="16">
        <v>1.0352472304670233</v>
      </c>
      <c r="F400" s="16">
        <v>1.710734171095331</v>
      </c>
      <c r="G400" s="16">
        <v>10.613038269375846</v>
      </c>
      <c r="H400" s="16">
        <v>1.6468770254288105</v>
      </c>
      <c r="I400" s="16">
        <v>6.5624180141363873</v>
      </c>
      <c r="J400" s="16">
        <v>11.064039137996241</v>
      </c>
      <c r="K400" s="16">
        <v>26.569051019671516</v>
      </c>
      <c r="L400" s="16">
        <v>8.5367355406295804</v>
      </c>
      <c r="M400" s="16">
        <v>17.872791857025515</v>
      </c>
      <c r="N400" s="16">
        <v>18.644666405835753</v>
      </c>
    </row>
    <row r="401" spans="1:14" x14ac:dyDescent="0.3">
      <c r="A401" s="15" t="str">
        <f>INDEX('R1. Scenario specifications'!$C$11:$C$49,MATCH($B401,'R1. Scenario specifications'!$A$11:$A$49,0))</f>
        <v>Current 1.75DS, 2030 start, 'Expect the Unexpected' but with cheap EVs</v>
      </c>
      <c r="B401" s="15" t="s">
        <v>40</v>
      </c>
      <c r="C401" s="15" t="s">
        <v>73</v>
      </c>
      <c r="D401" s="16">
        <v>164.94116315871048</v>
      </c>
      <c r="E401" s="16">
        <v>30.000000000000007</v>
      </c>
      <c r="F401" s="16">
        <v>130.00000000000003</v>
      </c>
      <c r="G401" s="16">
        <v>413.06145676947369</v>
      </c>
      <c r="H401" s="16">
        <v>2031.7744801759111</v>
      </c>
      <c r="I401" s="16">
        <v>3145.3868803794585</v>
      </c>
      <c r="J401" s="16">
        <v>4732.1726234101698</v>
      </c>
      <c r="K401" s="16">
        <v>4046.2420482557213</v>
      </c>
      <c r="L401" s="16">
        <v>8882.3312262909094</v>
      </c>
      <c r="M401" s="16">
        <v>9939.4386547689464</v>
      </c>
      <c r="N401" s="16">
        <v>12048.871209078248</v>
      </c>
    </row>
    <row r="402" spans="1:14" x14ac:dyDescent="0.3">
      <c r="A402" s="15" t="str">
        <f>INDEX('R1. Scenario specifications'!$C$11:$C$49,MATCH($B402,'R1. Scenario specifications'!$A$11:$A$49,0))</f>
        <v>Current 1.75DS, 2020 start, 'Expect the Unexpected' but with cheap energy efficiency</v>
      </c>
      <c r="B402" s="15" t="s">
        <v>41</v>
      </c>
      <c r="C402" s="15" t="s">
        <v>64</v>
      </c>
      <c r="D402" s="16">
        <v>0</v>
      </c>
      <c r="E402" s="16">
        <v>8.5297953835634104</v>
      </c>
      <c r="F402" s="16">
        <v>92.730153339167117</v>
      </c>
      <c r="G402" s="16">
        <v>340.20704095467465</v>
      </c>
      <c r="H402" s="16">
        <v>61.44555628371949</v>
      </c>
      <c r="I402" s="16">
        <v>35.656081676485677</v>
      </c>
      <c r="J402" s="16">
        <v>0</v>
      </c>
      <c r="K402" s="16">
        <v>0</v>
      </c>
      <c r="L402" s="16">
        <v>4.0587280407057102</v>
      </c>
      <c r="M402" s="16">
        <v>2.1494847369142902</v>
      </c>
      <c r="N402" s="16">
        <v>0</v>
      </c>
    </row>
    <row r="403" spans="1:14" x14ac:dyDescent="0.3">
      <c r="A403" s="15" t="str">
        <f>INDEX('R1. Scenario specifications'!$C$11:$C$49,MATCH($B403,'R1. Scenario specifications'!$A$11:$A$49,0))</f>
        <v>Current 1.75DS, 2020 start, 'Expect the Unexpected' but with cheap energy efficiency</v>
      </c>
      <c r="B403" s="15" t="s">
        <v>41</v>
      </c>
      <c r="C403" s="15" t="s">
        <v>74</v>
      </c>
      <c r="D403" s="16">
        <v>0</v>
      </c>
      <c r="E403" s="16">
        <v>0</v>
      </c>
      <c r="F403" s="16">
        <v>0</v>
      </c>
      <c r="G403" s="16">
        <v>21.790658664244422</v>
      </c>
      <c r="H403" s="16">
        <v>103.86669965338275</v>
      </c>
      <c r="I403" s="16">
        <v>482.45961671007416</v>
      </c>
      <c r="J403" s="16">
        <v>1339.8453928388869</v>
      </c>
      <c r="K403" s="16">
        <v>690.70186840051213</v>
      </c>
      <c r="L403" s="16">
        <v>1137.0157140748427</v>
      </c>
      <c r="M403" s="16">
        <v>1541.5723126796613</v>
      </c>
      <c r="N403" s="16">
        <v>1101.1943207169145</v>
      </c>
    </row>
    <row r="404" spans="1:14" x14ac:dyDescent="0.3">
      <c r="A404" s="15" t="str">
        <f>INDEX('R1. Scenario specifications'!$C$11:$C$49,MATCH($B404,'R1. Scenario specifications'!$A$11:$A$49,0))</f>
        <v>Current 1.75DS, 2020 start, 'Expect the Unexpected' but with cheap energy efficiency</v>
      </c>
      <c r="B404" s="15" t="s">
        <v>41</v>
      </c>
      <c r="C404" s="15" t="s">
        <v>65</v>
      </c>
      <c r="D404" s="16">
        <v>471.41051111951538</v>
      </c>
      <c r="E404" s="16">
        <v>245.88488321714567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</row>
    <row r="405" spans="1:14" x14ac:dyDescent="0.3">
      <c r="A405" s="15" t="str">
        <f>INDEX('R1. Scenario specifications'!$C$11:$C$49,MATCH($B405,'R1. Scenario specifications'!$A$11:$A$49,0))</f>
        <v>Current 1.75DS, 2020 start, 'Expect the Unexpected' but with cheap energy efficiency</v>
      </c>
      <c r="B405" s="15" t="s">
        <v>41</v>
      </c>
      <c r="C405" s="15" t="s">
        <v>66</v>
      </c>
      <c r="D405" s="16">
        <v>200.44406894966971</v>
      </c>
      <c r="E405" s="16">
        <v>625.75220065602798</v>
      </c>
      <c r="F405" s="16">
        <v>508.29573757492358</v>
      </c>
      <c r="G405" s="16">
        <v>21.907800820260242</v>
      </c>
      <c r="H405" s="16">
        <v>39.854417279411834</v>
      </c>
      <c r="I405" s="16">
        <v>200.98498012612097</v>
      </c>
      <c r="J405" s="16">
        <v>107.02668085305473</v>
      </c>
      <c r="K405" s="16">
        <v>139.87510909728496</v>
      </c>
      <c r="L405" s="16">
        <v>10.2979076527927</v>
      </c>
      <c r="M405" s="16">
        <v>82.379808760315157</v>
      </c>
      <c r="N405" s="16">
        <v>180.94086383082006</v>
      </c>
    </row>
    <row r="406" spans="1:14" x14ac:dyDescent="0.3">
      <c r="A406" s="15" t="str">
        <f>INDEX('R1. Scenario specifications'!$C$11:$C$49,MATCH($B406,'R1. Scenario specifications'!$A$11:$A$49,0))</f>
        <v>Current 1.75DS, 2020 start, 'Expect the Unexpected' but with cheap energy efficiency</v>
      </c>
      <c r="B406" s="15" t="s">
        <v>41</v>
      </c>
      <c r="C406" s="15" t="s">
        <v>75</v>
      </c>
      <c r="D406" s="16">
        <v>0</v>
      </c>
      <c r="E406" s="16">
        <v>0</v>
      </c>
      <c r="F406" s="16">
        <v>0</v>
      </c>
      <c r="G406" s="16">
        <v>0.29279459054394003</v>
      </c>
      <c r="H406" s="16">
        <v>0</v>
      </c>
      <c r="I406" s="16">
        <v>32.230802270344498</v>
      </c>
      <c r="J406" s="16">
        <v>32.808434982322403</v>
      </c>
      <c r="K406" s="16">
        <v>109.16612381463514</v>
      </c>
      <c r="L406" s="16">
        <v>265.06618592133958</v>
      </c>
      <c r="M406" s="16">
        <v>73.502679586365403</v>
      </c>
      <c r="N406" s="16">
        <v>155.52304463964734</v>
      </c>
    </row>
    <row r="407" spans="1:14" x14ac:dyDescent="0.3">
      <c r="A407" s="15" t="str">
        <f>INDEX('R1. Scenario specifications'!$C$11:$C$49,MATCH($B407,'R1. Scenario specifications'!$A$11:$A$49,0))</f>
        <v>Current 1.75DS, 2020 start, 'Expect the Unexpected' but with cheap energy efficiency</v>
      </c>
      <c r="B407" s="15" t="s">
        <v>41</v>
      </c>
      <c r="C407" s="15" t="s">
        <v>67</v>
      </c>
      <c r="D407" s="16">
        <v>0.27881728888888901</v>
      </c>
      <c r="E407" s="16">
        <v>0.33361993333333301</v>
      </c>
      <c r="F407" s="16">
        <v>83.8700462272528</v>
      </c>
      <c r="G407" s="16">
        <v>53.320100182444101</v>
      </c>
      <c r="H407" s="16">
        <v>56.296130050950133</v>
      </c>
      <c r="I407" s="16">
        <v>50.786503929637497</v>
      </c>
      <c r="J407" s="16">
        <v>79.07937608607827</v>
      </c>
      <c r="K407" s="16">
        <v>169.45862646148379</v>
      </c>
      <c r="L407" s="16">
        <v>243.52264949479553</v>
      </c>
      <c r="M407" s="16">
        <v>50.769657767988036</v>
      </c>
      <c r="N407" s="16">
        <v>1358.5977789866213</v>
      </c>
    </row>
    <row r="408" spans="1:14" x14ac:dyDescent="0.3">
      <c r="A408" s="15" t="str">
        <f>INDEX('R1. Scenario specifications'!$C$11:$C$49,MATCH($B408,'R1. Scenario specifications'!$A$11:$A$49,0))</f>
        <v>Current 1.75DS, 2020 start, 'Expect the Unexpected' but with cheap energy efficiency</v>
      </c>
      <c r="B408" s="15" t="s">
        <v>41</v>
      </c>
      <c r="C408" s="15" t="s">
        <v>68</v>
      </c>
      <c r="D408" s="16">
        <v>122.79600979273579</v>
      </c>
      <c r="E408" s="16">
        <v>183.8081179848495</v>
      </c>
      <c r="F408" s="16">
        <v>144.31256799092671</v>
      </c>
      <c r="G408" s="16">
        <v>154.96321664870248</v>
      </c>
      <c r="H408" s="16">
        <v>182.69468701051684</v>
      </c>
      <c r="I408" s="16">
        <v>118.12908334129816</v>
      </c>
      <c r="J408" s="16">
        <v>119.11137375082471</v>
      </c>
      <c r="K408" s="16">
        <v>460.69203676594032</v>
      </c>
      <c r="L408" s="16">
        <v>363.29770171141536</v>
      </c>
      <c r="M408" s="16">
        <v>122.7537508496126</v>
      </c>
      <c r="N408" s="16">
        <v>55.114148474432895</v>
      </c>
    </row>
    <row r="409" spans="1:14" x14ac:dyDescent="0.3">
      <c r="A409" s="15" t="str">
        <f>INDEX('R1. Scenario specifications'!$C$11:$C$49,MATCH($B409,'R1. Scenario specifications'!$A$11:$A$49,0))</f>
        <v>Current 1.75DS, 2020 start, 'Expect the Unexpected' but with cheap energy efficiency</v>
      </c>
      <c r="B409" s="15" t="s">
        <v>41</v>
      </c>
      <c r="C409" s="15" t="s">
        <v>69</v>
      </c>
      <c r="D409" s="16">
        <v>0</v>
      </c>
      <c r="E409" s="16">
        <v>0</v>
      </c>
      <c r="F409" s="16">
        <v>3.098502596802537</v>
      </c>
      <c r="G409" s="16">
        <v>75.222806346764926</v>
      </c>
      <c r="H409" s="16">
        <v>248.60474653901372</v>
      </c>
      <c r="I409" s="16">
        <v>486.58538708840149</v>
      </c>
      <c r="J409" s="16">
        <v>129.42522337325769</v>
      </c>
      <c r="K409" s="16">
        <v>454.37210060709577</v>
      </c>
      <c r="L409" s="16">
        <v>334.29698827095723</v>
      </c>
      <c r="M409" s="16">
        <v>527.7368543665965</v>
      </c>
      <c r="N409" s="16">
        <v>0</v>
      </c>
    </row>
    <row r="410" spans="1:14" x14ac:dyDescent="0.3">
      <c r="A410" s="15" t="str">
        <f>INDEX('R1. Scenario specifications'!$C$11:$C$49,MATCH($B410,'R1. Scenario specifications'!$A$11:$A$49,0))</f>
        <v>Current 1.75DS, 2020 start, 'Expect the Unexpected' but with cheap energy efficiency</v>
      </c>
      <c r="B410" s="15" t="s">
        <v>41</v>
      </c>
      <c r="C410" s="15" t="s">
        <v>70</v>
      </c>
      <c r="D410" s="16">
        <v>68.825092565658878</v>
      </c>
      <c r="E410" s="16">
        <v>21.048080922283248</v>
      </c>
      <c r="F410" s="16">
        <v>0.39656849116918191</v>
      </c>
      <c r="G410" s="16">
        <v>8.315687745290159</v>
      </c>
      <c r="H410" s="16">
        <v>11.360391176379089</v>
      </c>
      <c r="I410" s="16">
        <v>3.935355203824634</v>
      </c>
      <c r="J410" s="16">
        <v>7.3810908990465975</v>
      </c>
      <c r="K410" s="16">
        <v>41.392823865357876</v>
      </c>
      <c r="L410" s="16">
        <v>38.150986449383517</v>
      </c>
      <c r="M410" s="16">
        <v>70.677721940243586</v>
      </c>
      <c r="N410" s="16">
        <v>178.4520305146392</v>
      </c>
    </row>
    <row r="411" spans="1:14" x14ac:dyDescent="0.3">
      <c r="A411" s="15" t="str">
        <f>INDEX('R1. Scenario specifications'!$C$11:$C$49,MATCH($B411,'R1. Scenario specifications'!$A$11:$A$49,0))</f>
        <v>Current 1.75DS, 2020 start, 'Expect the Unexpected' but with cheap energy efficiency</v>
      </c>
      <c r="B411" s="15" t="s">
        <v>41</v>
      </c>
      <c r="C411" s="15" t="s">
        <v>71</v>
      </c>
      <c r="D411" s="16">
        <v>12.637708883949241</v>
      </c>
      <c r="E411" s="16">
        <v>82.719415916369499</v>
      </c>
      <c r="F411" s="16">
        <v>173.59560256780961</v>
      </c>
      <c r="G411" s="16">
        <v>811.5573485481134</v>
      </c>
      <c r="H411" s="16">
        <v>2949.429149135769</v>
      </c>
      <c r="I411" s="16">
        <v>1816.1378692055373</v>
      </c>
      <c r="J411" s="16">
        <v>2551.4939489209373</v>
      </c>
      <c r="K411" s="16">
        <v>6068.4635496487335</v>
      </c>
      <c r="L411" s="16">
        <v>7114.978140142578</v>
      </c>
      <c r="M411" s="16">
        <v>6085.8857404225755</v>
      </c>
      <c r="N411" s="16">
        <v>9713.8036612507913</v>
      </c>
    </row>
    <row r="412" spans="1:14" x14ac:dyDescent="0.3">
      <c r="A412" s="15" t="str">
        <f>INDEX('R1. Scenario specifications'!$C$11:$C$49,MATCH($B412,'R1. Scenario specifications'!$A$11:$A$49,0))</f>
        <v>Current 1.75DS, 2020 start, 'Expect the Unexpected' but with cheap energy efficiency</v>
      </c>
      <c r="B412" s="15" t="s">
        <v>41</v>
      </c>
      <c r="C412" s="15" t="s">
        <v>72</v>
      </c>
      <c r="D412" s="16">
        <v>3.9388921868092472E-3</v>
      </c>
      <c r="E412" s="16">
        <v>1.0352472304670233</v>
      </c>
      <c r="F412" s="16">
        <v>1.710734171095331</v>
      </c>
      <c r="G412" s="16">
        <v>10.612638265775848</v>
      </c>
      <c r="H412" s="16">
        <v>1.4617068396369914</v>
      </c>
      <c r="I412" s="16">
        <v>5.6657599553605813</v>
      </c>
      <c r="J412" s="16">
        <v>6.6348082550023539</v>
      </c>
      <c r="K412" s="16">
        <v>51.735077071082841</v>
      </c>
      <c r="L412" s="16">
        <v>6.0887967204387801</v>
      </c>
      <c r="M412" s="16">
        <v>26.44554100378749</v>
      </c>
      <c r="N412" s="16">
        <v>31.679674376936788</v>
      </c>
    </row>
    <row r="413" spans="1:14" x14ac:dyDescent="0.3">
      <c r="A413" s="15" t="str">
        <f>INDEX('R1. Scenario specifications'!$C$11:$C$49,MATCH($B413,'R1. Scenario specifications'!$A$11:$A$49,0))</f>
        <v>Current 1.75DS, 2020 start, 'Expect the Unexpected' but with cheap energy efficiency</v>
      </c>
      <c r="B413" s="15" t="s">
        <v>41</v>
      </c>
      <c r="C413" s="15" t="s">
        <v>73</v>
      </c>
      <c r="D413" s="16">
        <v>164.94116315871048</v>
      </c>
      <c r="E413" s="16">
        <v>30.000000000000007</v>
      </c>
      <c r="F413" s="16">
        <v>130.00000000000003</v>
      </c>
      <c r="G413" s="16">
        <v>1341.1518303560513</v>
      </c>
      <c r="H413" s="16">
        <v>1837.9730342012128</v>
      </c>
      <c r="I413" s="16">
        <v>1348.4182878697131</v>
      </c>
      <c r="J413" s="16">
        <v>2914.1848599123964</v>
      </c>
      <c r="K413" s="16">
        <v>4393.9333843535414</v>
      </c>
      <c r="L413" s="16">
        <v>7066.9188733284554</v>
      </c>
      <c r="M413" s="16">
        <v>7910.9731931424558</v>
      </c>
      <c r="N413" s="16">
        <v>10882.3356446037</v>
      </c>
    </row>
    <row r="414" spans="1:14" x14ac:dyDescent="0.3">
      <c r="A414" s="15" t="str">
        <f>INDEX('R1. Scenario specifications'!$C$11:$C$49,MATCH($B414,'R1. Scenario specifications'!$A$11:$A$49,0))</f>
        <v>Current 1.75DS, 2030 start, 'Expect the Unexpected' but with cheap energy efficiency</v>
      </c>
      <c r="B414" s="15" t="s">
        <v>42</v>
      </c>
      <c r="C414" s="15" t="s">
        <v>64</v>
      </c>
      <c r="D414" s="16">
        <v>0</v>
      </c>
      <c r="E414" s="16">
        <v>8.5297953835634104</v>
      </c>
      <c r="F414" s="16">
        <v>92.730153339167117</v>
      </c>
      <c r="G414" s="16">
        <v>339.49666438671392</v>
      </c>
      <c r="H414" s="16">
        <v>172.8038579667766</v>
      </c>
      <c r="I414" s="16">
        <v>7.6034580823496603</v>
      </c>
      <c r="J414" s="16">
        <v>0</v>
      </c>
      <c r="K414" s="16">
        <v>0</v>
      </c>
      <c r="L414" s="16">
        <v>0</v>
      </c>
      <c r="M414" s="16">
        <v>6.50623341672775</v>
      </c>
      <c r="N414" s="16">
        <v>0</v>
      </c>
    </row>
    <row r="415" spans="1:14" x14ac:dyDescent="0.3">
      <c r="A415" s="15" t="str">
        <f>INDEX('R1. Scenario specifications'!$C$11:$C$49,MATCH($B415,'R1. Scenario specifications'!$A$11:$A$49,0))</f>
        <v>Current 1.75DS, 2030 start, 'Expect the Unexpected' but with cheap energy efficiency</v>
      </c>
      <c r="B415" s="15" t="s">
        <v>42</v>
      </c>
      <c r="C415" s="15" t="s">
        <v>74</v>
      </c>
      <c r="D415" s="16">
        <v>0</v>
      </c>
      <c r="E415" s="16">
        <v>0</v>
      </c>
      <c r="F415" s="16">
        <v>0</v>
      </c>
      <c r="G415" s="16">
        <v>0</v>
      </c>
      <c r="H415" s="16">
        <v>32.385180332363696</v>
      </c>
      <c r="I415" s="16">
        <v>447.05190974004</v>
      </c>
      <c r="J415" s="16">
        <v>2068.5178719851233</v>
      </c>
      <c r="K415" s="16">
        <v>57.656414054744481</v>
      </c>
      <c r="L415" s="16">
        <v>1076.1344710262654</v>
      </c>
      <c r="M415" s="16">
        <v>1974.9957558967992</v>
      </c>
      <c r="N415" s="16">
        <v>956.46321850321533</v>
      </c>
    </row>
    <row r="416" spans="1:14" x14ac:dyDescent="0.3">
      <c r="A416" s="15" t="str">
        <f>INDEX('R1. Scenario specifications'!$C$11:$C$49,MATCH($B416,'R1. Scenario specifications'!$A$11:$A$49,0))</f>
        <v>Current 1.75DS, 2030 start, 'Expect the Unexpected' but with cheap energy efficiency</v>
      </c>
      <c r="B416" s="15" t="s">
        <v>42</v>
      </c>
      <c r="C416" s="15" t="s">
        <v>65</v>
      </c>
      <c r="D416" s="16">
        <v>471.41051111951538</v>
      </c>
      <c r="E416" s="16">
        <v>245.88488321714567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</row>
    <row r="417" spans="1:14" x14ac:dyDescent="0.3">
      <c r="A417" s="15" t="str">
        <f>INDEX('R1. Scenario specifications'!$C$11:$C$49,MATCH($B417,'R1. Scenario specifications'!$A$11:$A$49,0))</f>
        <v>Current 1.75DS, 2030 start, 'Expect the Unexpected' but with cheap energy efficiency</v>
      </c>
      <c r="B417" s="15" t="s">
        <v>42</v>
      </c>
      <c r="C417" s="15" t="s">
        <v>66</v>
      </c>
      <c r="D417" s="16">
        <v>200.44406894966971</v>
      </c>
      <c r="E417" s="16">
        <v>625.75220065602798</v>
      </c>
      <c r="F417" s="16">
        <v>508.29573757492358</v>
      </c>
      <c r="G417" s="16">
        <v>23.216637861315313</v>
      </c>
      <c r="H417" s="16">
        <v>54.109637829734069</v>
      </c>
      <c r="I417" s="16">
        <v>125.77169985412242</v>
      </c>
      <c r="J417" s="16">
        <v>89.195028130410847</v>
      </c>
      <c r="K417" s="16">
        <v>4.6131072190204225</v>
      </c>
      <c r="L417" s="16">
        <v>34.975373444249499</v>
      </c>
      <c r="M417" s="16">
        <v>140.27296972126501</v>
      </c>
      <c r="N417" s="16">
        <v>25.717217296434498</v>
      </c>
    </row>
    <row r="418" spans="1:14" x14ac:dyDescent="0.3">
      <c r="A418" s="15" t="str">
        <f>INDEX('R1. Scenario specifications'!$C$11:$C$49,MATCH($B418,'R1. Scenario specifications'!$A$11:$A$49,0))</f>
        <v>Current 1.75DS, 2030 start, 'Expect the Unexpected' but with cheap energy efficiency</v>
      </c>
      <c r="B418" s="15" t="s">
        <v>42</v>
      </c>
      <c r="C418" s="15" t="s">
        <v>75</v>
      </c>
      <c r="D418" s="16">
        <v>0</v>
      </c>
      <c r="E418" s="16">
        <v>0</v>
      </c>
      <c r="F418" s="16">
        <v>0</v>
      </c>
      <c r="G418" s="16">
        <v>0</v>
      </c>
      <c r="H418" s="16">
        <v>1.1069172668694101</v>
      </c>
      <c r="I418" s="16">
        <v>11.922697903149778</v>
      </c>
      <c r="J418" s="16">
        <v>109.97262837740931</v>
      </c>
      <c r="K418" s="16">
        <v>52.598794189446551</v>
      </c>
      <c r="L418" s="16">
        <v>105.5870421717137</v>
      </c>
      <c r="M418" s="16">
        <v>330.70185875651561</v>
      </c>
      <c r="N418" s="16">
        <v>50.727328124962597</v>
      </c>
    </row>
    <row r="419" spans="1:14" x14ac:dyDescent="0.3">
      <c r="A419" s="15" t="str">
        <f>INDEX('R1. Scenario specifications'!$C$11:$C$49,MATCH($B419,'R1. Scenario specifications'!$A$11:$A$49,0))</f>
        <v>Current 1.75DS, 2030 start, 'Expect the Unexpected' but with cheap energy efficiency</v>
      </c>
      <c r="B419" s="15" t="s">
        <v>42</v>
      </c>
      <c r="C419" s="15" t="s">
        <v>67</v>
      </c>
      <c r="D419" s="16">
        <v>0.27881728888888901</v>
      </c>
      <c r="E419" s="16">
        <v>0.33361993333333301</v>
      </c>
      <c r="F419" s="16">
        <v>83.8700462272528</v>
      </c>
      <c r="G419" s="16">
        <v>53.53277898674402</v>
      </c>
      <c r="H419" s="16">
        <v>66.904052536767878</v>
      </c>
      <c r="I419" s="16">
        <v>244.45737980890681</v>
      </c>
      <c r="J419" s="16">
        <v>79.07937608607827</v>
      </c>
      <c r="K419" s="16">
        <v>15.27234142799794</v>
      </c>
      <c r="L419" s="16">
        <v>184.92946133356955</v>
      </c>
      <c r="M419" s="16">
        <v>231.61135303306915</v>
      </c>
      <c r="N419" s="16">
        <v>918.04328387939734</v>
      </c>
    </row>
    <row r="420" spans="1:14" x14ac:dyDescent="0.3">
      <c r="A420" s="15" t="str">
        <f>INDEX('R1. Scenario specifications'!$C$11:$C$49,MATCH($B420,'R1. Scenario specifications'!$A$11:$A$49,0))</f>
        <v>Current 1.75DS, 2030 start, 'Expect the Unexpected' but with cheap energy efficiency</v>
      </c>
      <c r="B420" s="15" t="s">
        <v>42</v>
      </c>
      <c r="C420" s="15" t="s">
        <v>68</v>
      </c>
      <c r="D420" s="16">
        <v>122.79600979273579</v>
      </c>
      <c r="E420" s="16">
        <v>183.8081179848495</v>
      </c>
      <c r="F420" s="16">
        <v>144.31256799092671</v>
      </c>
      <c r="G420" s="16">
        <v>127.98079652186694</v>
      </c>
      <c r="H420" s="16">
        <v>395.47372322591423</v>
      </c>
      <c r="I420" s="16">
        <v>197.56963887124462</v>
      </c>
      <c r="J420" s="16">
        <v>78.507139311675289</v>
      </c>
      <c r="K420" s="16">
        <v>246.33694288256658</v>
      </c>
      <c r="L420" s="16">
        <v>337.11387132899483</v>
      </c>
      <c r="M420" s="16">
        <v>168.23843453108793</v>
      </c>
      <c r="N420" s="16">
        <v>41.040975160846678</v>
      </c>
    </row>
    <row r="421" spans="1:14" x14ac:dyDescent="0.3">
      <c r="A421" s="15" t="str">
        <f>INDEX('R1. Scenario specifications'!$C$11:$C$49,MATCH($B421,'R1. Scenario specifications'!$A$11:$A$49,0))</f>
        <v>Current 1.75DS, 2030 start, 'Expect the Unexpected' but with cheap energy efficiency</v>
      </c>
      <c r="B421" s="15" t="s">
        <v>42</v>
      </c>
      <c r="C421" s="15" t="s">
        <v>69</v>
      </c>
      <c r="D421" s="16">
        <v>0</v>
      </c>
      <c r="E421" s="16">
        <v>0</v>
      </c>
      <c r="F421" s="16">
        <v>3.098502596802537</v>
      </c>
      <c r="G421" s="16">
        <v>36.552837722778129</v>
      </c>
      <c r="H421" s="16">
        <v>320.57151215077982</v>
      </c>
      <c r="I421" s="16">
        <v>683.12220789691253</v>
      </c>
      <c r="J421" s="16">
        <v>91.913183354212364</v>
      </c>
      <c r="K421" s="16">
        <v>148.40067657194265</v>
      </c>
      <c r="L421" s="16">
        <v>393.46904418433394</v>
      </c>
      <c r="M421" s="16">
        <v>827.20232884851237</v>
      </c>
      <c r="N421" s="16">
        <v>0</v>
      </c>
    </row>
    <row r="422" spans="1:14" x14ac:dyDescent="0.3">
      <c r="A422" s="15" t="str">
        <f>INDEX('R1. Scenario specifications'!$C$11:$C$49,MATCH($B422,'R1. Scenario specifications'!$A$11:$A$49,0))</f>
        <v>Current 1.75DS, 2030 start, 'Expect the Unexpected' but with cheap energy efficiency</v>
      </c>
      <c r="B422" s="15" t="s">
        <v>42</v>
      </c>
      <c r="C422" s="15" t="s">
        <v>70</v>
      </c>
      <c r="D422" s="16">
        <v>68.825092565658878</v>
      </c>
      <c r="E422" s="16">
        <v>21.048080922283248</v>
      </c>
      <c r="F422" s="16">
        <v>0.39656849116918191</v>
      </c>
      <c r="G422" s="16">
        <v>0.90110621889710196</v>
      </c>
      <c r="H422" s="16">
        <v>8.5216807355877382</v>
      </c>
      <c r="I422" s="16">
        <v>0</v>
      </c>
      <c r="J422" s="16">
        <v>15.790302893358801</v>
      </c>
      <c r="K422" s="16">
        <v>81.849965221543187</v>
      </c>
      <c r="L422" s="16">
        <v>54.400677642679653</v>
      </c>
      <c r="M422" s="16">
        <v>32.845022753790701</v>
      </c>
      <c r="N422" s="16">
        <v>214.12714839287531</v>
      </c>
    </row>
    <row r="423" spans="1:14" x14ac:dyDescent="0.3">
      <c r="A423" s="15" t="str">
        <f>INDEX('R1. Scenario specifications'!$C$11:$C$49,MATCH($B423,'R1. Scenario specifications'!$A$11:$A$49,0))</f>
        <v>Current 1.75DS, 2030 start, 'Expect the Unexpected' but with cheap energy efficiency</v>
      </c>
      <c r="B423" s="15" t="s">
        <v>42</v>
      </c>
      <c r="C423" s="15" t="s">
        <v>71</v>
      </c>
      <c r="D423" s="16">
        <v>12.637708883949241</v>
      </c>
      <c r="E423" s="16">
        <v>82.719415916369499</v>
      </c>
      <c r="F423" s="16">
        <v>173.59560256780961</v>
      </c>
      <c r="G423" s="16">
        <v>581.64638443326044</v>
      </c>
      <c r="H423" s="16">
        <v>2662.7489821229346</v>
      </c>
      <c r="I423" s="16">
        <v>2983.1720402454248</v>
      </c>
      <c r="J423" s="16">
        <v>3578.1338751101443</v>
      </c>
      <c r="K423" s="16">
        <v>4565.6202851102771</v>
      </c>
      <c r="L423" s="16">
        <v>6681.6305647849522</v>
      </c>
      <c r="M423" s="16">
        <v>7122.8389306333511</v>
      </c>
      <c r="N423" s="16">
        <v>8145.8481285212856</v>
      </c>
    </row>
    <row r="424" spans="1:14" x14ac:dyDescent="0.3">
      <c r="A424" s="15" t="str">
        <f>INDEX('R1. Scenario specifications'!$C$11:$C$49,MATCH($B424,'R1. Scenario specifications'!$A$11:$A$49,0))</f>
        <v>Current 1.75DS, 2030 start, 'Expect the Unexpected' but with cheap energy efficiency</v>
      </c>
      <c r="B424" s="15" t="s">
        <v>42</v>
      </c>
      <c r="C424" s="15" t="s">
        <v>72</v>
      </c>
      <c r="D424" s="16">
        <v>3.9388921868092472E-3</v>
      </c>
      <c r="E424" s="16">
        <v>1.0352472304670233</v>
      </c>
      <c r="F424" s="16">
        <v>1.710734171095331</v>
      </c>
      <c r="G424" s="16">
        <v>10.613038269375846</v>
      </c>
      <c r="H424" s="16">
        <v>1.6467765923021378</v>
      </c>
      <c r="I424" s="16">
        <v>6.5612356824585492</v>
      </c>
      <c r="J424" s="16">
        <v>11.063325727530207</v>
      </c>
      <c r="K424" s="16">
        <v>3.8031437985873202</v>
      </c>
      <c r="L424" s="16">
        <v>29.242522398923473</v>
      </c>
      <c r="M424" s="16">
        <v>7.8714336886892529</v>
      </c>
      <c r="N424" s="16">
        <v>14.976592601407553</v>
      </c>
    </row>
    <row r="425" spans="1:14" x14ac:dyDescent="0.3">
      <c r="A425" s="15" t="str">
        <f>INDEX('R1. Scenario specifications'!$C$11:$C$49,MATCH($B425,'R1. Scenario specifications'!$A$11:$A$49,0))</f>
        <v>Current 1.75DS, 2030 start, 'Expect the Unexpected' but with cheap energy efficiency</v>
      </c>
      <c r="B425" s="15" t="s">
        <v>42</v>
      </c>
      <c r="C425" s="15" t="s">
        <v>73</v>
      </c>
      <c r="D425" s="16">
        <v>164.94116315871048</v>
      </c>
      <c r="E425" s="16">
        <v>30.000000000000007</v>
      </c>
      <c r="F425" s="16">
        <v>130.00000000000003</v>
      </c>
      <c r="G425" s="16">
        <v>413.06145676947369</v>
      </c>
      <c r="H425" s="16">
        <v>1972.8694822413859</v>
      </c>
      <c r="I425" s="16">
        <v>1679.9651231492287</v>
      </c>
      <c r="J425" s="16">
        <v>3536.6291766385266</v>
      </c>
      <c r="K425" s="16">
        <v>3362.0142918837864</v>
      </c>
      <c r="L425" s="16">
        <v>6414.3227479613279</v>
      </c>
      <c r="M425" s="16">
        <v>8126.599888204275</v>
      </c>
      <c r="N425" s="16">
        <v>9437.1179194340766</v>
      </c>
    </row>
    <row r="426" spans="1:14" x14ac:dyDescent="0.3">
      <c r="A426" s="15" t="str">
        <f>INDEX('R1. Scenario specifications'!$C$11:$C$49,MATCH($B426,'R1. Scenario specifications'!$A$11:$A$49,0))</f>
        <v>Current 1.75DS, 2020 start, 'Expect the Unexpected' but with most conservative biomass CCS / NET technology cost assumptions</v>
      </c>
      <c r="B426" s="15" t="s">
        <v>43</v>
      </c>
      <c r="C426" s="15" t="s">
        <v>64</v>
      </c>
      <c r="D426" s="16">
        <v>0</v>
      </c>
      <c r="E426" s="16">
        <v>8.5297953835634104</v>
      </c>
      <c r="F426" s="16">
        <v>92.730153339167117</v>
      </c>
      <c r="G426" s="16">
        <v>355.70783383587974</v>
      </c>
      <c r="H426" s="16">
        <v>63.143557972744901</v>
      </c>
      <c r="I426" s="16">
        <v>6.6883176348286204</v>
      </c>
      <c r="J426" s="16">
        <v>0</v>
      </c>
      <c r="K426" s="16">
        <v>6.4876297124987099</v>
      </c>
      <c r="L426" s="16">
        <v>0</v>
      </c>
      <c r="M426" s="16">
        <v>0</v>
      </c>
      <c r="N426" s="16">
        <v>7.3977600901226603</v>
      </c>
    </row>
    <row r="427" spans="1:14" x14ac:dyDescent="0.3">
      <c r="A427" s="15" t="str">
        <f>INDEX('R1. Scenario specifications'!$C$11:$C$49,MATCH($B427,'R1. Scenario specifications'!$A$11:$A$49,0))</f>
        <v>Current 1.75DS, 2020 start, 'Expect the Unexpected' but with most conservative biomass CCS / NET technology cost assumptions</v>
      </c>
      <c r="B427" s="15" t="s">
        <v>43</v>
      </c>
      <c r="C427" s="15" t="s">
        <v>74</v>
      </c>
      <c r="D427" s="16">
        <v>0</v>
      </c>
      <c r="E427" s="16">
        <v>0</v>
      </c>
      <c r="F427" s="16">
        <v>0</v>
      </c>
      <c r="G427" s="16">
        <v>31.074334577836531</v>
      </c>
      <c r="H427" s="16">
        <v>131.22850127917283</v>
      </c>
      <c r="I427" s="16">
        <v>644.09679512054981</v>
      </c>
      <c r="J427" s="16">
        <v>1332.0580173972776</v>
      </c>
      <c r="K427" s="16">
        <v>843.20429446079083</v>
      </c>
      <c r="L427" s="16">
        <v>1079.1150448696419</v>
      </c>
      <c r="M427" s="16">
        <v>1643.5952410687762</v>
      </c>
      <c r="N427" s="16">
        <v>1170.7425184509336</v>
      </c>
    </row>
    <row r="428" spans="1:14" x14ac:dyDescent="0.3">
      <c r="A428" s="15" t="str">
        <f>INDEX('R1. Scenario specifications'!$C$11:$C$49,MATCH($B428,'R1. Scenario specifications'!$A$11:$A$49,0))</f>
        <v>Current 1.75DS, 2020 start, 'Expect the Unexpected' but with most conservative biomass CCS / NET technology cost assumptions</v>
      </c>
      <c r="B428" s="15" t="s">
        <v>43</v>
      </c>
      <c r="C428" s="15" t="s">
        <v>65</v>
      </c>
      <c r="D428" s="16">
        <v>471.41051111951538</v>
      </c>
      <c r="E428" s="16">
        <v>245.88488321714567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>
        <v>0</v>
      </c>
      <c r="N428" s="16">
        <v>0</v>
      </c>
    </row>
    <row r="429" spans="1:14" x14ac:dyDescent="0.3">
      <c r="A429" s="15" t="str">
        <f>INDEX('R1. Scenario specifications'!$C$11:$C$49,MATCH($B429,'R1. Scenario specifications'!$A$11:$A$49,0))</f>
        <v>Current 1.75DS, 2020 start, 'Expect the Unexpected' but with most conservative biomass CCS / NET technology cost assumptions</v>
      </c>
      <c r="B429" s="15" t="s">
        <v>43</v>
      </c>
      <c r="C429" s="15" t="s">
        <v>66</v>
      </c>
      <c r="D429" s="16">
        <v>200.44406894966971</v>
      </c>
      <c r="E429" s="16">
        <v>625.75220065602798</v>
      </c>
      <c r="F429" s="16">
        <v>508.29573757492358</v>
      </c>
      <c r="G429" s="16">
        <v>24.939645820876471</v>
      </c>
      <c r="H429" s="16">
        <v>27.137017246824378</v>
      </c>
      <c r="I429" s="16">
        <v>297.30862620151362</v>
      </c>
      <c r="J429" s="16">
        <v>76.585223469304182</v>
      </c>
      <c r="K429" s="16">
        <v>90.709532671792132</v>
      </c>
      <c r="L429" s="16">
        <v>28.730510838211249</v>
      </c>
      <c r="M429" s="16">
        <v>180.12349427443587</v>
      </c>
      <c r="N429" s="16">
        <v>107.57373690506279</v>
      </c>
    </row>
    <row r="430" spans="1:14" x14ac:dyDescent="0.3">
      <c r="A430" s="15" t="str">
        <f>INDEX('R1. Scenario specifications'!$C$11:$C$49,MATCH($B430,'R1. Scenario specifications'!$A$11:$A$49,0))</f>
        <v>Current 1.75DS, 2020 start, 'Expect the Unexpected' but with most conservative biomass CCS / NET technology cost assumptions</v>
      </c>
      <c r="B430" s="15" t="s">
        <v>43</v>
      </c>
      <c r="C430" s="15" t="s">
        <v>75</v>
      </c>
      <c r="D430" s="16">
        <v>0</v>
      </c>
      <c r="E430" s="16">
        <v>0</v>
      </c>
      <c r="F430" s="16">
        <v>0</v>
      </c>
      <c r="G430" s="16">
        <v>3.0836490155303533</v>
      </c>
      <c r="H430" s="16">
        <v>11.498654554924284</v>
      </c>
      <c r="I430" s="16">
        <v>121.29741132117221</v>
      </c>
      <c r="J430" s="16">
        <v>325.98051947942696</v>
      </c>
      <c r="K430" s="16">
        <v>386.4797128390062</v>
      </c>
      <c r="L430" s="16">
        <v>764.89264288837865</v>
      </c>
      <c r="M430" s="16">
        <v>75.359442780052007</v>
      </c>
      <c r="N430" s="16">
        <v>469.92155247921255</v>
      </c>
    </row>
    <row r="431" spans="1:14" x14ac:dyDescent="0.3">
      <c r="A431" s="15" t="str">
        <f>INDEX('R1. Scenario specifications'!$C$11:$C$49,MATCH($B431,'R1. Scenario specifications'!$A$11:$A$49,0))</f>
        <v>Current 1.75DS, 2020 start, 'Expect the Unexpected' but with most conservative biomass CCS / NET technology cost assumptions</v>
      </c>
      <c r="B431" s="15" t="s">
        <v>43</v>
      </c>
      <c r="C431" s="15" t="s">
        <v>67</v>
      </c>
      <c r="D431" s="16">
        <v>0.27881728888888901</v>
      </c>
      <c r="E431" s="16">
        <v>0.33361993333333301</v>
      </c>
      <c r="F431" s="16">
        <v>83.8700462272528</v>
      </c>
      <c r="G431" s="16">
        <v>53.53277898674402</v>
      </c>
      <c r="H431" s="16">
        <v>144.02566360792665</v>
      </c>
      <c r="I431" s="16">
        <v>65.263226965948661</v>
      </c>
      <c r="J431" s="16">
        <v>163.06180027577949</v>
      </c>
      <c r="K431" s="16">
        <v>220.1487454338168</v>
      </c>
      <c r="L431" s="16">
        <v>418.18298736397304</v>
      </c>
      <c r="M431" s="16">
        <v>64.926303732959738</v>
      </c>
      <c r="N431" s="16">
        <v>618.95844243736246</v>
      </c>
    </row>
    <row r="432" spans="1:14" x14ac:dyDescent="0.3">
      <c r="A432" s="15" t="str">
        <f>INDEX('R1. Scenario specifications'!$C$11:$C$49,MATCH($B432,'R1. Scenario specifications'!$A$11:$A$49,0))</f>
        <v>Current 1.75DS, 2020 start, 'Expect the Unexpected' but with most conservative biomass CCS / NET technology cost assumptions</v>
      </c>
      <c r="B432" s="15" t="s">
        <v>43</v>
      </c>
      <c r="C432" s="15" t="s">
        <v>68</v>
      </c>
      <c r="D432" s="16">
        <v>122.79600979273579</v>
      </c>
      <c r="E432" s="16">
        <v>183.8081179848495</v>
      </c>
      <c r="F432" s="16">
        <v>144.31256799092671</v>
      </c>
      <c r="G432" s="16">
        <v>245.82081229349131</v>
      </c>
      <c r="H432" s="16">
        <v>256.31701777913298</v>
      </c>
      <c r="I432" s="16">
        <v>186.91865108488</v>
      </c>
      <c r="J432" s="16">
        <v>151.38689880014161</v>
      </c>
      <c r="K432" s="16">
        <v>609.97296908277383</v>
      </c>
      <c r="L432" s="16">
        <v>328.1561456561551</v>
      </c>
      <c r="M432" s="16">
        <v>83.654625549776569</v>
      </c>
      <c r="N432" s="16">
        <v>62.43430452243858</v>
      </c>
    </row>
    <row r="433" spans="1:14" x14ac:dyDescent="0.3">
      <c r="A433" s="15" t="str">
        <f>INDEX('R1. Scenario specifications'!$C$11:$C$49,MATCH($B433,'R1. Scenario specifications'!$A$11:$A$49,0))</f>
        <v>Current 1.75DS, 2020 start, 'Expect the Unexpected' but with most conservative biomass CCS / NET technology cost assumptions</v>
      </c>
      <c r="B433" s="15" t="s">
        <v>43</v>
      </c>
      <c r="C433" s="15" t="s">
        <v>69</v>
      </c>
      <c r="D433" s="16">
        <v>0</v>
      </c>
      <c r="E433" s="16">
        <v>0</v>
      </c>
      <c r="F433" s="16">
        <v>3.098502596802537</v>
      </c>
      <c r="G433" s="16">
        <v>91.194321610765343</v>
      </c>
      <c r="H433" s="16">
        <v>304.63288594769665</v>
      </c>
      <c r="I433" s="16">
        <v>565.54063859729763</v>
      </c>
      <c r="J433" s="16">
        <v>210.7765180054262</v>
      </c>
      <c r="K433" s="16">
        <v>290.85466877075692</v>
      </c>
      <c r="L433" s="16">
        <v>361.38357302817542</v>
      </c>
      <c r="M433" s="16">
        <v>573.83130922984083</v>
      </c>
      <c r="N433" s="16">
        <v>0</v>
      </c>
    </row>
    <row r="434" spans="1:14" x14ac:dyDescent="0.3">
      <c r="A434" s="15" t="str">
        <f>INDEX('R1. Scenario specifications'!$C$11:$C$49,MATCH($B434,'R1. Scenario specifications'!$A$11:$A$49,0))</f>
        <v>Current 1.75DS, 2020 start, 'Expect the Unexpected' but with most conservative biomass CCS / NET technology cost assumptions</v>
      </c>
      <c r="B434" s="15" t="s">
        <v>43</v>
      </c>
      <c r="C434" s="15" t="s">
        <v>70</v>
      </c>
      <c r="D434" s="16">
        <v>68.825092565658878</v>
      </c>
      <c r="E434" s="16">
        <v>21.048080922283248</v>
      </c>
      <c r="F434" s="16">
        <v>0.39656849116918191</v>
      </c>
      <c r="G434" s="16">
        <v>14.117465108794327</v>
      </c>
      <c r="H434" s="16">
        <v>9.0438269677542404</v>
      </c>
      <c r="I434" s="16">
        <v>0.16392172102295399</v>
      </c>
      <c r="J434" s="16">
        <v>10.800934198093806</v>
      </c>
      <c r="K434" s="16">
        <v>41.707502135746715</v>
      </c>
      <c r="L434" s="16">
        <v>30.15826803576017</v>
      </c>
      <c r="M434" s="16">
        <v>134.61808303206541</v>
      </c>
      <c r="N434" s="16">
        <v>99.744733381793168</v>
      </c>
    </row>
    <row r="435" spans="1:14" x14ac:dyDescent="0.3">
      <c r="A435" s="15" t="str">
        <f>INDEX('R1. Scenario specifications'!$C$11:$C$49,MATCH($B435,'R1. Scenario specifications'!$A$11:$A$49,0))</f>
        <v>Current 1.75DS, 2020 start, 'Expect the Unexpected' but with most conservative biomass CCS / NET technology cost assumptions</v>
      </c>
      <c r="B435" s="15" t="s">
        <v>43</v>
      </c>
      <c r="C435" s="15" t="s">
        <v>71</v>
      </c>
      <c r="D435" s="16">
        <v>12.637708883949241</v>
      </c>
      <c r="E435" s="16">
        <v>82.719415916369499</v>
      </c>
      <c r="F435" s="16">
        <v>173.59560256780961</v>
      </c>
      <c r="G435" s="16">
        <v>1012.6218804540287</v>
      </c>
      <c r="H435" s="16">
        <v>3246.7732475853818</v>
      </c>
      <c r="I435" s="16">
        <v>2289.9422855428193</v>
      </c>
      <c r="J435" s="16">
        <v>3146.1909222674981</v>
      </c>
      <c r="K435" s="16">
        <v>8241.2098943261099</v>
      </c>
      <c r="L435" s="16">
        <v>8539.2907547846371</v>
      </c>
      <c r="M435" s="16">
        <v>7849.3485474158288</v>
      </c>
      <c r="N435" s="16">
        <v>10828.830332969013</v>
      </c>
    </row>
    <row r="436" spans="1:14" x14ac:dyDescent="0.3">
      <c r="A436" s="15" t="str">
        <f>INDEX('R1. Scenario specifications'!$C$11:$C$49,MATCH($B436,'R1. Scenario specifications'!$A$11:$A$49,0))</f>
        <v>Current 1.75DS, 2020 start, 'Expect the Unexpected' but with most conservative biomass CCS / NET technology cost assumptions</v>
      </c>
      <c r="B436" s="15" t="s">
        <v>43</v>
      </c>
      <c r="C436" s="15" t="s">
        <v>72</v>
      </c>
      <c r="D436" s="16">
        <v>3.9388921868092472E-3</v>
      </c>
      <c r="E436" s="16">
        <v>1.0352472304670233</v>
      </c>
      <c r="F436" s="16">
        <v>1.710734171095331</v>
      </c>
      <c r="G436" s="16">
        <v>10.801856382858132</v>
      </c>
      <c r="H436" s="16">
        <v>2.3716458565875524</v>
      </c>
      <c r="I436" s="16">
        <v>10.121283894929928</v>
      </c>
      <c r="J436" s="16">
        <v>7.1854742664750209</v>
      </c>
      <c r="K436" s="16">
        <v>74.413450292806615</v>
      </c>
      <c r="L436" s="16">
        <v>92.253399687941652</v>
      </c>
      <c r="M436" s="16">
        <v>36.717195645523759</v>
      </c>
      <c r="N436" s="16">
        <v>82.248371330489476</v>
      </c>
    </row>
    <row r="437" spans="1:14" x14ac:dyDescent="0.3">
      <c r="A437" s="15" t="str">
        <f>INDEX('R1. Scenario specifications'!$C$11:$C$49,MATCH($B437,'R1. Scenario specifications'!$A$11:$A$49,0))</f>
        <v>Current 1.75DS, 2020 start, 'Expect the Unexpected' but with most conservative biomass CCS / NET technology cost assumptions</v>
      </c>
      <c r="B437" s="15" t="s">
        <v>43</v>
      </c>
      <c r="C437" s="15" t="s">
        <v>73</v>
      </c>
      <c r="D437" s="16">
        <v>164.94116315871048</v>
      </c>
      <c r="E437" s="16">
        <v>30.000000000000007</v>
      </c>
      <c r="F437" s="16">
        <v>130.00000000000003</v>
      </c>
      <c r="G437" s="16">
        <v>1501.4347319091567</v>
      </c>
      <c r="H437" s="16">
        <v>1934.2917749025219</v>
      </c>
      <c r="I437" s="16">
        <v>1811.4913970272728</v>
      </c>
      <c r="J437" s="16">
        <v>3720.3398499102564</v>
      </c>
      <c r="K437" s="16">
        <v>5446.7146074190114</v>
      </c>
      <c r="L437" s="16">
        <v>8984.7111114467316</v>
      </c>
      <c r="M437" s="16">
        <v>10169.202171261968</v>
      </c>
      <c r="N437" s="16">
        <v>11955.072367990597</v>
      </c>
    </row>
    <row r="438" spans="1:14" x14ac:dyDescent="0.3">
      <c r="A438" s="15" t="str">
        <f>INDEX('R1. Scenario specifications'!$C$11:$C$49,MATCH($B438,'R1. Scenario specifications'!$A$11:$A$49,0))</f>
        <v>Current 1.75DS, 2030 start, 'Expect the Unexpected' but with most conservative biomass CCS / NET technology cost assumptions</v>
      </c>
      <c r="B438" s="15" t="s">
        <v>44</v>
      </c>
      <c r="C438" s="15" t="s">
        <v>64</v>
      </c>
      <c r="D438" s="16">
        <v>0</v>
      </c>
      <c r="E438" s="16">
        <v>8.5297953835634104</v>
      </c>
      <c r="F438" s="16">
        <v>92.730153339167117</v>
      </c>
      <c r="G438" s="16">
        <v>339.49666438671392</v>
      </c>
      <c r="H438" s="16">
        <v>154.12638212214387</v>
      </c>
      <c r="I438" s="16">
        <v>5.2698978917540602</v>
      </c>
      <c r="J438" s="16">
        <v>0.754284402718856</v>
      </c>
      <c r="K438" s="16">
        <v>0</v>
      </c>
      <c r="L438" s="16">
        <v>0</v>
      </c>
      <c r="M438" s="16">
        <v>6.2368773153320696</v>
      </c>
      <c r="N438" s="16">
        <v>0</v>
      </c>
    </row>
    <row r="439" spans="1:14" x14ac:dyDescent="0.3">
      <c r="A439" s="15" t="str">
        <f>INDEX('R1. Scenario specifications'!$C$11:$C$49,MATCH($B439,'R1. Scenario specifications'!$A$11:$A$49,0))</f>
        <v>Current 1.75DS, 2030 start, 'Expect the Unexpected' but with most conservative biomass CCS / NET technology cost assumptions</v>
      </c>
      <c r="B439" s="15" t="s">
        <v>44</v>
      </c>
      <c r="C439" s="15" t="s">
        <v>74</v>
      </c>
      <c r="D439" s="16">
        <v>0</v>
      </c>
      <c r="E439" s="16">
        <v>0</v>
      </c>
      <c r="F439" s="16">
        <v>0</v>
      </c>
      <c r="G439" s="16">
        <v>0</v>
      </c>
      <c r="H439" s="16">
        <v>33.051066326497484</v>
      </c>
      <c r="I439" s="16">
        <v>548.96489419126442</v>
      </c>
      <c r="J439" s="16">
        <v>2468.4137231572395</v>
      </c>
      <c r="K439" s="16">
        <v>62.121747553061809</v>
      </c>
      <c r="L439" s="16">
        <v>1116.9784233349158</v>
      </c>
      <c r="M439" s="16">
        <v>1800.798854299052</v>
      </c>
      <c r="N439" s="16">
        <v>1430.9475179736669</v>
      </c>
    </row>
    <row r="440" spans="1:14" x14ac:dyDescent="0.3">
      <c r="A440" s="15" t="str">
        <f>INDEX('R1. Scenario specifications'!$C$11:$C$49,MATCH($B440,'R1. Scenario specifications'!$A$11:$A$49,0))</f>
        <v>Current 1.75DS, 2030 start, 'Expect the Unexpected' but with most conservative biomass CCS / NET technology cost assumptions</v>
      </c>
      <c r="B440" s="15" t="s">
        <v>44</v>
      </c>
      <c r="C440" s="15" t="s">
        <v>65</v>
      </c>
      <c r="D440" s="16">
        <v>471.41051111951538</v>
      </c>
      <c r="E440" s="16">
        <v>245.88488321714567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</row>
    <row r="441" spans="1:14" x14ac:dyDescent="0.3">
      <c r="A441" s="15" t="str">
        <f>INDEX('R1. Scenario specifications'!$C$11:$C$49,MATCH($B441,'R1. Scenario specifications'!$A$11:$A$49,0))</f>
        <v>Current 1.75DS, 2030 start, 'Expect the Unexpected' but with most conservative biomass CCS / NET technology cost assumptions</v>
      </c>
      <c r="B441" s="15" t="s">
        <v>44</v>
      </c>
      <c r="C441" s="15" t="s">
        <v>66</v>
      </c>
      <c r="D441" s="16">
        <v>200.44406894966971</v>
      </c>
      <c r="E441" s="16">
        <v>625.75220065602798</v>
      </c>
      <c r="F441" s="16">
        <v>508.29573757492358</v>
      </c>
      <c r="G441" s="16">
        <v>23.216637861315313</v>
      </c>
      <c r="H441" s="16">
        <v>113.27986068953469</v>
      </c>
      <c r="I441" s="16">
        <v>228.80871801510625</v>
      </c>
      <c r="J441" s="16">
        <v>104.00079799272915</v>
      </c>
      <c r="K441" s="16">
        <v>3.0279672978567298</v>
      </c>
      <c r="L441" s="16">
        <v>7.7298658674646106</v>
      </c>
      <c r="M441" s="16">
        <v>252.03983744009102</v>
      </c>
      <c r="N441" s="16">
        <v>34.817590885818156</v>
      </c>
    </row>
    <row r="442" spans="1:14" x14ac:dyDescent="0.3">
      <c r="A442" s="15" t="str">
        <f>INDEX('R1. Scenario specifications'!$C$11:$C$49,MATCH($B442,'R1. Scenario specifications'!$A$11:$A$49,0))</f>
        <v>Current 1.75DS, 2030 start, 'Expect the Unexpected' but with most conservative biomass CCS / NET technology cost assumptions</v>
      </c>
      <c r="B442" s="15" t="s">
        <v>44</v>
      </c>
      <c r="C442" s="15" t="s">
        <v>75</v>
      </c>
      <c r="D442" s="16">
        <v>0</v>
      </c>
      <c r="E442" s="16">
        <v>0</v>
      </c>
      <c r="F442" s="16">
        <v>0</v>
      </c>
      <c r="G442" s="16">
        <v>0</v>
      </c>
      <c r="H442" s="16">
        <v>1.1069172668694101</v>
      </c>
      <c r="I442" s="16">
        <v>22.386936850855001</v>
      </c>
      <c r="J442" s="16">
        <v>136.5825784052347</v>
      </c>
      <c r="K442" s="16">
        <v>593.58392952034728</v>
      </c>
      <c r="L442" s="16">
        <v>295.75599117582505</v>
      </c>
      <c r="M442" s="16">
        <v>214.57607275182505</v>
      </c>
      <c r="N442" s="16">
        <v>1017.1170363269164</v>
      </c>
    </row>
    <row r="443" spans="1:14" x14ac:dyDescent="0.3">
      <c r="A443" s="15" t="str">
        <f>INDEX('R1. Scenario specifications'!$C$11:$C$49,MATCH($B443,'R1. Scenario specifications'!$A$11:$A$49,0))</f>
        <v>Current 1.75DS, 2030 start, 'Expect the Unexpected' but with most conservative biomass CCS / NET technology cost assumptions</v>
      </c>
      <c r="B443" s="15" t="s">
        <v>44</v>
      </c>
      <c r="C443" s="15" t="s">
        <v>67</v>
      </c>
      <c r="D443" s="16">
        <v>0.27881728888888901</v>
      </c>
      <c r="E443" s="16">
        <v>0.33361993333333301</v>
      </c>
      <c r="F443" s="16">
        <v>83.8700462272528</v>
      </c>
      <c r="G443" s="16">
        <v>53.53277898674402</v>
      </c>
      <c r="H443" s="16">
        <v>180.89320723172983</v>
      </c>
      <c r="I443" s="16">
        <v>214.57760143696504</v>
      </c>
      <c r="J443" s="16">
        <v>79.106237832129921</v>
      </c>
      <c r="K443" s="16">
        <v>50.506529352466792</v>
      </c>
      <c r="L443" s="16">
        <v>479.74133509385399</v>
      </c>
      <c r="M443" s="16">
        <v>144.1555533371565</v>
      </c>
      <c r="N443" s="16">
        <v>1094.9529055909402</v>
      </c>
    </row>
    <row r="444" spans="1:14" x14ac:dyDescent="0.3">
      <c r="A444" s="15" t="str">
        <f>INDEX('R1. Scenario specifications'!$C$11:$C$49,MATCH($B444,'R1. Scenario specifications'!$A$11:$A$49,0))</f>
        <v>Current 1.75DS, 2030 start, 'Expect the Unexpected' but with most conservative biomass CCS / NET technology cost assumptions</v>
      </c>
      <c r="B444" s="15" t="s">
        <v>44</v>
      </c>
      <c r="C444" s="15" t="s">
        <v>68</v>
      </c>
      <c r="D444" s="16">
        <v>122.79600979273579</v>
      </c>
      <c r="E444" s="16">
        <v>183.8081179848495</v>
      </c>
      <c r="F444" s="16">
        <v>144.31256799092671</v>
      </c>
      <c r="G444" s="16">
        <v>127.98079652186694</v>
      </c>
      <c r="H444" s="16">
        <v>611.48629512216007</v>
      </c>
      <c r="I444" s="16">
        <v>243.22431090271638</v>
      </c>
      <c r="J444" s="16">
        <v>118.34071053285859</v>
      </c>
      <c r="K444" s="16">
        <v>380.2646650850146</v>
      </c>
      <c r="L444" s="16">
        <v>392.64663262982566</v>
      </c>
      <c r="M444" s="16">
        <v>84.15547305870038</v>
      </c>
      <c r="N444" s="16">
        <v>58.695086337980214</v>
      </c>
    </row>
    <row r="445" spans="1:14" x14ac:dyDescent="0.3">
      <c r="A445" s="15" t="str">
        <f>INDEX('R1. Scenario specifications'!$C$11:$C$49,MATCH($B445,'R1. Scenario specifications'!$A$11:$A$49,0))</f>
        <v>Current 1.75DS, 2030 start, 'Expect the Unexpected' but with most conservative biomass CCS / NET technology cost assumptions</v>
      </c>
      <c r="B445" s="15" t="s">
        <v>44</v>
      </c>
      <c r="C445" s="15" t="s">
        <v>69</v>
      </c>
      <c r="D445" s="16">
        <v>0</v>
      </c>
      <c r="E445" s="16">
        <v>0</v>
      </c>
      <c r="F445" s="16">
        <v>3.098502596802537</v>
      </c>
      <c r="G445" s="16">
        <v>36.552837722778129</v>
      </c>
      <c r="H445" s="16">
        <v>426.29119427703603</v>
      </c>
      <c r="I445" s="16">
        <v>658.32925312707471</v>
      </c>
      <c r="J445" s="16">
        <v>90.405459387940297</v>
      </c>
      <c r="K445" s="16">
        <v>165.79509179129676</v>
      </c>
      <c r="L445" s="16">
        <v>510.72836196129072</v>
      </c>
      <c r="M445" s="16">
        <v>712.2401059035908</v>
      </c>
      <c r="N445" s="16">
        <v>0</v>
      </c>
    </row>
    <row r="446" spans="1:14" x14ac:dyDescent="0.3">
      <c r="A446" s="15" t="str">
        <f>INDEX('R1. Scenario specifications'!$C$11:$C$49,MATCH($B446,'R1. Scenario specifications'!$A$11:$A$49,0))</f>
        <v>Current 1.75DS, 2030 start, 'Expect the Unexpected' but with most conservative biomass CCS / NET technology cost assumptions</v>
      </c>
      <c r="B446" s="15" t="s">
        <v>44</v>
      </c>
      <c r="C446" s="15" t="s">
        <v>70</v>
      </c>
      <c r="D446" s="16">
        <v>68.825092565658878</v>
      </c>
      <c r="E446" s="16">
        <v>21.048080922283248</v>
      </c>
      <c r="F446" s="16">
        <v>0.39656849116918191</v>
      </c>
      <c r="G446" s="16">
        <v>0.90110621889710196</v>
      </c>
      <c r="H446" s="16">
        <v>6.4060039980778889</v>
      </c>
      <c r="I446" s="16">
        <v>0</v>
      </c>
      <c r="J446" s="16">
        <v>18.841139768498557</v>
      </c>
      <c r="K446" s="16">
        <v>37.120658314535738</v>
      </c>
      <c r="L446" s="16">
        <v>44.37430423389663</v>
      </c>
      <c r="M446" s="16">
        <v>63.372780654909498</v>
      </c>
      <c r="N446" s="16">
        <v>151.90420485718278</v>
      </c>
    </row>
    <row r="447" spans="1:14" x14ac:dyDescent="0.3">
      <c r="A447" s="15" t="str">
        <f>INDEX('R1. Scenario specifications'!$C$11:$C$49,MATCH($B447,'R1. Scenario specifications'!$A$11:$A$49,0))</f>
        <v>Current 1.75DS, 2030 start, 'Expect the Unexpected' but with most conservative biomass CCS / NET technology cost assumptions</v>
      </c>
      <c r="B447" s="15" t="s">
        <v>44</v>
      </c>
      <c r="C447" s="15" t="s">
        <v>71</v>
      </c>
      <c r="D447" s="16">
        <v>12.637708883949241</v>
      </c>
      <c r="E447" s="16">
        <v>82.719415916369499</v>
      </c>
      <c r="F447" s="16">
        <v>173.59560256780961</v>
      </c>
      <c r="G447" s="16">
        <v>581.64638443326044</v>
      </c>
      <c r="H447" s="16">
        <v>2765.9923089126905</v>
      </c>
      <c r="I447" s="16">
        <v>4069.8267784687214</v>
      </c>
      <c r="J447" s="16">
        <v>4755.1691242381412</v>
      </c>
      <c r="K447" s="16">
        <v>6333.1835322793304</v>
      </c>
      <c r="L447" s="16">
        <v>8418.177530024419</v>
      </c>
      <c r="M447" s="16">
        <v>8345.3371067282133</v>
      </c>
      <c r="N447" s="16">
        <v>9916.1542031971749</v>
      </c>
    </row>
    <row r="448" spans="1:14" x14ac:dyDescent="0.3">
      <c r="A448" s="15" t="str">
        <f>INDEX('R1. Scenario specifications'!$C$11:$C$49,MATCH($B448,'R1. Scenario specifications'!$A$11:$A$49,0))</f>
        <v>Current 1.75DS, 2030 start, 'Expect the Unexpected' but with most conservative biomass CCS / NET technology cost assumptions</v>
      </c>
      <c r="B448" s="15" t="s">
        <v>44</v>
      </c>
      <c r="C448" s="15" t="s">
        <v>72</v>
      </c>
      <c r="D448" s="16">
        <v>3.9388921868092472E-3</v>
      </c>
      <c r="E448" s="16">
        <v>1.0352472304670233</v>
      </c>
      <c r="F448" s="16">
        <v>1.710734171095331</v>
      </c>
      <c r="G448" s="16">
        <v>10.613038269375846</v>
      </c>
      <c r="H448" s="16">
        <v>1.6471765923021378</v>
      </c>
      <c r="I448" s="16">
        <v>6.5631584138142474</v>
      </c>
      <c r="J448" s="16">
        <v>11.072743692381072</v>
      </c>
      <c r="K448" s="16">
        <v>58.94810119033562</v>
      </c>
      <c r="L448" s="16">
        <v>8.5411989715282228</v>
      </c>
      <c r="M448" s="16">
        <v>32.10220887400915</v>
      </c>
      <c r="N448" s="16">
        <v>36.800895595126228</v>
      </c>
    </row>
    <row r="449" spans="1:14" x14ac:dyDescent="0.3">
      <c r="A449" s="15" t="str">
        <f>INDEX('R1. Scenario specifications'!$C$11:$C$49,MATCH($B449,'R1. Scenario specifications'!$A$11:$A$49,0))</f>
        <v>Current 1.75DS, 2030 start, 'Expect the Unexpected' but with most conservative biomass CCS / NET technology cost assumptions</v>
      </c>
      <c r="B449" s="15" t="s">
        <v>44</v>
      </c>
      <c r="C449" s="15" t="s">
        <v>73</v>
      </c>
      <c r="D449" s="16">
        <v>164.94116315871048</v>
      </c>
      <c r="E449" s="16">
        <v>30.000000000000007</v>
      </c>
      <c r="F449" s="16">
        <v>130.00000000000003</v>
      </c>
      <c r="G449" s="16">
        <v>413.06145676947369</v>
      </c>
      <c r="H449" s="16">
        <v>2043.8139006702904</v>
      </c>
      <c r="I449" s="16">
        <v>2347.6363022595247</v>
      </c>
      <c r="J449" s="16">
        <v>4532.1628113236384</v>
      </c>
      <c r="K449" s="16">
        <v>4381.0094999098819</v>
      </c>
      <c r="L449" s="16">
        <v>8097.8996449754441</v>
      </c>
      <c r="M449" s="16">
        <v>10002.270274343598</v>
      </c>
      <c r="N449" s="16">
        <v>12128.424461454004</v>
      </c>
    </row>
    <row r="450" spans="1:14" x14ac:dyDescent="0.3">
      <c r="A450" s="15" t="str">
        <f>INDEX('R1. Scenario specifications'!$C$11:$C$49,MATCH($B450,'R1. Scenario specifications'!$A$11:$A$49,0))</f>
        <v>Current 2DS, 2030 start, 'Expect the Unexpected' but with cheap renewables</v>
      </c>
      <c r="B450" s="15" t="s">
        <v>45</v>
      </c>
      <c r="C450" s="15" t="s">
        <v>64</v>
      </c>
      <c r="D450" s="16">
        <v>0</v>
      </c>
      <c r="E450" s="16">
        <v>8.5297953835634104</v>
      </c>
      <c r="F450" s="16">
        <v>92.730153339167117</v>
      </c>
      <c r="G450" s="16">
        <v>339.49666438671392</v>
      </c>
      <c r="H450" s="16">
        <v>182.94513643287615</v>
      </c>
      <c r="I450" s="16">
        <v>50.178181568516095</v>
      </c>
      <c r="J450" s="16">
        <v>26.942927439758606</v>
      </c>
      <c r="K450" s="16">
        <v>0</v>
      </c>
      <c r="L450" s="16">
        <v>6.2369048899496304</v>
      </c>
      <c r="M450" s="16">
        <v>0</v>
      </c>
      <c r="N450" s="16">
        <v>0</v>
      </c>
    </row>
    <row r="451" spans="1:14" x14ac:dyDescent="0.3">
      <c r="A451" s="15" t="str">
        <f>INDEX('R1. Scenario specifications'!$C$11:$C$49,MATCH($B451,'R1. Scenario specifications'!$A$11:$A$49,0))</f>
        <v>Current 2DS, 2030 start, 'Expect the Unexpected' but with cheap renewables</v>
      </c>
      <c r="B451" s="15" t="s">
        <v>45</v>
      </c>
      <c r="C451" s="15" t="s">
        <v>74</v>
      </c>
      <c r="D451" s="16">
        <v>0</v>
      </c>
      <c r="E451" s="16">
        <v>0</v>
      </c>
      <c r="F451" s="16">
        <v>0</v>
      </c>
      <c r="G451" s="16">
        <v>0</v>
      </c>
      <c r="H451" s="16">
        <v>22.738939577230902</v>
      </c>
      <c r="I451" s="16">
        <v>130.81296975121208</v>
      </c>
      <c r="J451" s="16">
        <v>803.19906002934181</v>
      </c>
      <c r="K451" s="16">
        <v>1086.4858608612917</v>
      </c>
      <c r="L451" s="16">
        <v>1166.58202579469</v>
      </c>
      <c r="M451" s="16">
        <v>937.08474721388836</v>
      </c>
      <c r="N451" s="16">
        <v>1470.363973423533</v>
      </c>
    </row>
    <row r="452" spans="1:14" x14ac:dyDescent="0.3">
      <c r="A452" s="15" t="str">
        <f>INDEX('R1. Scenario specifications'!$C$11:$C$49,MATCH($B452,'R1. Scenario specifications'!$A$11:$A$49,0))</f>
        <v>Current 2DS, 2030 start, 'Expect the Unexpected' but with cheap renewables</v>
      </c>
      <c r="B452" s="15" t="s">
        <v>45</v>
      </c>
      <c r="C452" s="15" t="s">
        <v>65</v>
      </c>
      <c r="D452" s="16">
        <v>471.41051111951538</v>
      </c>
      <c r="E452" s="16">
        <v>245.88488321714567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>
        <v>0</v>
      </c>
      <c r="N452" s="16">
        <v>0</v>
      </c>
    </row>
    <row r="453" spans="1:14" x14ac:dyDescent="0.3">
      <c r="A453" s="15" t="str">
        <f>INDEX('R1. Scenario specifications'!$C$11:$C$49,MATCH($B453,'R1. Scenario specifications'!$A$11:$A$49,0))</f>
        <v>Current 2DS, 2030 start, 'Expect the Unexpected' but with cheap renewables</v>
      </c>
      <c r="B453" s="15" t="s">
        <v>45</v>
      </c>
      <c r="C453" s="15" t="s">
        <v>66</v>
      </c>
      <c r="D453" s="16">
        <v>200.44406894966971</v>
      </c>
      <c r="E453" s="16">
        <v>625.75220065602798</v>
      </c>
      <c r="F453" s="16">
        <v>508.29573757492358</v>
      </c>
      <c r="G453" s="16">
        <v>23.216637861315313</v>
      </c>
      <c r="H453" s="16">
        <v>88.168681437582705</v>
      </c>
      <c r="I453" s="16">
        <v>376.33516103736503</v>
      </c>
      <c r="J453" s="16">
        <v>92.457595290163752</v>
      </c>
      <c r="K453" s="16">
        <v>104.32306163044335</v>
      </c>
      <c r="L453" s="16">
        <v>92.244151345595625</v>
      </c>
      <c r="M453" s="16">
        <v>25.480072976388563</v>
      </c>
      <c r="N453" s="16">
        <v>50.864820448628606</v>
      </c>
    </row>
    <row r="454" spans="1:14" x14ac:dyDescent="0.3">
      <c r="A454" s="15" t="str">
        <f>INDEX('R1. Scenario specifications'!$C$11:$C$49,MATCH($B454,'R1. Scenario specifications'!$A$11:$A$49,0))</f>
        <v>Current 2DS, 2030 start, 'Expect the Unexpected' but with cheap renewables</v>
      </c>
      <c r="B454" s="15" t="s">
        <v>45</v>
      </c>
      <c r="C454" s="15" t="s">
        <v>75</v>
      </c>
      <c r="D454" s="16">
        <v>0</v>
      </c>
      <c r="E454" s="16">
        <v>0</v>
      </c>
      <c r="F454" s="16">
        <v>0</v>
      </c>
      <c r="G454" s="16">
        <v>0</v>
      </c>
      <c r="H454" s="16">
        <v>6.4899242763597806</v>
      </c>
      <c r="I454" s="16">
        <v>0</v>
      </c>
      <c r="J454" s="16">
        <v>85.54542874618113</v>
      </c>
      <c r="K454" s="16">
        <v>175.40921053056672</v>
      </c>
      <c r="L454" s="16">
        <v>448.9841859323692</v>
      </c>
      <c r="M454" s="16">
        <v>479.13103497306707</v>
      </c>
      <c r="N454" s="16">
        <v>251.63775177404017</v>
      </c>
    </row>
    <row r="455" spans="1:14" x14ac:dyDescent="0.3">
      <c r="A455" s="15" t="str">
        <f>INDEX('R1. Scenario specifications'!$C$11:$C$49,MATCH($B455,'R1. Scenario specifications'!$A$11:$A$49,0))</f>
        <v>Current 2DS, 2030 start, 'Expect the Unexpected' but with cheap renewables</v>
      </c>
      <c r="B455" s="15" t="s">
        <v>45</v>
      </c>
      <c r="C455" s="15" t="s">
        <v>67</v>
      </c>
      <c r="D455" s="16">
        <v>0.27881728888888901</v>
      </c>
      <c r="E455" s="16">
        <v>0.33361993333333301</v>
      </c>
      <c r="F455" s="16">
        <v>83.8700462272528</v>
      </c>
      <c r="G455" s="16">
        <v>53.53277898674402</v>
      </c>
      <c r="H455" s="16">
        <v>68.612960851514771</v>
      </c>
      <c r="I455" s="16">
        <v>160.22347516861299</v>
      </c>
      <c r="J455" s="16">
        <v>83.542679058965518</v>
      </c>
      <c r="K455" s="16">
        <v>50.506529352466792</v>
      </c>
      <c r="L455" s="16">
        <v>275.17167368657829</v>
      </c>
      <c r="M455" s="16">
        <v>481.13460807065479</v>
      </c>
      <c r="N455" s="16">
        <v>143.34362946615573</v>
      </c>
    </row>
    <row r="456" spans="1:14" x14ac:dyDescent="0.3">
      <c r="A456" s="15" t="str">
        <f>INDEX('R1. Scenario specifications'!$C$11:$C$49,MATCH($B456,'R1. Scenario specifications'!$A$11:$A$49,0))</f>
        <v>Current 2DS, 2030 start, 'Expect the Unexpected' but with cheap renewables</v>
      </c>
      <c r="B456" s="15" t="s">
        <v>45</v>
      </c>
      <c r="C456" s="15" t="s">
        <v>68</v>
      </c>
      <c r="D456" s="16">
        <v>122.79600979273579</v>
      </c>
      <c r="E456" s="16">
        <v>183.8081179848495</v>
      </c>
      <c r="F456" s="16">
        <v>144.31256799092671</v>
      </c>
      <c r="G456" s="16">
        <v>127.98079652186694</v>
      </c>
      <c r="H456" s="16">
        <v>357.97196429104122</v>
      </c>
      <c r="I456" s="16">
        <v>133.68725332668674</v>
      </c>
      <c r="J456" s="16">
        <v>192.28332634760531</v>
      </c>
      <c r="K456" s="16">
        <v>277.68827167704291</v>
      </c>
      <c r="L456" s="16">
        <v>545.96973391765266</v>
      </c>
      <c r="M456" s="16">
        <v>316.63519326904566</v>
      </c>
      <c r="N456" s="16">
        <v>94.411793896234414</v>
      </c>
    </row>
    <row r="457" spans="1:14" x14ac:dyDescent="0.3">
      <c r="A457" s="15" t="str">
        <f>INDEX('R1. Scenario specifications'!$C$11:$C$49,MATCH($B457,'R1. Scenario specifications'!$A$11:$A$49,0))</f>
        <v>Current 2DS, 2030 start, 'Expect the Unexpected' but with cheap renewables</v>
      </c>
      <c r="B457" s="15" t="s">
        <v>45</v>
      </c>
      <c r="C457" s="15" t="s">
        <v>69</v>
      </c>
      <c r="D457" s="16">
        <v>0</v>
      </c>
      <c r="E457" s="16">
        <v>0</v>
      </c>
      <c r="F457" s="16">
        <v>3.098502596802537</v>
      </c>
      <c r="G457" s="16">
        <v>36.552837722778129</v>
      </c>
      <c r="H457" s="16">
        <v>308.49610246574196</v>
      </c>
      <c r="I457" s="16">
        <v>590.66063989283953</v>
      </c>
      <c r="J457" s="16">
        <v>183.79425644080152</v>
      </c>
      <c r="K457" s="16">
        <v>211.91914012716464</v>
      </c>
      <c r="L457" s="16">
        <v>429.13641135727272</v>
      </c>
      <c r="M457" s="16">
        <v>654.62036847841546</v>
      </c>
      <c r="N457" s="16">
        <v>0</v>
      </c>
    </row>
    <row r="458" spans="1:14" x14ac:dyDescent="0.3">
      <c r="A458" s="15" t="str">
        <f>INDEX('R1. Scenario specifications'!$C$11:$C$49,MATCH($B458,'R1. Scenario specifications'!$A$11:$A$49,0))</f>
        <v>Current 2DS, 2030 start, 'Expect the Unexpected' but with cheap renewables</v>
      </c>
      <c r="B458" s="15" t="s">
        <v>45</v>
      </c>
      <c r="C458" s="15" t="s">
        <v>70</v>
      </c>
      <c r="D458" s="16">
        <v>68.825092565658878</v>
      </c>
      <c r="E458" s="16">
        <v>21.048080922283248</v>
      </c>
      <c r="F458" s="16">
        <v>0.39656849116918191</v>
      </c>
      <c r="G458" s="16">
        <v>0.90110621889710196</v>
      </c>
      <c r="H458" s="16">
        <v>6.1023269260396305</v>
      </c>
      <c r="I458" s="16">
        <v>1.8944384343646199</v>
      </c>
      <c r="J458" s="16">
        <v>17.889756429837441</v>
      </c>
      <c r="K458" s="16">
        <v>16.027245721639559</v>
      </c>
      <c r="L458" s="16">
        <v>35.159478394092119</v>
      </c>
      <c r="M458" s="16">
        <v>55.281859995229553</v>
      </c>
      <c r="N458" s="16">
        <v>110.45432662919049</v>
      </c>
    </row>
    <row r="459" spans="1:14" x14ac:dyDescent="0.3">
      <c r="A459" s="15" t="str">
        <f>INDEX('R1. Scenario specifications'!$C$11:$C$49,MATCH($B459,'R1. Scenario specifications'!$A$11:$A$49,0))</f>
        <v>Current 2DS, 2030 start, 'Expect the Unexpected' but with cheap renewables</v>
      </c>
      <c r="B459" s="15" t="s">
        <v>45</v>
      </c>
      <c r="C459" s="15" t="s">
        <v>71</v>
      </c>
      <c r="D459" s="16">
        <v>12.637708883949241</v>
      </c>
      <c r="E459" s="16">
        <v>82.719415916369499</v>
      </c>
      <c r="F459" s="16">
        <v>173.59560256780961</v>
      </c>
      <c r="G459" s="16">
        <v>581.64638443326044</v>
      </c>
      <c r="H459" s="16">
        <v>2882.2377609913806</v>
      </c>
      <c r="I459" s="16">
        <v>3234.4464976786621</v>
      </c>
      <c r="J459" s="16">
        <v>2751.2519518460617</v>
      </c>
      <c r="K459" s="16">
        <v>4849.1267997453233</v>
      </c>
      <c r="L459" s="16">
        <v>7012.0232375936675</v>
      </c>
      <c r="M459" s="16">
        <v>8900.8119579437516</v>
      </c>
      <c r="N459" s="16">
        <v>7925.7959815793429</v>
      </c>
    </row>
    <row r="460" spans="1:14" x14ac:dyDescent="0.3">
      <c r="A460" s="15" t="str">
        <f>INDEX('R1. Scenario specifications'!$C$11:$C$49,MATCH($B460,'R1. Scenario specifications'!$A$11:$A$49,0))</f>
        <v>Current 2DS, 2030 start, 'Expect the Unexpected' but with cheap renewables</v>
      </c>
      <c r="B460" s="15" t="s">
        <v>45</v>
      </c>
      <c r="C460" s="15" t="s">
        <v>72</v>
      </c>
      <c r="D460" s="16">
        <v>3.9388921868092472E-3</v>
      </c>
      <c r="E460" s="16">
        <v>1.0352472304670233</v>
      </c>
      <c r="F460" s="16">
        <v>1.710734171095331</v>
      </c>
      <c r="G460" s="16">
        <v>10.613038269375846</v>
      </c>
      <c r="H460" s="16">
        <v>1.4567584740198549</v>
      </c>
      <c r="I460" s="16">
        <v>5.6512966655079877</v>
      </c>
      <c r="J460" s="16">
        <v>6.6074503370628781</v>
      </c>
      <c r="K460" s="16">
        <v>44.305244689843263</v>
      </c>
      <c r="L460" s="16">
        <v>6.068668653307947</v>
      </c>
      <c r="M460" s="16">
        <v>23.166180092052848</v>
      </c>
      <c r="N460" s="16">
        <v>27.505021156676772</v>
      </c>
    </row>
    <row r="461" spans="1:14" x14ac:dyDescent="0.3">
      <c r="A461" s="15" t="str">
        <f>INDEX('R1. Scenario specifications'!$C$11:$C$49,MATCH($B461,'R1. Scenario specifications'!$A$11:$A$49,0))</f>
        <v>Current 2DS, 2030 start, 'Expect the Unexpected' but with cheap renewables</v>
      </c>
      <c r="B461" s="15" t="s">
        <v>45</v>
      </c>
      <c r="C461" s="15" t="s">
        <v>73</v>
      </c>
      <c r="D461" s="16">
        <v>164.94116315871048</v>
      </c>
      <c r="E461" s="16">
        <v>30.000000000000007</v>
      </c>
      <c r="F461" s="16">
        <v>130.00000000000003</v>
      </c>
      <c r="G461" s="16">
        <v>413.06145676947369</v>
      </c>
      <c r="H461" s="16">
        <v>1997.5400059642479</v>
      </c>
      <c r="I461" s="16">
        <v>1848.7080026152551</v>
      </c>
      <c r="J461" s="16">
        <v>2803.6175705274704</v>
      </c>
      <c r="K461" s="16">
        <v>4230.032117818464</v>
      </c>
      <c r="L461" s="16">
        <v>6100.3089746253772</v>
      </c>
      <c r="M461" s="16">
        <v>10339.821378276883</v>
      </c>
      <c r="N461" s="16">
        <v>10239.270754871281</v>
      </c>
    </row>
    <row r="462" spans="1:14" x14ac:dyDescent="0.3">
      <c r="A462" s="15" t="str">
        <f>INDEX('R1. Scenario specifications'!$C$11:$C$49,MATCH($B462,'R1. Scenario specifications'!$A$11:$A$49,0))</f>
        <v>Current 2DS, 2020 start, 'Expect the Unexpected' but with cheap CCS</v>
      </c>
      <c r="B462" s="15" t="s">
        <v>46</v>
      </c>
      <c r="C462" s="15" t="s">
        <v>64</v>
      </c>
      <c r="D462" s="16">
        <v>0</v>
      </c>
      <c r="E462" s="16">
        <v>8.5297953835634104</v>
      </c>
      <c r="F462" s="16">
        <v>92.730153339167117</v>
      </c>
      <c r="G462" s="16">
        <v>326.90143600164839</v>
      </c>
      <c r="H462" s="16">
        <v>78.129731152538469</v>
      </c>
      <c r="I462" s="16">
        <v>124.41755618069153</v>
      </c>
      <c r="J462" s="16">
        <v>16.216732620894593</v>
      </c>
      <c r="K462" s="16">
        <v>0</v>
      </c>
      <c r="L462" s="16">
        <v>6.2364467195281703</v>
      </c>
      <c r="M462" s="16">
        <v>0</v>
      </c>
      <c r="N462" s="16">
        <v>0</v>
      </c>
    </row>
    <row r="463" spans="1:14" x14ac:dyDescent="0.3">
      <c r="A463" s="15" t="str">
        <f>INDEX('R1. Scenario specifications'!$C$11:$C$49,MATCH($B463,'R1. Scenario specifications'!$A$11:$A$49,0))</f>
        <v>Current 2DS, 2020 start, 'Expect the Unexpected' but with cheap CCS</v>
      </c>
      <c r="B463" s="15" t="s">
        <v>46</v>
      </c>
      <c r="C463" s="15" t="s">
        <v>74</v>
      </c>
      <c r="D463" s="16">
        <v>0</v>
      </c>
      <c r="E463" s="16">
        <v>0</v>
      </c>
      <c r="F463" s="16">
        <v>0</v>
      </c>
      <c r="G463" s="16">
        <v>14.052664759319294</v>
      </c>
      <c r="H463" s="16">
        <v>102.75478576489708</v>
      </c>
      <c r="I463" s="16">
        <v>157.79578458937763</v>
      </c>
      <c r="J463" s="16">
        <v>1209.479430599165</v>
      </c>
      <c r="K463" s="16">
        <v>624.58992394170662</v>
      </c>
      <c r="L463" s="16">
        <v>1205.2302434246549</v>
      </c>
      <c r="M463" s="16">
        <v>1327.3576536319756</v>
      </c>
      <c r="N463" s="16">
        <v>1019.3607317129149</v>
      </c>
    </row>
    <row r="464" spans="1:14" x14ac:dyDescent="0.3">
      <c r="A464" s="15" t="str">
        <f>INDEX('R1. Scenario specifications'!$C$11:$C$49,MATCH($B464,'R1. Scenario specifications'!$A$11:$A$49,0))</f>
        <v>Current 2DS, 2020 start, 'Expect the Unexpected' but with cheap CCS</v>
      </c>
      <c r="B464" s="15" t="s">
        <v>46</v>
      </c>
      <c r="C464" s="15" t="s">
        <v>65</v>
      </c>
      <c r="D464" s="16">
        <v>471.41051111951538</v>
      </c>
      <c r="E464" s="16">
        <v>245.88488321714567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</row>
    <row r="465" spans="1:14" x14ac:dyDescent="0.3">
      <c r="A465" s="15" t="str">
        <f>INDEX('R1. Scenario specifications'!$C$11:$C$49,MATCH($B465,'R1. Scenario specifications'!$A$11:$A$49,0))</f>
        <v>Current 2DS, 2020 start, 'Expect the Unexpected' but with cheap CCS</v>
      </c>
      <c r="B465" s="15" t="s">
        <v>46</v>
      </c>
      <c r="C465" s="15" t="s">
        <v>66</v>
      </c>
      <c r="D465" s="16">
        <v>200.44406894966971</v>
      </c>
      <c r="E465" s="16">
        <v>625.75220065602798</v>
      </c>
      <c r="F465" s="16">
        <v>508.29573757492358</v>
      </c>
      <c r="G465" s="16">
        <v>50.130925605805949</v>
      </c>
      <c r="H465" s="16">
        <v>66.668000242711074</v>
      </c>
      <c r="I465" s="16">
        <v>349.99649312632221</v>
      </c>
      <c r="J465" s="16">
        <v>270.516466730979</v>
      </c>
      <c r="K465" s="16">
        <v>181.6333487498465</v>
      </c>
      <c r="L465" s="16">
        <v>50.595957759095853</v>
      </c>
      <c r="M465" s="16">
        <v>89.730688509185384</v>
      </c>
      <c r="N465" s="16">
        <v>130.25028853719135</v>
      </c>
    </row>
    <row r="466" spans="1:14" x14ac:dyDescent="0.3">
      <c r="A466" s="15" t="str">
        <f>INDEX('R1. Scenario specifications'!$C$11:$C$49,MATCH($B466,'R1. Scenario specifications'!$A$11:$A$49,0))</f>
        <v>Current 2DS, 2020 start, 'Expect the Unexpected' but with cheap CCS</v>
      </c>
      <c r="B466" s="15" t="s">
        <v>46</v>
      </c>
      <c r="C466" s="15" t="s">
        <v>75</v>
      </c>
      <c r="D466" s="16">
        <v>0</v>
      </c>
      <c r="E466" s="16">
        <v>0</v>
      </c>
      <c r="F466" s="16">
        <v>0</v>
      </c>
      <c r="G466" s="16">
        <v>0</v>
      </c>
      <c r="H466" s="16">
        <v>2.3059660366857617</v>
      </c>
      <c r="I466" s="16">
        <v>1.2805453416157297</v>
      </c>
      <c r="J466" s="16">
        <v>0</v>
      </c>
      <c r="K466" s="16">
        <v>110.44687092434694</v>
      </c>
      <c r="L466" s="16">
        <v>583.71069570955069</v>
      </c>
      <c r="M466" s="16">
        <v>433.38464096557993</v>
      </c>
      <c r="N466" s="16">
        <v>118.6412502410931</v>
      </c>
    </row>
    <row r="467" spans="1:14" x14ac:dyDescent="0.3">
      <c r="A467" s="15" t="str">
        <f>INDEX('R1. Scenario specifications'!$C$11:$C$49,MATCH($B467,'R1. Scenario specifications'!$A$11:$A$49,0))</f>
        <v>Current 2DS, 2020 start, 'Expect the Unexpected' but with cheap CCS</v>
      </c>
      <c r="B467" s="15" t="s">
        <v>46</v>
      </c>
      <c r="C467" s="15" t="s">
        <v>67</v>
      </c>
      <c r="D467" s="16">
        <v>0.27881728888888901</v>
      </c>
      <c r="E467" s="16">
        <v>0.33361993333333301</v>
      </c>
      <c r="F467" s="16">
        <v>83.8700462272528</v>
      </c>
      <c r="G467" s="16">
        <v>53.53277898674402</v>
      </c>
      <c r="H467" s="16">
        <v>58.487636627850129</v>
      </c>
      <c r="I467" s="16">
        <v>51.234242491471385</v>
      </c>
      <c r="J467" s="16">
        <v>176.29776721811757</v>
      </c>
      <c r="K467" s="16">
        <v>105.03998335516539</v>
      </c>
      <c r="L467" s="16">
        <v>321.1676343836794</v>
      </c>
      <c r="M467" s="16">
        <v>291.58631188126481</v>
      </c>
      <c r="N467" s="16">
        <v>138.38593881463567</v>
      </c>
    </row>
    <row r="468" spans="1:14" x14ac:dyDescent="0.3">
      <c r="A468" s="15" t="str">
        <f>INDEX('R1. Scenario specifications'!$C$11:$C$49,MATCH($B468,'R1. Scenario specifications'!$A$11:$A$49,0))</f>
        <v>Current 2DS, 2020 start, 'Expect the Unexpected' but with cheap CCS</v>
      </c>
      <c r="B468" s="15" t="s">
        <v>46</v>
      </c>
      <c r="C468" s="15" t="s">
        <v>68</v>
      </c>
      <c r="D468" s="16">
        <v>122.79600979273579</v>
      </c>
      <c r="E468" s="16">
        <v>183.8081179848495</v>
      </c>
      <c r="F468" s="16">
        <v>144.31256799092671</v>
      </c>
      <c r="G468" s="16">
        <v>124.1177100332573</v>
      </c>
      <c r="H468" s="16">
        <v>263.8092078038643</v>
      </c>
      <c r="I468" s="16">
        <v>156.26856672400925</v>
      </c>
      <c r="J468" s="16">
        <v>146.77165354389535</v>
      </c>
      <c r="K468" s="16">
        <v>294.50994807484693</v>
      </c>
      <c r="L468" s="16">
        <v>491.37828408664876</v>
      </c>
      <c r="M468" s="16">
        <v>392.80336539443948</v>
      </c>
      <c r="N468" s="16">
        <v>52.491364333981799</v>
      </c>
    </row>
    <row r="469" spans="1:14" x14ac:dyDescent="0.3">
      <c r="A469" s="15" t="str">
        <f>INDEX('R1. Scenario specifications'!$C$11:$C$49,MATCH($B469,'R1. Scenario specifications'!$A$11:$A$49,0))</f>
        <v>Current 2DS, 2020 start, 'Expect the Unexpected' but with cheap CCS</v>
      </c>
      <c r="B469" s="15" t="s">
        <v>46</v>
      </c>
      <c r="C469" s="15" t="s">
        <v>69</v>
      </c>
      <c r="D469" s="16">
        <v>0</v>
      </c>
      <c r="E469" s="16">
        <v>0</v>
      </c>
      <c r="F469" s="16">
        <v>3.098502596802537</v>
      </c>
      <c r="G469" s="16">
        <v>65.356201937811505</v>
      </c>
      <c r="H469" s="16">
        <v>257.34556687414164</v>
      </c>
      <c r="I469" s="16">
        <v>601.20642216915701</v>
      </c>
      <c r="J469" s="16">
        <v>201.70787488143731</v>
      </c>
      <c r="K469" s="16">
        <v>165.67976505580577</v>
      </c>
      <c r="L469" s="16">
        <v>446.1478773789508</v>
      </c>
      <c r="M469" s="16">
        <v>664.19204768468921</v>
      </c>
      <c r="N469" s="16">
        <v>0</v>
      </c>
    </row>
    <row r="470" spans="1:14" x14ac:dyDescent="0.3">
      <c r="A470" s="15" t="str">
        <f>INDEX('R1. Scenario specifications'!$C$11:$C$49,MATCH($B470,'R1. Scenario specifications'!$A$11:$A$49,0))</f>
        <v>Current 2DS, 2020 start, 'Expect the Unexpected' but with cheap CCS</v>
      </c>
      <c r="B470" s="15" t="s">
        <v>46</v>
      </c>
      <c r="C470" s="15" t="s">
        <v>70</v>
      </c>
      <c r="D470" s="16">
        <v>68.825092565658878</v>
      </c>
      <c r="E470" s="16">
        <v>21.048080922283248</v>
      </c>
      <c r="F470" s="16">
        <v>0.39656849116918191</v>
      </c>
      <c r="G470" s="16">
        <v>8.5591125966343142</v>
      </c>
      <c r="H470" s="16">
        <v>15.195393155802433</v>
      </c>
      <c r="I470" s="16">
        <v>2.58911559493083</v>
      </c>
      <c r="J470" s="16">
        <v>6.8600933496364984</v>
      </c>
      <c r="K470" s="16">
        <v>1.3853026273312199</v>
      </c>
      <c r="L470" s="16">
        <v>39.645347983158274</v>
      </c>
      <c r="M470" s="16">
        <v>43.813471878671905</v>
      </c>
      <c r="N470" s="16">
        <v>117.46705240031625</v>
      </c>
    </row>
    <row r="471" spans="1:14" x14ac:dyDescent="0.3">
      <c r="A471" s="15" t="str">
        <f>INDEX('R1. Scenario specifications'!$C$11:$C$49,MATCH($B471,'R1. Scenario specifications'!$A$11:$A$49,0))</f>
        <v>Current 2DS, 2020 start, 'Expect the Unexpected' but with cheap CCS</v>
      </c>
      <c r="B471" s="15" t="s">
        <v>46</v>
      </c>
      <c r="C471" s="15" t="s">
        <v>71</v>
      </c>
      <c r="D471" s="16">
        <v>12.637708883949241</v>
      </c>
      <c r="E471" s="16">
        <v>82.719415916369499</v>
      </c>
      <c r="F471" s="16">
        <v>173.59560256780961</v>
      </c>
      <c r="G471" s="16">
        <v>863.53358549375253</v>
      </c>
      <c r="H471" s="16">
        <v>3024.7800272424292</v>
      </c>
      <c r="I471" s="16">
        <v>2449.1568616253189</v>
      </c>
      <c r="J471" s="16">
        <v>2466.781820429896</v>
      </c>
      <c r="K471" s="16">
        <v>5340.6309983922647</v>
      </c>
      <c r="L471" s="16">
        <v>5554.2338753680788</v>
      </c>
      <c r="M471" s="16">
        <v>8481.4408053010811</v>
      </c>
      <c r="N471" s="16">
        <v>8361.2607590086918</v>
      </c>
    </row>
    <row r="472" spans="1:14" x14ac:dyDescent="0.3">
      <c r="A472" s="15" t="str">
        <f>INDEX('R1. Scenario specifications'!$C$11:$C$49,MATCH($B472,'R1. Scenario specifications'!$A$11:$A$49,0))</f>
        <v>Current 2DS, 2020 start, 'Expect the Unexpected' but with cheap CCS</v>
      </c>
      <c r="B472" s="15" t="s">
        <v>46</v>
      </c>
      <c r="C472" s="15" t="s">
        <v>72</v>
      </c>
      <c r="D472" s="16">
        <v>3.9388921868092472E-3</v>
      </c>
      <c r="E472" s="16">
        <v>1.0352472304670233</v>
      </c>
      <c r="F472" s="16">
        <v>1.710734171095331</v>
      </c>
      <c r="G472" s="16">
        <v>10.612238265775847</v>
      </c>
      <c r="H472" s="16">
        <v>1.4597841082812935</v>
      </c>
      <c r="I472" s="16">
        <v>5.6563419905097163</v>
      </c>
      <c r="J472" s="16">
        <v>6.6341392993778499</v>
      </c>
      <c r="K472" s="16">
        <v>47.907276165926866</v>
      </c>
      <c r="L472" s="16">
        <v>14.956909338040083</v>
      </c>
      <c r="M472" s="16">
        <v>24.763563369662343</v>
      </c>
      <c r="N472" s="16">
        <v>33.429352865956808</v>
      </c>
    </row>
    <row r="473" spans="1:14" x14ac:dyDescent="0.3">
      <c r="A473" s="15" t="str">
        <f>INDEX('R1. Scenario specifications'!$C$11:$C$49,MATCH($B473,'R1. Scenario specifications'!$A$11:$A$49,0))</f>
        <v>Current 2DS, 2020 start, 'Expect the Unexpected' but with cheap CCS</v>
      </c>
      <c r="B473" s="15" t="s">
        <v>46</v>
      </c>
      <c r="C473" s="15" t="s">
        <v>73</v>
      </c>
      <c r="D473" s="16">
        <v>164.94116315871048</v>
      </c>
      <c r="E473" s="16">
        <v>30.000000000000007</v>
      </c>
      <c r="F473" s="16">
        <v>130.00000000000003</v>
      </c>
      <c r="G473" s="16">
        <v>1277.0966461215266</v>
      </c>
      <c r="H473" s="16">
        <v>2047.5769075079804</v>
      </c>
      <c r="I473" s="16">
        <v>1554.3580474521498</v>
      </c>
      <c r="J473" s="16">
        <v>3135.2139319145458</v>
      </c>
      <c r="K473" s="16">
        <v>4189.2358937575755</v>
      </c>
      <c r="L473" s="16">
        <v>5831.6475894247969</v>
      </c>
      <c r="M473" s="16">
        <v>10331.562048205509</v>
      </c>
      <c r="N473" s="16">
        <v>10123.063437323714</v>
      </c>
    </row>
    <row r="474" spans="1:14" x14ac:dyDescent="0.3">
      <c r="A474" s="15" t="str">
        <f>INDEX('R1. Scenario specifications'!$C$11:$C$49,MATCH($B474,'R1. Scenario specifications'!$A$11:$A$49,0))</f>
        <v>Current 2DS, 2030 start, 'Expect the Unexpected' but with cheap CCS</v>
      </c>
      <c r="B474" s="15" t="s">
        <v>47</v>
      </c>
      <c r="C474" s="15" t="s">
        <v>64</v>
      </c>
      <c r="D474" s="16">
        <v>0</v>
      </c>
      <c r="E474" s="16">
        <v>8.5297953835634104</v>
      </c>
      <c r="F474" s="16">
        <v>92.730153339167117</v>
      </c>
      <c r="G474" s="16">
        <v>339.49666438671392</v>
      </c>
      <c r="H474" s="16">
        <v>190.90263767415266</v>
      </c>
      <c r="I474" s="16">
        <v>50.234937351088369</v>
      </c>
      <c r="J474" s="16">
        <v>33.996720264378141</v>
      </c>
      <c r="K474" s="16">
        <v>0</v>
      </c>
      <c r="L474" s="16">
        <v>6.2369048899496304</v>
      </c>
      <c r="M474" s="16">
        <v>0</v>
      </c>
      <c r="N474" s="16">
        <v>0</v>
      </c>
    </row>
    <row r="475" spans="1:14" x14ac:dyDescent="0.3">
      <c r="A475" s="15" t="str">
        <f>INDEX('R1. Scenario specifications'!$C$11:$C$49,MATCH($B475,'R1. Scenario specifications'!$A$11:$A$49,0))</f>
        <v>Current 2DS, 2030 start, 'Expect the Unexpected' but with cheap CCS</v>
      </c>
      <c r="B475" s="15" t="s">
        <v>47</v>
      </c>
      <c r="C475" s="15" t="s">
        <v>74</v>
      </c>
      <c r="D475" s="16">
        <v>0</v>
      </c>
      <c r="E475" s="16">
        <v>0</v>
      </c>
      <c r="F475" s="16">
        <v>0</v>
      </c>
      <c r="G475" s="16">
        <v>0</v>
      </c>
      <c r="H475" s="16">
        <v>22.738939577230909</v>
      </c>
      <c r="I475" s="16">
        <v>135.26904400496019</v>
      </c>
      <c r="J475" s="16">
        <v>821.42804385474381</v>
      </c>
      <c r="K475" s="16">
        <v>1067.4795655410849</v>
      </c>
      <c r="L475" s="16">
        <v>1211.5650754022433</v>
      </c>
      <c r="M475" s="16">
        <v>879.11652895650627</v>
      </c>
      <c r="N475" s="16">
        <v>1562.651996748524</v>
      </c>
    </row>
    <row r="476" spans="1:14" x14ac:dyDescent="0.3">
      <c r="A476" s="15" t="str">
        <f>INDEX('R1. Scenario specifications'!$C$11:$C$49,MATCH($B476,'R1. Scenario specifications'!$A$11:$A$49,0))</f>
        <v>Current 2DS, 2030 start, 'Expect the Unexpected' but with cheap CCS</v>
      </c>
      <c r="B476" s="15" t="s">
        <v>47</v>
      </c>
      <c r="C476" s="15" t="s">
        <v>65</v>
      </c>
      <c r="D476" s="16">
        <v>471.41051111951538</v>
      </c>
      <c r="E476" s="16">
        <v>245.88488321714567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>
        <v>0</v>
      </c>
      <c r="N476" s="16">
        <v>0</v>
      </c>
    </row>
    <row r="477" spans="1:14" x14ac:dyDescent="0.3">
      <c r="A477" s="15" t="str">
        <f>INDEX('R1. Scenario specifications'!$C$11:$C$49,MATCH($B477,'R1. Scenario specifications'!$A$11:$A$49,0))</f>
        <v>Current 2DS, 2030 start, 'Expect the Unexpected' but with cheap CCS</v>
      </c>
      <c r="B477" s="15" t="s">
        <v>47</v>
      </c>
      <c r="C477" s="15" t="s">
        <v>66</v>
      </c>
      <c r="D477" s="16">
        <v>200.44406894966971</v>
      </c>
      <c r="E477" s="16">
        <v>625.75220065602798</v>
      </c>
      <c r="F477" s="16">
        <v>508.29573757492358</v>
      </c>
      <c r="G477" s="16">
        <v>23.216637861315313</v>
      </c>
      <c r="H477" s="16">
        <v>88.168681427596994</v>
      </c>
      <c r="I477" s="16">
        <v>375.87738337366966</v>
      </c>
      <c r="J477" s="16">
        <v>91.290095701405122</v>
      </c>
      <c r="K477" s="16">
        <v>74.631370597544006</v>
      </c>
      <c r="L477" s="16">
        <v>101.59346179662926</v>
      </c>
      <c r="M477" s="16">
        <v>54.257748317021807</v>
      </c>
      <c r="N477" s="16">
        <v>57.015424070019748</v>
      </c>
    </row>
    <row r="478" spans="1:14" x14ac:dyDescent="0.3">
      <c r="A478" s="15" t="str">
        <f>INDEX('R1. Scenario specifications'!$C$11:$C$49,MATCH($B478,'R1. Scenario specifications'!$A$11:$A$49,0))</f>
        <v>Current 2DS, 2030 start, 'Expect the Unexpected' but with cheap CCS</v>
      </c>
      <c r="B478" s="15" t="s">
        <v>47</v>
      </c>
      <c r="C478" s="15" t="s">
        <v>75</v>
      </c>
      <c r="D478" s="16">
        <v>0</v>
      </c>
      <c r="E478" s="16">
        <v>0</v>
      </c>
      <c r="F478" s="16">
        <v>0</v>
      </c>
      <c r="G478" s="16">
        <v>0</v>
      </c>
      <c r="H478" s="16">
        <v>6.5233388007531898</v>
      </c>
      <c r="I478" s="16">
        <v>1.6899134361295899E-2</v>
      </c>
      <c r="J478" s="16">
        <v>85.625822080702108</v>
      </c>
      <c r="K478" s="16">
        <v>258.99184173687627</v>
      </c>
      <c r="L478" s="16">
        <v>306.70539097048686</v>
      </c>
      <c r="M478" s="16">
        <v>668.07106529618159</v>
      </c>
      <c r="N478" s="16">
        <v>76.443255462578207</v>
      </c>
    </row>
    <row r="479" spans="1:14" x14ac:dyDescent="0.3">
      <c r="A479" s="15" t="str">
        <f>INDEX('R1. Scenario specifications'!$C$11:$C$49,MATCH($B479,'R1. Scenario specifications'!$A$11:$A$49,0))</f>
        <v>Current 2DS, 2030 start, 'Expect the Unexpected' but with cheap CCS</v>
      </c>
      <c r="B479" s="15" t="s">
        <v>47</v>
      </c>
      <c r="C479" s="15" t="s">
        <v>67</v>
      </c>
      <c r="D479" s="16">
        <v>0.27881728888888901</v>
      </c>
      <c r="E479" s="16">
        <v>0.33361993333333301</v>
      </c>
      <c r="F479" s="16">
        <v>83.8700462272528</v>
      </c>
      <c r="G479" s="16">
        <v>53.53277898674402</v>
      </c>
      <c r="H479" s="16">
        <v>65.643038022343177</v>
      </c>
      <c r="I479" s="16">
        <v>178.6796914451015</v>
      </c>
      <c r="J479" s="16">
        <v>86.580904585172036</v>
      </c>
      <c r="K479" s="16">
        <v>50.506529352466792</v>
      </c>
      <c r="L479" s="16">
        <v>325.07200081201916</v>
      </c>
      <c r="M479" s="16">
        <v>483.12174688355861</v>
      </c>
      <c r="N479" s="16">
        <v>141.44150862103393</v>
      </c>
    </row>
    <row r="480" spans="1:14" x14ac:dyDescent="0.3">
      <c r="A480" s="15" t="str">
        <f>INDEX('R1. Scenario specifications'!$C$11:$C$49,MATCH($B480,'R1. Scenario specifications'!$A$11:$A$49,0))</f>
        <v>Current 2DS, 2030 start, 'Expect the Unexpected' but with cheap CCS</v>
      </c>
      <c r="B480" s="15" t="s">
        <v>47</v>
      </c>
      <c r="C480" s="15" t="s">
        <v>68</v>
      </c>
      <c r="D480" s="16">
        <v>122.79600979273579</v>
      </c>
      <c r="E480" s="16">
        <v>183.8081179848495</v>
      </c>
      <c r="F480" s="16">
        <v>144.31256799092671</v>
      </c>
      <c r="G480" s="16">
        <v>127.98079652186694</v>
      </c>
      <c r="H480" s="16">
        <v>354.69884763826843</v>
      </c>
      <c r="I480" s="16">
        <v>135.21428888971445</v>
      </c>
      <c r="J480" s="16">
        <v>200.66296648100416</v>
      </c>
      <c r="K480" s="16">
        <v>228.43372901624562</v>
      </c>
      <c r="L480" s="16">
        <v>518.75654642290408</v>
      </c>
      <c r="M480" s="16">
        <v>351.13232345573675</v>
      </c>
      <c r="N480" s="16">
        <v>59.2852749579407</v>
      </c>
    </row>
    <row r="481" spans="1:14" x14ac:dyDescent="0.3">
      <c r="A481" s="15" t="str">
        <f>INDEX('R1. Scenario specifications'!$C$11:$C$49,MATCH($B481,'R1. Scenario specifications'!$A$11:$A$49,0))</f>
        <v>Current 2DS, 2030 start, 'Expect the Unexpected' but with cheap CCS</v>
      </c>
      <c r="B481" s="15" t="s">
        <v>47</v>
      </c>
      <c r="C481" s="15" t="s">
        <v>69</v>
      </c>
      <c r="D481" s="16">
        <v>0</v>
      </c>
      <c r="E481" s="16">
        <v>0</v>
      </c>
      <c r="F481" s="16">
        <v>3.098502596802537</v>
      </c>
      <c r="G481" s="16">
        <v>36.552837722778129</v>
      </c>
      <c r="H481" s="16">
        <v>305.71361005231353</v>
      </c>
      <c r="I481" s="16">
        <v>606.34086243043635</v>
      </c>
      <c r="J481" s="16">
        <v>187.56159501700961</v>
      </c>
      <c r="K481" s="16">
        <v>197.36227379114666</v>
      </c>
      <c r="L481" s="16">
        <v>424.58521346239525</v>
      </c>
      <c r="M481" s="16">
        <v>669.96109413310353</v>
      </c>
      <c r="N481" s="16">
        <v>0</v>
      </c>
    </row>
    <row r="482" spans="1:14" x14ac:dyDescent="0.3">
      <c r="A482" s="15" t="str">
        <f>INDEX('R1. Scenario specifications'!$C$11:$C$49,MATCH($B482,'R1. Scenario specifications'!$A$11:$A$49,0))</f>
        <v>Current 2DS, 2030 start, 'Expect the Unexpected' but with cheap CCS</v>
      </c>
      <c r="B482" s="15" t="s">
        <v>47</v>
      </c>
      <c r="C482" s="15" t="s">
        <v>70</v>
      </c>
      <c r="D482" s="16">
        <v>68.825092565658878</v>
      </c>
      <c r="E482" s="16">
        <v>21.048080922283248</v>
      </c>
      <c r="F482" s="16">
        <v>0.39656849116918191</v>
      </c>
      <c r="G482" s="16">
        <v>0.90110621889710196</v>
      </c>
      <c r="H482" s="16">
        <v>8.7248877895396788</v>
      </c>
      <c r="I482" s="16">
        <v>2.8449828227933631</v>
      </c>
      <c r="J482" s="16">
        <v>18.780919608496198</v>
      </c>
      <c r="K482" s="16">
        <v>14.94579054737229</v>
      </c>
      <c r="L482" s="16">
        <v>30.90314207858637</v>
      </c>
      <c r="M482" s="16">
        <v>71.012920255927767</v>
      </c>
      <c r="N482" s="16">
        <v>92.637769557647246</v>
      </c>
    </row>
    <row r="483" spans="1:14" x14ac:dyDescent="0.3">
      <c r="A483" s="15" t="str">
        <f>INDEX('R1. Scenario specifications'!$C$11:$C$49,MATCH($B483,'R1. Scenario specifications'!$A$11:$A$49,0))</f>
        <v>Current 2DS, 2030 start, 'Expect the Unexpected' but with cheap CCS</v>
      </c>
      <c r="B483" s="15" t="s">
        <v>47</v>
      </c>
      <c r="C483" s="15" t="s">
        <v>71</v>
      </c>
      <c r="D483" s="16">
        <v>12.637708883949241</v>
      </c>
      <c r="E483" s="16">
        <v>82.719415916369499</v>
      </c>
      <c r="F483" s="16">
        <v>173.59560256780961</v>
      </c>
      <c r="G483" s="16">
        <v>581.64638443326044</v>
      </c>
      <c r="H483" s="16">
        <v>2806.6155018529848</v>
      </c>
      <c r="I483" s="16">
        <v>3202.9185402323697</v>
      </c>
      <c r="J483" s="16">
        <v>2434.464142688129</v>
      </c>
      <c r="K483" s="16">
        <v>4845.5772420274243</v>
      </c>
      <c r="L483" s="16">
        <v>6871.0065128517954</v>
      </c>
      <c r="M483" s="16">
        <v>8514.3777721600309</v>
      </c>
      <c r="N483" s="16">
        <v>8040.0045934922673</v>
      </c>
    </row>
    <row r="484" spans="1:14" x14ac:dyDescent="0.3">
      <c r="A484" s="15" t="str">
        <f>INDEX('R1. Scenario specifications'!$C$11:$C$49,MATCH($B484,'R1. Scenario specifications'!$A$11:$A$49,0))</f>
        <v>Current 2DS, 2030 start, 'Expect the Unexpected' but with cheap CCS</v>
      </c>
      <c r="B484" s="15" t="s">
        <v>47</v>
      </c>
      <c r="C484" s="15" t="s">
        <v>72</v>
      </c>
      <c r="D484" s="16">
        <v>3.9388921868092472E-3</v>
      </c>
      <c r="E484" s="16">
        <v>1.0352472304670233</v>
      </c>
      <c r="F484" s="16">
        <v>1.710734171095331</v>
      </c>
      <c r="G484" s="16">
        <v>10.613038269375846</v>
      </c>
      <c r="H484" s="16">
        <v>1.4567584740198549</v>
      </c>
      <c r="I484" s="16">
        <v>5.6512966655079877</v>
      </c>
      <c r="J484" s="16">
        <v>6.6074503370628781</v>
      </c>
      <c r="K484" s="16">
        <v>43.607230771467762</v>
      </c>
      <c r="L484" s="16">
        <v>6.068668653307947</v>
      </c>
      <c r="M484" s="16">
        <v>22.859533528998647</v>
      </c>
      <c r="N484" s="16">
        <v>27.113653801355571</v>
      </c>
    </row>
    <row r="485" spans="1:14" x14ac:dyDescent="0.3">
      <c r="A485" s="15" t="str">
        <f>INDEX('R1. Scenario specifications'!$C$11:$C$49,MATCH($B485,'R1. Scenario specifications'!$A$11:$A$49,0))</f>
        <v>Current 2DS, 2030 start, 'Expect the Unexpected' but with cheap CCS</v>
      </c>
      <c r="B485" s="15" t="s">
        <v>47</v>
      </c>
      <c r="C485" s="15" t="s">
        <v>73</v>
      </c>
      <c r="D485" s="16">
        <v>164.94116315871048</v>
      </c>
      <c r="E485" s="16">
        <v>30.000000000000007</v>
      </c>
      <c r="F485" s="16">
        <v>130.00000000000003</v>
      </c>
      <c r="G485" s="16">
        <v>413.06145676947369</v>
      </c>
      <c r="H485" s="16">
        <v>1965.6847331964082</v>
      </c>
      <c r="I485" s="16">
        <v>1892.9965606579306</v>
      </c>
      <c r="J485" s="16">
        <v>2799.1774984026283</v>
      </c>
      <c r="K485" s="16">
        <v>4185.1986195765694</v>
      </c>
      <c r="L485" s="16">
        <v>6027.2724636995445</v>
      </c>
      <c r="M485" s="16">
        <v>10346.035206283963</v>
      </c>
      <c r="N485" s="16">
        <v>10228.176764364976</v>
      </c>
    </row>
    <row r="486" spans="1:14" x14ac:dyDescent="0.3">
      <c r="A486" s="15" t="str">
        <f>INDEX('R1. Scenario specifications'!$C$11:$C$49,MATCH($B486,'R1. Scenario specifications'!$A$11:$A$49,0))</f>
        <v>Current 2DS, 2020 start, 'Expect the Unexpected' but with cheap EVs</v>
      </c>
      <c r="B486" s="15" t="s">
        <v>48</v>
      </c>
      <c r="C486" s="15" t="s">
        <v>64</v>
      </c>
      <c r="D486" s="16">
        <v>0</v>
      </c>
      <c r="E486" s="16">
        <v>8.5297953835634104</v>
      </c>
      <c r="F486" s="16">
        <v>92.730153339167117</v>
      </c>
      <c r="G486" s="16">
        <v>319.39886643457351</v>
      </c>
      <c r="H486" s="16">
        <v>145.01394168994534</v>
      </c>
      <c r="I486" s="16">
        <v>196.07174812809765</v>
      </c>
      <c r="J486" s="16">
        <v>40.11185199647052</v>
      </c>
      <c r="K486" s="16">
        <v>0</v>
      </c>
      <c r="L486" s="16">
        <v>6.2367098193427903</v>
      </c>
      <c r="M486" s="16">
        <v>0</v>
      </c>
      <c r="N486" s="16">
        <v>0</v>
      </c>
    </row>
    <row r="487" spans="1:14" x14ac:dyDescent="0.3">
      <c r="A487" s="15" t="str">
        <f>INDEX('R1. Scenario specifications'!$C$11:$C$49,MATCH($B487,'R1. Scenario specifications'!$A$11:$A$49,0))</f>
        <v>Current 2DS, 2020 start, 'Expect the Unexpected' but with cheap EVs</v>
      </c>
      <c r="B487" s="15" t="s">
        <v>48</v>
      </c>
      <c r="C487" s="15" t="s">
        <v>74</v>
      </c>
      <c r="D487" s="16">
        <v>0</v>
      </c>
      <c r="E487" s="16">
        <v>0</v>
      </c>
      <c r="F487" s="16">
        <v>0</v>
      </c>
      <c r="G487" s="16">
        <v>15.26863362585706</v>
      </c>
      <c r="H487" s="16">
        <v>43.462800872130856</v>
      </c>
      <c r="I487" s="16">
        <v>324.67831479729381</v>
      </c>
      <c r="J487" s="16">
        <v>1034.3642665321306</v>
      </c>
      <c r="K487" s="16">
        <v>697.41309124817212</v>
      </c>
      <c r="L487" s="16">
        <v>1196.2937223214092</v>
      </c>
      <c r="M487" s="16">
        <v>1358.1015037922646</v>
      </c>
      <c r="N487" s="16">
        <v>942.84785219925107</v>
      </c>
    </row>
    <row r="488" spans="1:14" x14ac:dyDescent="0.3">
      <c r="A488" s="15" t="str">
        <f>INDEX('R1. Scenario specifications'!$C$11:$C$49,MATCH($B488,'R1. Scenario specifications'!$A$11:$A$49,0))</f>
        <v>Current 2DS, 2020 start, 'Expect the Unexpected' but with cheap EVs</v>
      </c>
      <c r="B488" s="15" t="s">
        <v>48</v>
      </c>
      <c r="C488" s="15" t="s">
        <v>65</v>
      </c>
      <c r="D488" s="16">
        <v>471.41051111951538</v>
      </c>
      <c r="E488" s="16">
        <v>245.88488321714567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16">
        <v>0</v>
      </c>
      <c r="L488" s="16">
        <v>0</v>
      </c>
      <c r="M488" s="16">
        <v>0</v>
      </c>
      <c r="N488" s="16">
        <v>0</v>
      </c>
    </row>
    <row r="489" spans="1:14" x14ac:dyDescent="0.3">
      <c r="A489" s="15" t="str">
        <f>INDEX('R1. Scenario specifications'!$C$11:$C$49,MATCH($B489,'R1. Scenario specifications'!$A$11:$A$49,0))</f>
        <v>Current 2DS, 2020 start, 'Expect the Unexpected' but with cheap EVs</v>
      </c>
      <c r="B489" s="15" t="s">
        <v>48</v>
      </c>
      <c r="C489" s="15" t="s">
        <v>66</v>
      </c>
      <c r="D489" s="16">
        <v>200.44406894966971</v>
      </c>
      <c r="E489" s="16">
        <v>625.75220065602798</v>
      </c>
      <c r="F489" s="16">
        <v>508.29573757492358</v>
      </c>
      <c r="G489" s="16">
        <v>31.920461835480101</v>
      </c>
      <c r="H489" s="16">
        <v>180.8724946734236</v>
      </c>
      <c r="I489" s="16">
        <v>770.54535851845526</v>
      </c>
      <c r="J489" s="16">
        <v>295.84038575543093</v>
      </c>
      <c r="K489" s="16">
        <v>66.959066342619579</v>
      </c>
      <c r="L489" s="16">
        <v>66.766624173483848</v>
      </c>
      <c r="M489" s="16">
        <v>118.47239696838818</v>
      </c>
      <c r="N489" s="16">
        <v>93.135758404076341</v>
      </c>
    </row>
    <row r="490" spans="1:14" x14ac:dyDescent="0.3">
      <c r="A490" s="15" t="str">
        <f>INDEX('R1. Scenario specifications'!$C$11:$C$49,MATCH($B490,'R1. Scenario specifications'!$A$11:$A$49,0))</f>
        <v>Current 2DS, 2020 start, 'Expect the Unexpected' but with cheap EVs</v>
      </c>
      <c r="B490" s="15" t="s">
        <v>48</v>
      </c>
      <c r="C490" s="15" t="s">
        <v>75</v>
      </c>
      <c r="D490" s="16">
        <v>0</v>
      </c>
      <c r="E490" s="16">
        <v>0</v>
      </c>
      <c r="F490" s="16">
        <v>0</v>
      </c>
      <c r="G490" s="16">
        <v>0</v>
      </c>
      <c r="H490" s="16">
        <v>5.8241653335491552</v>
      </c>
      <c r="I490" s="16">
        <v>0.69011140523590497</v>
      </c>
      <c r="J490" s="16">
        <v>1.3156839150161672</v>
      </c>
      <c r="K490" s="16">
        <v>97.379139168329573</v>
      </c>
      <c r="L490" s="16">
        <v>956.46752836764529</v>
      </c>
      <c r="M490" s="16">
        <v>190.63207030735174</v>
      </c>
      <c r="N490" s="16">
        <v>102.4284958156569</v>
      </c>
    </row>
    <row r="491" spans="1:14" x14ac:dyDescent="0.3">
      <c r="A491" s="15" t="str">
        <f>INDEX('R1. Scenario specifications'!$C$11:$C$49,MATCH($B491,'R1. Scenario specifications'!$A$11:$A$49,0))</f>
        <v>Current 2DS, 2020 start, 'Expect the Unexpected' but with cheap EVs</v>
      </c>
      <c r="B491" s="15" t="s">
        <v>48</v>
      </c>
      <c r="C491" s="15" t="s">
        <v>67</v>
      </c>
      <c r="D491" s="16">
        <v>0.27881728888888901</v>
      </c>
      <c r="E491" s="16">
        <v>0.33361993333333301</v>
      </c>
      <c r="F491" s="16">
        <v>83.8700462272528</v>
      </c>
      <c r="G491" s="16">
        <v>53.688904455119022</v>
      </c>
      <c r="H491" s="16">
        <v>62.892340569029749</v>
      </c>
      <c r="I491" s="16">
        <v>149.60199914944545</v>
      </c>
      <c r="J491" s="16">
        <v>116.96938209430786</v>
      </c>
      <c r="K491" s="16">
        <v>97.993592457146391</v>
      </c>
      <c r="L491" s="16">
        <v>311.36037685925334</v>
      </c>
      <c r="M491" s="16">
        <v>370.60146777378486</v>
      </c>
      <c r="N491" s="16">
        <v>155.8974645378226</v>
      </c>
    </row>
    <row r="492" spans="1:14" x14ac:dyDescent="0.3">
      <c r="A492" s="15" t="str">
        <f>INDEX('R1. Scenario specifications'!$C$11:$C$49,MATCH($B492,'R1. Scenario specifications'!$A$11:$A$49,0))</f>
        <v>Current 2DS, 2020 start, 'Expect the Unexpected' but with cheap EVs</v>
      </c>
      <c r="B492" s="15" t="s">
        <v>48</v>
      </c>
      <c r="C492" s="15" t="s">
        <v>68</v>
      </c>
      <c r="D492" s="16">
        <v>122.79600979273579</v>
      </c>
      <c r="E492" s="16">
        <v>183.8081179848495</v>
      </c>
      <c r="F492" s="16">
        <v>144.31256799092671</v>
      </c>
      <c r="G492" s="16">
        <v>128.65636562214704</v>
      </c>
      <c r="H492" s="16">
        <v>322.11940020681152</v>
      </c>
      <c r="I492" s="16">
        <v>122.91752720577445</v>
      </c>
      <c r="J492" s="16">
        <v>156.21720255163362</v>
      </c>
      <c r="K492" s="16">
        <v>308.74401236132474</v>
      </c>
      <c r="L492" s="16">
        <v>570.89041588602447</v>
      </c>
      <c r="M492" s="16">
        <v>363.0958422983602</v>
      </c>
      <c r="N492" s="16">
        <v>54.559455679244181</v>
      </c>
    </row>
    <row r="493" spans="1:14" x14ac:dyDescent="0.3">
      <c r="A493" s="15" t="str">
        <f>INDEX('R1. Scenario specifications'!$C$11:$C$49,MATCH($B493,'R1. Scenario specifications'!$A$11:$A$49,0))</f>
        <v>Current 2DS, 2020 start, 'Expect the Unexpected' but with cheap EVs</v>
      </c>
      <c r="B493" s="15" t="s">
        <v>48</v>
      </c>
      <c r="C493" s="15" t="s">
        <v>69</v>
      </c>
      <c r="D493" s="16">
        <v>0</v>
      </c>
      <c r="E493" s="16">
        <v>0</v>
      </c>
      <c r="F493" s="16">
        <v>3.098502596802537</v>
      </c>
      <c r="G493" s="16">
        <v>75.844901235459034</v>
      </c>
      <c r="H493" s="16">
        <v>323.92751538658263</v>
      </c>
      <c r="I493" s="16">
        <v>571.46546186891123</v>
      </c>
      <c r="J493" s="16">
        <v>154.67820375772456</v>
      </c>
      <c r="K493" s="16">
        <v>222.46206257373296</v>
      </c>
      <c r="L493" s="16">
        <v>469.49737698572949</v>
      </c>
      <c r="M493" s="16">
        <v>632.83253308646749</v>
      </c>
      <c r="N493" s="16">
        <v>0</v>
      </c>
    </row>
    <row r="494" spans="1:14" x14ac:dyDescent="0.3">
      <c r="A494" s="15" t="str">
        <f>INDEX('R1. Scenario specifications'!$C$11:$C$49,MATCH($B494,'R1. Scenario specifications'!$A$11:$A$49,0))</f>
        <v>Current 2DS, 2020 start, 'Expect the Unexpected' but with cheap EVs</v>
      </c>
      <c r="B494" s="15" t="s">
        <v>48</v>
      </c>
      <c r="C494" s="15" t="s">
        <v>70</v>
      </c>
      <c r="D494" s="16">
        <v>68.825092565658878</v>
      </c>
      <c r="E494" s="16">
        <v>21.048080922283248</v>
      </c>
      <c r="F494" s="16">
        <v>0.39656849116918191</v>
      </c>
      <c r="G494" s="16">
        <v>8.2964264424032699</v>
      </c>
      <c r="H494" s="16">
        <v>3.3419991950674071</v>
      </c>
      <c r="I494" s="16">
        <v>1.7488755330641601</v>
      </c>
      <c r="J494" s="16">
        <v>4.7816795287476204</v>
      </c>
      <c r="K494" s="16">
        <v>0.69374249430955903</v>
      </c>
      <c r="L494" s="16">
        <v>85.798043087642668</v>
      </c>
      <c r="M494" s="16">
        <v>44.556730646283583</v>
      </c>
      <c r="N494" s="16">
        <v>111.43148685069571</v>
      </c>
    </row>
    <row r="495" spans="1:14" x14ac:dyDescent="0.3">
      <c r="A495" s="15" t="str">
        <f>INDEX('R1. Scenario specifications'!$C$11:$C$49,MATCH($B495,'R1. Scenario specifications'!$A$11:$A$49,0))</f>
        <v>Current 2DS, 2020 start, 'Expect the Unexpected' but with cheap EVs</v>
      </c>
      <c r="B495" s="15" t="s">
        <v>48</v>
      </c>
      <c r="C495" s="15" t="s">
        <v>71</v>
      </c>
      <c r="D495" s="16">
        <v>12.637708883949241</v>
      </c>
      <c r="E495" s="16">
        <v>82.719415916369499</v>
      </c>
      <c r="F495" s="16">
        <v>173.59560256780961</v>
      </c>
      <c r="G495" s="16">
        <v>781.91642245142464</v>
      </c>
      <c r="H495" s="16">
        <v>2608.8886005841987</v>
      </c>
      <c r="I495" s="16">
        <v>2653.252346993901</v>
      </c>
      <c r="J495" s="16">
        <v>2212.587706863043</v>
      </c>
      <c r="K495" s="16">
        <v>4832.6279448466094</v>
      </c>
      <c r="L495" s="16">
        <v>5712.8414556520183</v>
      </c>
      <c r="M495" s="16">
        <v>8826.4310139416248</v>
      </c>
      <c r="N495" s="16">
        <v>7518.3419569208345</v>
      </c>
    </row>
    <row r="496" spans="1:14" x14ac:dyDescent="0.3">
      <c r="A496" s="15" t="str">
        <f>INDEX('R1. Scenario specifications'!$C$11:$C$49,MATCH($B496,'R1. Scenario specifications'!$A$11:$A$49,0))</f>
        <v>Current 2DS, 2020 start, 'Expect the Unexpected' but with cheap EVs</v>
      </c>
      <c r="B496" s="15" t="s">
        <v>48</v>
      </c>
      <c r="C496" s="15" t="s">
        <v>72</v>
      </c>
      <c r="D496" s="16">
        <v>3.9388921868092472E-3</v>
      </c>
      <c r="E496" s="16">
        <v>1.0352472304670233</v>
      </c>
      <c r="F496" s="16">
        <v>1.710734171095331</v>
      </c>
      <c r="G496" s="16">
        <v>10.611838265775846</v>
      </c>
      <c r="H496" s="16">
        <v>1.4578613769255955</v>
      </c>
      <c r="I496" s="16">
        <v>5.6473240256588513</v>
      </c>
      <c r="J496" s="16">
        <v>6.5886444837492091</v>
      </c>
      <c r="K496" s="16">
        <v>16.761610510115258</v>
      </c>
      <c r="L496" s="16">
        <v>15.566331860051129</v>
      </c>
      <c r="M496" s="16">
        <v>11.055360336500083</v>
      </c>
      <c r="N496" s="16">
        <v>16.234109104132827</v>
      </c>
    </row>
    <row r="497" spans="1:14" x14ac:dyDescent="0.3">
      <c r="A497" s="15" t="str">
        <f>INDEX('R1. Scenario specifications'!$C$11:$C$49,MATCH($B497,'R1. Scenario specifications'!$A$11:$A$49,0))</f>
        <v>Current 2DS, 2020 start, 'Expect the Unexpected' but with cheap EVs</v>
      </c>
      <c r="B497" s="15" t="s">
        <v>48</v>
      </c>
      <c r="C497" s="15" t="s">
        <v>73</v>
      </c>
      <c r="D497" s="16">
        <v>164.94116315871048</v>
      </c>
      <c r="E497" s="16">
        <v>30.000000000000007</v>
      </c>
      <c r="F497" s="16">
        <v>130.00000000000003</v>
      </c>
      <c r="G497" s="16">
        <v>1341.0546558946464</v>
      </c>
      <c r="H497" s="16">
        <v>2234.3433457778283</v>
      </c>
      <c r="I497" s="16">
        <v>1813.2130971610914</v>
      </c>
      <c r="J497" s="16">
        <v>3301.0708245484848</v>
      </c>
      <c r="K497" s="16">
        <v>4054.2718821654507</v>
      </c>
      <c r="L497" s="16">
        <v>5977.0667051699866</v>
      </c>
      <c r="M497" s="16">
        <v>10499.507893914284</v>
      </c>
      <c r="N497" s="16">
        <v>9990.7646543075061</v>
      </c>
    </row>
    <row r="498" spans="1:14" x14ac:dyDescent="0.3">
      <c r="A498" s="15" t="str">
        <f>INDEX('R1. Scenario specifications'!$C$11:$C$49,MATCH($B498,'R1. Scenario specifications'!$A$11:$A$49,0))</f>
        <v>Current 2DS, 2030 start, 'Expect the Unexpected' but with cheap EVs</v>
      </c>
      <c r="B498" s="15" t="s">
        <v>49</v>
      </c>
      <c r="C498" s="15" t="s">
        <v>64</v>
      </c>
      <c r="D498" s="16">
        <v>0</v>
      </c>
      <c r="E498" s="16">
        <v>8.5297953835634104</v>
      </c>
      <c r="F498" s="16">
        <v>92.730153339167117</v>
      </c>
      <c r="G498" s="16">
        <v>339.49666438671392</v>
      </c>
      <c r="H498" s="16">
        <v>232.89025516734955</v>
      </c>
      <c r="I498" s="16">
        <v>135.71888337367295</v>
      </c>
      <c r="J498" s="16">
        <v>75.842828493467152</v>
      </c>
      <c r="K498" s="16">
        <v>0</v>
      </c>
      <c r="L498" s="16">
        <v>6.23667680141138</v>
      </c>
      <c r="M498" s="16">
        <v>0</v>
      </c>
      <c r="N498" s="16">
        <v>0</v>
      </c>
    </row>
    <row r="499" spans="1:14" x14ac:dyDescent="0.3">
      <c r="A499" s="15" t="str">
        <f>INDEX('R1. Scenario specifications'!$C$11:$C$49,MATCH($B499,'R1. Scenario specifications'!$A$11:$A$49,0))</f>
        <v>Current 2DS, 2030 start, 'Expect the Unexpected' but with cheap EVs</v>
      </c>
      <c r="B499" s="15" t="s">
        <v>49</v>
      </c>
      <c r="C499" s="15" t="s">
        <v>74</v>
      </c>
      <c r="D499" s="16">
        <v>0</v>
      </c>
      <c r="E499" s="16">
        <v>0</v>
      </c>
      <c r="F499" s="16">
        <v>0</v>
      </c>
      <c r="G499" s="16">
        <v>0</v>
      </c>
      <c r="H499" s="16">
        <v>26.388045852228</v>
      </c>
      <c r="I499" s="16">
        <v>144.28896925570356</v>
      </c>
      <c r="J499" s="16">
        <v>845.84700407279172</v>
      </c>
      <c r="K499" s="16">
        <v>1165.9081746345876</v>
      </c>
      <c r="L499" s="16">
        <v>1070.9438325367296</v>
      </c>
      <c r="M499" s="16">
        <v>936.70440820864519</v>
      </c>
      <c r="N499" s="16">
        <v>1657.5844609625326</v>
      </c>
    </row>
    <row r="500" spans="1:14" x14ac:dyDescent="0.3">
      <c r="A500" s="15" t="str">
        <f>INDEX('R1. Scenario specifications'!$C$11:$C$49,MATCH($B500,'R1. Scenario specifications'!$A$11:$A$49,0))</f>
        <v>Current 2DS, 2030 start, 'Expect the Unexpected' but with cheap EVs</v>
      </c>
      <c r="B500" s="15" t="s">
        <v>49</v>
      </c>
      <c r="C500" s="15" t="s">
        <v>65</v>
      </c>
      <c r="D500" s="16">
        <v>471.41051111951538</v>
      </c>
      <c r="E500" s="16">
        <v>245.88488321714567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16">
        <v>0</v>
      </c>
      <c r="L500" s="16">
        <v>0</v>
      </c>
      <c r="M500" s="16">
        <v>0</v>
      </c>
      <c r="N500" s="16">
        <v>0</v>
      </c>
    </row>
    <row r="501" spans="1:14" x14ac:dyDescent="0.3">
      <c r="A501" s="15" t="str">
        <f>INDEX('R1. Scenario specifications'!$C$11:$C$49,MATCH($B501,'R1. Scenario specifications'!$A$11:$A$49,0))</f>
        <v>Current 2DS, 2030 start, 'Expect the Unexpected' but with cheap EVs</v>
      </c>
      <c r="B501" s="15" t="s">
        <v>49</v>
      </c>
      <c r="C501" s="15" t="s">
        <v>66</v>
      </c>
      <c r="D501" s="16">
        <v>200.44406894966971</v>
      </c>
      <c r="E501" s="16">
        <v>625.75220065602798</v>
      </c>
      <c r="F501" s="16">
        <v>508.29573757492358</v>
      </c>
      <c r="G501" s="16">
        <v>23.216637861315313</v>
      </c>
      <c r="H501" s="16">
        <v>242.53883176556994</v>
      </c>
      <c r="I501" s="16">
        <v>830.00981351000587</v>
      </c>
      <c r="J501" s="16">
        <v>65.535912353251973</v>
      </c>
      <c r="K501" s="16">
        <v>45.197293121806837</v>
      </c>
      <c r="L501" s="16">
        <v>108.17617816724049</v>
      </c>
      <c r="M501" s="16">
        <v>53.6218956703608</v>
      </c>
      <c r="N501" s="16">
        <v>110.42399481253022</v>
      </c>
    </row>
    <row r="502" spans="1:14" x14ac:dyDescent="0.3">
      <c r="A502" s="15" t="str">
        <f>INDEX('R1. Scenario specifications'!$C$11:$C$49,MATCH($B502,'R1. Scenario specifications'!$A$11:$A$49,0))</f>
        <v>Current 2DS, 2030 start, 'Expect the Unexpected' but with cheap EVs</v>
      </c>
      <c r="B502" s="15" t="s">
        <v>49</v>
      </c>
      <c r="C502" s="15" t="s">
        <v>75</v>
      </c>
      <c r="D502" s="16">
        <v>0</v>
      </c>
      <c r="E502" s="16">
        <v>0</v>
      </c>
      <c r="F502" s="16">
        <v>0</v>
      </c>
      <c r="G502" s="16">
        <v>0</v>
      </c>
      <c r="H502" s="16">
        <v>4.7680389676466621</v>
      </c>
      <c r="I502" s="16">
        <v>9.5820590846523306</v>
      </c>
      <c r="J502" s="16">
        <v>69.898351190123392</v>
      </c>
      <c r="K502" s="16">
        <v>112.75685950109424</v>
      </c>
      <c r="L502" s="16">
        <v>844.31165587822829</v>
      </c>
      <c r="M502" s="16">
        <v>319.73750033065704</v>
      </c>
      <c r="N502" s="16">
        <v>166.97870313702131</v>
      </c>
    </row>
    <row r="503" spans="1:14" x14ac:dyDescent="0.3">
      <c r="A503" s="15" t="str">
        <f>INDEX('R1. Scenario specifications'!$C$11:$C$49,MATCH($B503,'R1. Scenario specifications'!$A$11:$A$49,0))</f>
        <v>Current 2DS, 2030 start, 'Expect the Unexpected' but with cheap EVs</v>
      </c>
      <c r="B503" s="15" t="s">
        <v>49</v>
      </c>
      <c r="C503" s="15" t="s">
        <v>67</v>
      </c>
      <c r="D503" s="16">
        <v>0.27881728888888901</v>
      </c>
      <c r="E503" s="16">
        <v>0.33361993333333301</v>
      </c>
      <c r="F503" s="16">
        <v>83.8700462272528</v>
      </c>
      <c r="G503" s="16">
        <v>53.53277898674402</v>
      </c>
      <c r="H503" s="16">
        <v>61.361939290643228</v>
      </c>
      <c r="I503" s="16">
        <v>223.21325898118357</v>
      </c>
      <c r="J503" s="16">
        <v>79.635872753163255</v>
      </c>
      <c r="K503" s="16">
        <v>50.506529352466792</v>
      </c>
      <c r="L503" s="16">
        <v>327.60980724957068</v>
      </c>
      <c r="M503" s="16">
        <v>427.44805228107941</v>
      </c>
      <c r="N503" s="16">
        <v>566.57467490340014</v>
      </c>
    </row>
    <row r="504" spans="1:14" x14ac:dyDescent="0.3">
      <c r="A504" s="15" t="str">
        <f>INDEX('R1. Scenario specifications'!$C$11:$C$49,MATCH($B504,'R1. Scenario specifications'!$A$11:$A$49,0))</f>
        <v>Current 2DS, 2030 start, 'Expect the Unexpected' but with cheap EVs</v>
      </c>
      <c r="B504" s="15" t="s">
        <v>49</v>
      </c>
      <c r="C504" s="15" t="s">
        <v>68</v>
      </c>
      <c r="D504" s="16">
        <v>122.79600979273579</v>
      </c>
      <c r="E504" s="16">
        <v>183.8081179848495</v>
      </c>
      <c r="F504" s="16">
        <v>144.31256799092671</v>
      </c>
      <c r="G504" s="16">
        <v>127.98079652186694</v>
      </c>
      <c r="H504" s="16">
        <v>413.10341908532826</v>
      </c>
      <c r="I504" s="16">
        <v>150.72129098949551</v>
      </c>
      <c r="J504" s="16">
        <v>166.79519540230299</v>
      </c>
      <c r="K504" s="16">
        <v>380.89980975114401</v>
      </c>
      <c r="L504" s="16">
        <v>545.80300174744991</v>
      </c>
      <c r="M504" s="16">
        <v>263.16058019101553</v>
      </c>
      <c r="N504" s="16">
        <v>59.853530861322326</v>
      </c>
    </row>
    <row r="505" spans="1:14" x14ac:dyDescent="0.3">
      <c r="A505" s="15" t="str">
        <f>INDEX('R1. Scenario specifications'!$C$11:$C$49,MATCH($B505,'R1. Scenario specifications'!$A$11:$A$49,0))</f>
        <v>Current 2DS, 2030 start, 'Expect the Unexpected' but with cheap EVs</v>
      </c>
      <c r="B505" s="15" t="s">
        <v>49</v>
      </c>
      <c r="C505" s="15" t="s">
        <v>69</v>
      </c>
      <c r="D505" s="16">
        <v>0</v>
      </c>
      <c r="E505" s="16">
        <v>0</v>
      </c>
      <c r="F505" s="16">
        <v>3.098502596802537</v>
      </c>
      <c r="G505" s="16">
        <v>36.552837722778129</v>
      </c>
      <c r="H505" s="16">
        <v>363.90219396473492</v>
      </c>
      <c r="I505" s="16">
        <v>631.77028766660931</v>
      </c>
      <c r="J505" s="16">
        <v>134.49104602167142</v>
      </c>
      <c r="K505" s="16">
        <v>203.60197603137524</v>
      </c>
      <c r="L505" s="16">
        <v>447.84035319732533</v>
      </c>
      <c r="M505" s="16">
        <v>693.53680115328325</v>
      </c>
      <c r="N505" s="16">
        <v>0</v>
      </c>
    </row>
    <row r="506" spans="1:14" x14ac:dyDescent="0.3">
      <c r="A506" s="15" t="str">
        <f>INDEX('R1. Scenario specifications'!$C$11:$C$49,MATCH($B506,'R1. Scenario specifications'!$A$11:$A$49,0))</f>
        <v>Current 2DS, 2030 start, 'Expect the Unexpected' but with cheap EVs</v>
      </c>
      <c r="B506" s="15" t="s">
        <v>49</v>
      </c>
      <c r="C506" s="15" t="s">
        <v>70</v>
      </c>
      <c r="D506" s="16">
        <v>68.825092565658878</v>
      </c>
      <c r="E506" s="16">
        <v>21.048080922283248</v>
      </c>
      <c r="F506" s="16">
        <v>0.39656849116918191</v>
      </c>
      <c r="G506" s="16">
        <v>0.90110621889710196</v>
      </c>
      <c r="H506" s="16">
        <v>5.9734184841266362</v>
      </c>
      <c r="I506" s="16">
        <v>0.25351348152705899</v>
      </c>
      <c r="J506" s="16">
        <v>13.724224863757637</v>
      </c>
      <c r="K506" s="16">
        <v>12.526801689845609</v>
      </c>
      <c r="L506" s="16">
        <v>59.414571153885689</v>
      </c>
      <c r="M506" s="16">
        <v>65.55625257000905</v>
      </c>
      <c r="N506" s="16">
        <v>103.0057996622581</v>
      </c>
    </row>
    <row r="507" spans="1:14" x14ac:dyDescent="0.3">
      <c r="A507" s="15" t="str">
        <f>INDEX('R1. Scenario specifications'!$C$11:$C$49,MATCH($B507,'R1. Scenario specifications'!$A$11:$A$49,0))</f>
        <v>Current 2DS, 2030 start, 'Expect the Unexpected' but with cheap EVs</v>
      </c>
      <c r="B507" s="15" t="s">
        <v>49</v>
      </c>
      <c r="C507" s="15" t="s">
        <v>71</v>
      </c>
      <c r="D507" s="16">
        <v>12.637708883949241</v>
      </c>
      <c r="E507" s="16">
        <v>82.719415916369499</v>
      </c>
      <c r="F507" s="16">
        <v>173.59560256780961</v>
      </c>
      <c r="G507" s="16">
        <v>581.64638443326044</v>
      </c>
      <c r="H507" s="16">
        <v>2891.6180471496255</v>
      </c>
      <c r="I507" s="16">
        <v>3079.5310895951316</v>
      </c>
      <c r="J507" s="16">
        <v>2156.3417562165373</v>
      </c>
      <c r="K507" s="16">
        <v>4829.6913064648134</v>
      </c>
      <c r="L507" s="16">
        <v>6812.122579687265</v>
      </c>
      <c r="M507" s="16">
        <v>8445.8840675678093</v>
      </c>
      <c r="N507" s="16">
        <v>8074.2663580739018</v>
      </c>
    </row>
    <row r="508" spans="1:14" x14ac:dyDescent="0.3">
      <c r="A508" s="15" t="str">
        <f>INDEX('R1. Scenario specifications'!$C$11:$C$49,MATCH($B508,'R1. Scenario specifications'!$A$11:$A$49,0))</f>
        <v>Current 2DS, 2030 start, 'Expect the Unexpected' but with cheap EVs</v>
      </c>
      <c r="B508" s="15" t="s">
        <v>49</v>
      </c>
      <c r="C508" s="15" t="s">
        <v>72</v>
      </c>
      <c r="D508" s="16">
        <v>3.9388921868092472E-3</v>
      </c>
      <c r="E508" s="16">
        <v>1.0352472304670233</v>
      </c>
      <c r="F508" s="16">
        <v>1.710734171095331</v>
      </c>
      <c r="G508" s="16">
        <v>10.613038269375846</v>
      </c>
      <c r="H508" s="16">
        <v>1.4567584740198549</v>
      </c>
      <c r="I508" s="16">
        <v>5.6512966655079877</v>
      </c>
      <c r="J508" s="16">
        <v>6.6074503370628781</v>
      </c>
      <c r="K508" s="16">
        <v>23.799741447261471</v>
      </c>
      <c r="L508" s="16">
        <v>6.068668653307947</v>
      </c>
      <c r="M508" s="16">
        <v>14.157846694247112</v>
      </c>
      <c r="N508" s="16">
        <v>16.007851311900772</v>
      </c>
    </row>
    <row r="509" spans="1:14" x14ac:dyDescent="0.3">
      <c r="A509" s="15" t="str">
        <f>INDEX('R1. Scenario specifications'!$C$11:$C$49,MATCH($B509,'R1. Scenario specifications'!$A$11:$A$49,0))</f>
        <v>Current 2DS, 2030 start, 'Expect the Unexpected' but with cheap EVs</v>
      </c>
      <c r="B509" s="15" t="s">
        <v>49</v>
      </c>
      <c r="C509" s="15" t="s">
        <v>73</v>
      </c>
      <c r="D509" s="16">
        <v>164.94116315871048</v>
      </c>
      <c r="E509" s="16">
        <v>30.000000000000007</v>
      </c>
      <c r="F509" s="16">
        <v>130.00000000000003</v>
      </c>
      <c r="G509" s="16">
        <v>413.06145676947369</v>
      </c>
      <c r="H509" s="16">
        <v>1934.1726614085258</v>
      </c>
      <c r="I509" s="16">
        <v>2351.7159136825017</v>
      </c>
      <c r="J509" s="16">
        <v>2920.6788710339756</v>
      </c>
      <c r="K509" s="16">
        <v>4053.3222478270577</v>
      </c>
      <c r="L509" s="16">
        <v>6472.6211425436341</v>
      </c>
      <c r="M509" s="16">
        <v>10391.748054342703</v>
      </c>
      <c r="N509" s="16">
        <v>10470.46565029633</v>
      </c>
    </row>
    <row r="510" spans="1:14" x14ac:dyDescent="0.3">
      <c r="A510" s="15" t="str">
        <f>INDEX('R1. Scenario specifications'!$C$11:$C$49,MATCH($B510,'R1. Scenario specifications'!$A$11:$A$49,0))</f>
        <v>Current 2DS, 2020 start, 'Expect the Unexpected' but with cheap energy efficiency</v>
      </c>
      <c r="B510" s="15" t="s">
        <v>50</v>
      </c>
      <c r="C510" s="15" t="s">
        <v>64</v>
      </c>
      <c r="D510" s="16">
        <v>0</v>
      </c>
      <c r="E510" s="16">
        <v>8.5297953835634104</v>
      </c>
      <c r="F510" s="16">
        <v>92.730153339167117</v>
      </c>
      <c r="G510" s="16">
        <v>266.93447376529667</v>
      </c>
      <c r="H510" s="16">
        <v>103.27033468324578</v>
      </c>
      <c r="I510" s="16">
        <v>183.66649381924881</v>
      </c>
      <c r="J510" s="16">
        <v>66.5343614028221</v>
      </c>
      <c r="K510" s="16">
        <v>0</v>
      </c>
      <c r="L510" s="16">
        <v>0</v>
      </c>
      <c r="M510" s="16">
        <v>0</v>
      </c>
      <c r="N510" s="16">
        <v>5.9971576198200003</v>
      </c>
    </row>
    <row r="511" spans="1:14" x14ac:dyDescent="0.3">
      <c r="A511" s="15" t="str">
        <f>INDEX('R1. Scenario specifications'!$C$11:$C$49,MATCH($B511,'R1. Scenario specifications'!$A$11:$A$49,0))</f>
        <v>Current 2DS, 2020 start, 'Expect the Unexpected' but with cheap energy efficiency</v>
      </c>
      <c r="B511" s="15" t="s">
        <v>50</v>
      </c>
      <c r="C511" s="15" t="s">
        <v>74</v>
      </c>
      <c r="D511" s="16">
        <v>0</v>
      </c>
      <c r="E511" s="16">
        <v>0</v>
      </c>
      <c r="F511" s="16">
        <v>0</v>
      </c>
      <c r="G511" s="16">
        <v>3.5582393396864642</v>
      </c>
      <c r="H511" s="16">
        <v>23.585072938129404</v>
      </c>
      <c r="I511" s="16">
        <v>144.466717660699</v>
      </c>
      <c r="J511" s="16">
        <v>608.98195916259783</v>
      </c>
      <c r="K511" s="16">
        <v>792.83567390866335</v>
      </c>
      <c r="L511" s="16">
        <v>1333.6287222837657</v>
      </c>
      <c r="M511" s="16">
        <v>586.53847534636634</v>
      </c>
      <c r="N511" s="16">
        <v>2039.8577737963722</v>
      </c>
    </row>
    <row r="512" spans="1:14" x14ac:dyDescent="0.3">
      <c r="A512" s="15" t="str">
        <f>INDEX('R1. Scenario specifications'!$C$11:$C$49,MATCH($B512,'R1. Scenario specifications'!$A$11:$A$49,0))</f>
        <v>Current 2DS, 2020 start, 'Expect the Unexpected' but with cheap energy efficiency</v>
      </c>
      <c r="B512" s="15" t="s">
        <v>50</v>
      </c>
      <c r="C512" s="15" t="s">
        <v>65</v>
      </c>
      <c r="D512" s="16">
        <v>471.41051111951538</v>
      </c>
      <c r="E512" s="16">
        <v>245.88488321714567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</row>
    <row r="513" spans="1:14" x14ac:dyDescent="0.3">
      <c r="A513" s="15" t="str">
        <f>INDEX('R1. Scenario specifications'!$C$11:$C$49,MATCH($B513,'R1. Scenario specifications'!$A$11:$A$49,0))</f>
        <v>Current 2DS, 2020 start, 'Expect the Unexpected' but with cheap energy efficiency</v>
      </c>
      <c r="B513" s="15" t="s">
        <v>50</v>
      </c>
      <c r="C513" s="15" t="s">
        <v>66</v>
      </c>
      <c r="D513" s="16">
        <v>200.44406894966971</v>
      </c>
      <c r="E513" s="16">
        <v>625.75220065602798</v>
      </c>
      <c r="F513" s="16">
        <v>508.29573757492358</v>
      </c>
      <c r="G513" s="16">
        <v>15.459775513035721</v>
      </c>
      <c r="H513" s="16">
        <v>71.934375320692723</v>
      </c>
      <c r="I513" s="16">
        <v>182.06744049076366</v>
      </c>
      <c r="J513" s="16">
        <v>82.411522465413995</v>
      </c>
      <c r="K513" s="16">
        <v>205.15373996019179</v>
      </c>
      <c r="L513" s="16">
        <v>80.158125551659708</v>
      </c>
      <c r="M513" s="16">
        <v>23.687294518978469</v>
      </c>
      <c r="N513" s="16">
        <v>125.35961463358629</v>
      </c>
    </row>
    <row r="514" spans="1:14" x14ac:dyDescent="0.3">
      <c r="A514" s="15" t="str">
        <f>INDEX('R1. Scenario specifications'!$C$11:$C$49,MATCH($B514,'R1. Scenario specifications'!$A$11:$A$49,0))</f>
        <v>Current 2DS, 2020 start, 'Expect the Unexpected' but with cheap energy efficiency</v>
      </c>
      <c r="B514" s="15" t="s">
        <v>50</v>
      </c>
      <c r="C514" s="15" t="s">
        <v>75</v>
      </c>
      <c r="D514" s="16">
        <v>0</v>
      </c>
      <c r="E514" s="16">
        <v>0</v>
      </c>
      <c r="F514" s="16">
        <v>0</v>
      </c>
      <c r="G514" s="16">
        <v>0</v>
      </c>
      <c r="H514" s="16">
        <v>1.5172626513486542</v>
      </c>
      <c r="I514" s="16">
        <v>3.6278871932593941</v>
      </c>
      <c r="J514" s="16">
        <v>0</v>
      </c>
      <c r="K514" s="16">
        <v>35.182262735522642</v>
      </c>
      <c r="L514" s="16">
        <v>59.318687203432603</v>
      </c>
      <c r="M514" s="16">
        <v>78.950832474486674</v>
      </c>
      <c r="N514" s="16">
        <v>696.36560366127014</v>
      </c>
    </row>
    <row r="515" spans="1:14" x14ac:dyDescent="0.3">
      <c r="A515" s="15" t="str">
        <f>INDEX('R1. Scenario specifications'!$C$11:$C$49,MATCH($B515,'R1. Scenario specifications'!$A$11:$A$49,0))</f>
        <v>Current 2DS, 2020 start, 'Expect the Unexpected' but with cheap energy efficiency</v>
      </c>
      <c r="B515" s="15" t="s">
        <v>50</v>
      </c>
      <c r="C515" s="15" t="s">
        <v>67</v>
      </c>
      <c r="D515" s="16">
        <v>0.27881728888888901</v>
      </c>
      <c r="E515" s="16">
        <v>0.33361993333333301</v>
      </c>
      <c r="F515" s="16">
        <v>83.8700462272528</v>
      </c>
      <c r="G515" s="16">
        <v>53.38656353736507</v>
      </c>
      <c r="H515" s="16">
        <v>53.10301660072124</v>
      </c>
      <c r="I515" s="16">
        <v>56.618462518600275</v>
      </c>
      <c r="J515" s="16">
        <v>79.106637832129934</v>
      </c>
      <c r="K515" s="16">
        <v>50.506929352466798</v>
      </c>
      <c r="L515" s="16">
        <v>78.722810125337915</v>
      </c>
      <c r="M515" s="16">
        <v>56.155077795116924</v>
      </c>
      <c r="N515" s="16">
        <v>1350.6233019939611</v>
      </c>
    </row>
    <row r="516" spans="1:14" x14ac:dyDescent="0.3">
      <c r="A516" s="15" t="str">
        <f>INDEX('R1. Scenario specifications'!$C$11:$C$49,MATCH($B516,'R1. Scenario specifications'!$A$11:$A$49,0))</f>
        <v>Current 2DS, 2020 start, 'Expect the Unexpected' but with cheap energy efficiency</v>
      </c>
      <c r="B516" s="15" t="s">
        <v>50</v>
      </c>
      <c r="C516" s="15" t="s">
        <v>68</v>
      </c>
      <c r="D516" s="16">
        <v>122.79600979273579</v>
      </c>
      <c r="E516" s="16">
        <v>183.8081179848495</v>
      </c>
      <c r="F516" s="16">
        <v>144.31256799092671</v>
      </c>
      <c r="G516" s="16">
        <v>108.61736694887709</v>
      </c>
      <c r="H516" s="16">
        <v>187.19459830348694</v>
      </c>
      <c r="I516" s="16">
        <v>95.381471256000566</v>
      </c>
      <c r="J516" s="16">
        <v>149.13883648037756</v>
      </c>
      <c r="K516" s="16">
        <v>106.54187249158585</v>
      </c>
      <c r="L516" s="16">
        <v>313.26096288723522</v>
      </c>
      <c r="M516" s="16">
        <v>355.59029998143433</v>
      </c>
      <c r="N516" s="16">
        <v>252.77973282244048</v>
      </c>
    </row>
    <row r="517" spans="1:14" x14ac:dyDescent="0.3">
      <c r="A517" s="15" t="str">
        <f>INDEX('R1. Scenario specifications'!$C$11:$C$49,MATCH($B517,'R1. Scenario specifications'!$A$11:$A$49,0))</f>
        <v>Current 2DS, 2020 start, 'Expect the Unexpected' but with cheap energy efficiency</v>
      </c>
      <c r="B517" s="15" t="s">
        <v>50</v>
      </c>
      <c r="C517" s="15" t="s">
        <v>69</v>
      </c>
      <c r="D517" s="16">
        <v>0</v>
      </c>
      <c r="E517" s="16">
        <v>0</v>
      </c>
      <c r="F517" s="16">
        <v>3.098502596802537</v>
      </c>
      <c r="G517" s="16">
        <v>44.227837578484198</v>
      </c>
      <c r="H517" s="16">
        <v>252.55738459767466</v>
      </c>
      <c r="I517" s="16">
        <v>452.90665974320274</v>
      </c>
      <c r="J517" s="16">
        <v>178.85879839722332</v>
      </c>
      <c r="K517" s="16">
        <v>156.41848055350522</v>
      </c>
      <c r="L517" s="16">
        <v>554.44049978932992</v>
      </c>
      <c r="M517" s="16">
        <v>521.08968814915659</v>
      </c>
      <c r="N517" s="16">
        <v>0</v>
      </c>
    </row>
    <row r="518" spans="1:14" x14ac:dyDescent="0.3">
      <c r="A518" s="15" t="str">
        <f>INDEX('R1. Scenario specifications'!$C$11:$C$49,MATCH($B518,'R1. Scenario specifications'!$A$11:$A$49,0))</f>
        <v>Current 2DS, 2020 start, 'Expect the Unexpected' but with cheap energy efficiency</v>
      </c>
      <c r="B518" s="15" t="s">
        <v>50</v>
      </c>
      <c r="C518" s="15" t="s">
        <v>70</v>
      </c>
      <c r="D518" s="16">
        <v>68.825092565658878</v>
      </c>
      <c r="E518" s="16">
        <v>21.048080922283248</v>
      </c>
      <c r="F518" s="16">
        <v>0.39656849116918191</v>
      </c>
      <c r="G518" s="16">
        <v>9.8501106146765274</v>
      </c>
      <c r="H518" s="16">
        <v>13.557920303770445</v>
      </c>
      <c r="I518" s="16">
        <v>2.2387304345948</v>
      </c>
      <c r="J518" s="16">
        <v>4.48424506907969</v>
      </c>
      <c r="K518" s="16">
        <v>19.652583755971342</v>
      </c>
      <c r="L518" s="16">
        <v>25.586915356687619</v>
      </c>
      <c r="M518" s="16">
        <v>44.075370746466831</v>
      </c>
      <c r="N518" s="16">
        <v>112.56631914624532</v>
      </c>
    </row>
    <row r="519" spans="1:14" x14ac:dyDescent="0.3">
      <c r="A519" s="15" t="str">
        <f>INDEX('R1. Scenario specifications'!$C$11:$C$49,MATCH($B519,'R1. Scenario specifications'!$A$11:$A$49,0))</f>
        <v>Current 2DS, 2020 start, 'Expect the Unexpected' but with cheap energy efficiency</v>
      </c>
      <c r="B519" s="15" t="s">
        <v>50</v>
      </c>
      <c r="C519" s="15" t="s">
        <v>71</v>
      </c>
      <c r="D519" s="16">
        <v>12.637708883949241</v>
      </c>
      <c r="E519" s="16">
        <v>82.719415916369499</v>
      </c>
      <c r="F519" s="16">
        <v>173.59560256780961</v>
      </c>
      <c r="G519" s="16">
        <v>496.50145195730698</v>
      </c>
      <c r="H519" s="16">
        <v>2356.7822512795133</v>
      </c>
      <c r="I519" s="16">
        <v>2623.2552576766775</v>
      </c>
      <c r="J519" s="16">
        <v>2320.3250859090313</v>
      </c>
      <c r="K519" s="16">
        <v>3784.893217987275</v>
      </c>
      <c r="L519" s="16">
        <v>4729.9302607462569</v>
      </c>
      <c r="M519" s="16">
        <v>5579.8777256271951</v>
      </c>
      <c r="N519" s="16">
        <v>7987.8496841792548</v>
      </c>
    </row>
    <row r="520" spans="1:14" x14ac:dyDescent="0.3">
      <c r="A520" s="15" t="str">
        <f>INDEX('R1. Scenario specifications'!$C$11:$C$49,MATCH($B520,'R1. Scenario specifications'!$A$11:$A$49,0))</f>
        <v>Current 2DS, 2020 start, 'Expect the Unexpected' but with cheap energy efficiency</v>
      </c>
      <c r="B520" s="15" t="s">
        <v>50</v>
      </c>
      <c r="C520" s="15" t="s">
        <v>72</v>
      </c>
      <c r="D520" s="16">
        <v>3.9388921868092472E-3</v>
      </c>
      <c r="E520" s="16">
        <v>1.0352472304670233</v>
      </c>
      <c r="F520" s="16">
        <v>1.710734171095331</v>
      </c>
      <c r="G520" s="16">
        <v>10.611838265775846</v>
      </c>
      <c r="H520" s="16">
        <v>1.4578613769255955</v>
      </c>
      <c r="I520" s="16">
        <v>5.6469240256588513</v>
      </c>
      <c r="J520" s="16">
        <v>6.5886444837492091</v>
      </c>
      <c r="K520" s="16">
        <v>12.936055672566956</v>
      </c>
      <c r="L520" s="16">
        <v>6.0587553156787086</v>
      </c>
      <c r="M520" s="16">
        <v>9.3751445037386532</v>
      </c>
      <c r="N520" s="16">
        <v>9.9127684718194953</v>
      </c>
    </row>
    <row r="521" spans="1:14" x14ac:dyDescent="0.3">
      <c r="A521" s="15" t="str">
        <f>INDEX('R1. Scenario specifications'!$C$11:$C$49,MATCH($B521,'R1. Scenario specifications'!$A$11:$A$49,0))</f>
        <v>Current 2DS, 2020 start, 'Expect the Unexpected' but with cheap energy efficiency</v>
      </c>
      <c r="B521" s="15" t="s">
        <v>50</v>
      </c>
      <c r="C521" s="15" t="s">
        <v>73</v>
      </c>
      <c r="D521" s="16">
        <v>164.94116315871048</v>
      </c>
      <c r="E521" s="16">
        <v>30.000000000000007</v>
      </c>
      <c r="F521" s="16">
        <v>130.00000000000003</v>
      </c>
      <c r="G521" s="16">
        <v>1208.9742529204377</v>
      </c>
      <c r="H521" s="16">
        <v>1965.9092901506433</v>
      </c>
      <c r="I521" s="16">
        <v>1225.4764179857964</v>
      </c>
      <c r="J521" s="16">
        <v>2585.3666741075685</v>
      </c>
      <c r="K521" s="16">
        <v>3168.0396341873634</v>
      </c>
      <c r="L521" s="16">
        <v>4554.6789035931588</v>
      </c>
      <c r="M521" s="16">
        <v>7295.3763735187385</v>
      </c>
      <c r="N521" s="16">
        <v>9104.8295792913686</v>
      </c>
    </row>
  </sheetData>
  <mergeCells count="2">
    <mergeCell ref="C37:N37"/>
    <mergeCell ref="O37:Z37"/>
  </mergeCells>
  <conditionalFormatting sqref="A6005:XFD1048576 A1:XFD18 N19:XFD19 A38 A37:C37 O37 C38:XFD38 AA37:XFD37 A93:A6004 D512:XFD6004 A39:XFD511 A20:XFD36">
    <cfRule type="expression" dxfId="18" priority="3">
      <formula>_xlfn.ISFORMULA(A1)</formula>
    </cfRule>
  </conditionalFormatting>
  <conditionalFormatting sqref="A19:M19">
    <cfRule type="expression" dxfId="17" priority="2">
      <formula>_xlfn.ISFORMULA(A19)</formula>
    </cfRule>
  </conditionalFormatting>
  <conditionalFormatting sqref="B38">
    <cfRule type="expression" dxfId="16" priority="1">
      <formula>_xlfn.ISFORMULA(B38)</formula>
    </cfRule>
  </conditionalFormatting>
  <dataValidations count="1">
    <dataValidation type="list" allowBlank="1" showInputMessage="1" showErrorMessage="1" sqref="B22" xr:uid="{7C543520-34BB-40F9-BA56-6F21DC7571AD}">
      <formula1>$C$78:$C$89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08C758-AC88-4CBB-8C8C-833CBA8EBA14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1B26-8DFC-4DC8-AFDB-F8E43D0F7E6D}">
  <sheetPr>
    <tabColor theme="5" tint="0.39997558519241921"/>
  </sheetPr>
  <dimension ref="A1:Z561"/>
  <sheetViews>
    <sheetView zoomScale="70" zoomScaleNormal="70" workbookViewId="0">
      <pane ySplit="13" topLeftCell="A14" activePane="bottomLeft" state="frozen"/>
      <selection pane="bottomLeft" activeCell="D15" sqref="D15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232</v>
      </c>
    </row>
    <row r="2" spans="1:4" s="14" customFormat="1" x14ac:dyDescent="0.3">
      <c r="A2" s="5" t="s">
        <v>5</v>
      </c>
      <c r="B2" s="14" t="s">
        <v>231</v>
      </c>
    </row>
    <row r="3" spans="1:4" s="14" customFormat="1" x14ac:dyDescent="0.3">
      <c r="A3" s="5" t="s">
        <v>6</v>
      </c>
      <c r="B3" s="14" t="s">
        <v>229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293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294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295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213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$E$8:$P6500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tr">
        <f>CONCATENATE($B$22, " Power Generation (PJ")</f>
        <v>POWGEN - BIO CCS Power Generation (PJ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60</v>
      </c>
      <c r="B22" s="20" t="s">
        <v>74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INDEX($D$55:$N$561,MATCH(B$24&amp;$B$22,$B$55:$B$561&amp;$C$55:$C$561,0),MATCH($A25,$D$54:$N$54,0))</f>
        <v>0</v>
      </c>
      <c r="C25" s="16">
        <f t="array" ref="C25">INDEX($D$55:$N$561,MATCH(C$24&amp;$B$22,$B$55:$B$561&amp;$C$55:$C$561,0),MATCH($A25,$D$54:$N$54,0))</f>
        <v>0</v>
      </c>
      <c r="D25" s="16">
        <f t="array" ref="D25">INDEX($D$55:$N$561,MATCH(D$24&amp;$B$22,$B$55:$B$561&amp;$C$55:$C$561,0),MATCH($A25,$D$54:$N$54,0))</f>
        <v>0</v>
      </c>
      <c r="E25" s="16">
        <f t="array" ref="E25">INDEX($D$55:$N$561,MATCH(E$24&amp;$B$22,$B$55:$B$561&amp;$C$55:$C$561,0),MATCH($A25,$D$54:$N$54,0))</f>
        <v>0</v>
      </c>
      <c r="F25" s="16">
        <f t="array" ref="F25">INDEX($D$55:$N$561,MATCH(F$24&amp;$B$22,$B$55:$B$561&amp;$C$55:$C$561,0),MATCH($A25,$D$54:$N$54,0))</f>
        <v>0</v>
      </c>
      <c r="G25" s="16">
        <f t="array" ref="G25">INDEX($D$55:$N$561,MATCH(G$24&amp;$B$22,$B$55:$B$561&amp;$C$55:$C$561,0),MATCH($A25,$D$54:$N$54,0))</f>
        <v>0</v>
      </c>
      <c r="H25" s="16">
        <f t="array" ref="H25">INDEX($D$55:$N$561,MATCH(H$24&amp;$B$22,$B$55:$B$561&amp;$C$55:$C$561,0),MATCH($A25,$D$54:$N$54,0))</f>
        <v>0</v>
      </c>
      <c r="I25" s="16">
        <f t="array" ref="I25">INDEX($D$55:$N$561,MATCH(I$24&amp;$B$22,$B$55:$B$561&amp;$C$55:$C$561,0),MATCH($A25,$D$54:$N$54,0))</f>
        <v>0</v>
      </c>
      <c r="J25" s="16">
        <f t="array" ref="J25">INDEX($D$55:$N$561,MATCH(J$24&amp;$B$22,$B$55:$B$561&amp;$C$55:$C$561,0),MATCH($A25,$D$54:$N$54,0))</f>
        <v>0</v>
      </c>
      <c r="K25" s="16" t="e">
        <f t="array" ref="K25">INDEX($D$55:$N$561,MATCH(K$24&amp;$B$22,$B$55:$B$561&amp;$C$55:$C$561,0),MATCH($A25,$D$54:$N$54,0))</f>
        <v>#N/A</v>
      </c>
      <c r="L25" s="16" t="e">
        <f t="array" ref="L25">INDEX($D$55:$N$561,MATCH(L$24&amp;$B$22,$B$55:$B$561&amp;$C$55:$C$561,0),MATCH($A25,$D$54:$N$54,0))</f>
        <v>#N/A</v>
      </c>
      <c r="M25" s="16" t="e">
        <f t="array" ref="M25">INDEX($D$55:$N$561,MATCH(M$24&amp;$B$22,$B$55:$B$561&amp;$C$55:$C$561,0),MATCH($A25,$D$54:$N$54,0))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INDEX($D$55:$N$561,MATCH(B$24&amp;$B$22,$B$55:$B$561&amp;$C$55:$C$561,0),MATCH($A26,$D$54:$N$54,0))</f>
        <v>0</v>
      </c>
      <c r="C26" s="16">
        <f t="array" ref="C26">INDEX($D$55:$N$561,MATCH(C$24&amp;$B$22,$B$55:$B$561&amp;$C$55:$C$561,0),MATCH($A26,$D$54:$N$54,0))</f>
        <v>0</v>
      </c>
      <c r="D26" s="16">
        <f t="array" ref="D26">INDEX($D$55:$N$561,MATCH(D$24&amp;$B$22,$B$55:$B$561&amp;$C$55:$C$561,0),MATCH($A26,$D$54:$N$54,0))</f>
        <v>0</v>
      </c>
      <c r="E26" s="16">
        <f t="array" ref="E26">INDEX($D$55:$N$561,MATCH(E$24&amp;$B$22,$B$55:$B$561&amp;$C$55:$C$561,0),MATCH($A26,$D$54:$N$54,0))</f>
        <v>0</v>
      </c>
      <c r="F26" s="16">
        <f t="array" ref="F26">INDEX($D$55:$N$561,MATCH(F$24&amp;$B$22,$B$55:$B$561&amp;$C$55:$C$561,0),MATCH($A26,$D$54:$N$54,0))</f>
        <v>0</v>
      </c>
      <c r="G26" s="16">
        <f t="array" ref="G26">INDEX($D$55:$N$561,MATCH(G$24&amp;$B$22,$B$55:$B$561&amp;$C$55:$C$561,0),MATCH($A26,$D$54:$N$54,0))</f>
        <v>0</v>
      </c>
      <c r="H26" s="16">
        <f t="array" ref="H26">INDEX($D$55:$N$561,MATCH(H$24&amp;$B$22,$B$55:$B$561&amp;$C$55:$C$561,0),MATCH($A26,$D$54:$N$54,0))</f>
        <v>0</v>
      </c>
      <c r="I26" s="16">
        <f t="array" ref="I26">INDEX($D$55:$N$561,MATCH(I$24&amp;$B$22,$B$55:$B$561&amp;$C$55:$C$561,0),MATCH($A26,$D$54:$N$54,0))</f>
        <v>0</v>
      </c>
      <c r="J26" s="16">
        <f t="array" ref="J26">INDEX($D$55:$N$561,MATCH(J$24&amp;$B$22,$B$55:$B$561&amp;$C$55:$C$561,0),MATCH($A26,$D$54:$N$54,0))</f>
        <v>0</v>
      </c>
      <c r="K26" s="16" t="e">
        <f t="array" ref="K26">INDEX($D$55:$N$561,MATCH(K$24&amp;$B$22,$B$55:$B$561&amp;$C$55:$C$561,0),MATCH($A26,$D$54:$N$54,0))</f>
        <v>#N/A</v>
      </c>
      <c r="L26" s="16" t="e">
        <f t="array" ref="L26">INDEX($D$55:$N$561,MATCH(L$24&amp;$B$22,$B$55:$B$561&amp;$C$55:$C$561,0),MATCH($A26,$D$54:$N$54,0))</f>
        <v>#N/A</v>
      </c>
      <c r="M26" s="16" t="e">
        <f t="array" ref="M26">INDEX($D$55:$N$561,MATCH(M$24&amp;$B$22,$B$55:$B$561&amp;$C$55:$C$561,0),MATCH($A26,$D$54:$N$54,0))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INDEX($D$55:$N$561,MATCH(B$24&amp;$B$22,$B$55:$B$561&amp;$C$55:$C$561,0),MATCH($A27,$D$54:$N$54,0))</f>
        <v>0</v>
      </c>
      <c r="C27" s="16">
        <f t="array" ref="C27">INDEX($D$55:$N$561,MATCH(C$24&amp;$B$22,$B$55:$B$561&amp;$C$55:$C$561,0),MATCH($A27,$D$54:$N$54,0))</f>
        <v>0</v>
      </c>
      <c r="D27" s="16">
        <f t="array" ref="D27">INDEX($D$55:$N$561,MATCH(D$24&amp;$B$22,$B$55:$B$561&amp;$C$55:$C$561,0),MATCH($A27,$D$54:$N$54,0))</f>
        <v>0</v>
      </c>
      <c r="E27" s="16">
        <f t="array" ref="E27">INDEX($D$55:$N$561,MATCH(E$24&amp;$B$22,$B$55:$B$561&amp;$C$55:$C$561,0),MATCH($A27,$D$54:$N$54,0))</f>
        <v>198.75686675040001</v>
      </c>
      <c r="F27" s="16">
        <f t="array" ref="F27">INDEX($D$55:$N$561,MATCH(F$24&amp;$B$22,$B$55:$B$561&amp;$C$55:$C$561,0),MATCH($A27,$D$54:$N$54,0))</f>
        <v>0</v>
      </c>
      <c r="G27" s="16">
        <f t="array" ref="G27">INDEX($D$55:$N$561,MATCH(G$24&amp;$B$22,$B$55:$B$561&amp;$C$55:$C$561,0),MATCH($A27,$D$54:$N$54,0))</f>
        <v>411.85920133598563</v>
      </c>
      <c r="H27" s="16">
        <f t="array" ref="H27">INDEX($D$55:$N$561,MATCH(H$24&amp;$B$22,$B$55:$B$561&amp;$C$55:$C$561,0),MATCH($A27,$D$54:$N$54,0))</f>
        <v>0</v>
      </c>
      <c r="I27" s="16">
        <f t="array" ref="I27">INDEX($D$55:$N$561,MATCH(I$24&amp;$B$22,$B$55:$B$561&amp;$C$55:$C$561,0),MATCH($A27,$D$54:$N$54,0))</f>
        <v>387.4361593592032</v>
      </c>
      <c r="J27" s="16">
        <f t="array" ref="J27">INDEX($D$55:$N$561,MATCH(J$24&amp;$B$22,$B$55:$B$561&amp;$C$55:$C$561,0),MATCH($A27,$D$54:$N$54,0))</f>
        <v>0</v>
      </c>
      <c r="K27" s="16" t="e">
        <f t="array" ref="K27">INDEX($D$55:$N$561,MATCH(K$24&amp;$B$22,$B$55:$B$561&amp;$C$55:$C$561,0),MATCH($A27,$D$54:$N$54,0))</f>
        <v>#N/A</v>
      </c>
      <c r="L27" s="16" t="e">
        <f t="array" ref="L27">INDEX($D$55:$N$561,MATCH(L$24&amp;$B$22,$B$55:$B$561&amp;$C$55:$C$561,0),MATCH($A27,$D$54:$N$54,0))</f>
        <v>#N/A</v>
      </c>
      <c r="M27" s="16" t="e">
        <f t="array" ref="M27">INDEX($D$55:$N$561,MATCH(M$24&amp;$B$22,$B$55:$B$561&amp;$C$55:$C$561,0),MATCH($A27,$D$54:$N$54,0))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INDEX($D$55:$N$561,MATCH(B$24&amp;$B$22,$B$55:$B$561&amp;$C$55:$C$561,0),MATCH($A28,$D$54:$N$54,0))</f>
        <v>0</v>
      </c>
      <c r="C28" s="16">
        <f t="array" ref="C28">INDEX($D$55:$N$561,MATCH(C$24&amp;$B$22,$B$55:$B$561&amp;$C$55:$C$561,0),MATCH($A28,$D$54:$N$54,0))</f>
        <v>0</v>
      </c>
      <c r="D28" s="16">
        <f t="array" ref="D28">INDEX($D$55:$N$561,MATCH(D$24&amp;$B$22,$B$55:$B$561&amp;$C$55:$C$561,0),MATCH($A28,$D$54:$N$54,0))</f>
        <v>0</v>
      </c>
      <c r="E28" s="16">
        <f t="array" ref="E28">INDEX($D$55:$N$561,MATCH(E$24&amp;$B$22,$B$55:$B$561&amp;$C$55:$C$561,0),MATCH($A28,$D$54:$N$54,0))</f>
        <v>986.25365226705719</v>
      </c>
      <c r="F28" s="16">
        <f t="array" ref="F28">INDEX($D$55:$N$561,MATCH(F$24&amp;$B$22,$B$55:$B$561&amp;$C$55:$C$561,0),MATCH($A28,$D$54:$N$54,0))</f>
        <v>283.52629509899168</v>
      </c>
      <c r="G28" s="16">
        <f t="array" ref="G28">INDEX($D$55:$N$561,MATCH(G$24&amp;$B$22,$B$55:$B$561&amp;$C$55:$C$561,0),MATCH($A28,$D$54:$N$54,0))</f>
        <v>12251.91823001171</v>
      </c>
      <c r="H28" s="16">
        <f t="array" ref="H28">INDEX($D$55:$N$561,MATCH(H$24&amp;$B$22,$B$55:$B$561&amp;$C$55:$C$561,0),MATCH($A28,$D$54:$N$54,0))</f>
        <v>383.71185190510585</v>
      </c>
      <c r="I28" s="16">
        <f t="array" ref="I28">INDEX($D$55:$N$561,MATCH(I$24&amp;$B$22,$B$55:$B$561&amp;$C$55:$C$561,0),MATCH($A28,$D$54:$N$54,0))</f>
        <v>2532.2395566457462</v>
      </c>
      <c r="J28" s="16">
        <f t="array" ref="J28">INDEX($D$55:$N$561,MATCH(J$24&amp;$B$22,$B$55:$B$561&amp;$C$55:$C$561,0),MATCH($A28,$D$54:$N$54,0))</f>
        <v>408.39068944477503</v>
      </c>
      <c r="K28" s="16" t="e">
        <f t="array" ref="K28">INDEX($D$55:$N$561,MATCH(K$24&amp;$B$22,$B$55:$B$561&amp;$C$55:$C$561,0),MATCH($A28,$D$54:$N$54,0))</f>
        <v>#N/A</v>
      </c>
      <c r="L28" s="16" t="e">
        <f t="array" ref="L28">INDEX($D$55:$N$561,MATCH(L$24&amp;$B$22,$B$55:$B$561&amp;$C$55:$C$561,0),MATCH($A28,$D$54:$N$54,0))</f>
        <v>#N/A</v>
      </c>
      <c r="M28" s="16" t="e">
        <f t="array" ref="M28">INDEX($D$55:$N$561,MATCH(M$24&amp;$B$22,$B$55:$B$561&amp;$C$55:$C$561,0),MATCH($A28,$D$54:$N$54,0))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INDEX($D$55:$N$561,MATCH(B$24&amp;$B$22,$B$55:$B$561&amp;$C$55:$C$561,0),MATCH($A29,$D$54:$N$54,0))</f>
        <v>0</v>
      </c>
      <c r="C29" s="16">
        <f t="array" ref="C29">INDEX($D$55:$N$561,MATCH(C$24&amp;$B$22,$B$55:$B$561&amp;$C$55:$C$561,0),MATCH($A29,$D$54:$N$54,0))</f>
        <v>0</v>
      </c>
      <c r="D29" s="16">
        <f t="array" ref="D29">INDEX($D$55:$N$561,MATCH(D$24&amp;$B$22,$B$55:$B$561&amp;$C$55:$C$561,0),MATCH($A29,$D$54:$N$54,0))</f>
        <v>0</v>
      </c>
      <c r="E29" s="16">
        <f t="array" ref="E29">INDEX($D$55:$N$561,MATCH(E$24&amp;$B$22,$B$55:$B$561&amp;$C$55:$C$561,0),MATCH($A29,$D$54:$N$54,0))</f>
        <v>4258.11986679859</v>
      </c>
      <c r="F29" s="16">
        <f t="array" ref="F29">INDEX($D$55:$N$561,MATCH(F$24&amp;$B$22,$B$55:$B$561&amp;$C$55:$C$561,0),MATCH($A29,$D$54:$N$54,0))</f>
        <v>2275.8360380778463</v>
      </c>
      <c r="G29" s="16">
        <f t="array" ref="G29">INDEX($D$55:$N$561,MATCH(G$24&amp;$B$22,$B$55:$B$561&amp;$C$55:$C$561,0),MATCH($A29,$D$54:$N$54,0))</f>
        <v>28612.285084610441</v>
      </c>
      <c r="H29" s="16">
        <f t="array" ref="H29">INDEX($D$55:$N$561,MATCH(H$24&amp;$B$22,$B$55:$B$561&amp;$C$55:$C$561,0),MATCH($A29,$D$54:$N$54,0))</f>
        <v>27803.3644034104</v>
      </c>
      <c r="I29" s="16">
        <f t="array" ref="I29">INDEX($D$55:$N$561,MATCH(I$24&amp;$B$22,$B$55:$B$561&amp;$C$55:$C$561,0),MATCH($A29,$D$54:$N$54,0))</f>
        <v>12834.550282100538</v>
      </c>
      <c r="J29" s="16">
        <f t="array" ref="J29">INDEX($D$55:$N$561,MATCH(J$24&amp;$B$22,$B$55:$B$561&amp;$C$55:$C$561,0),MATCH($A29,$D$54:$N$54,0))</f>
        <v>7816.2528551604682</v>
      </c>
      <c r="K29" s="16" t="e">
        <f t="array" ref="K29">INDEX($D$55:$N$561,MATCH(K$24&amp;$B$22,$B$55:$B$561&amp;$C$55:$C$561,0),MATCH($A29,$D$54:$N$54,0))</f>
        <v>#N/A</v>
      </c>
      <c r="L29" s="16" t="e">
        <f t="array" ref="L29">INDEX($D$55:$N$561,MATCH(L$24&amp;$B$22,$B$55:$B$561&amp;$C$55:$C$561,0),MATCH($A29,$D$54:$N$54,0))</f>
        <v>#N/A</v>
      </c>
      <c r="M29" s="16" t="e">
        <f t="array" ref="M29">INDEX($D$55:$N$561,MATCH(M$24&amp;$B$22,$B$55:$B$561&amp;$C$55:$C$561,0),MATCH($A29,$D$54:$N$54,0))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INDEX($D$55:$N$561,MATCH(B$24&amp;$B$22,$B$55:$B$561&amp;$C$55:$C$561,0),MATCH($A30,$D$54:$N$54,0))</f>
        <v>0</v>
      </c>
      <c r="C30" s="16">
        <f t="array" ref="C30">INDEX($D$55:$N$561,MATCH(C$24&amp;$B$22,$B$55:$B$561&amp;$C$55:$C$561,0),MATCH($A30,$D$54:$N$54,0))</f>
        <v>0</v>
      </c>
      <c r="D30" s="16">
        <f t="array" ref="D30">INDEX($D$55:$N$561,MATCH(D$24&amp;$B$22,$B$55:$B$561&amp;$C$55:$C$561,0),MATCH($A30,$D$54:$N$54,0))</f>
        <v>0</v>
      </c>
      <c r="E30" s="16">
        <f t="array" ref="E30">INDEX($D$55:$N$561,MATCH(E$24&amp;$B$22,$B$55:$B$561&amp;$C$55:$C$561,0),MATCH($A30,$D$54:$N$54,0))</f>
        <v>20961.989881191654</v>
      </c>
      <c r="F30" s="16">
        <f t="array" ref="F30">INDEX($D$55:$N$561,MATCH(F$24&amp;$B$22,$B$55:$B$561&amp;$C$55:$C$561,0),MATCH($A30,$D$54:$N$54,0))</f>
        <v>14726.831847234547</v>
      </c>
      <c r="G30" s="16">
        <f t="array" ref="G30">INDEX($D$55:$N$561,MATCH(G$24&amp;$B$22,$B$55:$B$561&amp;$C$55:$C$561,0),MATCH($A30,$D$54:$N$54,0))</f>
        <v>68635.890817173393</v>
      </c>
      <c r="H30" s="16">
        <f t="array" ref="H30">INDEX($D$55:$N$561,MATCH(H$24&amp;$B$22,$B$55:$B$561&amp;$C$55:$C$561,0),MATCH($A30,$D$54:$N$54,0))</f>
        <v>82122.328708292174</v>
      </c>
      <c r="I30" s="16">
        <f t="array" ref="I30">INDEX($D$55:$N$561,MATCH(I$24&amp;$B$22,$B$55:$B$561&amp;$C$55:$C$561,0),MATCH($A30,$D$54:$N$54,0))</f>
        <v>39279.313302447183</v>
      </c>
      <c r="J30" s="16">
        <f t="array" ref="J30">INDEX($D$55:$N$561,MATCH(J$24&amp;$B$22,$B$55:$B$561&amp;$C$55:$C$561,0),MATCH($A30,$D$54:$N$54,0))</f>
        <v>47596.235088499459</v>
      </c>
      <c r="K30" s="16" t="e">
        <f t="array" ref="K30">INDEX($D$55:$N$561,MATCH(K$24&amp;$B$22,$B$55:$B$561&amp;$C$55:$C$561,0),MATCH($A30,$D$54:$N$54,0))</f>
        <v>#N/A</v>
      </c>
      <c r="L30" s="16" t="e">
        <f t="array" ref="L30">INDEX($D$55:$N$561,MATCH(L$24&amp;$B$22,$B$55:$B$561&amp;$C$55:$C$561,0),MATCH($A30,$D$54:$N$54,0))</f>
        <v>#N/A</v>
      </c>
      <c r="M30" s="16" t="e">
        <f t="array" ref="M30">INDEX($D$55:$N$561,MATCH(M$24&amp;$B$22,$B$55:$B$561&amp;$C$55:$C$561,0),MATCH($A30,$D$54:$N$54,0))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INDEX($D$55:$N$561,MATCH(B$24&amp;$B$22,$B$55:$B$561&amp;$C$55:$C$561,0),MATCH($A31,$D$54:$N$54,0))</f>
        <v>0</v>
      </c>
      <c r="C31" s="16">
        <f t="array" ref="C31">INDEX($D$55:$N$561,MATCH(C$24&amp;$B$22,$B$55:$B$561&amp;$C$55:$C$561,0),MATCH($A31,$D$54:$N$54,0))</f>
        <v>0</v>
      </c>
      <c r="D31" s="16">
        <f t="array" ref="D31">INDEX($D$55:$N$561,MATCH(D$24&amp;$B$22,$B$55:$B$561&amp;$C$55:$C$561,0),MATCH($A31,$D$54:$N$54,0))</f>
        <v>0</v>
      </c>
      <c r="E31" s="16">
        <f t="array" ref="E31">INDEX($D$55:$N$561,MATCH(E$24&amp;$B$22,$B$55:$B$561&amp;$C$55:$C$561,0),MATCH($A31,$D$54:$N$54,0))</f>
        <v>47370.718914194818</v>
      </c>
      <c r="F31" s="16">
        <f t="array" ref="F31">INDEX($D$55:$N$561,MATCH(F$24&amp;$B$22,$B$55:$B$561&amp;$C$55:$C$561,0),MATCH($A31,$D$54:$N$54,0))</f>
        <v>40727.160828740394</v>
      </c>
      <c r="G31" s="16">
        <f t="array" ref="G31">INDEX($D$55:$N$561,MATCH(G$24&amp;$B$22,$B$55:$B$561&amp;$C$55:$C$561,0),MATCH($A31,$D$54:$N$54,0))</f>
        <v>66605.898984999061</v>
      </c>
      <c r="H31" s="16">
        <f t="array" ref="H31">INDEX($D$55:$N$561,MATCH(H$24&amp;$B$22,$B$55:$B$561&amp;$C$55:$C$561,0),MATCH($A31,$D$54:$N$54,0))</f>
        <v>39120.067006930796</v>
      </c>
      <c r="I31" s="16">
        <f t="array" ref="I31">INDEX($D$55:$N$561,MATCH(I$24&amp;$B$22,$B$55:$B$561&amp;$C$55:$C$561,0),MATCH($A31,$D$54:$N$54,0))</f>
        <v>66178.131217581802</v>
      </c>
      <c r="J31" s="16">
        <f t="array" ref="J31">INDEX($D$55:$N$561,MATCH(J$24&amp;$B$22,$B$55:$B$561&amp;$C$55:$C$561,0),MATCH($A31,$D$54:$N$54,0))</f>
        <v>62985.329954851026</v>
      </c>
      <c r="K31" s="16" t="e">
        <f t="array" ref="K31">INDEX($D$55:$N$561,MATCH(K$24&amp;$B$22,$B$55:$B$561&amp;$C$55:$C$561,0),MATCH($A31,$D$54:$N$54,0))</f>
        <v>#N/A</v>
      </c>
      <c r="L31" s="16" t="e">
        <f t="array" ref="L31">INDEX($D$55:$N$561,MATCH(L$24&amp;$B$22,$B$55:$B$561&amp;$C$55:$C$561,0),MATCH($A31,$D$54:$N$54,0))</f>
        <v>#N/A</v>
      </c>
      <c r="M31" s="16" t="e">
        <f t="array" ref="M31">INDEX($D$55:$N$561,MATCH(M$24&amp;$B$22,$B$55:$B$561&amp;$C$55:$C$561,0),MATCH($A31,$D$54:$N$54,0))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INDEX($D$55:$N$561,MATCH(B$24&amp;$B$22,$B$55:$B$561&amp;$C$55:$C$561,0),MATCH($A32,$D$54:$N$54,0))</f>
        <v>0</v>
      </c>
      <c r="C32" s="16">
        <f t="array" ref="C32">INDEX($D$55:$N$561,MATCH(C$24&amp;$B$22,$B$55:$B$561&amp;$C$55:$C$561,0),MATCH($A32,$D$54:$N$54,0))</f>
        <v>0</v>
      </c>
      <c r="D32" s="16">
        <f t="array" ref="D32">INDEX($D$55:$N$561,MATCH(D$24&amp;$B$22,$B$55:$B$561&amp;$C$55:$C$561,0),MATCH($A32,$D$54:$N$54,0))</f>
        <v>0</v>
      </c>
      <c r="E32" s="16">
        <f t="array" ref="E32">INDEX($D$55:$N$561,MATCH(E$24&amp;$B$22,$B$55:$B$561&amp;$C$55:$C$561,0),MATCH($A32,$D$54:$N$54,0))</f>
        <v>69331.763071151188</v>
      </c>
      <c r="F32" s="16">
        <f t="array" ref="F32">INDEX($D$55:$N$561,MATCH(F$24&amp;$B$22,$B$55:$B$561&amp;$C$55:$C$561,0),MATCH($A32,$D$54:$N$54,0))</f>
        <v>69562.888780920854</v>
      </c>
      <c r="G32" s="16">
        <f t="array" ref="G32">INDEX($D$55:$N$561,MATCH(G$24&amp;$B$22,$B$55:$B$561&amp;$C$55:$C$561,0),MATCH($A32,$D$54:$N$54,0))</f>
        <v>76138.558247109526</v>
      </c>
      <c r="H32" s="16">
        <f t="array" ref="H32">INDEX($D$55:$N$561,MATCH(H$24&amp;$B$22,$B$55:$B$561&amp;$C$55:$C$561,0),MATCH($A32,$D$54:$N$54,0))</f>
        <v>46090.118009711558</v>
      </c>
      <c r="I32" s="16">
        <f t="array" ref="I32">INDEX($D$55:$N$561,MATCH(I$24&amp;$B$22,$B$55:$B$561&amp;$C$55:$C$561,0),MATCH($A32,$D$54:$N$54,0))</f>
        <v>83674.503515516873</v>
      </c>
      <c r="J32" s="16">
        <f t="array" ref="J32">INDEX($D$55:$N$561,MATCH(J$24&amp;$B$22,$B$55:$B$561&amp;$C$55:$C$561,0),MATCH($A32,$D$54:$N$54,0))</f>
        <v>79742.975905980624</v>
      </c>
      <c r="K32" s="16" t="e">
        <f t="array" ref="K32">INDEX($D$55:$N$561,MATCH(K$24&amp;$B$22,$B$55:$B$561&amp;$C$55:$C$561,0),MATCH($A32,$D$54:$N$54,0))</f>
        <v>#N/A</v>
      </c>
      <c r="L32" s="16" t="e">
        <f t="array" ref="L32">INDEX($D$55:$N$561,MATCH(L$24&amp;$B$22,$B$55:$B$561&amp;$C$55:$C$561,0),MATCH($A32,$D$54:$N$54,0))</f>
        <v>#N/A</v>
      </c>
      <c r="M32" s="16" t="e">
        <f t="array" ref="M32">INDEX($D$55:$N$561,MATCH(M$24&amp;$B$22,$B$55:$B$561&amp;$C$55:$C$561,0),MATCH($A32,$D$54:$N$54,0))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INDEX($D$55:$N$561,MATCH(B$24&amp;$B$22,$B$55:$B$561&amp;$C$55:$C$561,0),MATCH($A33,$D$54:$N$54,0))</f>
        <v>0</v>
      </c>
      <c r="C33" s="16">
        <f t="array" ref="C33">INDEX($D$55:$N$561,MATCH(C$24&amp;$B$22,$B$55:$B$561&amp;$C$55:$C$561,0),MATCH($A33,$D$54:$N$54,0))</f>
        <v>0</v>
      </c>
      <c r="D33" s="16">
        <f t="array" ref="D33">INDEX($D$55:$N$561,MATCH(D$24&amp;$B$22,$B$55:$B$561&amp;$C$55:$C$561,0),MATCH($A33,$D$54:$N$54,0))</f>
        <v>0</v>
      </c>
      <c r="E33" s="16">
        <f t="array" ref="E33">INDEX($D$55:$N$561,MATCH(E$24&amp;$B$22,$B$55:$B$561&amp;$C$55:$C$561,0),MATCH($A33,$D$54:$N$54,0))</f>
        <v>86709.994158018075</v>
      </c>
      <c r="F33" s="16">
        <f t="array" ref="F33">INDEX($D$55:$N$561,MATCH(F$24&amp;$B$22,$B$55:$B$561&amp;$C$55:$C$561,0),MATCH($A33,$D$54:$N$54,0))</f>
        <v>87511.942146908055</v>
      </c>
      <c r="G33" s="16">
        <f t="array" ref="G33">INDEX($D$55:$N$561,MATCH(G$24&amp;$B$22,$B$55:$B$561&amp;$C$55:$C$561,0),MATCH($A33,$D$54:$N$54,0))</f>
        <v>90007.089542294503</v>
      </c>
      <c r="H33" s="16">
        <f t="array" ref="H33">INDEX($D$55:$N$561,MATCH(H$24&amp;$B$22,$B$55:$B$561&amp;$C$55:$C$561,0),MATCH($A33,$D$54:$N$54,0))</f>
        <v>46783.686515353511</v>
      </c>
      <c r="I33" s="16">
        <f t="array" ref="I33">INDEX($D$55:$N$561,MATCH(I$24&amp;$B$22,$B$55:$B$561&amp;$C$55:$C$561,0),MATCH($A33,$D$54:$N$54,0))</f>
        <v>96082.69799772666</v>
      </c>
      <c r="J33" s="16">
        <f t="array" ref="J33">INDEX($D$55:$N$561,MATCH(J$24&amp;$B$22,$B$55:$B$561&amp;$C$55:$C$561,0),MATCH($A33,$D$54:$N$54,0))</f>
        <v>93011.14522773854</v>
      </c>
      <c r="K33" s="16" t="e">
        <f t="array" ref="K33">INDEX($D$55:$N$561,MATCH(K$24&amp;$B$22,$B$55:$B$561&amp;$C$55:$C$561,0),MATCH($A33,$D$54:$N$54,0))</f>
        <v>#N/A</v>
      </c>
      <c r="L33" s="16" t="e">
        <f t="array" ref="L33">INDEX($D$55:$N$561,MATCH(L$24&amp;$B$22,$B$55:$B$561&amp;$C$55:$C$561,0),MATCH($A33,$D$54:$N$54,0))</f>
        <v>#N/A</v>
      </c>
      <c r="M33" s="16" t="e">
        <f t="array" ref="M33">INDEX($D$55:$N$561,MATCH(M$24&amp;$B$22,$B$55:$B$561&amp;$C$55:$C$561,0),MATCH($A33,$D$54:$N$54,0))</f>
        <v>#N/A</v>
      </c>
    </row>
    <row r="34" spans="1:26" x14ac:dyDescent="0.3">
      <c r="A34" s="15">
        <v>2100</v>
      </c>
      <c r="B34" s="16">
        <f t="array" ref="B34">INDEX($D$55:$N$561,MATCH(B$24&amp;$B$22,$B$55:$B$561&amp;$C$55:$C$561,0),MATCH($A34,$D$54:$N$54,0))</f>
        <v>0</v>
      </c>
      <c r="C34" s="16">
        <f t="array" ref="C34">INDEX($D$55:$N$561,MATCH(C$24&amp;$B$22,$B$55:$B$561&amp;$C$55:$C$561,0),MATCH($A34,$D$54:$N$54,0))</f>
        <v>0</v>
      </c>
      <c r="D34" s="16">
        <f t="array" ref="D34">INDEX($D$55:$N$561,MATCH(D$24&amp;$B$22,$B$55:$B$561&amp;$C$55:$C$561,0),MATCH($A34,$D$54:$N$54,0))</f>
        <v>0</v>
      </c>
      <c r="E34" s="16">
        <f t="array" ref="E34">INDEX($D$55:$N$561,MATCH(E$24&amp;$B$22,$B$55:$B$561&amp;$C$55:$C$561,0),MATCH($A34,$D$54:$N$54,0))</f>
        <v>93173.260525774007</v>
      </c>
      <c r="F34" s="16">
        <f t="array" ref="F34">INDEX($D$55:$N$561,MATCH(F$24&amp;$B$22,$B$55:$B$561&amp;$C$55:$C$561,0),MATCH($A34,$D$54:$N$54,0))</f>
        <v>93355.782586918547</v>
      </c>
      <c r="G34" s="16">
        <f t="array" ref="G34">INDEX($D$55:$N$561,MATCH(G$24&amp;$B$22,$B$55:$B$561&amp;$C$55:$C$561,0),MATCH($A34,$D$54:$N$54,0))</f>
        <v>97579.006681042956</v>
      </c>
      <c r="H34" s="16">
        <f t="array" ref="H34">INDEX($D$55:$N$561,MATCH(H$24&amp;$B$22,$B$55:$B$561&amp;$C$55:$C$561,0),MATCH($A34,$D$54:$N$54,0))</f>
        <v>61569.278533490251</v>
      </c>
      <c r="I34" s="16">
        <f t="array" ref="I34">INDEX($D$55:$N$561,MATCH(I$24&amp;$B$22,$B$55:$B$561&amp;$C$55:$C$561,0),MATCH($A34,$D$54:$N$54,0))</f>
        <v>102986.64471183985</v>
      </c>
      <c r="J34" s="16">
        <f t="array" ref="J34">INDEX($D$55:$N$561,MATCH(J$24&amp;$B$22,$B$55:$B$561&amp;$C$55:$C$561,0),MATCH($A34,$D$54:$N$54,0))</f>
        <v>101066.83751945852</v>
      </c>
      <c r="K34" s="16" t="e">
        <f t="array" ref="K34">INDEX($D$55:$N$561,MATCH(K$24&amp;$B$22,$B$55:$B$561&amp;$C$55:$C$561,0),MATCH($A34,$D$54:$N$54,0))</f>
        <v>#N/A</v>
      </c>
      <c r="L34" s="16" t="e">
        <f t="array" ref="L34">INDEX($D$55:$N$561,MATCH(L$24&amp;$B$22,$B$55:$B$561&amp;$C$55:$C$561,0),MATCH($A34,$D$54:$N$54,0))</f>
        <v>#N/A</v>
      </c>
      <c r="M34" s="16" t="e">
        <f t="array" ref="M34">INDEX($D$55:$N$561,MATCH(M$24&amp;$B$22,$B$55:$B$561&amp;$C$55:$C$561,0),MATCH($A34,$D$54:$N$54,0))</f>
        <v>#N/A</v>
      </c>
    </row>
    <row r="35" spans="1:26" x14ac:dyDescent="0.3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26" x14ac:dyDescent="0.3">
      <c r="A36" s="15" t="s">
        <v>195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15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261</v>
      </c>
      <c r="B38" s="16" t="str">
        <f>IF(ISBLANK(B20),"",B20)</f>
        <v>Vivid_0A</v>
      </c>
      <c r="C38" s="16" t="str">
        <f>IF(ISBLANK(B20),"",B20)</f>
        <v>Vivid_0A</v>
      </c>
      <c r="D38" s="16" t="str">
        <f t="shared" ref="D38:N38" si="2">IF(ISBLANK(C20),"",C20)</f>
        <v>Vivid_0A_BAU</v>
      </c>
      <c r="E38" s="16" t="str">
        <f t="shared" si="2"/>
        <v>Vivid_0B</v>
      </c>
      <c r="F38" s="16" t="str">
        <f t="shared" si="2"/>
        <v>Vivid_1</v>
      </c>
      <c r="G38" s="16" t="str">
        <f t="shared" si="2"/>
        <v>Vivid_2</v>
      </c>
      <c r="H38" s="16" t="str">
        <f t="shared" si="2"/>
        <v>Vivid_13</v>
      </c>
      <c r="I38" s="16" t="str">
        <f t="shared" si="2"/>
        <v>Vivid_14</v>
      </c>
      <c r="J38" s="16" t="str">
        <f t="shared" si="2"/>
        <v>Vivid_25</v>
      </c>
      <c r="K38" s="16" t="str">
        <f t="shared" si="2"/>
        <v>Vivid_26</v>
      </c>
      <c r="L38" s="16" t="str">
        <f t="shared" si="2"/>
        <v/>
      </c>
      <c r="M38" s="16" t="str">
        <f t="shared" si="2"/>
        <v/>
      </c>
      <c r="N38" s="16" t="str">
        <f t="shared" si="2"/>
        <v/>
      </c>
      <c r="O38" s="15" t="str">
        <f>IF(ISBLANK(B20),"",B20)</f>
        <v>Vivid_0A</v>
      </c>
      <c r="P38" s="15" t="str">
        <f t="shared" ref="P38:Z38" si="3">IF(ISBLANK(C20),"",C20)</f>
        <v>Vivid_0A_BAU</v>
      </c>
      <c r="Q38" s="15" t="str">
        <f t="shared" si="3"/>
        <v>Vivid_0B</v>
      </c>
      <c r="R38" s="15" t="str">
        <f t="shared" si="3"/>
        <v>Vivid_1</v>
      </c>
      <c r="S38" s="15" t="str">
        <f t="shared" si="3"/>
        <v>Vivid_2</v>
      </c>
      <c r="T38" s="15" t="str">
        <f t="shared" si="3"/>
        <v>Vivid_13</v>
      </c>
      <c r="U38" s="15" t="str">
        <f t="shared" si="3"/>
        <v>Vivid_14</v>
      </c>
      <c r="V38" s="15" t="str">
        <f t="shared" si="3"/>
        <v>Vivid_25</v>
      </c>
      <c r="W38" s="15" t="str">
        <f t="shared" si="3"/>
        <v>Vivid_26</v>
      </c>
      <c r="X38" s="15" t="str">
        <f t="shared" si="3"/>
        <v/>
      </c>
      <c r="Y38" s="15" t="str">
        <f t="shared" si="3"/>
        <v/>
      </c>
      <c r="Z38" s="15" t="str">
        <f t="shared" si="3"/>
        <v/>
      </c>
    </row>
    <row r="39" spans="1:26" x14ac:dyDescent="0.3">
      <c r="A39" s="15" t="s">
        <v>64</v>
      </c>
      <c r="B39" s="16">
        <f t="array" ref="B39">INDEX($D$55:$N$561,MATCH(B$38&amp;$A39,$B$55:$B$561&amp;$C$55:$C$561,0),MATCH(B$36,$D$54:$N$54,0))</f>
        <v>436.21576252446346</v>
      </c>
      <c r="C39" s="16">
        <f t="array" ref="C39">INDEX($D$55:$N$561,MATCH(C$38&amp;$A39,$B$55:$B$561&amp;$C$55:$C$561,0),MATCH(C$36,$D$54:$N$54,0))</f>
        <v>7679.8956405592889</v>
      </c>
      <c r="D39" s="16">
        <f t="array" ref="D39">INDEX($D$55:$N$561,MATCH(D$38&amp;$A39,$B$55:$B$561&amp;$C$55:$C$561,0),MATCH(D$36,$D$54:$N$54,0))</f>
        <v>10688.100785746557</v>
      </c>
      <c r="E39" s="16">
        <f t="array" ref="E39">INDEX($D$55:$N$561,MATCH(E$38&amp;$A39,$B$55:$B$561&amp;$C$55:$C$561,0),MATCH(E$36,$D$54:$N$54,0))</f>
        <v>11749.6186402398</v>
      </c>
      <c r="F39" s="16">
        <f t="array" ref="F39">INDEX($D$55:$N$561,MATCH(F$38&amp;$A39,$B$55:$B$561&amp;$C$55:$C$561,0),MATCH(F$36,$D$54:$N$54,0))</f>
        <v>11817.157054179659</v>
      </c>
      <c r="G39" s="16">
        <f t="array" ref="G39">INDEX($D$55:$N$561,MATCH(G$38&amp;$A39,$B$55:$B$561&amp;$C$55:$C$561,0),MATCH(G$36,$D$54:$N$54,0))</f>
        <v>11749.6186402398</v>
      </c>
      <c r="H39" s="16">
        <f t="array" ref="H39">INDEX($D$55:$N$561,MATCH(H$38&amp;$A39,$B$55:$B$561&amp;$C$55:$C$561,0),MATCH(H$36,$D$54:$N$54,0))</f>
        <v>15111.495940587607</v>
      </c>
      <c r="I39" s="16">
        <f t="array" ref="I39">INDEX($D$55:$N$561,MATCH(I$38&amp;$A39,$B$55:$B$561&amp;$C$55:$C$561,0),MATCH(I$36,$D$54:$N$54,0))</f>
        <v>11749.6186402398</v>
      </c>
      <c r="J39" s="16">
        <f t="array" ref="J39">INDEX($D$55:$N$561,MATCH(J$38&amp;$A39,$B$55:$B$561&amp;$C$55:$C$561,0),MATCH(J$36,$D$54:$N$54,0))</f>
        <v>12492.694915047159</v>
      </c>
      <c r="K39" s="16">
        <f t="array" ref="K39">INDEX($D$55:$N$561,MATCH(K$38&amp;$A39,$B$55:$B$561&amp;$C$55:$C$561,0),MATCH(K$36,$D$54:$N$54,0))</f>
        <v>11749.6186402398</v>
      </c>
      <c r="L39" s="16" t="e">
        <f t="array" ref="L39">INDEX($D$55:$N$561,MATCH(L$38&amp;$A39,$B$55:$B$561&amp;$C$55:$C$561,0),MATCH(L$36,$D$54:$N$54,0))</f>
        <v>#N/A</v>
      </c>
      <c r="M39" s="16" t="e">
        <f t="array" ref="M39">INDEX($D$55:$N$561,MATCH(M$38&amp;$A39,$B$55:$B$561&amp;$C$55:$C$561,0),MATCH(M$36,$D$54:$N$54,0))</f>
        <v>#N/A</v>
      </c>
      <c r="N39" s="16" t="e">
        <f t="array" ref="N39">INDEX($D$55:$N$561,MATCH(N$38&amp;$A39,$B$55:$B$561&amp;$C$55:$C$561,0),MATCH(N$36,$D$54:$N$54,0))</f>
        <v>#N/A</v>
      </c>
      <c r="O39" s="16">
        <f t="array" ref="O39">INDEX($D$55:$N$561,MATCH(O$38&amp;$A39,$B$55:$B$561&amp;$C$55:$C$561,0),MATCH(O$36,$D$54:$N$54,0))</f>
        <v>15150.867834947647</v>
      </c>
      <c r="P39" s="16">
        <f t="array" ref="P39">INDEX($D$55:$N$561,MATCH(P$38&amp;$A39,$B$55:$B$561&amp;$C$55:$C$561,0),MATCH(P$36,$D$54:$N$54,0))</f>
        <v>15441.858818174165</v>
      </c>
      <c r="Q39" s="16">
        <f t="array" ref="Q39">INDEX($D$55:$N$561,MATCH(Q$38&amp;$A39,$B$55:$B$561&amp;$C$55:$C$561,0),MATCH(Q$36,$D$54:$N$54,0))</f>
        <v>17579.870300716757</v>
      </c>
      <c r="R39" s="16">
        <f t="array" ref="R39">INDEX($D$55:$N$561,MATCH(R$38&amp;$A39,$B$55:$B$561&amp;$C$55:$C$561,0),MATCH(R$36,$D$54:$N$54,0))</f>
        <v>14337.958501639907</v>
      </c>
      <c r="S39" s="16">
        <f t="array" ref="S39">INDEX($D$55:$N$561,MATCH(S$38&amp;$A39,$B$55:$B$561&amp;$C$55:$C$561,0),MATCH(S$36,$D$54:$N$54,0))</f>
        <v>14305.276775724982</v>
      </c>
      <c r="T39" s="16">
        <f t="array" ref="T39">INDEX($D$55:$N$561,MATCH(T$38&amp;$A39,$B$55:$B$561&amp;$C$55:$C$561,0),MATCH(T$36,$D$54:$N$54,0))</f>
        <v>943.37605772336133</v>
      </c>
      <c r="U39" s="16">
        <f t="array" ref="U39">INDEX($D$55:$N$561,MATCH(U$38&amp;$A39,$B$55:$B$561&amp;$C$55:$C$561,0),MATCH(U$36,$D$54:$N$54,0))</f>
        <v>2940.3972778357734</v>
      </c>
      <c r="V39" s="16">
        <f t="array" ref="V39">INDEX($D$55:$N$561,MATCH(V$38&amp;$A39,$B$55:$B$561&amp;$C$55:$C$561,0),MATCH(V$36,$D$54:$N$54,0))</f>
        <v>8993.82942800417</v>
      </c>
      <c r="W39" s="16">
        <f t="array" ref="W39">INDEX($D$55:$N$561,MATCH(W$38&amp;$A39,$B$55:$B$561&amp;$C$55:$C$561,0),MATCH(W$36,$D$54:$N$54,0))</f>
        <v>10891.794509366951</v>
      </c>
      <c r="X39" s="16" t="e">
        <f t="array" ref="X39">INDEX($D$55:$N$561,MATCH(X$38&amp;$A39,$B$55:$B$561&amp;$C$55:$C$561,0),MATCH(X$36,$D$54:$N$54,0))</f>
        <v>#N/A</v>
      </c>
      <c r="Y39" s="16" t="e">
        <f t="array" ref="Y39">INDEX($D$55:$N$561,MATCH(Y$38&amp;$A39,$B$55:$B$561&amp;$C$55:$C$561,0),MATCH(Y$36,$D$54:$N$54,0))</f>
        <v>#N/A</v>
      </c>
      <c r="Z39" s="16" t="e">
        <f t="array" ref="Z39">INDEX($D$55:$N$561,MATCH(Z$38&amp;$A39,$B$55:$B$561&amp;$C$55:$C$561,0),MATCH(Z$36,$D$54:$N$54,0))</f>
        <v>#N/A</v>
      </c>
    </row>
    <row r="40" spans="1:26" x14ac:dyDescent="0.3">
      <c r="A40" s="15" t="s">
        <v>65</v>
      </c>
      <c r="B40" s="16">
        <f t="array" ref="B40">INDEX($D$55:$N$561,MATCH(B$38&amp;$A40,$B$55:$B$561&amp;$C$55:$C$561,0),MATCH(B$36,$D$54:$N$54,0))</f>
        <v>42253.589754542532</v>
      </c>
      <c r="C40" s="16">
        <f t="array" ref="C40">INDEX($D$55:$N$561,MATCH(C$38&amp;$A40,$B$55:$B$561&amp;$C$55:$C$561,0),MATCH(C$36,$D$54:$N$54,0))</f>
        <v>52188.982764263958</v>
      </c>
      <c r="D40" s="16">
        <f t="array" ref="D40">INDEX($D$55:$N$561,MATCH(D$38&amp;$A40,$B$55:$B$561&amp;$C$55:$C$561,0),MATCH(D$36,$D$54:$N$54,0))</f>
        <v>40978.529199518336</v>
      </c>
      <c r="E40" s="16">
        <f t="array" ref="E40">INDEX($D$55:$N$561,MATCH(E$38&amp;$A40,$B$55:$B$561&amp;$C$55:$C$561,0),MATCH(E$36,$D$54:$N$54,0))</f>
        <v>27415.193343318369</v>
      </c>
      <c r="F40" s="16">
        <f t="array" ref="F40">INDEX($D$55:$N$561,MATCH(F$38&amp;$A40,$B$55:$B$561&amp;$C$55:$C$561,0),MATCH(F$36,$D$54:$N$54,0))</f>
        <v>19240.672959355481</v>
      </c>
      <c r="G40" s="16">
        <f t="array" ref="G40">INDEX($D$55:$N$561,MATCH(G$38&amp;$A40,$B$55:$B$561&amp;$C$55:$C$561,0),MATCH(G$36,$D$54:$N$54,0))</f>
        <v>27415.193343318369</v>
      </c>
      <c r="H40" s="16">
        <f t="array" ref="H40">INDEX($D$55:$N$561,MATCH(H$38&amp;$A40,$B$55:$B$561&amp;$C$55:$C$561,0),MATCH(H$36,$D$54:$N$54,0))</f>
        <v>0</v>
      </c>
      <c r="I40" s="16">
        <f t="array" ref="I40">INDEX($D$55:$N$561,MATCH(I$38&amp;$A40,$B$55:$B$561&amp;$C$55:$C$561,0),MATCH(I$36,$D$54:$N$54,0))</f>
        <v>27415.193343318369</v>
      </c>
      <c r="J40" s="16">
        <f t="array" ref="J40">INDEX($D$55:$N$561,MATCH(J$38&amp;$A40,$B$55:$B$561&amp;$C$55:$C$561,0),MATCH(J$36,$D$54:$N$54,0))</f>
        <v>14265.272819043576</v>
      </c>
      <c r="K40" s="16">
        <f t="array" ref="K40">INDEX($D$55:$N$561,MATCH(K$38&amp;$A40,$B$55:$B$561&amp;$C$55:$C$561,0),MATCH(K$36,$D$54:$N$54,0))</f>
        <v>27415.193343318369</v>
      </c>
      <c r="L40" s="16" t="e">
        <f t="array" ref="L40">INDEX($D$55:$N$561,MATCH(L$38&amp;$A40,$B$55:$B$561&amp;$C$55:$C$561,0),MATCH(L$36,$D$54:$N$54,0))</f>
        <v>#N/A</v>
      </c>
      <c r="M40" s="16" t="e">
        <f t="array" ref="M40">INDEX($D$55:$N$561,MATCH(M$38&amp;$A40,$B$55:$B$561&amp;$C$55:$C$561,0),MATCH(M$36,$D$54:$N$54,0))</f>
        <v>#N/A</v>
      </c>
      <c r="N40" s="16" t="e">
        <f t="array" ref="N40">INDEX($D$55:$N$561,MATCH(N$38&amp;$A40,$B$55:$B$561&amp;$C$55:$C$561,0),MATCH(N$36,$D$54:$N$54,0))</f>
        <v>#N/A</v>
      </c>
      <c r="O40" s="16">
        <f t="array" ref="O40">INDEX($D$55:$N$561,MATCH(O$38&amp;$A40,$B$55:$B$561&amp;$C$55:$C$561,0),MATCH(O$36,$D$54:$N$54,0))</f>
        <v>57126.278196341242</v>
      </c>
      <c r="P40" s="16">
        <f t="array" ref="P40">INDEX($D$55:$N$561,MATCH(P$38&amp;$A40,$B$55:$B$561&amp;$C$55:$C$561,0),MATCH(P$36,$D$54:$N$54,0))</f>
        <v>56813.269233273262</v>
      </c>
      <c r="Q40" s="16">
        <f t="array" ref="Q40">INDEX($D$55:$N$561,MATCH(Q$38&amp;$A40,$B$55:$B$561&amp;$C$55:$C$561,0),MATCH(Q$36,$D$54:$N$54,0))</f>
        <v>21654.995416096255</v>
      </c>
      <c r="R40" s="16">
        <f t="array" ref="R40">INDEX($D$55:$N$561,MATCH(R$38&amp;$A40,$B$55:$B$561&amp;$C$55:$C$561,0),MATCH(R$36,$D$54:$N$54,0))</f>
        <v>0</v>
      </c>
      <c r="S40" s="16">
        <f t="array" ref="S40">INDEX($D$55:$N$561,MATCH(S$38&amp;$A40,$B$55:$B$561&amp;$C$55:$C$561,0),MATCH(S$36,$D$54:$N$54,0))</f>
        <v>0</v>
      </c>
      <c r="T40" s="16">
        <f t="array" ref="T40">INDEX($D$55:$N$561,MATCH(T$38&amp;$A40,$B$55:$B$561&amp;$C$55:$C$561,0),MATCH(T$36,$D$54:$N$54,0))</f>
        <v>0</v>
      </c>
      <c r="U40" s="16">
        <f t="array" ref="U40">INDEX($D$55:$N$561,MATCH(U$38&amp;$A40,$B$55:$B$561&amp;$C$55:$C$561,0),MATCH(U$36,$D$54:$N$54,0))</f>
        <v>0</v>
      </c>
      <c r="V40" s="16">
        <f t="array" ref="V40">INDEX($D$55:$N$561,MATCH(V$38&amp;$A40,$B$55:$B$561&amp;$C$55:$C$561,0),MATCH(V$36,$D$54:$N$54,0))</f>
        <v>0</v>
      </c>
      <c r="W40" s="16">
        <f t="array" ref="W40">INDEX($D$55:$N$561,MATCH(W$38&amp;$A40,$B$55:$B$561&amp;$C$55:$C$561,0),MATCH(W$36,$D$54:$N$54,0))</f>
        <v>0</v>
      </c>
      <c r="X40" s="16" t="e">
        <f t="array" ref="X40">INDEX($D$55:$N$561,MATCH(X$38&amp;$A40,$B$55:$B$561&amp;$C$55:$C$561,0),MATCH(X$36,$D$54:$N$54,0))</f>
        <v>#N/A</v>
      </c>
      <c r="Y40" s="16" t="e">
        <f t="array" ref="Y40">INDEX($D$55:$N$561,MATCH(Y$38&amp;$A40,$B$55:$B$561&amp;$C$55:$C$561,0),MATCH(Y$36,$D$54:$N$54,0))</f>
        <v>#N/A</v>
      </c>
      <c r="Z40" s="16" t="e">
        <f t="array" ref="Z40">INDEX($D$55:$N$561,MATCH(Z$38&amp;$A40,$B$55:$B$561&amp;$C$55:$C$561,0),MATCH(Z$36,$D$54:$N$54,0))</f>
        <v>#N/A</v>
      </c>
    </row>
    <row r="41" spans="1:26" x14ac:dyDescent="0.3">
      <c r="A41" s="15" t="s">
        <v>66</v>
      </c>
      <c r="B41" s="16">
        <f t="array" ref="B41">INDEX($D$55:$N$561,MATCH(B$38&amp;$A41,$B$55:$B$561&amp;$C$55:$C$561,0),MATCH(B$36,$D$54:$N$54,0))</f>
        <v>15742.568461825467</v>
      </c>
      <c r="C41" s="16">
        <f t="array" ref="C41">INDEX($D$55:$N$561,MATCH(C$38&amp;$A41,$B$55:$B$561&amp;$C$55:$C$561,0),MATCH(C$36,$D$54:$N$54,0))</f>
        <v>14761.778971555408</v>
      </c>
      <c r="D41" s="16">
        <f t="array" ref="D41">INDEX($D$55:$N$561,MATCH(D$38&amp;$A41,$B$55:$B$561&amp;$C$55:$C$561,0),MATCH(D$36,$D$54:$N$54,0))</f>
        <v>16335.417838453948</v>
      </c>
      <c r="E41" s="16">
        <f t="array" ref="E41">INDEX($D$55:$N$561,MATCH(E$38&amp;$A41,$B$55:$B$561&amp;$C$55:$C$561,0),MATCH(E$36,$D$54:$N$54,0))</f>
        <v>20618.938999923124</v>
      </c>
      <c r="F41" s="16">
        <f t="array" ref="F41">INDEX($D$55:$N$561,MATCH(F$38&amp;$A41,$B$55:$B$561&amp;$C$55:$C$561,0),MATCH(F$36,$D$54:$N$54,0))</f>
        <v>20284.522323588058</v>
      </c>
      <c r="G41" s="16">
        <f t="array" ref="G41">INDEX($D$55:$N$561,MATCH(G$38&amp;$A41,$B$55:$B$561&amp;$C$55:$C$561,0),MATCH(G$36,$D$54:$N$54,0))</f>
        <v>20618.938999923124</v>
      </c>
      <c r="H41" s="16">
        <f t="array" ref="H41">INDEX($D$55:$N$561,MATCH(H$38&amp;$A41,$B$55:$B$561&amp;$C$55:$C$561,0),MATCH(H$36,$D$54:$N$54,0))</f>
        <v>26628.654400830957</v>
      </c>
      <c r="I41" s="16">
        <f t="array" ref="I41">INDEX($D$55:$N$561,MATCH(I$38&amp;$A41,$B$55:$B$561&amp;$C$55:$C$561,0),MATCH(I$36,$D$54:$N$54,0))</f>
        <v>20618.938999923124</v>
      </c>
      <c r="J41" s="16">
        <f t="array" ref="J41">INDEX($D$55:$N$561,MATCH(J$38&amp;$A41,$B$55:$B$561&amp;$C$55:$C$561,0),MATCH(J$36,$D$54:$N$54,0))</f>
        <v>18686.786652198283</v>
      </c>
      <c r="K41" s="16">
        <f t="array" ref="K41">INDEX($D$55:$N$561,MATCH(K$38&amp;$A41,$B$55:$B$561&amp;$C$55:$C$561,0),MATCH(K$36,$D$54:$N$54,0))</f>
        <v>20618.938999923124</v>
      </c>
      <c r="L41" s="16" t="e">
        <f t="array" ref="L41">INDEX($D$55:$N$561,MATCH(L$38&amp;$A41,$B$55:$B$561&amp;$C$55:$C$561,0),MATCH(L$36,$D$54:$N$54,0))</f>
        <v>#N/A</v>
      </c>
      <c r="M41" s="16" t="e">
        <f t="array" ref="M41">INDEX($D$55:$N$561,MATCH(M$38&amp;$A41,$B$55:$B$561&amp;$C$55:$C$561,0),MATCH(M$36,$D$54:$N$54,0))</f>
        <v>#N/A</v>
      </c>
      <c r="N41" s="16" t="e">
        <f t="array" ref="N41">INDEX($D$55:$N$561,MATCH(N$38&amp;$A41,$B$55:$B$561&amp;$C$55:$C$561,0),MATCH(N$36,$D$54:$N$54,0))</f>
        <v>#N/A</v>
      </c>
      <c r="O41" s="16">
        <f t="array" ref="O41">INDEX($D$55:$N$561,MATCH(O$38&amp;$A41,$B$55:$B$561&amp;$C$55:$C$561,0),MATCH(O$36,$D$54:$N$54,0))</f>
        <v>956.93278941090455</v>
      </c>
      <c r="P41" s="16">
        <f t="array" ref="P41">INDEX($D$55:$N$561,MATCH(P$38&amp;$A41,$B$55:$B$561&amp;$C$55:$C$561,0),MATCH(P$36,$D$54:$N$54,0))</f>
        <v>399.44188530276898</v>
      </c>
      <c r="Q41" s="16">
        <f t="array" ref="Q41">INDEX($D$55:$N$561,MATCH(Q$38&amp;$A41,$B$55:$B$561&amp;$C$55:$C$561,0),MATCH(Q$36,$D$54:$N$54,0))</f>
        <v>1381.9172202083112</v>
      </c>
      <c r="R41" s="16">
        <f t="array" ref="R41">INDEX($D$55:$N$561,MATCH(R$38&amp;$A41,$B$55:$B$561&amp;$C$55:$C$561,0),MATCH(R$36,$D$54:$N$54,0))</f>
        <v>8323.3795644804959</v>
      </c>
      <c r="S41" s="16">
        <f t="array" ref="S41">INDEX($D$55:$N$561,MATCH(S$38&amp;$A41,$B$55:$B$561&amp;$C$55:$C$561,0),MATCH(S$36,$D$54:$N$54,0))</f>
        <v>7570.9603524278755</v>
      </c>
      <c r="T41" s="16">
        <f t="array" ref="T41">INDEX($D$55:$N$561,MATCH(T$38&amp;$A41,$B$55:$B$561&amp;$C$55:$C$561,0),MATCH(T$36,$D$54:$N$54,0))</f>
        <v>0</v>
      </c>
      <c r="U41" s="16">
        <f t="array" ref="U41">INDEX($D$55:$N$561,MATCH(U$38&amp;$A41,$B$55:$B$561&amp;$C$55:$C$561,0),MATCH(U$36,$D$54:$N$54,0))</f>
        <v>0</v>
      </c>
      <c r="V41" s="16">
        <f t="array" ref="V41">INDEX($D$55:$N$561,MATCH(V$38&amp;$A41,$B$55:$B$561&amp;$C$55:$C$561,0),MATCH(V$36,$D$54:$N$54,0))</f>
        <v>5829.3273855131365</v>
      </c>
      <c r="W41" s="16">
        <f t="array" ref="W41">INDEX($D$55:$N$561,MATCH(W$38&amp;$A41,$B$55:$B$561&amp;$C$55:$C$561,0),MATCH(W$36,$D$54:$N$54,0))</f>
        <v>7848.702553317391</v>
      </c>
      <c r="X41" s="16" t="e">
        <f t="array" ref="X41">INDEX($D$55:$N$561,MATCH(X$38&amp;$A41,$B$55:$B$561&amp;$C$55:$C$561,0),MATCH(X$36,$D$54:$N$54,0))</f>
        <v>#N/A</v>
      </c>
      <c r="Y41" s="16" t="e">
        <f t="array" ref="Y41">INDEX($D$55:$N$561,MATCH(Y$38&amp;$A41,$B$55:$B$561&amp;$C$55:$C$561,0),MATCH(Y$36,$D$54:$N$54,0))</f>
        <v>#N/A</v>
      </c>
      <c r="Z41" s="16" t="e">
        <f t="array" ref="Z41">INDEX($D$55:$N$561,MATCH(Z$38&amp;$A41,$B$55:$B$561&amp;$C$55:$C$561,0),MATCH(Z$36,$D$54:$N$54,0))</f>
        <v>#N/A</v>
      </c>
    </row>
    <row r="42" spans="1:26" x14ac:dyDescent="0.3">
      <c r="A42" s="15" t="s">
        <v>67</v>
      </c>
      <c r="B42" s="16">
        <f t="array" ref="B42">INDEX($D$55:$N$561,MATCH(B$38&amp;$A42,$B$55:$B$561&amp;$C$55:$C$561,0),MATCH(B$36,$D$54:$N$54,0))</f>
        <v>194.35225063586262</v>
      </c>
      <c r="C42" s="16">
        <f t="array" ref="C42">INDEX($D$55:$N$561,MATCH(C$38&amp;$A42,$B$55:$B$561&amp;$C$55:$C$561,0),MATCH(C$36,$D$54:$N$54,0))</f>
        <v>3267.6471974478663</v>
      </c>
      <c r="D42" s="16">
        <f t="array" ref="D42">INDEX($D$55:$N$561,MATCH(D$38&amp;$A42,$B$55:$B$561&amp;$C$55:$C$561,0),MATCH(D$36,$D$54:$N$54,0))</f>
        <v>3900.7547592096325</v>
      </c>
      <c r="E42" s="16">
        <f t="array" ref="E42">INDEX($D$55:$N$561,MATCH(E$38&amp;$A42,$B$55:$B$561&amp;$C$55:$C$561,0),MATCH(E$36,$D$54:$N$54,0))</f>
        <v>4016.4485737409777</v>
      </c>
      <c r="F42" s="16">
        <f t="array" ref="F42">INDEX($D$55:$N$561,MATCH(F$38&amp;$A42,$B$55:$B$561&amp;$C$55:$C$561,0),MATCH(F$36,$D$54:$N$54,0))</f>
        <v>4016.4485737409777</v>
      </c>
      <c r="G42" s="16">
        <f t="array" ref="G42">INDEX($D$55:$N$561,MATCH(G$38&amp;$A42,$B$55:$B$561&amp;$C$55:$C$561,0),MATCH(G$36,$D$54:$N$54,0))</f>
        <v>4016.4485737409777</v>
      </c>
      <c r="H42" s="16">
        <f t="array" ref="H42">INDEX($D$55:$N$561,MATCH(H$38&amp;$A42,$B$55:$B$561&amp;$C$55:$C$561,0),MATCH(H$36,$D$54:$N$54,0))</f>
        <v>6015.8253202910973</v>
      </c>
      <c r="I42" s="16">
        <f t="array" ref="I42">INDEX($D$55:$N$561,MATCH(I$38&amp;$A42,$B$55:$B$561&amp;$C$55:$C$561,0),MATCH(I$36,$D$54:$N$54,0))</f>
        <v>4016.4485737409777</v>
      </c>
      <c r="J42" s="16">
        <f t="array" ref="J42">INDEX($D$55:$N$561,MATCH(J$38&amp;$A42,$B$55:$B$561&amp;$C$55:$C$561,0),MATCH(J$36,$D$54:$N$54,0))</f>
        <v>4016.4485737409777</v>
      </c>
      <c r="K42" s="16">
        <f t="array" ref="K42">INDEX($D$55:$N$561,MATCH(K$38&amp;$A42,$B$55:$B$561&amp;$C$55:$C$561,0),MATCH(K$36,$D$54:$N$54,0))</f>
        <v>4016.4485737409777</v>
      </c>
      <c r="L42" s="16" t="e">
        <f t="array" ref="L42">INDEX($D$55:$N$561,MATCH(L$38&amp;$A42,$B$55:$B$561&amp;$C$55:$C$561,0),MATCH(L$36,$D$54:$N$54,0))</f>
        <v>#N/A</v>
      </c>
      <c r="M42" s="16" t="e">
        <f t="array" ref="M42">INDEX($D$55:$N$561,MATCH(M$38&amp;$A42,$B$55:$B$561&amp;$C$55:$C$561,0),MATCH(M$36,$D$54:$N$54,0))</f>
        <v>#N/A</v>
      </c>
      <c r="N42" s="16" t="e">
        <f t="array" ref="N42">INDEX($D$55:$N$561,MATCH(N$38&amp;$A42,$B$55:$B$561&amp;$C$55:$C$561,0),MATCH(N$36,$D$54:$N$54,0))</f>
        <v>#N/A</v>
      </c>
      <c r="O42" s="16">
        <f t="array" ref="O42">INDEX($D$55:$N$561,MATCH(O$38&amp;$A42,$B$55:$B$561&amp;$C$55:$C$561,0),MATCH(O$36,$D$54:$N$54,0))</f>
        <v>6828.3878123516761</v>
      </c>
      <c r="P42" s="16">
        <f t="array" ref="P42">INDEX($D$55:$N$561,MATCH(P$38&amp;$A42,$B$55:$B$561&amp;$C$55:$C$561,0),MATCH(P$36,$D$54:$N$54,0))</f>
        <v>6859.1763212877186</v>
      </c>
      <c r="Q42" s="16">
        <f t="array" ref="Q42">INDEX($D$55:$N$561,MATCH(Q$38&amp;$A42,$B$55:$B$561&amp;$C$55:$C$561,0),MATCH(Q$36,$D$54:$N$54,0))</f>
        <v>6867.1470039392361</v>
      </c>
      <c r="R42" s="16">
        <f t="array" ref="R42">INDEX($D$55:$N$561,MATCH(R$38&amp;$A42,$B$55:$B$561&amp;$C$55:$C$561,0),MATCH(R$36,$D$54:$N$54,0))</f>
        <v>7359.180760392881</v>
      </c>
      <c r="S42" s="16">
        <f t="array" ref="S42">INDEX($D$55:$N$561,MATCH(S$38&amp;$A42,$B$55:$B$561&amp;$C$55:$C$561,0),MATCH(S$36,$D$54:$N$54,0))</f>
        <v>7808.3342283161728</v>
      </c>
      <c r="T42" s="16">
        <f t="array" ref="T42">INDEX($D$55:$N$561,MATCH(T$38&amp;$A42,$B$55:$B$561&amp;$C$55:$C$561,0),MATCH(T$36,$D$54:$N$54,0))</f>
        <v>28066.878538686266</v>
      </c>
      <c r="U42" s="16">
        <f t="array" ref="U42">INDEX($D$55:$N$561,MATCH(U$38&amp;$A42,$B$55:$B$561&amp;$C$55:$C$561,0),MATCH(U$36,$D$54:$N$54,0))</f>
        <v>33916.665955762015</v>
      </c>
      <c r="V42" s="16">
        <f t="array" ref="V42">INDEX($D$55:$N$561,MATCH(V$38&amp;$A42,$B$55:$B$561&amp;$C$55:$C$561,0),MATCH(V$36,$D$54:$N$54,0))</f>
        <v>7418.1746476932331</v>
      </c>
      <c r="W42" s="16">
        <f t="array" ref="W42">INDEX($D$55:$N$561,MATCH(W$38&amp;$A42,$B$55:$B$561&amp;$C$55:$C$561,0),MATCH(W$36,$D$54:$N$54,0))</f>
        <v>10855.974042441254</v>
      </c>
      <c r="X42" s="16" t="e">
        <f t="array" ref="X42">INDEX($D$55:$N$561,MATCH(X$38&amp;$A42,$B$55:$B$561&amp;$C$55:$C$561,0),MATCH(X$36,$D$54:$N$54,0))</f>
        <v>#N/A</v>
      </c>
      <c r="Y42" s="16" t="e">
        <f t="array" ref="Y42">INDEX($D$55:$N$561,MATCH(Y$38&amp;$A42,$B$55:$B$561&amp;$C$55:$C$561,0),MATCH(Y$36,$D$54:$N$54,0))</f>
        <v>#N/A</v>
      </c>
      <c r="Z42" s="16" t="e">
        <f t="array" ref="Z42">INDEX($D$55:$N$561,MATCH(Z$38&amp;$A42,$B$55:$B$561&amp;$C$55:$C$561,0),MATCH(Z$36,$D$54:$N$54,0))</f>
        <v>#N/A</v>
      </c>
    </row>
    <row r="43" spans="1:26" x14ac:dyDescent="0.3">
      <c r="A43" s="15" t="s">
        <v>68</v>
      </c>
      <c r="B43" s="16">
        <f t="array" ref="B43">INDEX($D$55:$N$561,MATCH(B$38&amp;$A43,$B$55:$B$561&amp;$C$55:$C$561,0),MATCH(B$36,$D$54:$N$54,0))</f>
        <v>10316.025032480371</v>
      </c>
      <c r="C43" s="16">
        <f t="array" ref="C43">INDEX($D$55:$N$561,MATCH(C$38&amp;$A43,$B$55:$B$561&amp;$C$55:$C$561,0),MATCH(C$36,$D$54:$N$54,0))</f>
        <v>16429.049425668163</v>
      </c>
      <c r="D43" s="16">
        <f t="array" ref="D43">INDEX($D$55:$N$561,MATCH(D$38&amp;$A43,$B$55:$B$561&amp;$C$55:$C$561,0),MATCH(D$36,$D$54:$N$54,0))</f>
        <v>16545.547465044889</v>
      </c>
      <c r="E43" s="16">
        <f t="array" ref="E43">INDEX($D$55:$N$561,MATCH(E$38&amp;$A43,$B$55:$B$561&amp;$C$55:$C$561,0),MATCH(E$36,$D$54:$N$54,0))</f>
        <v>17748.387078330801</v>
      </c>
      <c r="F43" s="16">
        <f t="array" ref="F43">INDEX($D$55:$N$561,MATCH(F$38&amp;$A43,$B$55:$B$561&amp;$C$55:$C$561,0),MATCH(F$36,$D$54:$N$54,0))</f>
        <v>17748.387078330801</v>
      </c>
      <c r="G43" s="16">
        <f t="array" ref="G43">INDEX($D$55:$N$561,MATCH(G$38&amp;$A43,$B$55:$B$561&amp;$C$55:$C$561,0),MATCH(G$36,$D$54:$N$54,0))</f>
        <v>17748.387078330801</v>
      </c>
      <c r="H43" s="16">
        <f t="array" ref="H43">INDEX($D$55:$N$561,MATCH(H$38&amp;$A43,$B$55:$B$561&amp;$C$55:$C$561,0),MATCH(H$36,$D$54:$N$54,0))</f>
        <v>18399.313365473809</v>
      </c>
      <c r="I43" s="16">
        <f t="array" ref="I43">INDEX($D$55:$N$561,MATCH(I$38&amp;$A43,$B$55:$B$561&amp;$C$55:$C$561,0),MATCH(I$36,$D$54:$N$54,0))</f>
        <v>17748.387078330801</v>
      </c>
      <c r="J43" s="16">
        <f t="array" ref="J43">INDEX($D$55:$N$561,MATCH(J$38&amp;$A43,$B$55:$B$561&amp;$C$55:$C$561,0),MATCH(J$36,$D$54:$N$54,0))</f>
        <v>18365.896691052385</v>
      </c>
      <c r="K43" s="16">
        <f t="array" ref="K43">INDEX($D$55:$N$561,MATCH(K$38&amp;$A43,$B$55:$B$561&amp;$C$55:$C$561,0),MATCH(K$36,$D$54:$N$54,0))</f>
        <v>17748.387078330801</v>
      </c>
      <c r="L43" s="16" t="e">
        <f t="array" ref="L43">INDEX($D$55:$N$561,MATCH(L$38&amp;$A43,$B$55:$B$561&amp;$C$55:$C$561,0),MATCH(L$36,$D$54:$N$54,0))</f>
        <v>#N/A</v>
      </c>
      <c r="M43" s="16" t="e">
        <f t="array" ref="M43">INDEX($D$55:$N$561,MATCH(M$38&amp;$A43,$B$55:$B$561&amp;$C$55:$C$561,0),MATCH(M$36,$D$54:$N$54,0))</f>
        <v>#N/A</v>
      </c>
      <c r="N43" s="16" t="e">
        <f t="array" ref="N43">INDEX($D$55:$N$561,MATCH(N$38&amp;$A43,$B$55:$B$561&amp;$C$55:$C$561,0),MATCH(N$36,$D$54:$N$54,0))</f>
        <v>#N/A</v>
      </c>
      <c r="O43" s="16">
        <f t="array" ref="O43">INDEX($D$55:$N$561,MATCH(O$38&amp;$A43,$B$55:$B$561&amp;$C$55:$C$561,0),MATCH(O$36,$D$54:$N$54,0))</f>
        <v>18980.816776016567</v>
      </c>
      <c r="P43" s="16">
        <f t="array" ref="P43">INDEX($D$55:$N$561,MATCH(P$38&amp;$A43,$B$55:$B$561&amp;$C$55:$C$561,0),MATCH(P$36,$D$54:$N$54,0))</f>
        <v>18737.665196485268</v>
      </c>
      <c r="Q43" s="16">
        <f t="array" ref="Q43">INDEX($D$55:$N$561,MATCH(Q$38&amp;$A43,$B$55:$B$561&amp;$C$55:$C$561,0),MATCH(Q$36,$D$54:$N$54,0))</f>
        <v>21497.118260033109</v>
      </c>
      <c r="R43" s="16">
        <f t="array" ref="R43">INDEX($D$55:$N$561,MATCH(R$38&amp;$A43,$B$55:$B$561&amp;$C$55:$C$561,0),MATCH(R$36,$D$54:$N$54,0))</f>
        <v>23365.759293432024</v>
      </c>
      <c r="S43" s="16">
        <f t="array" ref="S43">INDEX($D$55:$N$561,MATCH(S$38&amp;$A43,$B$55:$B$561&amp;$C$55:$C$561,0),MATCH(S$36,$D$54:$N$54,0))</f>
        <v>24765.763853702389</v>
      </c>
      <c r="T43" s="16">
        <f t="array" ref="T43">INDEX($D$55:$N$561,MATCH(T$38&amp;$A43,$B$55:$B$561&amp;$C$55:$C$561,0),MATCH(T$36,$D$54:$N$54,0))</f>
        <v>33044.461994512225</v>
      </c>
      <c r="U43" s="16">
        <f t="array" ref="U43">INDEX($D$55:$N$561,MATCH(U$38&amp;$A43,$B$55:$B$561&amp;$C$55:$C$561,0),MATCH(U$36,$D$54:$N$54,0))</f>
        <v>30984.787836564909</v>
      </c>
      <c r="V43" s="16">
        <f t="array" ref="V43">INDEX($D$55:$N$561,MATCH(V$38&amp;$A43,$B$55:$B$561&amp;$C$55:$C$561,0),MATCH(V$36,$D$54:$N$54,0))</f>
        <v>24919.024584483712</v>
      </c>
      <c r="W43" s="16">
        <f t="array" ref="W43">INDEX($D$55:$N$561,MATCH(W$38&amp;$A43,$B$55:$B$561&amp;$C$55:$C$561,0),MATCH(W$36,$D$54:$N$54,0))</f>
        <v>26644.588121231962</v>
      </c>
      <c r="X43" s="16" t="e">
        <f t="array" ref="X43">INDEX($D$55:$N$561,MATCH(X$38&amp;$A43,$B$55:$B$561&amp;$C$55:$C$561,0),MATCH(X$36,$D$54:$N$54,0))</f>
        <v>#N/A</v>
      </c>
      <c r="Y43" s="16" t="e">
        <f t="array" ref="Y43">INDEX($D$55:$N$561,MATCH(Y$38&amp;$A43,$B$55:$B$561&amp;$C$55:$C$561,0),MATCH(Y$36,$D$54:$N$54,0))</f>
        <v>#N/A</v>
      </c>
      <c r="Z43" s="16" t="e">
        <f t="array" ref="Z43">INDEX($D$55:$N$561,MATCH(Z$38&amp;$A43,$B$55:$B$561&amp;$C$55:$C$561,0),MATCH(Z$36,$D$54:$N$54,0))</f>
        <v>#N/A</v>
      </c>
    </row>
    <row r="44" spans="1:26" x14ac:dyDescent="0.3">
      <c r="A44" s="15" t="s">
        <v>69</v>
      </c>
      <c r="B44" s="16">
        <f t="array" ref="B44">INDEX($D$55:$N$561,MATCH(B$38&amp;$A44,$B$55:$B$561&amp;$C$55:$C$561,0),MATCH(B$36,$D$54:$N$54,0))</f>
        <v>9854.768593125913</v>
      </c>
      <c r="C44" s="16">
        <f t="array" ref="C44">INDEX($D$55:$N$561,MATCH(C$38&amp;$A44,$B$55:$B$561&amp;$C$55:$C$561,0),MATCH(C$36,$D$54:$N$54,0))</f>
        <v>14513.359750111953</v>
      </c>
      <c r="D44" s="16">
        <f t="array" ref="D44">INDEX($D$55:$N$561,MATCH(D$38&amp;$A44,$B$55:$B$561&amp;$C$55:$C$561,0),MATCH(D$36,$D$54:$N$54,0))</f>
        <v>14636.916971320801</v>
      </c>
      <c r="E44" s="16">
        <f t="array" ref="E44">INDEX($D$55:$N$561,MATCH(E$38&amp;$A44,$B$55:$B$561&amp;$C$55:$C$561,0),MATCH(E$36,$D$54:$N$54,0))</f>
        <v>14596.416971320803</v>
      </c>
      <c r="F44" s="16">
        <f t="array" ref="F44">INDEX($D$55:$N$561,MATCH(F$38&amp;$A44,$B$55:$B$561&amp;$C$55:$C$561,0),MATCH(F$36,$D$54:$N$54,0))</f>
        <v>14596.416971320803</v>
      </c>
      <c r="G44" s="16">
        <f t="array" ref="G44">INDEX($D$55:$N$561,MATCH(G$38&amp;$A44,$B$55:$B$561&amp;$C$55:$C$561,0),MATCH(G$36,$D$54:$N$54,0))</f>
        <v>14596.416971320803</v>
      </c>
      <c r="H44" s="16">
        <f t="array" ref="H44">INDEX($D$55:$N$561,MATCH(H$38&amp;$A44,$B$55:$B$561&amp;$C$55:$C$561,0),MATCH(H$36,$D$54:$N$54,0))</f>
        <v>14596.416971320803</v>
      </c>
      <c r="I44" s="16">
        <f t="array" ref="I44">INDEX($D$55:$N$561,MATCH(I$38&amp;$A44,$B$55:$B$561&amp;$C$55:$C$561,0),MATCH(I$36,$D$54:$N$54,0))</f>
        <v>14596.416971320803</v>
      </c>
      <c r="J44" s="16">
        <f t="array" ref="J44">INDEX($D$55:$N$561,MATCH(J$38&amp;$A44,$B$55:$B$561&amp;$C$55:$C$561,0),MATCH(J$36,$D$54:$N$54,0))</f>
        <v>14596.416971320801</v>
      </c>
      <c r="K44" s="16">
        <f t="array" ref="K44">INDEX($D$55:$N$561,MATCH(K$38&amp;$A44,$B$55:$B$561&amp;$C$55:$C$561,0),MATCH(K$36,$D$54:$N$54,0))</f>
        <v>14596.416971320803</v>
      </c>
      <c r="L44" s="16" t="e">
        <f t="array" ref="L44">INDEX($D$55:$N$561,MATCH(L$38&amp;$A44,$B$55:$B$561&amp;$C$55:$C$561,0),MATCH(L$36,$D$54:$N$54,0))</f>
        <v>#N/A</v>
      </c>
      <c r="M44" s="16" t="e">
        <f t="array" ref="M44">INDEX($D$55:$N$561,MATCH(M$38&amp;$A44,$B$55:$B$561&amp;$C$55:$C$561,0),MATCH(M$36,$D$54:$N$54,0))</f>
        <v>#N/A</v>
      </c>
      <c r="N44" s="16" t="e">
        <f t="array" ref="N44">INDEX($D$55:$N$561,MATCH(N$38&amp;$A44,$B$55:$B$561&amp;$C$55:$C$561,0),MATCH(N$36,$D$54:$N$54,0))</f>
        <v>#N/A</v>
      </c>
      <c r="O44" s="16">
        <f t="array" ref="O44">INDEX($D$55:$N$561,MATCH(O$38&amp;$A44,$B$55:$B$561&amp;$C$55:$C$561,0),MATCH(O$36,$D$54:$N$54,0))</f>
        <v>15996.231870557313</v>
      </c>
      <c r="P44" s="16">
        <f t="array" ref="P44">INDEX($D$55:$N$561,MATCH(P$38&amp;$A44,$B$55:$B$561&amp;$C$55:$C$561,0),MATCH(P$36,$D$54:$N$54,0))</f>
        <v>15912.384822309501</v>
      </c>
      <c r="Q44" s="16">
        <f t="array" ref="Q44">INDEX($D$55:$N$561,MATCH(Q$38&amp;$A44,$B$55:$B$561&amp;$C$55:$C$561,0),MATCH(Q$36,$D$54:$N$54,0))</f>
        <v>18633.644132781435</v>
      </c>
      <c r="R44" s="16">
        <f t="array" ref="R44">INDEX($D$55:$N$561,MATCH(R$38&amp;$A44,$B$55:$B$561&amp;$C$55:$C$561,0),MATCH(R$36,$D$54:$N$54,0))</f>
        <v>21206.483450028645</v>
      </c>
      <c r="S44" s="16">
        <f t="array" ref="S44">INDEX($D$55:$N$561,MATCH(S$38&amp;$A44,$B$55:$B$561&amp;$C$55:$C$561,0),MATCH(S$36,$D$54:$N$54,0))</f>
        <v>21693.190350348668</v>
      </c>
      <c r="T44" s="16">
        <f t="array" ref="T44">INDEX($D$55:$N$561,MATCH(T$38&amp;$A44,$B$55:$B$561&amp;$C$55:$C$561,0),MATCH(T$36,$D$54:$N$54,0))</f>
        <v>24642.119999999995</v>
      </c>
      <c r="U44" s="16">
        <f t="array" ref="U44">INDEX($D$55:$N$561,MATCH(U$38&amp;$A44,$B$55:$B$561&amp;$C$55:$C$561,0),MATCH(U$36,$D$54:$N$54,0))</f>
        <v>23742.38424204036</v>
      </c>
      <c r="V44" s="16">
        <f t="array" ref="V44">INDEX($D$55:$N$561,MATCH(V$38&amp;$A44,$B$55:$B$561&amp;$C$55:$C$561,0),MATCH(V$36,$D$54:$N$54,0))</f>
        <v>23150.450606282575</v>
      </c>
      <c r="W44" s="16">
        <f t="array" ref="W44">INDEX($D$55:$N$561,MATCH(W$38&amp;$A44,$B$55:$B$561&amp;$C$55:$C$561,0),MATCH(W$36,$D$54:$N$54,0))</f>
        <v>24360.034632174218</v>
      </c>
      <c r="X44" s="16" t="e">
        <f t="array" ref="X44">INDEX($D$55:$N$561,MATCH(X$38&amp;$A44,$B$55:$B$561&amp;$C$55:$C$561,0),MATCH(X$36,$D$54:$N$54,0))</f>
        <v>#N/A</v>
      </c>
      <c r="Y44" s="16" t="e">
        <f t="array" ref="Y44">INDEX($D$55:$N$561,MATCH(Y$38&amp;$A44,$B$55:$B$561&amp;$C$55:$C$561,0),MATCH(Y$36,$D$54:$N$54,0))</f>
        <v>#N/A</v>
      </c>
      <c r="Z44" s="16" t="e">
        <f t="array" ref="Z44">INDEX($D$55:$N$561,MATCH(Z$38&amp;$A44,$B$55:$B$561&amp;$C$55:$C$561,0),MATCH(Z$36,$D$54:$N$54,0))</f>
        <v>#N/A</v>
      </c>
    </row>
    <row r="45" spans="1:26" x14ac:dyDescent="0.3">
      <c r="A45" s="15" t="s">
        <v>70</v>
      </c>
      <c r="B45" s="16">
        <f t="array" ref="B45">INDEX($D$55:$N$561,MATCH(B$38&amp;$A45,$B$55:$B$561&amp;$C$55:$C$561,0),MATCH(B$36,$D$54:$N$54,0))</f>
        <v>2356.8190162179044</v>
      </c>
      <c r="C45" s="16">
        <f t="array" ref="C45">INDEX($D$55:$N$561,MATCH(C$38&amp;$A45,$B$55:$B$561&amp;$C$55:$C$561,0),MATCH(C$36,$D$54:$N$54,0))</f>
        <v>1537.0506464091877</v>
      </c>
      <c r="D45" s="16">
        <f t="array" ref="D45">INDEX($D$55:$N$561,MATCH(D$38&amp;$A45,$B$55:$B$561&amp;$C$55:$C$561,0),MATCH(D$36,$D$54:$N$54,0))</f>
        <v>1537.0506464091868</v>
      </c>
      <c r="E45" s="16">
        <f t="array" ref="E45">INDEX($D$55:$N$561,MATCH(E$38&amp;$A45,$B$55:$B$561&amp;$C$55:$C$561,0),MATCH(E$36,$D$54:$N$54,0))</f>
        <v>1517.9912138207492</v>
      </c>
      <c r="F45" s="16">
        <f t="array" ref="F45">INDEX($D$55:$N$561,MATCH(F$38&amp;$A45,$B$55:$B$561&amp;$C$55:$C$561,0),MATCH(F$36,$D$54:$N$54,0))</f>
        <v>1503.8223551611882</v>
      </c>
      <c r="G45" s="16">
        <f t="array" ref="G45">INDEX($D$55:$N$561,MATCH(G$38&amp;$A45,$B$55:$B$561&amp;$C$55:$C$561,0),MATCH(G$36,$D$54:$N$54,0))</f>
        <v>1517.9912138207492</v>
      </c>
      <c r="H45" s="16">
        <f t="array" ref="H45">INDEX($D$55:$N$561,MATCH(H$38&amp;$A45,$B$55:$B$561&amp;$C$55:$C$561,0),MATCH(H$36,$D$54:$N$54,0))</f>
        <v>1503.8223551611877</v>
      </c>
      <c r="I45" s="16">
        <f t="array" ref="I45">INDEX($D$55:$N$561,MATCH(I$38&amp;$A45,$B$55:$B$561&amp;$C$55:$C$561,0),MATCH(I$36,$D$54:$N$54,0))</f>
        <v>1517.9912138207492</v>
      </c>
      <c r="J45" s="16">
        <f t="array" ref="J45">INDEX($D$55:$N$561,MATCH(J$38&amp;$A45,$B$55:$B$561&amp;$C$55:$C$561,0),MATCH(J$36,$D$54:$N$54,0))</f>
        <v>1503.8223551611875</v>
      </c>
      <c r="K45" s="16">
        <f t="array" ref="K45">INDEX($D$55:$N$561,MATCH(K$38&amp;$A45,$B$55:$B$561&amp;$C$55:$C$561,0),MATCH(K$36,$D$54:$N$54,0))</f>
        <v>1517.9912138207492</v>
      </c>
      <c r="L45" s="16" t="e">
        <f t="array" ref="L45">INDEX($D$55:$N$561,MATCH(L$38&amp;$A45,$B$55:$B$561&amp;$C$55:$C$561,0),MATCH(L$36,$D$54:$N$54,0))</f>
        <v>#N/A</v>
      </c>
      <c r="M45" s="16" t="e">
        <f t="array" ref="M45">INDEX($D$55:$N$561,MATCH(M$38&amp;$A45,$B$55:$B$561&amp;$C$55:$C$561,0),MATCH(M$36,$D$54:$N$54,0))</f>
        <v>#N/A</v>
      </c>
      <c r="N45" s="16" t="e">
        <f t="array" ref="N45">INDEX($D$55:$N$561,MATCH(N$38&amp;$A45,$B$55:$B$561&amp;$C$55:$C$561,0),MATCH(N$36,$D$54:$N$54,0))</f>
        <v>#N/A</v>
      </c>
      <c r="O45" s="16">
        <f t="array" ref="O45">INDEX($D$55:$N$561,MATCH(O$38&amp;$A45,$B$55:$B$561&amp;$C$55:$C$561,0),MATCH(O$36,$D$54:$N$54,0))</f>
        <v>0</v>
      </c>
      <c r="P45" s="16">
        <f t="array" ref="P45">INDEX($D$55:$N$561,MATCH(P$38&amp;$A45,$B$55:$B$561&amp;$C$55:$C$561,0),MATCH(P$36,$D$54:$N$54,0))</f>
        <v>0</v>
      </c>
      <c r="Q45" s="16">
        <f t="array" ref="Q45">INDEX($D$55:$N$561,MATCH(Q$38&amp;$A45,$B$55:$B$561&amp;$C$55:$C$561,0),MATCH(Q$36,$D$54:$N$54,0))</f>
        <v>0</v>
      </c>
      <c r="R45" s="16">
        <f t="array" ref="R45">INDEX($D$55:$N$561,MATCH(R$38&amp;$A45,$B$55:$B$561&amp;$C$55:$C$561,0),MATCH(R$36,$D$54:$N$54,0))</f>
        <v>0</v>
      </c>
      <c r="S45" s="16">
        <f t="array" ref="S45">INDEX($D$55:$N$561,MATCH(S$38&amp;$A45,$B$55:$B$561&amp;$C$55:$C$561,0),MATCH(S$36,$D$54:$N$54,0))</f>
        <v>0</v>
      </c>
      <c r="T45" s="16">
        <f t="array" ref="T45">INDEX($D$55:$N$561,MATCH(T$38&amp;$A45,$B$55:$B$561&amp;$C$55:$C$561,0),MATCH(T$36,$D$54:$N$54,0))</f>
        <v>0</v>
      </c>
      <c r="U45" s="16">
        <f t="array" ref="U45">INDEX($D$55:$N$561,MATCH(U$38&amp;$A45,$B$55:$B$561&amp;$C$55:$C$561,0),MATCH(U$36,$D$54:$N$54,0))</f>
        <v>0</v>
      </c>
      <c r="V45" s="16">
        <f t="array" ref="V45">INDEX($D$55:$N$561,MATCH(V$38&amp;$A45,$B$55:$B$561&amp;$C$55:$C$561,0),MATCH(V$36,$D$54:$N$54,0))</f>
        <v>0</v>
      </c>
      <c r="W45" s="16">
        <f t="array" ref="W45">INDEX($D$55:$N$561,MATCH(W$38&amp;$A45,$B$55:$B$561&amp;$C$55:$C$561,0),MATCH(W$36,$D$54:$N$54,0))</f>
        <v>0</v>
      </c>
      <c r="X45" s="16" t="e">
        <f t="array" ref="X45">INDEX($D$55:$N$561,MATCH(X$38&amp;$A45,$B$55:$B$561&amp;$C$55:$C$561,0),MATCH(X$36,$D$54:$N$54,0))</f>
        <v>#N/A</v>
      </c>
      <c r="Y45" s="16" t="e">
        <f t="array" ref="Y45">INDEX($D$55:$N$561,MATCH(Y$38&amp;$A45,$B$55:$B$561&amp;$C$55:$C$561,0),MATCH(Y$36,$D$54:$N$54,0))</f>
        <v>#N/A</v>
      </c>
      <c r="Z45" s="16" t="e">
        <f t="array" ref="Z45">INDEX($D$55:$N$561,MATCH(Z$38&amp;$A45,$B$55:$B$561&amp;$C$55:$C$561,0),MATCH(Z$36,$D$54:$N$54,0))</f>
        <v>#N/A</v>
      </c>
    </row>
    <row r="46" spans="1:26" x14ac:dyDescent="0.3">
      <c r="A46" s="15" t="s">
        <v>71</v>
      </c>
      <c r="B46" s="16">
        <f t="array" ref="B46">INDEX($D$55:$N$561,MATCH(B$38&amp;$A46,$B$55:$B$561&amp;$C$55:$C$561,0),MATCH(B$36,$D$54:$N$54,0))</f>
        <v>458.66984800047192</v>
      </c>
      <c r="C46" s="16">
        <f t="array" ref="C46">INDEX($D$55:$N$561,MATCH(C$38&amp;$A46,$B$55:$B$561&amp;$C$55:$C$561,0),MATCH(C$36,$D$54:$N$54,0))</f>
        <v>2763.7229597601267</v>
      </c>
      <c r="D46" s="16">
        <f t="array" ref="D46">INDEX($D$55:$N$561,MATCH(D$38&amp;$A46,$B$55:$B$561&amp;$C$55:$C$561,0),MATCH(D$36,$D$54:$N$54,0))</f>
        <v>3196.0480195679097</v>
      </c>
      <c r="E46" s="16">
        <f t="array" ref="E46">INDEX($D$55:$N$561,MATCH(E$38&amp;$A46,$B$55:$B$561&amp;$C$55:$C$561,0),MATCH(E$36,$D$54:$N$54,0))</f>
        <v>3882.7361780122792</v>
      </c>
      <c r="F46" s="16">
        <f t="array" ref="F46">INDEX($D$55:$N$561,MATCH(F$38&amp;$A46,$B$55:$B$561&amp;$C$55:$C$561,0),MATCH(F$36,$D$54:$N$54,0))</f>
        <v>5214.5646829511898</v>
      </c>
      <c r="G46" s="16">
        <f t="array" ref="G46">INDEX($D$55:$N$561,MATCH(G$38&amp;$A46,$B$55:$B$561&amp;$C$55:$C$561,0),MATCH(G$36,$D$54:$N$54,0))</f>
        <v>3882.7361780122792</v>
      </c>
      <c r="H46" s="16">
        <f t="array" ref="H46">INDEX($D$55:$N$561,MATCH(H$38&amp;$A46,$B$55:$B$561&amp;$C$55:$C$561,0),MATCH(H$36,$D$54:$N$54,0))</f>
        <v>6138.8817927561349</v>
      </c>
      <c r="I46" s="16">
        <f t="array" ref="I46">INDEX($D$55:$N$561,MATCH(I$38&amp;$A46,$B$55:$B$561&amp;$C$55:$C$561,0),MATCH(I$36,$D$54:$N$54,0))</f>
        <v>3882.7361780122792</v>
      </c>
      <c r="J46" s="16">
        <f t="array" ref="J46">INDEX($D$55:$N$561,MATCH(J$38&amp;$A46,$B$55:$B$561&amp;$C$55:$C$561,0),MATCH(J$36,$D$54:$N$54,0))</f>
        <v>5921.4449385674798</v>
      </c>
      <c r="K46" s="16">
        <f t="array" ref="K46">INDEX($D$55:$N$561,MATCH(K$38&amp;$A46,$B$55:$B$561&amp;$C$55:$C$561,0),MATCH(K$36,$D$54:$N$54,0))</f>
        <v>3882.7361780122792</v>
      </c>
      <c r="L46" s="16" t="e">
        <f t="array" ref="L46">INDEX($D$55:$N$561,MATCH(L$38&amp;$A46,$B$55:$B$561&amp;$C$55:$C$561,0),MATCH(L$36,$D$54:$N$54,0))</f>
        <v>#N/A</v>
      </c>
      <c r="M46" s="16" t="e">
        <f t="array" ref="M46">INDEX($D$55:$N$561,MATCH(M$38&amp;$A46,$B$55:$B$561&amp;$C$55:$C$561,0),MATCH(M$36,$D$54:$N$54,0))</f>
        <v>#N/A</v>
      </c>
      <c r="N46" s="16" t="e">
        <f t="array" ref="N46">INDEX($D$55:$N$561,MATCH(N$38&amp;$A46,$B$55:$B$561&amp;$C$55:$C$561,0),MATCH(N$36,$D$54:$N$54,0))</f>
        <v>#N/A</v>
      </c>
      <c r="O46" s="16">
        <f t="array" ref="O46">INDEX($D$55:$N$561,MATCH(O$38&amp;$A46,$B$55:$B$561&amp;$C$55:$C$561,0),MATCH(O$36,$D$54:$N$54,0))</f>
        <v>16489.005194625977</v>
      </c>
      <c r="P46" s="16">
        <f t="array" ref="P46">INDEX($D$55:$N$561,MATCH(P$38&amp;$A46,$B$55:$B$561&amp;$C$55:$C$561,0),MATCH(P$36,$D$54:$N$54,0))</f>
        <v>16170.205133913776</v>
      </c>
      <c r="Q46" s="16">
        <f t="array" ref="Q46">INDEX($D$55:$N$561,MATCH(Q$38&amp;$A46,$B$55:$B$561&amp;$C$55:$C$561,0),MATCH(Q$36,$D$54:$N$54,0))</f>
        <v>36309.644231831822</v>
      </c>
      <c r="R46" s="16">
        <f t="array" ref="R46">INDEX($D$55:$N$561,MATCH(R$38&amp;$A46,$B$55:$B$561&amp;$C$55:$C$561,0),MATCH(R$36,$D$54:$N$54,0))</f>
        <v>28694.047161488063</v>
      </c>
      <c r="S46" s="16">
        <f t="array" ref="S46">INDEX($D$55:$N$561,MATCH(S$38&amp;$A46,$B$55:$B$561&amp;$C$55:$C$561,0),MATCH(S$36,$D$54:$N$54,0))</f>
        <v>29993.235170528973</v>
      </c>
      <c r="T46" s="16">
        <f t="array" ref="T46">INDEX($D$55:$N$561,MATCH(T$38&amp;$A46,$B$55:$B$561&amp;$C$55:$C$561,0),MATCH(T$36,$D$54:$N$54,0))</f>
        <v>52838.763874622149</v>
      </c>
      <c r="U46" s="16">
        <f t="array" ref="U46">INDEX($D$55:$N$561,MATCH(U$38&amp;$A46,$B$55:$B$561&amp;$C$55:$C$561,0),MATCH(U$36,$D$54:$N$54,0))</f>
        <v>44280.587614129006</v>
      </c>
      <c r="V46" s="16">
        <f t="array" ref="V46">INDEX($D$55:$N$561,MATCH(V$38&amp;$A46,$B$55:$B$561&amp;$C$55:$C$561,0),MATCH(V$36,$D$54:$N$54,0))</f>
        <v>30248.143290273823</v>
      </c>
      <c r="W46" s="16">
        <f t="array" ref="W46">INDEX($D$55:$N$561,MATCH(W$38&amp;$A46,$B$55:$B$561&amp;$C$55:$C$561,0),MATCH(W$36,$D$54:$N$54,0))</f>
        <v>33187.198828507593</v>
      </c>
      <c r="X46" s="16" t="e">
        <f t="array" ref="X46">INDEX($D$55:$N$561,MATCH(X$38&amp;$A46,$B$55:$B$561&amp;$C$55:$C$561,0),MATCH(X$36,$D$54:$N$54,0))</f>
        <v>#N/A</v>
      </c>
      <c r="Y46" s="16" t="e">
        <f t="array" ref="Y46">INDEX($D$55:$N$561,MATCH(Y$38&amp;$A46,$B$55:$B$561&amp;$C$55:$C$561,0),MATCH(Y$36,$D$54:$N$54,0))</f>
        <v>#N/A</v>
      </c>
      <c r="Z46" s="16" t="e">
        <f t="array" ref="Z46">INDEX($D$55:$N$561,MATCH(Z$38&amp;$A46,$B$55:$B$561&amp;$C$55:$C$561,0),MATCH(Z$36,$D$54:$N$54,0))</f>
        <v>#N/A</v>
      </c>
    </row>
    <row r="47" spans="1:26" x14ac:dyDescent="0.3">
      <c r="A47" s="15" t="s">
        <v>72</v>
      </c>
      <c r="B47" s="16">
        <f t="array" ref="B47">INDEX($D$55:$N$561,MATCH(B$38&amp;$A47,$B$55:$B$561&amp;$C$55:$C$561,0),MATCH(B$36,$D$54:$N$54,0))</f>
        <v>0.6257617671977489</v>
      </c>
      <c r="C47" s="16">
        <f t="array" ref="C47">INDEX($D$55:$N$561,MATCH(C$38&amp;$A47,$B$55:$B$561&amp;$C$55:$C$561,0),MATCH(C$36,$D$54:$N$54,0))</f>
        <v>0.35092549599678308</v>
      </c>
      <c r="D47" s="16">
        <f t="array" ref="D47">INDEX($D$55:$N$561,MATCH(D$38&amp;$A47,$B$55:$B$561&amp;$C$55:$C$561,0),MATCH(D$36,$D$54:$N$54,0))</f>
        <v>0.35092549599678308</v>
      </c>
      <c r="E47" s="16">
        <f t="array" ref="E47">INDEX($D$55:$N$561,MATCH(E$38&amp;$A47,$B$55:$B$561&amp;$C$55:$C$561,0),MATCH(E$36,$D$54:$N$54,0))</f>
        <v>0.35092549599678308</v>
      </c>
      <c r="F47" s="16">
        <f t="array" ref="F47">INDEX($D$55:$N$561,MATCH(F$38&amp;$A47,$B$55:$B$561&amp;$C$55:$C$561,0),MATCH(F$36,$D$54:$N$54,0))</f>
        <v>0.35092549599678308</v>
      </c>
      <c r="G47" s="16">
        <f t="array" ref="G47">INDEX($D$55:$N$561,MATCH(G$38&amp;$A47,$B$55:$B$561&amp;$C$55:$C$561,0),MATCH(G$36,$D$54:$N$54,0))</f>
        <v>0.35092549599678308</v>
      </c>
      <c r="H47" s="16">
        <f t="array" ref="H47">INDEX($D$55:$N$561,MATCH(H$38&amp;$A47,$B$55:$B$561&amp;$C$55:$C$561,0),MATCH(H$36,$D$54:$N$54,0))</f>
        <v>0.35092549599678308</v>
      </c>
      <c r="I47" s="16">
        <f t="array" ref="I47">INDEX($D$55:$N$561,MATCH(I$38&amp;$A47,$B$55:$B$561&amp;$C$55:$C$561,0),MATCH(I$36,$D$54:$N$54,0))</f>
        <v>0.35092549599678308</v>
      </c>
      <c r="J47" s="16">
        <f t="array" ref="J47">INDEX($D$55:$N$561,MATCH(J$38&amp;$A47,$B$55:$B$561&amp;$C$55:$C$561,0),MATCH(J$36,$D$54:$N$54,0))</f>
        <v>0.35092549599678308</v>
      </c>
      <c r="K47" s="16">
        <f t="array" ref="K47">INDEX($D$55:$N$561,MATCH(K$38&amp;$A47,$B$55:$B$561&amp;$C$55:$C$561,0),MATCH(K$36,$D$54:$N$54,0))</f>
        <v>0.35092549599678308</v>
      </c>
      <c r="L47" s="16" t="e">
        <f t="array" ref="L47">INDEX($D$55:$N$561,MATCH(L$38&amp;$A47,$B$55:$B$561&amp;$C$55:$C$561,0),MATCH(L$36,$D$54:$N$54,0))</f>
        <v>#N/A</v>
      </c>
      <c r="M47" s="16" t="e">
        <f t="array" ref="M47">INDEX($D$55:$N$561,MATCH(M$38&amp;$A47,$B$55:$B$561&amp;$C$55:$C$561,0),MATCH(M$36,$D$54:$N$54,0))</f>
        <v>#N/A</v>
      </c>
      <c r="N47" s="16" t="e">
        <f t="array" ref="N47">INDEX($D$55:$N$561,MATCH(N$38&amp;$A47,$B$55:$B$561&amp;$C$55:$C$561,0),MATCH(N$36,$D$54:$N$54,0))</f>
        <v>#N/A</v>
      </c>
      <c r="O47" s="16">
        <f t="array" ref="O47">INDEX($D$55:$N$561,MATCH(O$38&amp;$A47,$B$55:$B$561&amp;$C$55:$C$561,0),MATCH(O$36,$D$54:$N$54,0))</f>
        <v>0</v>
      </c>
      <c r="P47" s="16">
        <f t="array" ref="P47">INDEX($D$55:$N$561,MATCH(P$38&amp;$A47,$B$55:$B$561&amp;$C$55:$C$561,0),MATCH(P$36,$D$54:$N$54,0))</f>
        <v>0</v>
      </c>
      <c r="Q47" s="16">
        <f t="array" ref="Q47">INDEX($D$55:$N$561,MATCH(Q$38&amp;$A47,$B$55:$B$561&amp;$C$55:$C$561,0),MATCH(Q$36,$D$54:$N$54,0))</f>
        <v>0</v>
      </c>
      <c r="R47" s="16">
        <f t="array" ref="R47">INDEX($D$55:$N$561,MATCH(R$38&amp;$A47,$B$55:$B$561&amp;$C$55:$C$561,0),MATCH(R$36,$D$54:$N$54,0))</f>
        <v>0</v>
      </c>
      <c r="S47" s="16">
        <f t="array" ref="S47">INDEX($D$55:$N$561,MATCH(S$38&amp;$A47,$B$55:$B$561&amp;$C$55:$C$561,0),MATCH(S$36,$D$54:$N$54,0))</f>
        <v>0</v>
      </c>
      <c r="T47" s="16">
        <f t="array" ref="T47">INDEX($D$55:$N$561,MATCH(T$38&amp;$A47,$B$55:$B$561&amp;$C$55:$C$561,0),MATCH(T$36,$D$54:$N$54,0))</f>
        <v>0</v>
      </c>
      <c r="U47" s="16">
        <f t="array" ref="U47">INDEX($D$55:$N$561,MATCH(U$38&amp;$A47,$B$55:$B$561&amp;$C$55:$C$561,0),MATCH(U$36,$D$54:$N$54,0))</f>
        <v>0</v>
      </c>
      <c r="V47" s="16">
        <f t="array" ref="V47">INDEX($D$55:$N$561,MATCH(V$38&amp;$A47,$B$55:$B$561&amp;$C$55:$C$561,0),MATCH(V$36,$D$54:$N$54,0))</f>
        <v>0</v>
      </c>
      <c r="W47" s="16">
        <f t="array" ref="W47">INDEX($D$55:$N$561,MATCH(W$38&amp;$A47,$B$55:$B$561&amp;$C$55:$C$561,0),MATCH(W$36,$D$54:$N$54,0))</f>
        <v>0</v>
      </c>
      <c r="X47" s="16" t="e">
        <f t="array" ref="X47">INDEX($D$55:$N$561,MATCH(X$38&amp;$A47,$B$55:$B$561&amp;$C$55:$C$561,0),MATCH(X$36,$D$54:$N$54,0))</f>
        <v>#N/A</v>
      </c>
      <c r="Y47" s="16" t="e">
        <f t="array" ref="Y47">INDEX($D$55:$N$561,MATCH(Y$38&amp;$A47,$B$55:$B$561&amp;$C$55:$C$561,0),MATCH(Y$36,$D$54:$N$54,0))</f>
        <v>#N/A</v>
      </c>
      <c r="Z47" s="16" t="e">
        <f t="array" ref="Z47">INDEX($D$55:$N$561,MATCH(Z$38&amp;$A47,$B$55:$B$561&amp;$C$55:$C$561,0),MATCH(Z$36,$D$54:$N$54,0))</f>
        <v>#N/A</v>
      </c>
    </row>
    <row r="48" spans="1:26" x14ac:dyDescent="0.3">
      <c r="A48" s="15" t="s">
        <v>76</v>
      </c>
      <c r="B48" s="16">
        <f t="array" ref="B48">INDEX($D$55:$N$561,MATCH(B$38&amp;$A48,$B$55:$B$561&amp;$C$55:$C$561,0),MATCH(B$36,$D$54:$N$54,0))</f>
        <v>1.7858497922310177</v>
      </c>
      <c r="C48" s="16">
        <f t="array" ref="C48">INDEX($D$55:$N$561,MATCH(C$38&amp;$A48,$B$55:$B$561&amp;$C$55:$C$561,0),MATCH(C$36,$D$54:$N$54,0))</f>
        <v>1.0014997031871682</v>
      </c>
      <c r="D48" s="16">
        <f t="array" ref="D48">INDEX($D$55:$N$561,MATCH(D$38&amp;$A48,$B$55:$B$561&amp;$C$55:$C$561,0),MATCH(D$36,$D$54:$N$54,0))</f>
        <v>1.0014997031871682</v>
      </c>
      <c r="E48" s="16">
        <f t="array" ref="E48">INDEX($D$55:$N$561,MATCH(E$38&amp;$A48,$B$55:$B$561&amp;$C$55:$C$561,0),MATCH(E$36,$D$54:$N$54,0))</f>
        <v>1.0014997031871673</v>
      </c>
      <c r="F48" s="16">
        <f t="array" ref="F48">INDEX($D$55:$N$561,MATCH(F$38&amp;$A48,$B$55:$B$561&amp;$C$55:$C$561,0),MATCH(F$36,$D$54:$N$54,0))</f>
        <v>1.0014997031871682</v>
      </c>
      <c r="G48" s="16">
        <f t="array" ref="G48">INDEX($D$55:$N$561,MATCH(G$38&amp;$A48,$B$55:$B$561&amp;$C$55:$C$561,0),MATCH(G$36,$D$54:$N$54,0))</f>
        <v>1.0014997031871673</v>
      </c>
      <c r="H48" s="16">
        <f t="array" ref="H48">INDEX($D$55:$N$561,MATCH(H$38&amp;$A48,$B$55:$B$561&amp;$C$55:$C$561,0),MATCH(H$36,$D$54:$N$54,0))</f>
        <v>1.0014997031871673</v>
      </c>
      <c r="I48" s="16">
        <f t="array" ref="I48">INDEX($D$55:$N$561,MATCH(I$38&amp;$A48,$B$55:$B$561&amp;$C$55:$C$561,0),MATCH(I$36,$D$54:$N$54,0))</f>
        <v>1.0014997031871673</v>
      </c>
      <c r="J48" s="16">
        <f t="array" ref="J48">INDEX($D$55:$N$561,MATCH(J$38&amp;$A48,$B$55:$B$561&amp;$C$55:$C$561,0),MATCH(J$36,$D$54:$N$54,0))</f>
        <v>1.0014997031871673</v>
      </c>
      <c r="K48" s="16">
        <f t="array" ref="K48">INDEX($D$55:$N$561,MATCH(K$38&amp;$A48,$B$55:$B$561&amp;$C$55:$C$561,0),MATCH(K$36,$D$54:$N$54,0))</f>
        <v>1.0014997031871673</v>
      </c>
      <c r="L48" s="16" t="e">
        <f t="array" ref="L48">INDEX($D$55:$N$561,MATCH(L$38&amp;$A48,$B$55:$B$561&amp;$C$55:$C$561,0),MATCH(L$36,$D$54:$N$54,0))</f>
        <v>#N/A</v>
      </c>
      <c r="M48" s="16" t="e">
        <f t="array" ref="M48">INDEX($D$55:$N$561,MATCH(M$38&amp;$A48,$B$55:$B$561&amp;$C$55:$C$561,0),MATCH(M$36,$D$54:$N$54,0))</f>
        <v>#N/A</v>
      </c>
      <c r="N48" s="16" t="e">
        <f t="array" ref="N48">INDEX($D$55:$N$561,MATCH(N$38&amp;$A48,$B$55:$B$561&amp;$C$55:$C$561,0),MATCH(N$36,$D$54:$N$54,0))</f>
        <v>#N/A</v>
      </c>
      <c r="O48" s="16">
        <f t="array" ref="O48">INDEX($D$55:$N$561,MATCH(O$38&amp;$A48,$B$55:$B$561&amp;$C$55:$C$561,0),MATCH(O$36,$D$54:$N$54,0))</f>
        <v>0</v>
      </c>
      <c r="P48" s="16">
        <f t="array" ref="P48">INDEX($D$55:$N$561,MATCH(P$38&amp;$A48,$B$55:$B$561&amp;$C$55:$C$561,0),MATCH(P$36,$D$54:$N$54,0))</f>
        <v>0</v>
      </c>
      <c r="Q48" s="16">
        <f t="array" ref="Q48">INDEX($D$55:$N$561,MATCH(Q$38&amp;$A48,$B$55:$B$561&amp;$C$55:$C$561,0),MATCH(Q$36,$D$54:$N$54,0))</f>
        <v>0</v>
      </c>
      <c r="R48" s="16">
        <f t="array" ref="R48">INDEX($D$55:$N$561,MATCH(R$38&amp;$A48,$B$55:$B$561&amp;$C$55:$C$561,0),MATCH(R$36,$D$54:$N$54,0))</f>
        <v>0</v>
      </c>
      <c r="S48" s="16">
        <f t="array" ref="S48">INDEX($D$55:$N$561,MATCH(S$38&amp;$A48,$B$55:$B$561&amp;$C$55:$C$561,0),MATCH(S$36,$D$54:$N$54,0))</f>
        <v>0</v>
      </c>
      <c r="T48" s="16">
        <f t="array" ref="T48">INDEX($D$55:$N$561,MATCH(T$38&amp;$A48,$B$55:$B$561&amp;$C$55:$C$561,0),MATCH(T$36,$D$54:$N$54,0))</f>
        <v>0</v>
      </c>
      <c r="U48" s="16">
        <f t="array" ref="U48">INDEX($D$55:$N$561,MATCH(U$38&amp;$A48,$B$55:$B$561&amp;$C$55:$C$561,0),MATCH(U$36,$D$54:$N$54,0))</f>
        <v>0</v>
      </c>
      <c r="V48" s="16">
        <f t="array" ref="V48">INDEX($D$55:$N$561,MATCH(V$38&amp;$A48,$B$55:$B$561&amp;$C$55:$C$561,0),MATCH(V$36,$D$54:$N$54,0))</f>
        <v>0</v>
      </c>
      <c r="W48" s="16">
        <f t="array" ref="W48">INDEX($D$55:$N$561,MATCH(W$38&amp;$A48,$B$55:$B$561&amp;$C$55:$C$561,0),MATCH(W$36,$D$54:$N$54,0))</f>
        <v>0</v>
      </c>
      <c r="X48" s="16" t="e">
        <f t="array" ref="X48">INDEX($D$55:$N$561,MATCH(X$38&amp;$A48,$B$55:$B$561&amp;$C$55:$C$561,0),MATCH(X$36,$D$54:$N$54,0))</f>
        <v>#N/A</v>
      </c>
      <c r="Y48" s="16" t="e">
        <f t="array" ref="Y48">INDEX($D$55:$N$561,MATCH(Y$38&amp;$A48,$B$55:$B$561&amp;$C$55:$C$561,0),MATCH(Y$36,$D$54:$N$54,0))</f>
        <v>#N/A</v>
      </c>
      <c r="Z48" s="16" t="e">
        <f t="array" ref="Z48">INDEX($D$55:$N$561,MATCH(Z$38&amp;$A48,$B$55:$B$561&amp;$C$55:$C$561,0),MATCH(Z$36,$D$54:$N$54,0))</f>
        <v>#N/A</v>
      </c>
    </row>
    <row r="49" spans="1:26" x14ac:dyDescent="0.3">
      <c r="A49" s="15" t="s">
        <v>73</v>
      </c>
      <c r="B49" s="16">
        <f t="array" ref="B49">INDEX($D$55:$N$561,MATCH(B$38&amp;$A49,$B$55:$B$561&amp;$C$55:$C$561,0),MATCH(B$36,$D$54:$N$54,0))</f>
        <v>1704.941889708542</v>
      </c>
      <c r="C49" s="16">
        <f t="array" ref="C49">INDEX($D$55:$N$561,MATCH(C$38&amp;$A49,$B$55:$B$561&amp;$C$55:$C$561,0),MATCH(C$36,$D$54:$N$54,0))</f>
        <v>4243.3295053974316</v>
      </c>
      <c r="D49" s="16">
        <f t="array" ref="D49">INDEX($D$55:$N$561,MATCH(D$38&amp;$A49,$B$55:$B$561&amp;$C$55:$C$561,0),MATCH(D$36,$D$54:$N$54,0))</f>
        <v>4510.4549906179036</v>
      </c>
      <c r="E49" s="16">
        <f t="array" ref="E49">INDEX($D$55:$N$561,MATCH(E$38&amp;$A49,$B$55:$B$561&amp;$C$55:$C$561,0),MATCH(E$36,$D$54:$N$54,0))</f>
        <v>4500.4567624903657</v>
      </c>
      <c r="F49" s="16">
        <f t="array" ref="F49">INDEX($D$55:$N$561,MATCH(F$38&amp;$A49,$B$55:$B$561&amp;$C$55:$C$561,0),MATCH(F$36,$D$54:$N$54,0))</f>
        <v>11642.940065464465</v>
      </c>
      <c r="G49" s="16">
        <f t="array" ref="G49">INDEX($D$55:$N$561,MATCH(G$38&amp;$A49,$B$55:$B$561&amp;$C$55:$C$561,0),MATCH(G$36,$D$54:$N$54,0))</f>
        <v>4500.4567624903657</v>
      </c>
      <c r="H49" s="16">
        <f t="array" ref="H49">INDEX($D$55:$N$561,MATCH(H$38&amp;$A49,$B$55:$B$561&amp;$C$55:$C$561,0),MATCH(H$36,$D$54:$N$54,0))</f>
        <v>12983.674266296439</v>
      </c>
      <c r="I49" s="16">
        <f t="array" ref="I49">INDEX($D$55:$N$561,MATCH(I$38&amp;$A49,$B$55:$B$561&amp;$C$55:$C$561,0),MATCH(I$36,$D$54:$N$54,0))</f>
        <v>4500.4567624903657</v>
      </c>
      <c r="J49" s="16">
        <f t="array" ref="J49">INDEX($D$55:$N$561,MATCH(J$38&amp;$A49,$B$55:$B$561&amp;$C$55:$C$561,0),MATCH(J$36,$D$54:$N$54,0))</f>
        <v>12508.010027131626</v>
      </c>
      <c r="K49" s="16">
        <f t="array" ref="K49">INDEX($D$55:$N$561,MATCH(K$38&amp;$A49,$B$55:$B$561&amp;$C$55:$C$561,0),MATCH(K$36,$D$54:$N$54,0))</f>
        <v>4500.4567624903657</v>
      </c>
      <c r="L49" s="16" t="e">
        <f t="array" ref="L49">INDEX($D$55:$N$561,MATCH(L$38&amp;$A49,$B$55:$B$561&amp;$C$55:$C$561,0),MATCH(L$36,$D$54:$N$54,0))</f>
        <v>#N/A</v>
      </c>
      <c r="M49" s="16" t="e">
        <f t="array" ref="M49">INDEX($D$55:$N$561,MATCH(M$38&amp;$A49,$B$55:$B$561&amp;$C$55:$C$561,0),MATCH(M$36,$D$54:$N$54,0))</f>
        <v>#N/A</v>
      </c>
      <c r="N49" s="16" t="e">
        <f t="array" ref="N49">INDEX($D$55:$N$561,MATCH(N$38&amp;$A49,$B$55:$B$561&amp;$C$55:$C$561,0),MATCH(N$36,$D$54:$N$54,0))</f>
        <v>#N/A</v>
      </c>
      <c r="O49" s="16">
        <f t="array" ref="O49">INDEX($D$55:$N$561,MATCH(O$38&amp;$A49,$B$55:$B$561&amp;$C$55:$C$561,0),MATCH(O$36,$D$54:$N$54,0))</f>
        <v>11464.229612432186</v>
      </c>
      <c r="P49" s="16">
        <f t="array" ref="P49">INDEX($D$55:$N$561,MATCH(P$38&amp;$A49,$B$55:$B$561&amp;$C$55:$C$561,0),MATCH(P$36,$D$54:$N$54,0))</f>
        <v>12148.659773011408</v>
      </c>
      <c r="Q49" s="16">
        <f t="array" ref="Q49">INDEX($D$55:$N$561,MATCH(Q$38&amp;$A49,$B$55:$B$561&amp;$C$55:$C$561,0),MATCH(Q$36,$D$54:$N$54,0))</f>
        <v>12149.94868144787</v>
      </c>
      <c r="R49" s="16">
        <f t="array" ref="R49">INDEX($D$55:$N$561,MATCH(R$38&amp;$A49,$B$55:$B$561&amp;$C$55:$C$561,0),MATCH(R$36,$D$54:$N$54,0))</f>
        <v>31461.107725333597</v>
      </c>
      <c r="S49" s="16">
        <f t="array" ref="S49">INDEX($D$55:$N$561,MATCH(S$38&amp;$A49,$B$55:$B$561&amp;$C$55:$C$561,0),MATCH(S$36,$D$54:$N$54,0))</f>
        <v>31401.587868220791</v>
      </c>
      <c r="T49" s="16">
        <f t="array" ref="T49">INDEX($D$55:$N$561,MATCH(T$38&amp;$A49,$B$55:$B$561&amp;$C$55:$C$561,0),MATCH(T$36,$D$54:$N$54,0))</f>
        <v>61717.182896670172</v>
      </c>
      <c r="U49" s="16">
        <f t="array" ref="U49">INDEX($D$55:$N$561,MATCH(U$38&amp;$A49,$B$55:$B$561&amp;$C$55:$C$561,0),MATCH(U$36,$D$54:$N$54,0))</f>
        <v>44883.011918460637</v>
      </c>
      <c r="V49" s="16">
        <f t="array" ref="V49">INDEX($D$55:$N$561,MATCH(V$38&amp;$A49,$B$55:$B$561&amp;$C$55:$C$561,0),MATCH(V$36,$D$54:$N$54,0))</f>
        <v>33298.176013141725</v>
      </c>
      <c r="W49" s="16">
        <f t="array" ref="W49">INDEX($D$55:$N$561,MATCH(W$38&amp;$A49,$B$55:$B$561&amp;$C$55:$C$561,0),MATCH(W$36,$D$54:$N$54,0))</f>
        <v>34692.596993467363</v>
      </c>
      <c r="X49" s="16" t="e">
        <f t="array" ref="X49">INDEX($D$55:$N$561,MATCH(X$38&amp;$A49,$B$55:$B$561&amp;$C$55:$C$561,0),MATCH(X$36,$D$54:$N$54,0))</f>
        <v>#N/A</v>
      </c>
      <c r="Y49" s="16" t="e">
        <f t="array" ref="Y49">INDEX($D$55:$N$561,MATCH(Y$38&amp;$A49,$B$55:$B$561&amp;$C$55:$C$561,0),MATCH(Y$36,$D$54:$N$54,0))</f>
        <v>#N/A</v>
      </c>
      <c r="Z49" s="16" t="e">
        <f t="array" ref="Z49">INDEX($D$55:$N$561,MATCH(Z$38&amp;$A49,$B$55:$B$561&amp;$C$55:$C$561,0),MATCH(Z$36,$D$54:$N$54,0))</f>
        <v>#N/A</v>
      </c>
    </row>
    <row r="50" spans="1:26" x14ac:dyDescent="0.3">
      <c r="A50" s="15" t="s">
        <v>74</v>
      </c>
      <c r="B50" s="16">
        <f t="array" ref="B50">INDEX($D$55:$N$561,MATCH(B$38&amp;$A50,$B$55:$B$561&amp;$C$55:$C$561,0),MATCH(B$36,$D$54:$N$54,0))</f>
        <v>0</v>
      </c>
      <c r="C50" s="16">
        <f t="array" ref="C50">INDEX($D$55:$N$561,MATCH(C$38&amp;$A50,$B$55:$B$561&amp;$C$55:$C$561,0),MATCH(C$36,$D$54:$N$54,0))</f>
        <v>0</v>
      </c>
      <c r="D50" s="16">
        <f t="array" ref="D50">INDEX($D$55:$N$561,MATCH(D$38&amp;$A50,$B$55:$B$561&amp;$C$55:$C$561,0),MATCH(D$36,$D$54:$N$54,0))</f>
        <v>0</v>
      </c>
      <c r="E50" s="16">
        <f t="array" ref="E50">INDEX($D$55:$N$561,MATCH(E$38&amp;$A50,$B$55:$B$561&amp;$C$55:$C$561,0),MATCH(E$36,$D$54:$N$54,0))</f>
        <v>0</v>
      </c>
      <c r="F50" s="16">
        <f t="array" ref="F50">INDEX($D$55:$N$561,MATCH(F$38&amp;$A50,$B$55:$B$561&amp;$C$55:$C$561,0),MATCH(F$36,$D$54:$N$54,0))</f>
        <v>198.75686675040001</v>
      </c>
      <c r="G50" s="16">
        <f t="array" ref="G50">INDEX($D$55:$N$561,MATCH(G$38&amp;$A50,$B$55:$B$561&amp;$C$55:$C$561,0),MATCH(G$36,$D$54:$N$54,0))</f>
        <v>0</v>
      </c>
      <c r="H50" s="16">
        <f t="array" ref="H50">INDEX($D$55:$N$561,MATCH(H$38&amp;$A50,$B$55:$B$561&amp;$C$55:$C$561,0),MATCH(H$36,$D$54:$N$54,0))</f>
        <v>411.85920133598563</v>
      </c>
      <c r="I50" s="16">
        <f t="array" ref="I50">INDEX($D$55:$N$561,MATCH(I$38&amp;$A50,$B$55:$B$561&amp;$C$55:$C$561,0),MATCH(I$36,$D$54:$N$54,0))</f>
        <v>0</v>
      </c>
      <c r="J50" s="16">
        <f t="array" ref="J50">INDEX($D$55:$N$561,MATCH(J$38&amp;$A50,$B$55:$B$561&amp;$C$55:$C$561,0),MATCH(J$36,$D$54:$N$54,0))</f>
        <v>387.4361593592032</v>
      </c>
      <c r="K50" s="16">
        <f t="array" ref="K50">INDEX($D$55:$N$561,MATCH(K$38&amp;$A50,$B$55:$B$561&amp;$C$55:$C$561,0),MATCH(K$36,$D$54:$N$54,0))</f>
        <v>0</v>
      </c>
      <c r="L50" s="16" t="e">
        <f t="array" ref="L50">INDEX($D$55:$N$561,MATCH(L$38&amp;$A50,$B$55:$B$561&amp;$C$55:$C$561,0),MATCH(L$36,$D$54:$N$54,0))</f>
        <v>#N/A</v>
      </c>
      <c r="M50" s="16" t="e">
        <f t="array" ref="M50">INDEX($D$55:$N$561,MATCH(M$38&amp;$A50,$B$55:$B$561&amp;$C$55:$C$561,0),MATCH(M$36,$D$54:$N$54,0))</f>
        <v>#N/A</v>
      </c>
      <c r="N50" s="16" t="e">
        <f t="array" ref="N50">INDEX($D$55:$N$561,MATCH(N$38&amp;$A50,$B$55:$B$561&amp;$C$55:$C$561,0),MATCH(N$36,$D$54:$N$54,0))</f>
        <v>#N/A</v>
      </c>
      <c r="O50" s="16">
        <f t="array" ref="O50">INDEX($D$55:$N$561,MATCH(O$38&amp;$A50,$B$55:$B$561&amp;$C$55:$C$561,0),MATCH(O$36,$D$54:$N$54,0))</f>
        <v>0</v>
      </c>
      <c r="P50" s="16">
        <f t="array" ref="P50">INDEX($D$55:$N$561,MATCH(P$38&amp;$A50,$B$55:$B$561&amp;$C$55:$C$561,0),MATCH(P$36,$D$54:$N$54,0))</f>
        <v>0</v>
      </c>
      <c r="Q50" s="16">
        <f t="array" ref="Q50">INDEX($D$55:$N$561,MATCH(Q$38&amp;$A50,$B$55:$B$561&amp;$C$55:$C$561,0),MATCH(Q$36,$D$54:$N$54,0))</f>
        <v>0</v>
      </c>
      <c r="R50" s="16">
        <f t="array" ref="R50">INDEX($D$55:$N$561,MATCH(R$38&amp;$A50,$B$55:$B$561&amp;$C$55:$C$561,0),MATCH(R$36,$D$54:$N$54,0))</f>
        <v>4258.11986679859</v>
      </c>
      <c r="S50" s="16">
        <f t="array" ref="S50">INDEX($D$55:$N$561,MATCH(S$38&amp;$A50,$B$55:$B$561&amp;$C$55:$C$561,0),MATCH(S$36,$D$54:$N$54,0))</f>
        <v>2275.8360380778463</v>
      </c>
      <c r="T50" s="16">
        <f t="array" ref="T50">INDEX($D$55:$N$561,MATCH(T$38&amp;$A50,$B$55:$B$561&amp;$C$55:$C$561,0),MATCH(T$36,$D$54:$N$54,0))</f>
        <v>28612.285084610441</v>
      </c>
      <c r="U50" s="16">
        <f t="array" ref="U50">INDEX($D$55:$N$561,MATCH(U$38&amp;$A50,$B$55:$B$561&amp;$C$55:$C$561,0),MATCH(U$36,$D$54:$N$54,0))</f>
        <v>27803.3644034104</v>
      </c>
      <c r="V50" s="16">
        <f t="array" ref="V50">INDEX($D$55:$N$561,MATCH(V$38&amp;$A50,$B$55:$B$561&amp;$C$55:$C$561,0),MATCH(V$36,$D$54:$N$54,0))</f>
        <v>12834.550282100538</v>
      </c>
      <c r="W50" s="16">
        <f t="array" ref="W50">INDEX($D$55:$N$561,MATCH(W$38&amp;$A50,$B$55:$B$561&amp;$C$55:$C$561,0),MATCH(W$36,$D$54:$N$54,0))</f>
        <v>7816.2528551604682</v>
      </c>
      <c r="X50" s="16" t="e">
        <f t="array" ref="X50">INDEX($D$55:$N$561,MATCH(X$38&amp;$A50,$B$55:$B$561&amp;$C$55:$C$561,0),MATCH(X$36,$D$54:$N$54,0))</f>
        <v>#N/A</v>
      </c>
      <c r="Y50" s="16" t="e">
        <f t="array" ref="Y50">INDEX($D$55:$N$561,MATCH(Y$38&amp;$A50,$B$55:$B$561&amp;$C$55:$C$561,0),MATCH(Y$36,$D$54:$N$54,0))</f>
        <v>#N/A</v>
      </c>
      <c r="Z50" s="16" t="e">
        <f t="array" ref="Z50">INDEX($D$55:$N$561,MATCH(Z$38&amp;$A50,$B$55:$B$561&amp;$C$55:$C$561,0),MATCH(Z$36,$D$54:$N$54,0))</f>
        <v>#N/A</v>
      </c>
    </row>
    <row r="51" spans="1:26" x14ac:dyDescent="0.3">
      <c r="A51" s="15" t="s">
        <v>75</v>
      </c>
      <c r="B51" s="16">
        <f t="array" ref="B51">INDEX($D$55:$N$561,MATCH(B$38&amp;$A51,$B$55:$B$561&amp;$C$55:$C$561,0),MATCH(B$36,$D$54:$N$54,0))</f>
        <v>0</v>
      </c>
      <c r="C51" s="16">
        <f t="array" ref="C51">INDEX($D$55:$N$561,MATCH(C$38&amp;$A51,$B$55:$B$561&amp;$C$55:$C$561,0),MATCH(C$36,$D$54:$N$54,0))</f>
        <v>0</v>
      </c>
      <c r="D51" s="16">
        <f t="array" ref="D51">INDEX($D$55:$N$561,MATCH(D$38&amp;$A51,$B$55:$B$561&amp;$C$55:$C$561,0),MATCH(D$36,$D$54:$N$54,0))</f>
        <v>0</v>
      </c>
      <c r="E51" s="16">
        <f t="array" ref="E51">INDEX($D$55:$N$561,MATCH(E$38&amp;$A51,$B$55:$B$561&amp;$C$55:$C$561,0),MATCH(E$36,$D$54:$N$54,0))</f>
        <v>0</v>
      </c>
      <c r="F51" s="16">
        <f t="array" ref="F51">INDEX($D$55:$N$561,MATCH(F$38&amp;$A51,$B$55:$B$561&amp;$C$55:$C$561,0),MATCH(F$36,$D$54:$N$54,0))</f>
        <v>0</v>
      </c>
      <c r="G51" s="16">
        <f t="array" ref="G51">INDEX($D$55:$N$561,MATCH(G$38&amp;$A51,$B$55:$B$561&amp;$C$55:$C$561,0),MATCH(G$36,$D$54:$N$54,0))</f>
        <v>0</v>
      </c>
      <c r="H51" s="16">
        <f t="array" ref="H51">INDEX($D$55:$N$561,MATCH(H$38&amp;$A51,$B$55:$B$561&amp;$C$55:$C$561,0),MATCH(H$36,$D$54:$N$54,0))</f>
        <v>14.04837027201434</v>
      </c>
      <c r="I51" s="16">
        <f t="array" ref="I51">INDEX($D$55:$N$561,MATCH(I$38&amp;$A51,$B$55:$B$561&amp;$C$55:$C$561,0),MATCH(I$36,$D$54:$N$54,0))</f>
        <v>0</v>
      </c>
      <c r="J51" s="16">
        <f t="array" ref="J51">INDEX($D$55:$N$561,MATCH(J$38&amp;$A51,$B$55:$B$561&amp;$C$55:$C$561,0),MATCH(J$36,$D$54:$N$54,0))</f>
        <v>38.471412248796824</v>
      </c>
      <c r="K51" s="16">
        <f t="array" ref="K51">INDEX($D$55:$N$561,MATCH(K$38&amp;$A51,$B$55:$B$561&amp;$C$55:$C$561,0),MATCH(K$36,$D$54:$N$54,0))</f>
        <v>0</v>
      </c>
      <c r="L51" s="16" t="e">
        <f t="array" ref="L51">INDEX($D$55:$N$561,MATCH(L$38&amp;$A51,$B$55:$B$561&amp;$C$55:$C$561,0),MATCH(L$36,$D$54:$N$54,0))</f>
        <v>#N/A</v>
      </c>
      <c r="M51" s="16" t="e">
        <f t="array" ref="M51">INDEX($D$55:$N$561,MATCH(M$38&amp;$A51,$B$55:$B$561&amp;$C$55:$C$561,0),MATCH(M$36,$D$54:$N$54,0))</f>
        <v>#N/A</v>
      </c>
      <c r="N51" s="16" t="e">
        <f t="array" ref="N51">INDEX($D$55:$N$561,MATCH(N$38&amp;$A51,$B$55:$B$561&amp;$C$55:$C$561,0),MATCH(N$36,$D$54:$N$54,0))</f>
        <v>#N/A</v>
      </c>
      <c r="O51" s="16">
        <f t="array" ref="O51">INDEX($D$55:$N$561,MATCH(O$38&amp;$A51,$B$55:$B$561&amp;$C$55:$C$561,0),MATCH(O$36,$D$54:$N$54,0))</f>
        <v>0</v>
      </c>
      <c r="P51" s="16">
        <f t="array" ref="P51">INDEX($D$55:$N$561,MATCH(P$38&amp;$A51,$B$55:$B$561&amp;$C$55:$C$561,0),MATCH(P$36,$D$54:$N$54,0))</f>
        <v>0</v>
      </c>
      <c r="Q51" s="16">
        <f t="array" ref="Q51">INDEX($D$55:$N$561,MATCH(Q$38&amp;$A51,$B$55:$B$561&amp;$C$55:$C$561,0),MATCH(Q$36,$D$54:$N$54,0))</f>
        <v>0</v>
      </c>
      <c r="R51" s="16">
        <f t="array" ref="R51">INDEX($D$55:$N$561,MATCH(R$38&amp;$A51,$B$55:$B$561&amp;$C$55:$C$561,0),MATCH(R$36,$D$54:$N$54,0))</f>
        <v>25.05096424198959</v>
      </c>
      <c r="S51" s="16">
        <f t="array" ref="S51">INDEX($D$55:$N$561,MATCH(S$38&amp;$A51,$B$55:$B$561&amp;$C$55:$C$561,0),MATCH(S$36,$D$54:$N$54,0))</f>
        <v>83.241499381271922</v>
      </c>
      <c r="T51" s="16">
        <f t="array" ref="T51">INDEX($D$55:$N$561,MATCH(T$38&amp;$A51,$B$55:$B$561&amp;$C$55:$C$561,0),MATCH(T$36,$D$54:$N$54,0))</f>
        <v>38128.366750166737</v>
      </c>
      <c r="U51" s="16">
        <f t="array" ref="U51">INDEX($D$55:$N$561,MATCH(U$38&amp;$A51,$B$55:$B$561&amp;$C$55:$C$561,0),MATCH(U$36,$D$54:$N$54,0))</f>
        <v>8371.7763478613433</v>
      </c>
      <c r="V51" s="16">
        <f t="array" ref="V51">INDEX($D$55:$N$561,MATCH(V$38&amp;$A51,$B$55:$B$561&amp;$C$55:$C$561,0),MATCH(V$36,$D$54:$N$54,0))</f>
        <v>1926.3590357089313</v>
      </c>
      <c r="W51" s="16">
        <f t="array" ref="W51">INDEX($D$55:$N$561,MATCH(W$38&amp;$A51,$B$55:$B$561&amp;$C$55:$C$561,0),MATCH(W$36,$D$54:$N$54,0))</f>
        <v>187.41637494638391</v>
      </c>
      <c r="X51" s="16" t="e">
        <f t="array" ref="X51">INDEX($D$55:$N$561,MATCH(X$38&amp;$A51,$B$55:$B$561&amp;$C$55:$C$561,0),MATCH(X$36,$D$54:$N$54,0))</f>
        <v>#N/A</v>
      </c>
      <c r="Y51" s="16" t="e">
        <f t="array" ref="Y51">INDEX($D$55:$N$561,MATCH(Y$38&amp;$A51,$B$55:$B$561&amp;$C$55:$C$561,0),MATCH(Y$36,$D$54:$N$54,0))</f>
        <v>#N/A</v>
      </c>
      <c r="Z51" s="16" t="e">
        <f t="array" ref="Z51">INDEX($D$55:$N$561,MATCH(Z$38&amp;$A51,$B$55:$B$561&amp;$C$55:$C$561,0),MATCH(Z$36,$D$54:$N$54,0))</f>
        <v>#N/A</v>
      </c>
    </row>
    <row r="52" spans="1:26" ht="15" thickBot="1" x14ac:dyDescent="0.35"/>
    <row r="53" spans="1:26" s="17" customFormat="1" ht="15" thickBot="1" x14ac:dyDescent="0.35">
      <c r="A53" s="17" t="s">
        <v>201</v>
      </c>
      <c r="S53" s="19"/>
    </row>
    <row r="54" spans="1:26" x14ac:dyDescent="0.3">
      <c r="A54" s="15" t="s">
        <v>86</v>
      </c>
      <c r="B54" s="15" t="s">
        <v>8</v>
      </c>
      <c r="C54" s="15" t="s">
        <v>60</v>
      </c>
      <c r="D54" s="15">
        <v>2007</v>
      </c>
      <c r="E54" s="15">
        <v>2012</v>
      </c>
      <c r="F54" s="15">
        <v>2020</v>
      </c>
      <c r="G54" s="15">
        <v>2030</v>
      </c>
      <c r="H54" s="15">
        <v>2040</v>
      </c>
      <c r="I54" s="15">
        <v>2050</v>
      </c>
      <c r="J54" s="15">
        <v>2060</v>
      </c>
      <c r="K54" s="15">
        <v>2070</v>
      </c>
      <c r="L54" s="15">
        <v>2080</v>
      </c>
      <c r="M54" s="15">
        <v>2090</v>
      </c>
      <c r="N54" s="15">
        <v>2100</v>
      </c>
    </row>
    <row r="55" spans="1:26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64</v>
      </c>
      <c r="D55" s="16">
        <v>225.4470750919798</v>
      </c>
      <c r="E55" s="16">
        <v>436.21576252446346</v>
      </c>
      <c r="F55" s="16">
        <v>1891.872644882284</v>
      </c>
      <c r="G55" s="16">
        <v>7679.8956405592889</v>
      </c>
      <c r="H55" s="16">
        <v>14910.684069493678</v>
      </c>
      <c r="I55" s="16">
        <v>15150.867834947647</v>
      </c>
      <c r="J55" s="16">
        <v>14150.185685866809</v>
      </c>
      <c r="K55" s="16">
        <v>14073.572702664445</v>
      </c>
      <c r="L55" s="16">
        <v>15752.018435113765</v>
      </c>
      <c r="M55" s="16">
        <v>13671.844175911043</v>
      </c>
      <c r="N55" s="16">
        <v>10669.527893266355</v>
      </c>
      <c r="S55" s="18"/>
    </row>
    <row r="56" spans="1:26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65</v>
      </c>
      <c r="D56" s="16">
        <v>32468.624412386762</v>
      </c>
      <c r="E56" s="16">
        <v>42253.589754542532</v>
      </c>
      <c r="F56" s="16">
        <v>46546.178198191643</v>
      </c>
      <c r="G56" s="16">
        <v>52188.982764263958</v>
      </c>
      <c r="H56" s="16">
        <v>55107.332669437557</v>
      </c>
      <c r="I56" s="16">
        <v>57126.278196341242</v>
      </c>
      <c r="J56" s="16">
        <v>66964.189668796389</v>
      </c>
      <c r="K56" s="16">
        <v>66230.970984573694</v>
      </c>
      <c r="L56" s="16">
        <v>61557.451717982593</v>
      </c>
      <c r="M56" s="16">
        <v>48562.679712628851</v>
      </c>
      <c r="N56" s="16">
        <v>44552.539529203328</v>
      </c>
    </row>
    <row r="57" spans="1:26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66</v>
      </c>
      <c r="D57" s="16">
        <v>15194.635593940169</v>
      </c>
      <c r="E57" s="16">
        <v>15742.568461825467</v>
      </c>
      <c r="F57" s="16">
        <v>19392.429168177874</v>
      </c>
      <c r="G57" s="16">
        <v>14761.778971555408</v>
      </c>
      <c r="H57" s="16">
        <v>4625.6413534081639</v>
      </c>
      <c r="I57" s="16">
        <v>956.93278941090455</v>
      </c>
      <c r="J57" s="16">
        <v>510.67804387170924</v>
      </c>
      <c r="K57" s="16">
        <v>1141.3363583938658</v>
      </c>
      <c r="L57" s="16">
        <v>1519.7372829492961</v>
      </c>
      <c r="M57" s="16">
        <v>1636.5701152803495</v>
      </c>
      <c r="N57" s="16">
        <v>1616.9520296421401</v>
      </c>
    </row>
    <row r="58" spans="1:26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67</v>
      </c>
      <c r="D58" s="16">
        <v>202.44802165440652</v>
      </c>
      <c r="E58" s="16">
        <v>194.35225063586262</v>
      </c>
      <c r="F58" s="16">
        <v>186.84742064404867</v>
      </c>
      <c r="G58" s="16">
        <v>3267.6471974478663</v>
      </c>
      <c r="H58" s="16">
        <v>5350.3722546330919</v>
      </c>
      <c r="I58" s="16">
        <v>6828.3878123516761</v>
      </c>
      <c r="J58" s="16">
        <v>6898.4558496</v>
      </c>
      <c r="K58" s="16">
        <v>6898.4558496</v>
      </c>
      <c r="L58" s="16">
        <v>6898.4558496</v>
      </c>
      <c r="M58" s="16">
        <v>6898.4558496</v>
      </c>
      <c r="N58" s="16">
        <v>6825.9362078640906</v>
      </c>
    </row>
    <row r="59" spans="1:26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68</v>
      </c>
      <c r="D59" s="16">
        <v>10255.125599999994</v>
      </c>
      <c r="E59" s="16">
        <v>10316.025032480371</v>
      </c>
      <c r="F59" s="16">
        <v>14352.188872367415</v>
      </c>
      <c r="G59" s="16">
        <v>16429.049425668163</v>
      </c>
      <c r="H59" s="16">
        <v>17604.087207480508</v>
      </c>
      <c r="I59" s="16">
        <v>18980.816776016567</v>
      </c>
      <c r="J59" s="16">
        <v>19041.822938321791</v>
      </c>
      <c r="K59" s="16">
        <v>19119.99688041033</v>
      </c>
      <c r="L59" s="16">
        <v>19075.371489646423</v>
      </c>
      <c r="M59" s="16">
        <v>19100.595193307938</v>
      </c>
      <c r="N59" s="16">
        <v>18831.381166206775</v>
      </c>
    </row>
    <row r="60" spans="1:26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69</v>
      </c>
      <c r="D60" s="16">
        <v>9499.4101148835816</v>
      </c>
      <c r="E60" s="16">
        <v>9854.768593125913</v>
      </c>
      <c r="F60" s="16">
        <v>13753.197500000002</v>
      </c>
      <c r="G60" s="16">
        <v>14513.359750111953</v>
      </c>
      <c r="H60" s="16">
        <v>15150.674350818939</v>
      </c>
      <c r="I60" s="16">
        <v>15996.231870557313</v>
      </c>
      <c r="J60" s="16">
        <v>17118.412500000002</v>
      </c>
      <c r="K60" s="16">
        <v>19195.575161874567</v>
      </c>
      <c r="L60" s="16">
        <v>21484.300323749139</v>
      </c>
      <c r="M60" s="16">
        <v>22896.802668451681</v>
      </c>
      <c r="N60" s="16">
        <v>23679.924999999985</v>
      </c>
    </row>
    <row r="61" spans="1:26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70</v>
      </c>
      <c r="D61" s="16">
        <v>2379.5369238501598</v>
      </c>
      <c r="E61" s="16">
        <v>2356.8190162179044</v>
      </c>
      <c r="F61" s="16">
        <v>2309.0032840062931</v>
      </c>
      <c r="G61" s="16">
        <v>1537.0506464091877</v>
      </c>
      <c r="H61" s="16">
        <v>745.29433016788971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</row>
    <row r="62" spans="1:26" x14ac:dyDescent="0.3">
      <c r="A62" s="15" t="str">
        <f>INDEX('R1. Scenario specifications'!$C$11:$C$49,MATCH($B62,'R1. Scenario specifications'!$A$11:$A$49,0))</f>
        <v>TIAM BAU - No Policy Action</v>
      </c>
      <c r="B62" s="15" t="s">
        <v>11</v>
      </c>
      <c r="C62" s="15" t="s">
        <v>71</v>
      </c>
      <c r="D62" s="16">
        <v>67.937052631788802</v>
      </c>
      <c r="E62" s="16">
        <v>458.66984800047192</v>
      </c>
      <c r="F62" s="16">
        <v>1430.9946791954026</v>
      </c>
      <c r="G62" s="16">
        <v>2763.7229597601267</v>
      </c>
      <c r="H62" s="16">
        <v>8953.5498602215503</v>
      </c>
      <c r="I62" s="16">
        <v>16489.005194625977</v>
      </c>
      <c r="J62" s="16">
        <v>21181.699225460634</v>
      </c>
      <c r="K62" s="16">
        <v>24215.994130579609</v>
      </c>
      <c r="L62" s="16">
        <v>25153.241599867481</v>
      </c>
      <c r="M62" s="16">
        <v>25606.120227512078</v>
      </c>
      <c r="N62" s="16">
        <v>26254.663332488875</v>
      </c>
    </row>
    <row r="63" spans="1:26" x14ac:dyDescent="0.3">
      <c r="A63" s="15" t="str">
        <f>INDEX('R1. Scenario specifications'!$C$11:$C$49,MATCH($B63,'R1. Scenario specifications'!$A$11:$A$49,0))</f>
        <v>TIAM BAU - No Policy Action</v>
      </c>
      <c r="B63" s="15" t="s">
        <v>11</v>
      </c>
      <c r="C63" s="15" t="s">
        <v>72</v>
      </c>
      <c r="D63" s="16">
        <v>0.68787021919935687</v>
      </c>
      <c r="E63" s="16">
        <v>0.6257617671977489</v>
      </c>
      <c r="F63" s="16">
        <v>0.52638824399517514</v>
      </c>
      <c r="G63" s="16">
        <v>0.35092549599678308</v>
      </c>
      <c r="H63" s="16">
        <v>0.17546274799839173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</row>
    <row r="64" spans="1:26" x14ac:dyDescent="0.3">
      <c r="A64" s="15" t="str">
        <f>INDEX('R1. Scenario specifications'!$C$11:$C$49,MATCH($B64,'R1. Scenario specifications'!$A$11:$A$49,0))</f>
        <v>TIAM BAU - No Policy Action</v>
      </c>
      <c r="B64" s="15" t="s">
        <v>11</v>
      </c>
      <c r="C64" s="15" t="s">
        <v>76</v>
      </c>
      <c r="D64" s="16">
        <v>1.963099940637433</v>
      </c>
      <c r="E64" s="16">
        <v>1.7858497922310177</v>
      </c>
      <c r="F64" s="16">
        <v>1.5022495547807475</v>
      </c>
      <c r="G64" s="16">
        <v>1.0014997031871682</v>
      </c>
      <c r="H64" s="16">
        <v>0.50074985159358409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</row>
    <row r="65" spans="1:14" x14ac:dyDescent="0.3">
      <c r="A65" s="15" t="str">
        <f>INDEX('R1. Scenario specifications'!$C$11:$C$49,MATCH($B65,'R1. Scenario specifications'!$A$11:$A$49,0))</f>
        <v>TIAM BAU - No Policy Action</v>
      </c>
      <c r="B65" s="15" t="s">
        <v>11</v>
      </c>
      <c r="C65" s="15" t="s">
        <v>73</v>
      </c>
      <c r="D65" s="16">
        <v>1517.4635089937533</v>
      </c>
      <c r="E65" s="16">
        <v>1704.941889708542</v>
      </c>
      <c r="F65" s="16">
        <v>2730.1634586356254</v>
      </c>
      <c r="G65" s="16">
        <v>4243.3295053974316</v>
      </c>
      <c r="H65" s="16">
        <v>7001.4292642180408</v>
      </c>
      <c r="I65" s="16">
        <v>11464.229612432186</v>
      </c>
      <c r="J65" s="16">
        <v>18727.747054706979</v>
      </c>
      <c r="K65" s="16">
        <v>30261.13934816499</v>
      </c>
      <c r="L65" s="16">
        <v>47940.394928868947</v>
      </c>
      <c r="M65" s="16">
        <v>76197.089259263492</v>
      </c>
      <c r="N65" s="16">
        <v>105805.95379369898</v>
      </c>
    </row>
    <row r="66" spans="1:14" x14ac:dyDescent="0.3">
      <c r="A66" s="15" t="str">
        <f>INDEX('R1. Scenario specifications'!$C$11:$C$49,MATCH($B66,'R1. Scenario specifications'!$A$11:$A$49,0))</f>
        <v>TIAM BAU - No Policy Action</v>
      </c>
      <c r="B66" s="15" t="s">
        <v>11</v>
      </c>
      <c r="C66" s="15" t="s">
        <v>74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</row>
    <row r="67" spans="1:14" x14ac:dyDescent="0.3">
      <c r="A67" s="15" t="str">
        <f>INDEX('R1. Scenario specifications'!$C$11:$C$49,MATCH($B67,'R1. Scenario specifications'!$A$11:$A$49,0))</f>
        <v>TIAM BAU - No Policy Action</v>
      </c>
      <c r="B67" s="15" t="s">
        <v>11</v>
      </c>
      <c r="C67" s="15" t="s">
        <v>75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pans="1:14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64</v>
      </c>
      <c r="D68" s="16">
        <v>225.44707509197983</v>
      </c>
      <c r="E68" s="16">
        <v>437.94042694997449</v>
      </c>
      <c r="F68" s="16">
        <v>2791.4850951746098</v>
      </c>
      <c r="G68" s="16">
        <v>10688.100785746557</v>
      </c>
      <c r="H68" s="16">
        <v>14916.023515255631</v>
      </c>
      <c r="I68" s="16">
        <v>15441.858818174165</v>
      </c>
      <c r="J68" s="16">
        <v>13411.773755205453</v>
      </c>
      <c r="K68" s="16">
        <v>15209.326835745547</v>
      </c>
      <c r="L68" s="16">
        <v>15483.841639448263</v>
      </c>
      <c r="M68" s="16">
        <v>12909.751560810668</v>
      </c>
      <c r="N68" s="16">
        <v>9472.5398294804618</v>
      </c>
    </row>
    <row r="69" spans="1:14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65</v>
      </c>
      <c r="D69" s="16">
        <v>32038.977685388771</v>
      </c>
      <c r="E69" s="16">
        <v>40819.351510976776</v>
      </c>
      <c r="F69" s="16">
        <v>37893.466459353673</v>
      </c>
      <c r="G69" s="16">
        <v>40978.529199518336</v>
      </c>
      <c r="H69" s="16">
        <v>53259.298262805627</v>
      </c>
      <c r="I69" s="16">
        <v>56813.269233273262</v>
      </c>
      <c r="J69" s="16">
        <v>67874.162474444674</v>
      </c>
      <c r="K69" s="16">
        <v>65347.790777252179</v>
      </c>
      <c r="L69" s="16">
        <v>61996.07901186229</v>
      </c>
      <c r="M69" s="16">
        <v>51918.265618658508</v>
      </c>
      <c r="N69" s="16">
        <v>46541.055752261942</v>
      </c>
    </row>
    <row r="70" spans="1:14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66</v>
      </c>
      <c r="D70" s="16">
        <v>15432.812552191259</v>
      </c>
      <c r="E70" s="16">
        <v>15742.568461834295</v>
      </c>
      <c r="F70" s="16">
        <v>19392.429168181116</v>
      </c>
      <c r="G70" s="16">
        <v>16335.417838453948</v>
      </c>
      <c r="H70" s="16">
        <v>4945.1389732577773</v>
      </c>
      <c r="I70" s="16">
        <v>399.44188530276898</v>
      </c>
      <c r="J70" s="16">
        <v>689.58314366002685</v>
      </c>
      <c r="K70" s="16">
        <v>1200.15460870933</v>
      </c>
      <c r="L70" s="16">
        <v>1468.3656244365825</v>
      </c>
      <c r="M70" s="16">
        <v>1657.9838050524545</v>
      </c>
      <c r="N70" s="16">
        <v>1758.0687291918937</v>
      </c>
    </row>
    <row r="71" spans="1:14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67</v>
      </c>
      <c r="D71" s="16">
        <v>203.34114766464651</v>
      </c>
      <c r="E71" s="16">
        <v>210.36857456066261</v>
      </c>
      <c r="F71" s="16">
        <v>2540.5651283544489</v>
      </c>
      <c r="G71" s="16">
        <v>3900.7547592096325</v>
      </c>
      <c r="H71" s="16">
        <v>5356.5795092092376</v>
      </c>
      <c r="I71" s="16">
        <v>6859.1763212877186</v>
      </c>
      <c r="J71" s="16">
        <v>6898.4558496</v>
      </c>
      <c r="K71" s="16">
        <v>6898.4558496</v>
      </c>
      <c r="L71" s="16">
        <v>6898.4558496</v>
      </c>
      <c r="M71" s="16">
        <v>6733.6386268103997</v>
      </c>
      <c r="N71" s="16">
        <v>6857.3831890104912</v>
      </c>
    </row>
    <row r="72" spans="1:14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68</v>
      </c>
      <c r="D72" s="16">
        <v>10255.125599999994</v>
      </c>
      <c r="E72" s="16">
        <v>10299.765837867781</v>
      </c>
      <c r="F72" s="16">
        <v>14917.236768275876</v>
      </c>
      <c r="G72" s="16">
        <v>16545.547465044889</v>
      </c>
      <c r="H72" s="16">
        <v>17719.993593628562</v>
      </c>
      <c r="I72" s="16">
        <v>18737.665196485268</v>
      </c>
      <c r="J72" s="16">
        <v>18874.88248996844</v>
      </c>
      <c r="K72" s="16">
        <v>19225.551470035545</v>
      </c>
      <c r="L72" s="16">
        <v>19162.61755463959</v>
      </c>
      <c r="M72" s="16">
        <v>19112.836595989778</v>
      </c>
      <c r="N72" s="16">
        <v>18995.325864875107</v>
      </c>
    </row>
    <row r="73" spans="1:14" x14ac:dyDescent="0.3">
      <c r="A73" s="15" t="str">
        <f>INDEX('R1. Scenario specifications'!$C$11:$C$49,MATCH($B73,'R1. Scenario specifications'!$A$11:$A$49,0))</f>
        <v>Vivid BAU - WEO Current Policies Scenario emissions pathway run through TIAM</v>
      </c>
      <c r="B73" s="15" t="s">
        <v>13</v>
      </c>
      <c r="C73" s="15" t="s">
        <v>69</v>
      </c>
      <c r="D73" s="16">
        <v>9499.4101148835816</v>
      </c>
      <c r="E73" s="16">
        <v>9864.3352103956477</v>
      </c>
      <c r="F73" s="16">
        <v>13753.197500000004</v>
      </c>
      <c r="G73" s="16">
        <v>14636.916971320801</v>
      </c>
      <c r="H73" s="16">
        <v>15059.585306916724</v>
      </c>
      <c r="I73" s="16">
        <v>15912.384822309501</v>
      </c>
      <c r="J73" s="16">
        <v>17118.412499999999</v>
      </c>
      <c r="K73" s="16">
        <v>19607.783639324512</v>
      </c>
      <c r="L73" s="16">
        <v>21484.300323749139</v>
      </c>
      <c r="M73" s="16">
        <v>22896.802668451677</v>
      </c>
      <c r="N73" s="16">
        <v>23679.924999999985</v>
      </c>
    </row>
    <row r="74" spans="1:14" x14ac:dyDescent="0.3">
      <c r="A74" s="15" t="str">
        <f>INDEX('R1. Scenario specifications'!$C$11:$C$49,MATCH($B74,'R1. Scenario specifications'!$A$11:$A$49,0))</f>
        <v>Vivid BAU - WEO Current Policies Scenario emissions pathway run through TIAM</v>
      </c>
      <c r="B74" s="15" t="s">
        <v>13</v>
      </c>
      <c r="C74" s="15" t="s">
        <v>70</v>
      </c>
      <c r="D74" s="16">
        <v>2379.5369238501589</v>
      </c>
      <c r="E74" s="16">
        <v>2356.8190162179039</v>
      </c>
      <c r="F74" s="16">
        <v>2309.0032840062941</v>
      </c>
      <c r="G74" s="16">
        <v>1537.0506464091868</v>
      </c>
      <c r="H74" s="16">
        <v>743.66939683455621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</row>
    <row r="75" spans="1:14" x14ac:dyDescent="0.3">
      <c r="A75" s="15" t="str">
        <f>INDEX('R1. Scenario specifications'!$C$11:$C$49,MATCH($B75,'R1. Scenario specifications'!$A$11:$A$49,0))</f>
        <v>Vivid BAU - WEO Current Policies Scenario emissions pathway run through TIAM</v>
      </c>
      <c r="B75" s="15" t="s">
        <v>13</v>
      </c>
      <c r="C75" s="15" t="s">
        <v>71</v>
      </c>
      <c r="D75" s="16">
        <v>67.937052631788802</v>
      </c>
      <c r="E75" s="16">
        <v>458.66984800047192</v>
      </c>
      <c r="F75" s="16">
        <v>1434.4238770046015</v>
      </c>
      <c r="G75" s="16">
        <v>3196.0480195679097</v>
      </c>
      <c r="H75" s="16">
        <v>8981.0686393023861</v>
      </c>
      <c r="I75" s="16">
        <v>16170.205133913776</v>
      </c>
      <c r="J75" s="16">
        <v>20445.050794037557</v>
      </c>
      <c r="K75" s="16">
        <v>23451.293998933401</v>
      </c>
      <c r="L75" s="16">
        <v>24408.684146012994</v>
      </c>
      <c r="M75" s="16">
        <v>24865.424857148901</v>
      </c>
      <c r="N75" s="16">
        <v>25290.793509928939</v>
      </c>
    </row>
    <row r="76" spans="1:14" x14ac:dyDescent="0.3">
      <c r="A76" s="15" t="str">
        <f>INDEX('R1. Scenario specifications'!$C$11:$C$49,MATCH($B76,'R1. Scenario specifications'!$A$11:$A$49,0))</f>
        <v>Vivid BAU - WEO Current Policies Scenario emissions pathway run through TIAM</v>
      </c>
      <c r="B76" s="15" t="s">
        <v>13</v>
      </c>
      <c r="C76" s="15" t="s">
        <v>72</v>
      </c>
      <c r="D76" s="16">
        <v>0.68787021919935687</v>
      </c>
      <c r="E76" s="16">
        <v>0.6257617671977489</v>
      </c>
      <c r="F76" s="16">
        <v>0.52638824399517514</v>
      </c>
      <c r="G76" s="16">
        <v>0.35092549599678308</v>
      </c>
      <c r="H76" s="16">
        <v>0.17546274799839201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</row>
    <row r="77" spans="1:14" x14ac:dyDescent="0.3">
      <c r="A77" s="15" t="str">
        <f>INDEX('R1. Scenario specifications'!$C$11:$C$49,MATCH($B77,'R1. Scenario specifications'!$A$11:$A$49,0))</f>
        <v>Vivid BAU - WEO Current Policies Scenario emissions pathway run through TIAM</v>
      </c>
      <c r="B77" s="15" t="s">
        <v>13</v>
      </c>
      <c r="C77" s="15" t="s">
        <v>76</v>
      </c>
      <c r="D77" s="16">
        <v>1.9630999406374339</v>
      </c>
      <c r="E77" s="16">
        <v>1.7858497922310177</v>
      </c>
      <c r="F77" s="16">
        <v>1.5022495547807513</v>
      </c>
      <c r="G77" s="16">
        <v>1.0014997031871682</v>
      </c>
      <c r="H77" s="16">
        <v>0.50074985159358409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</row>
    <row r="78" spans="1:14" x14ac:dyDescent="0.3">
      <c r="A78" s="15" t="str">
        <f>INDEX('R1. Scenario specifications'!$C$11:$C$49,MATCH($B78,'R1. Scenario specifications'!$A$11:$A$49,0))</f>
        <v>Vivid BAU - WEO Current Policies Scenario emissions pathway run through TIAM</v>
      </c>
      <c r="B78" s="15" t="s">
        <v>13</v>
      </c>
      <c r="C78" s="15" t="s">
        <v>73</v>
      </c>
      <c r="D78" s="16">
        <v>1522.2914863992651</v>
      </c>
      <c r="E78" s="16">
        <v>1704.941889708542</v>
      </c>
      <c r="F78" s="16">
        <v>2735.3052831151995</v>
      </c>
      <c r="G78" s="16">
        <v>4510.4549906179036</v>
      </c>
      <c r="H78" s="16">
        <v>7440.4486058806779</v>
      </c>
      <c r="I78" s="16">
        <v>12148.659773011408</v>
      </c>
      <c r="J78" s="16">
        <v>19848.64647617533</v>
      </c>
      <c r="K78" s="16">
        <v>30682.091955627267</v>
      </c>
      <c r="L78" s="16">
        <v>48614.237820379196</v>
      </c>
      <c r="M78" s="16">
        <v>76926.155175415013</v>
      </c>
      <c r="N78" s="16">
        <v>109842.59106685543</v>
      </c>
    </row>
    <row r="79" spans="1:14" x14ac:dyDescent="0.3">
      <c r="A79" s="15" t="str">
        <f>INDEX('R1. Scenario specifications'!$C$11:$C$49,MATCH($B79,'R1. Scenario specifications'!$A$11:$A$49,0))</f>
        <v>Vivid BAU - WEO Current Policies Scenario emissions pathway run through TIAM</v>
      </c>
      <c r="B79" s="15" t="s">
        <v>13</v>
      </c>
      <c r="C79" s="15" t="s">
        <v>74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</row>
    <row r="80" spans="1:14" x14ac:dyDescent="0.3">
      <c r="A80" s="15" t="str">
        <f>INDEX('R1. Scenario specifications'!$C$11:$C$49,MATCH($B80,'R1. Scenario specifications'!$A$11:$A$49,0))</f>
        <v>Vivid BAU - WEO Current Policies Scenario emissions pathway run through TIAM</v>
      </c>
      <c r="B80" s="15" t="s">
        <v>13</v>
      </c>
      <c r="C80" s="15" t="s">
        <v>75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</row>
    <row r="81" spans="1:14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64</v>
      </c>
      <c r="D81" s="16">
        <v>225.4470750919798</v>
      </c>
      <c r="E81" s="16">
        <v>436.21576252446346</v>
      </c>
      <c r="F81" s="16">
        <v>2791.4850951746107</v>
      </c>
      <c r="G81" s="16">
        <v>11749.6186402398</v>
      </c>
      <c r="H81" s="16">
        <v>17145.533345759584</v>
      </c>
      <c r="I81" s="16">
        <v>17579.870300716757</v>
      </c>
      <c r="J81" s="16">
        <v>18854.167810682506</v>
      </c>
      <c r="K81" s="16">
        <v>16476.77472460529</v>
      </c>
      <c r="L81" s="16">
        <v>17285.951521039242</v>
      </c>
      <c r="M81" s="16">
        <v>12073.633801802249</v>
      </c>
      <c r="N81" s="16">
        <v>9924.0801128520216</v>
      </c>
    </row>
    <row r="82" spans="1:14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74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</row>
    <row r="83" spans="1:14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65</v>
      </c>
      <c r="D83" s="16">
        <v>32468.624412386762</v>
      </c>
      <c r="E83" s="16">
        <v>42253.589754542532</v>
      </c>
      <c r="F83" s="16">
        <v>31380.532283629185</v>
      </c>
      <c r="G83" s="16">
        <v>27415.193343318369</v>
      </c>
      <c r="H83" s="16">
        <v>20882.762802859084</v>
      </c>
      <c r="I83" s="16">
        <v>21654.995416096255</v>
      </c>
      <c r="J83" s="16">
        <v>24176.803429064734</v>
      </c>
      <c r="K83" s="16">
        <v>40448.94843054728</v>
      </c>
      <c r="L83" s="16">
        <v>40242.302476641249</v>
      </c>
      <c r="M83" s="16">
        <v>40987.843947954811</v>
      </c>
      <c r="N83" s="16">
        <v>39157.775531584448</v>
      </c>
    </row>
    <row r="84" spans="1:14" x14ac:dyDescent="0.3">
      <c r="A84" s="15" t="str">
        <f>INDEX('R1. Scenario specifications'!$C$11:$C$49,MATCH($B84,'R1. Scenario specifications'!$A$11:$A$49,0))</f>
        <v>Vivid Paris NDCs - WEO New Policies Scenario emissions pathway run through TIAM</v>
      </c>
      <c r="B84" s="15" t="s">
        <v>14</v>
      </c>
      <c r="C84" s="15" t="s">
        <v>66</v>
      </c>
      <c r="D84" s="16">
        <v>15194.635593940169</v>
      </c>
      <c r="E84" s="16">
        <v>15742.568461825467</v>
      </c>
      <c r="F84" s="16">
        <v>24458.947586771632</v>
      </c>
      <c r="G84" s="16">
        <v>20618.938999923124</v>
      </c>
      <c r="H84" s="16">
        <v>16245.083573880012</v>
      </c>
      <c r="I84" s="16">
        <v>1381.9172202083112</v>
      </c>
      <c r="J84" s="16">
        <v>1493.2877351986187</v>
      </c>
      <c r="K84" s="16">
        <v>1017.7514254128544</v>
      </c>
      <c r="L84" s="16">
        <v>1551.364293083059</v>
      </c>
      <c r="M84" s="16">
        <v>1782.9058498441577</v>
      </c>
      <c r="N84" s="16">
        <v>1974.1307477252928</v>
      </c>
    </row>
    <row r="85" spans="1:14" x14ac:dyDescent="0.3">
      <c r="A85" s="15" t="str">
        <f>INDEX('R1. Scenario specifications'!$C$11:$C$49,MATCH($B85,'R1. Scenario specifications'!$A$11:$A$49,0))</f>
        <v>Vivid Paris NDCs - WEO New Policies Scenario emissions pathway run through TIAM</v>
      </c>
      <c r="B85" s="15" t="s">
        <v>14</v>
      </c>
      <c r="C85" s="15" t="s">
        <v>75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</row>
    <row r="86" spans="1:14" x14ac:dyDescent="0.3">
      <c r="A86" s="15" t="str">
        <f>INDEX('R1. Scenario specifications'!$C$11:$C$49,MATCH($B86,'R1. Scenario specifications'!$A$11:$A$49,0))</f>
        <v>Vivid Paris NDCs - WEO New Policies Scenario emissions pathway run through TIAM</v>
      </c>
      <c r="B86" s="15" t="s">
        <v>14</v>
      </c>
      <c r="C86" s="15" t="s">
        <v>67</v>
      </c>
      <c r="D86" s="16">
        <v>202.44802165440652</v>
      </c>
      <c r="E86" s="16">
        <v>194.35225063586262</v>
      </c>
      <c r="F86" s="16">
        <v>2546.6819220132293</v>
      </c>
      <c r="G86" s="16">
        <v>4016.4485737409777</v>
      </c>
      <c r="H86" s="16">
        <v>5475.6978906128161</v>
      </c>
      <c r="I86" s="16">
        <v>6867.1470039392361</v>
      </c>
      <c r="J86" s="16">
        <v>6909.2890567834611</v>
      </c>
      <c r="K86" s="16">
        <v>6898.771721927551</v>
      </c>
      <c r="L86" s="16">
        <v>6898.771721927551</v>
      </c>
      <c r="M86" s="16">
        <v>6707.8761004077496</v>
      </c>
      <c r="N86" s="16">
        <v>6320.7501255819616</v>
      </c>
    </row>
    <row r="87" spans="1:14" x14ac:dyDescent="0.3">
      <c r="A87" s="15" t="str">
        <f>INDEX('R1. Scenario specifications'!$C$11:$C$49,MATCH($B87,'R1. Scenario specifications'!$A$11:$A$49,0))</f>
        <v>Vivid Paris NDCs - WEO New Policies Scenario emissions pathway run through TIAM</v>
      </c>
      <c r="B87" s="15" t="s">
        <v>14</v>
      </c>
      <c r="C87" s="15" t="s">
        <v>68</v>
      </c>
      <c r="D87" s="16">
        <v>10255.125599999994</v>
      </c>
      <c r="E87" s="16">
        <v>10316.025032480371</v>
      </c>
      <c r="F87" s="16">
        <v>14410.158052002915</v>
      </c>
      <c r="G87" s="16">
        <v>17748.387078330801</v>
      </c>
      <c r="H87" s="16">
        <v>19857.965253434428</v>
      </c>
      <c r="I87" s="16">
        <v>21497.118260033109</v>
      </c>
      <c r="J87" s="16">
        <v>21743.410571987624</v>
      </c>
      <c r="K87" s="16">
        <v>21601.232335489596</v>
      </c>
      <c r="L87" s="16">
        <v>21400.262261392294</v>
      </c>
      <c r="M87" s="16">
        <v>21254.441246696253</v>
      </c>
      <c r="N87" s="16">
        <v>21037.689009406695</v>
      </c>
    </row>
    <row r="88" spans="1:14" x14ac:dyDescent="0.3">
      <c r="A88" s="15" t="str">
        <f>INDEX('R1. Scenario specifications'!$C$11:$C$49,MATCH($B88,'R1. Scenario specifications'!$A$11:$A$49,0))</f>
        <v>Vivid Paris NDCs - WEO New Policies Scenario emissions pathway run through TIAM</v>
      </c>
      <c r="B88" s="15" t="s">
        <v>14</v>
      </c>
      <c r="C88" s="15" t="s">
        <v>69</v>
      </c>
      <c r="D88" s="16">
        <v>9499.4101148835816</v>
      </c>
      <c r="E88" s="16">
        <v>9854.768593125913</v>
      </c>
      <c r="F88" s="16">
        <v>13753.197500000006</v>
      </c>
      <c r="G88" s="16">
        <v>14596.416971320803</v>
      </c>
      <c r="H88" s="16">
        <v>15649.957222630917</v>
      </c>
      <c r="I88" s="16">
        <v>18633.644132781435</v>
      </c>
      <c r="J88" s="16">
        <v>19678.812729630001</v>
      </c>
      <c r="K88" s="16">
        <v>20508.528430707134</v>
      </c>
      <c r="L88" s="16">
        <v>21826.664644892626</v>
      </c>
      <c r="M88" s="16">
        <v>22849.403641079673</v>
      </c>
      <c r="N88" s="16">
        <v>23679.924999999985</v>
      </c>
    </row>
    <row r="89" spans="1:14" x14ac:dyDescent="0.3">
      <c r="A89" s="15" t="str">
        <f>INDEX('R1. Scenario specifications'!$C$11:$C$49,MATCH($B89,'R1. Scenario specifications'!$A$11:$A$49,0))</f>
        <v>Vivid Paris NDCs - WEO New Policies Scenario emissions pathway run through TIAM</v>
      </c>
      <c r="B89" s="15" t="s">
        <v>14</v>
      </c>
      <c r="C89" s="15" t="s">
        <v>70</v>
      </c>
      <c r="D89" s="16">
        <v>2379.5369238501598</v>
      </c>
      <c r="E89" s="16">
        <v>2356.8190162179044</v>
      </c>
      <c r="F89" s="16">
        <v>2308.8771400062924</v>
      </c>
      <c r="G89" s="16">
        <v>1517.9912138207492</v>
      </c>
      <c r="H89" s="16">
        <v>734.15459382575602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</row>
    <row r="90" spans="1:14" x14ac:dyDescent="0.3">
      <c r="A90" s="15" t="str">
        <f>INDEX('R1. Scenario specifications'!$C$11:$C$49,MATCH($B90,'R1. Scenario specifications'!$A$11:$A$49,0))</f>
        <v>Vivid Paris NDCs - WEO New Policies Scenario emissions pathway run through TIAM</v>
      </c>
      <c r="B90" s="15" t="s">
        <v>14</v>
      </c>
      <c r="C90" s="15" t="s">
        <v>71</v>
      </c>
      <c r="D90" s="16">
        <v>67.937052631788802</v>
      </c>
      <c r="E90" s="16">
        <v>458.66984800047192</v>
      </c>
      <c r="F90" s="16">
        <v>1278.4438452900149</v>
      </c>
      <c r="G90" s="16">
        <v>3882.7361780122792</v>
      </c>
      <c r="H90" s="16">
        <v>16771.437580604001</v>
      </c>
      <c r="I90" s="16">
        <v>36309.644231831822</v>
      </c>
      <c r="J90" s="16">
        <v>40051.638282794935</v>
      </c>
      <c r="K90" s="16">
        <v>40756.708270176787</v>
      </c>
      <c r="L90" s="16">
        <v>40846.511889503134</v>
      </c>
      <c r="M90" s="16">
        <v>39839.709344775431</v>
      </c>
      <c r="N90" s="16">
        <v>39664.320128825799</v>
      </c>
    </row>
    <row r="91" spans="1:14" x14ac:dyDescent="0.3">
      <c r="A91" s="15" t="str">
        <f>INDEX('R1. Scenario specifications'!$C$11:$C$49,MATCH($B91,'R1. Scenario specifications'!$A$11:$A$49,0))</f>
        <v>Vivid Paris NDCs - WEO New Policies Scenario emissions pathway run through TIAM</v>
      </c>
      <c r="B91" s="15" t="s">
        <v>14</v>
      </c>
      <c r="C91" s="15" t="s">
        <v>72</v>
      </c>
      <c r="D91" s="16">
        <v>0.68787021919935687</v>
      </c>
      <c r="E91" s="16">
        <v>0.6257617671977489</v>
      </c>
      <c r="F91" s="16">
        <v>0.52638824399517514</v>
      </c>
      <c r="G91" s="16">
        <v>0.35092549599678308</v>
      </c>
      <c r="H91" s="16">
        <v>0.17546274799839173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</row>
    <row r="92" spans="1:14" x14ac:dyDescent="0.3">
      <c r="A92" s="15" t="str">
        <f>INDEX('R1. Scenario specifications'!$C$11:$C$49,MATCH($B92,'R1. Scenario specifications'!$A$11:$A$49,0))</f>
        <v>Vivid Paris NDCs - WEO New Policies Scenario emissions pathway run through TIAM</v>
      </c>
      <c r="B92" s="15" t="s">
        <v>14</v>
      </c>
      <c r="C92" s="15" t="s">
        <v>76</v>
      </c>
      <c r="D92" s="16">
        <v>1.963099940637433</v>
      </c>
      <c r="E92" s="16">
        <v>1.7858497922310177</v>
      </c>
      <c r="F92" s="16">
        <v>1.5022495547807513</v>
      </c>
      <c r="G92" s="16">
        <v>1.0014997031871673</v>
      </c>
      <c r="H92" s="16">
        <v>0.50074985159358421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</row>
    <row r="93" spans="1:14" x14ac:dyDescent="0.3">
      <c r="A93" s="15" t="str">
        <f>INDEX('R1. Scenario specifications'!$C$11:$C$49,MATCH($B93,'R1. Scenario specifications'!$A$11:$A$49,0))</f>
        <v>Vivid Paris NDCs - WEO New Policies Scenario emissions pathway run through TIAM</v>
      </c>
      <c r="B93" s="15" t="s">
        <v>14</v>
      </c>
      <c r="C93" s="15" t="s">
        <v>73</v>
      </c>
      <c r="D93" s="16">
        <v>1517.4635089937533</v>
      </c>
      <c r="E93" s="16">
        <v>1704.941889708542</v>
      </c>
      <c r="F93" s="16">
        <v>2729.4881269668758</v>
      </c>
      <c r="G93" s="16">
        <v>4500.4567624903657</v>
      </c>
      <c r="H93" s="16">
        <v>7422.8126983620723</v>
      </c>
      <c r="I93" s="16">
        <v>12149.94868144787</v>
      </c>
      <c r="J93" s="16">
        <v>19844.306462230321</v>
      </c>
      <c r="K93" s="16">
        <v>28940.304103316779</v>
      </c>
      <c r="L93" s="16">
        <v>46031.776860236365</v>
      </c>
      <c r="M93" s="16">
        <v>73873.360022787951</v>
      </c>
      <c r="N93" s="16">
        <v>105139.87661955904</v>
      </c>
    </row>
    <row r="94" spans="1:14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64</v>
      </c>
      <c r="D94" s="16">
        <v>225.4470750919798</v>
      </c>
      <c r="E94" s="16">
        <v>436.21576252446346</v>
      </c>
      <c r="F94" s="16">
        <v>2791.4850951746107</v>
      </c>
      <c r="G94" s="16">
        <v>11817.157054179659</v>
      </c>
      <c r="H94" s="16">
        <v>13482.175757555327</v>
      </c>
      <c r="I94" s="16">
        <v>14337.958501639907</v>
      </c>
      <c r="J94" s="16">
        <v>7106.6388357054984</v>
      </c>
      <c r="K94" s="16">
        <v>2845.0338418398196</v>
      </c>
      <c r="L94" s="16">
        <v>165.32781667122154</v>
      </c>
      <c r="M94" s="16">
        <v>74.057147448851907</v>
      </c>
      <c r="N94" s="16">
        <v>74.057147448851907</v>
      </c>
    </row>
    <row r="95" spans="1:14" x14ac:dyDescent="0.3">
      <c r="A95" s="15" t="str">
        <f>INDEX('R1. Scenario specifications'!$C$11:$C$49,MATCH($B95,'R1. Scenario specifications'!$A$11:$A$49,0))</f>
        <v>Current 2DS, 2020 start, 'Expect the Unexpected'</v>
      </c>
      <c r="B95" s="15" t="s">
        <v>15</v>
      </c>
      <c r="C95" s="15" t="s">
        <v>74</v>
      </c>
      <c r="D95" s="16">
        <v>0</v>
      </c>
      <c r="E95" s="16">
        <v>0</v>
      </c>
      <c r="F95" s="16">
        <v>0</v>
      </c>
      <c r="G95" s="16">
        <v>198.75686675040001</v>
      </c>
      <c r="H95" s="16">
        <v>986.25365226705719</v>
      </c>
      <c r="I95" s="16">
        <v>4258.11986679859</v>
      </c>
      <c r="J95" s="16">
        <v>20961.989881191654</v>
      </c>
      <c r="K95" s="16">
        <v>47370.718914194818</v>
      </c>
      <c r="L95" s="16">
        <v>69331.763071151188</v>
      </c>
      <c r="M95" s="16">
        <v>86709.994158018075</v>
      </c>
      <c r="N95" s="16">
        <v>93173.260525774007</v>
      </c>
    </row>
    <row r="96" spans="1:14" x14ac:dyDescent="0.3">
      <c r="A96" s="15" t="str">
        <f>INDEX('R1. Scenario specifications'!$C$11:$C$49,MATCH($B96,'R1. Scenario specifications'!$A$11:$A$49,0))</f>
        <v>Current 2DS, 2020 start, 'Expect the Unexpected'</v>
      </c>
      <c r="B96" s="15" t="s">
        <v>15</v>
      </c>
      <c r="C96" s="15" t="s">
        <v>65</v>
      </c>
      <c r="D96" s="16">
        <v>32468.624412386762</v>
      </c>
      <c r="E96" s="16">
        <v>42253.589754542532</v>
      </c>
      <c r="F96" s="16">
        <v>31380.532283629185</v>
      </c>
      <c r="G96" s="16">
        <v>19240.672959355481</v>
      </c>
      <c r="H96" s="16">
        <v>6181.7695130309012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</row>
    <row r="97" spans="1:14" x14ac:dyDescent="0.3">
      <c r="A97" s="15" t="str">
        <f>INDEX('R1. Scenario specifications'!$C$11:$C$49,MATCH($B97,'R1. Scenario specifications'!$A$11:$A$49,0))</f>
        <v>Current 2DS, 2020 start, 'Expect the Unexpected'</v>
      </c>
      <c r="B97" s="15" t="s">
        <v>15</v>
      </c>
      <c r="C97" s="15" t="s">
        <v>66</v>
      </c>
      <c r="D97" s="16">
        <v>15194.635593940169</v>
      </c>
      <c r="E97" s="16">
        <v>15742.568461825467</v>
      </c>
      <c r="F97" s="16">
        <v>24458.947586771632</v>
      </c>
      <c r="G97" s="16">
        <v>20284.522323588058</v>
      </c>
      <c r="H97" s="16">
        <v>13152.474335498391</v>
      </c>
      <c r="I97" s="16">
        <v>8323.3795644804959</v>
      </c>
      <c r="J97" s="16">
        <v>4929.7751349062883</v>
      </c>
      <c r="K97" s="16">
        <v>2690.5393794914498</v>
      </c>
      <c r="L97" s="16">
        <v>782.30322688906267</v>
      </c>
      <c r="M97" s="16">
        <v>192.095028312555</v>
      </c>
      <c r="N97" s="16">
        <v>0</v>
      </c>
    </row>
    <row r="98" spans="1:14" x14ac:dyDescent="0.3">
      <c r="A98" s="15" t="str">
        <f>INDEX('R1. Scenario specifications'!$C$11:$C$49,MATCH($B98,'R1. Scenario specifications'!$A$11:$A$49,0))</f>
        <v>Current 2DS, 2020 start, 'Expect the Unexpected'</v>
      </c>
      <c r="B98" s="15" t="s">
        <v>15</v>
      </c>
      <c r="C98" s="15" t="s">
        <v>75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25.05096424198959</v>
      </c>
      <c r="J98" s="16">
        <v>47.300812674417038</v>
      </c>
      <c r="K98" s="16">
        <v>426.55298388172326</v>
      </c>
      <c r="L98" s="16">
        <v>2372.060039523888</v>
      </c>
      <c r="M98" s="16">
        <v>6029.6231435146556</v>
      </c>
      <c r="N98" s="16">
        <v>7639.7476923841677</v>
      </c>
    </row>
    <row r="99" spans="1:14" x14ac:dyDescent="0.3">
      <c r="A99" s="15" t="str">
        <f>INDEX('R1. Scenario specifications'!$C$11:$C$49,MATCH($B99,'R1. Scenario specifications'!$A$11:$A$49,0))</f>
        <v>Current 2DS, 2020 start, 'Expect the Unexpected'</v>
      </c>
      <c r="B99" s="15" t="s">
        <v>15</v>
      </c>
      <c r="C99" s="15" t="s">
        <v>67</v>
      </c>
      <c r="D99" s="16">
        <v>202.44802165440652</v>
      </c>
      <c r="E99" s="16">
        <v>194.35225063586262</v>
      </c>
      <c r="F99" s="16">
        <v>2546.6819220132293</v>
      </c>
      <c r="G99" s="16">
        <v>4016.4485737409777</v>
      </c>
      <c r="H99" s="16">
        <v>5510.8500023159486</v>
      </c>
      <c r="I99" s="16">
        <v>7359.180760392881</v>
      </c>
      <c r="J99" s="16">
        <v>9110.7044599612091</v>
      </c>
      <c r="K99" s="16">
        <v>10123.025666014779</v>
      </c>
      <c r="L99" s="16">
        <v>12330.801803213277</v>
      </c>
      <c r="M99" s="16">
        <v>19650.115747719992</v>
      </c>
      <c r="N99" s="16">
        <v>25175.261866783607</v>
      </c>
    </row>
    <row r="100" spans="1:14" x14ac:dyDescent="0.3">
      <c r="A100" s="15" t="str">
        <f>INDEX('R1. Scenario specifications'!$C$11:$C$49,MATCH($B100,'R1. Scenario specifications'!$A$11:$A$49,0))</f>
        <v>Current 2DS, 2020 start, 'Expect the Unexpected'</v>
      </c>
      <c r="B100" s="15" t="s">
        <v>15</v>
      </c>
      <c r="C100" s="15" t="s">
        <v>68</v>
      </c>
      <c r="D100" s="16">
        <v>10255.125599999994</v>
      </c>
      <c r="E100" s="16">
        <v>10316.025032480371</v>
      </c>
      <c r="F100" s="16">
        <v>14410.158052002915</v>
      </c>
      <c r="G100" s="16">
        <v>17748.387078330801</v>
      </c>
      <c r="H100" s="16">
        <v>20229.004472873276</v>
      </c>
      <c r="I100" s="16">
        <v>23365.759293432024</v>
      </c>
      <c r="J100" s="16">
        <v>24927.986052822143</v>
      </c>
      <c r="K100" s="16">
        <v>26128.439909648001</v>
      </c>
      <c r="L100" s="16">
        <v>28651.483671469963</v>
      </c>
      <c r="M100" s="16">
        <v>33498.673149727532</v>
      </c>
      <c r="N100" s="16">
        <v>37519.193302691609</v>
      </c>
    </row>
    <row r="101" spans="1:14" x14ac:dyDescent="0.3">
      <c r="A101" s="15" t="str">
        <f>INDEX('R1. Scenario specifications'!$C$11:$C$49,MATCH($B101,'R1. Scenario specifications'!$A$11:$A$49,0))</f>
        <v>Current 2DS, 2020 start, 'Expect the Unexpected'</v>
      </c>
      <c r="B101" s="15" t="s">
        <v>15</v>
      </c>
      <c r="C101" s="15" t="s">
        <v>69</v>
      </c>
      <c r="D101" s="16">
        <v>9499.4101148835816</v>
      </c>
      <c r="E101" s="16">
        <v>9854.768593125913</v>
      </c>
      <c r="F101" s="16">
        <v>13753.197500000006</v>
      </c>
      <c r="G101" s="16">
        <v>14596.416971320803</v>
      </c>
      <c r="H101" s="16">
        <v>16434.824921886644</v>
      </c>
      <c r="I101" s="16">
        <v>21206.483450028645</v>
      </c>
      <c r="J101" s="16">
        <v>24792.744726326044</v>
      </c>
      <c r="K101" s="16">
        <v>30607.838607184931</v>
      </c>
      <c r="L101" s="16">
        <v>33200.813010276994</v>
      </c>
      <c r="M101" s="16">
        <v>38203.64585259193</v>
      </c>
      <c r="N101" s="16">
        <v>39733.174999999996</v>
      </c>
    </row>
    <row r="102" spans="1:14" x14ac:dyDescent="0.3">
      <c r="A102" s="15" t="str">
        <f>INDEX('R1. Scenario specifications'!$C$11:$C$49,MATCH($B102,'R1. Scenario specifications'!$A$11:$A$49,0))</f>
        <v>Current 2DS, 2020 start, 'Expect the Unexpected'</v>
      </c>
      <c r="B102" s="15" t="s">
        <v>15</v>
      </c>
      <c r="C102" s="15" t="s">
        <v>70</v>
      </c>
      <c r="D102" s="16">
        <v>2379.5369238501598</v>
      </c>
      <c r="E102" s="16">
        <v>2356.8190162179044</v>
      </c>
      <c r="F102" s="16">
        <v>2308.8771400062924</v>
      </c>
      <c r="G102" s="16">
        <v>1503.8223551611882</v>
      </c>
      <c r="H102" s="16">
        <v>735.79214155908926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</row>
    <row r="103" spans="1:14" x14ac:dyDescent="0.3">
      <c r="A103" s="15" t="str">
        <f>INDEX('R1. Scenario specifications'!$C$11:$C$49,MATCH($B103,'R1. Scenario specifications'!$A$11:$A$49,0))</f>
        <v>Current 2DS, 2020 start, 'Expect the Unexpected'</v>
      </c>
      <c r="B103" s="15" t="s">
        <v>15</v>
      </c>
      <c r="C103" s="15" t="s">
        <v>71</v>
      </c>
      <c r="D103" s="16">
        <v>67.937052631788802</v>
      </c>
      <c r="E103" s="16">
        <v>458.66984800047192</v>
      </c>
      <c r="F103" s="16">
        <v>1278.4438452900149</v>
      </c>
      <c r="G103" s="16">
        <v>5214.5646829511898</v>
      </c>
      <c r="H103" s="16">
        <v>19007.177262671117</v>
      </c>
      <c r="I103" s="16">
        <v>28694.047161488063</v>
      </c>
      <c r="J103" s="16">
        <v>36430.914719067543</v>
      </c>
      <c r="K103" s="16">
        <v>45564.348998815811</v>
      </c>
      <c r="L103" s="16">
        <v>61503.910680421082</v>
      </c>
      <c r="M103" s="16">
        <v>89299.864310007019</v>
      </c>
      <c r="N103" s="16">
        <v>104172.30198853984</v>
      </c>
    </row>
    <row r="104" spans="1:14" x14ac:dyDescent="0.3">
      <c r="A104" s="15" t="str">
        <f>INDEX('R1. Scenario specifications'!$C$11:$C$49,MATCH($B104,'R1. Scenario specifications'!$A$11:$A$49,0))</f>
        <v>Current 2DS, 2020 start, 'Expect the Unexpected'</v>
      </c>
      <c r="B104" s="15" t="s">
        <v>15</v>
      </c>
      <c r="C104" s="15" t="s">
        <v>72</v>
      </c>
      <c r="D104" s="16">
        <v>0.68787021919935687</v>
      </c>
      <c r="E104" s="16">
        <v>0.6257617671977489</v>
      </c>
      <c r="F104" s="16">
        <v>0.52638824399517514</v>
      </c>
      <c r="G104" s="16">
        <v>0.35092549599678308</v>
      </c>
      <c r="H104" s="16">
        <v>0.17546274799839173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</row>
    <row r="105" spans="1:14" x14ac:dyDescent="0.3">
      <c r="A105" s="15" t="str">
        <f>INDEX('R1. Scenario specifications'!$C$11:$C$49,MATCH($B105,'R1. Scenario specifications'!$A$11:$A$49,0))</f>
        <v>Current 2DS, 2020 start, 'Expect the Unexpected'</v>
      </c>
      <c r="B105" s="15" t="s">
        <v>15</v>
      </c>
      <c r="C105" s="15" t="s">
        <v>76</v>
      </c>
      <c r="D105" s="16">
        <v>1.963099940637433</v>
      </c>
      <c r="E105" s="16">
        <v>1.7858497922310177</v>
      </c>
      <c r="F105" s="16">
        <v>1.5022495547807513</v>
      </c>
      <c r="G105" s="16">
        <v>1.0014997031871682</v>
      </c>
      <c r="H105" s="16">
        <v>0.50074985159358421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</row>
    <row r="106" spans="1:14" x14ac:dyDescent="0.3">
      <c r="A106" s="15" t="str">
        <f>INDEX('R1. Scenario specifications'!$C$11:$C$49,MATCH($B106,'R1. Scenario specifications'!$A$11:$A$49,0))</f>
        <v>Current 2DS, 2020 start, 'Expect the Unexpected'</v>
      </c>
      <c r="B106" s="15" t="s">
        <v>15</v>
      </c>
      <c r="C106" s="15" t="s">
        <v>73</v>
      </c>
      <c r="D106" s="16">
        <v>1517.4635089937533</v>
      </c>
      <c r="E106" s="16">
        <v>1704.941889708542</v>
      </c>
      <c r="F106" s="16">
        <v>2729.4881269668758</v>
      </c>
      <c r="G106" s="16">
        <v>11642.940065464465</v>
      </c>
      <c r="H106" s="16">
        <v>26848.225584908225</v>
      </c>
      <c r="I106" s="16">
        <v>31461.107725333597</v>
      </c>
      <c r="J106" s="16">
        <v>43342.512876807392</v>
      </c>
      <c r="K106" s="16">
        <v>63024.767890087991</v>
      </c>
      <c r="L106" s="16">
        <v>91842.339999980759</v>
      </c>
      <c r="M106" s="16">
        <v>143940.66415669076</v>
      </c>
      <c r="N106" s="16">
        <v>186705.76171911249</v>
      </c>
    </row>
    <row r="107" spans="1:14" x14ac:dyDescent="0.3">
      <c r="A107" s="15" t="str">
        <f>INDEX('R1. Scenario specifications'!$C$11:$C$49,MATCH($B107,'R1. Scenario specifications'!$A$11:$A$49,0))</f>
        <v>Current 2DS, 2030 start, 'Expect the Unexpected' but with cheap energy efficiency</v>
      </c>
      <c r="B107" s="15" t="s">
        <v>16</v>
      </c>
      <c r="C107" s="15" t="s">
        <v>64</v>
      </c>
      <c r="D107" s="16">
        <v>225.4470750919798</v>
      </c>
      <c r="E107" s="16">
        <v>436.21576252446346</v>
      </c>
      <c r="F107" s="16">
        <v>2791.4850951746107</v>
      </c>
      <c r="G107" s="16">
        <v>11749.6186402398</v>
      </c>
      <c r="H107" s="16">
        <v>13672.873862363816</v>
      </c>
      <c r="I107" s="16">
        <v>14819.934898008361</v>
      </c>
      <c r="J107" s="16">
        <v>7753.4087329181057</v>
      </c>
      <c r="K107" s="16">
        <v>4329.0530410794117</v>
      </c>
      <c r="L107" s="16">
        <v>487.51463582901789</v>
      </c>
      <c r="M107" s="16">
        <v>68.004611264436193</v>
      </c>
      <c r="N107" s="16">
        <v>89.059604194791191</v>
      </c>
    </row>
    <row r="108" spans="1:14" x14ac:dyDescent="0.3">
      <c r="A108" s="15" t="str">
        <f>INDEX('R1. Scenario specifications'!$C$11:$C$49,MATCH($B108,'R1. Scenario specifications'!$A$11:$A$49,0))</f>
        <v>Current 2DS, 2030 start, 'Expect the Unexpected' but with cheap energy efficiency</v>
      </c>
      <c r="B108" s="15" t="s">
        <v>16</v>
      </c>
      <c r="C108" s="15" t="s">
        <v>74</v>
      </c>
      <c r="D108" s="16">
        <v>0</v>
      </c>
      <c r="E108" s="16">
        <v>0</v>
      </c>
      <c r="F108" s="16">
        <v>0</v>
      </c>
      <c r="G108" s="16">
        <v>0</v>
      </c>
      <c r="H108" s="16">
        <v>170.45729405591419</v>
      </c>
      <c r="I108" s="16">
        <v>1270.5698575256329</v>
      </c>
      <c r="J108" s="16">
        <v>8855.8038267035736</v>
      </c>
      <c r="K108" s="16">
        <v>32656.902829472241</v>
      </c>
      <c r="L108" s="16">
        <v>60713.007830644885</v>
      </c>
      <c r="M108" s="16">
        <v>80145.359972420905</v>
      </c>
      <c r="N108" s="16">
        <v>92128.995601505594</v>
      </c>
    </row>
    <row r="109" spans="1:14" x14ac:dyDescent="0.3">
      <c r="A109" s="15" t="str">
        <f>INDEX('R1. Scenario specifications'!$C$11:$C$49,MATCH($B109,'R1. Scenario specifications'!$A$11:$A$49,0))</f>
        <v>Current 2DS, 2030 start, 'Expect the Unexpected' but with cheap energy efficiency</v>
      </c>
      <c r="B109" s="15" t="s">
        <v>16</v>
      </c>
      <c r="C109" s="15" t="s">
        <v>65</v>
      </c>
      <c r="D109" s="16">
        <v>32468.624412386762</v>
      </c>
      <c r="E109" s="16">
        <v>42253.589754542532</v>
      </c>
      <c r="F109" s="16">
        <v>31380.532283629185</v>
      </c>
      <c r="G109" s="16">
        <v>27415.193343318369</v>
      </c>
      <c r="H109" s="16">
        <v>8555.115874633073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</row>
    <row r="110" spans="1:14" x14ac:dyDescent="0.3">
      <c r="A110" s="15" t="str">
        <f>INDEX('R1. Scenario specifications'!$C$11:$C$49,MATCH($B110,'R1. Scenario specifications'!$A$11:$A$49,0))</f>
        <v>Current 2DS, 2030 start, 'Expect the Unexpected' but with cheap energy efficiency</v>
      </c>
      <c r="B110" s="15" t="s">
        <v>16</v>
      </c>
      <c r="C110" s="15" t="s">
        <v>66</v>
      </c>
      <c r="D110" s="16">
        <v>15194.635593940169</v>
      </c>
      <c r="E110" s="16">
        <v>15742.568461825467</v>
      </c>
      <c r="F110" s="16">
        <v>24458.947586771632</v>
      </c>
      <c r="G110" s="16">
        <v>20618.938999923124</v>
      </c>
      <c r="H110" s="16">
        <v>15003.420905761261</v>
      </c>
      <c r="I110" s="16">
        <v>6305.4548544978234</v>
      </c>
      <c r="J110" s="16">
        <v>3257.9446117246198</v>
      </c>
      <c r="K110" s="16">
        <v>1182.4729793417291</v>
      </c>
      <c r="L110" s="16">
        <v>303.7663028317038</v>
      </c>
      <c r="M110" s="16">
        <v>215.10834071169899</v>
      </c>
      <c r="N110" s="16">
        <v>0</v>
      </c>
    </row>
    <row r="111" spans="1:14" x14ac:dyDescent="0.3">
      <c r="A111" s="15" t="str">
        <f>INDEX('R1. Scenario specifications'!$C$11:$C$49,MATCH($B111,'R1. Scenario specifications'!$A$11:$A$49,0))</f>
        <v>Current 2DS, 2030 start, 'Expect the Unexpected' but with cheap energy efficiency</v>
      </c>
      <c r="B111" s="15" t="s">
        <v>16</v>
      </c>
      <c r="C111" s="15" t="s">
        <v>75</v>
      </c>
      <c r="D111" s="16">
        <v>0</v>
      </c>
      <c r="E111" s="16">
        <v>0</v>
      </c>
      <c r="F111" s="16">
        <v>0</v>
      </c>
      <c r="G111" s="16">
        <v>0</v>
      </c>
      <c r="H111" s="16">
        <v>0.19087998138163001</v>
      </c>
      <c r="I111" s="16">
        <v>11.18047433808915</v>
      </c>
      <c r="J111" s="16">
        <v>13.128889507145495</v>
      </c>
      <c r="K111" s="16">
        <v>393.97823938538022</v>
      </c>
      <c r="L111" s="16">
        <v>963.91436577398133</v>
      </c>
      <c r="M111" s="16">
        <v>1689.0281623511789</v>
      </c>
      <c r="N111" s="16">
        <v>4117.3425784955316</v>
      </c>
    </row>
    <row r="112" spans="1:14" x14ac:dyDescent="0.3">
      <c r="A112" s="15" t="str">
        <f>INDEX('R1. Scenario specifications'!$C$11:$C$49,MATCH($B112,'R1. Scenario specifications'!$A$11:$A$49,0))</f>
        <v>Current 2DS, 2030 start, 'Expect the Unexpected' but with cheap energy efficiency</v>
      </c>
      <c r="B112" s="15" t="s">
        <v>16</v>
      </c>
      <c r="C112" s="15" t="s">
        <v>67</v>
      </c>
      <c r="D112" s="16">
        <v>202.44802165440652</v>
      </c>
      <c r="E112" s="16">
        <v>194.35225063586262</v>
      </c>
      <c r="F112" s="16">
        <v>2546.6819220132293</v>
      </c>
      <c r="G112" s="16">
        <v>4016.4485737409777</v>
      </c>
      <c r="H112" s="16">
        <v>5475.6978906128161</v>
      </c>
      <c r="I112" s="16">
        <v>7172.5771063396669</v>
      </c>
      <c r="J112" s="16">
        <v>8761.6744212727754</v>
      </c>
      <c r="K112" s="16">
        <v>8607.3369792458379</v>
      </c>
      <c r="L112" s="16">
        <v>8705.1275843482999</v>
      </c>
      <c r="M112" s="16">
        <v>10064.393064657375</v>
      </c>
      <c r="N112" s="16">
        <v>14055.668510334726</v>
      </c>
    </row>
    <row r="113" spans="1:14" x14ac:dyDescent="0.3">
      <c r="A113" s="15" t="str">
        <f>INDEX('R1. Scenario specifications'!$C$11:$C$49,MATCH($B113,'R1. Scenario specifications'!$A$11:$A$49,0))</f>
        <v>Current 2DS, 2030 start, 'Expect the Unexpected' but with cheap energy efficiency</v>
      </c>
      <c r="B113" s="15" t="s">
        <v>16</v>
      </c>
      <c r="C113" s="15" t="s">
        <v>68</v>
      </c>
      <c r="D113" s="16">
        <v>10255.125599999994</v>
      </c>
      <c r="E113" s="16">
        <v>10316.025032480371</v>
      </c>
      <c r="F113" s="16">
        <v>14410.158052002915</v>
      </c>
      <c r="G113" s="16">
        <v>17748.387078330801</v>
      </c>
      <c r="H113" s="16">
        <v>19958.870821295845</v>
      </c>
      <c r="I113" s="16">
        <v>22489.924304352371</v>
      </c>
      <c r="J113" s="16">
        <v>23687.319314447723</v>
      </c>
      <c r="K113" s="16">
        <v>24768.731301337521</v>
      </c>
      <c r="L113" s="16">
        <v>25541.005808055335</v>
      </c>
      <c r="M113" s="16">
        <v>30250.650591861271</v>
      </c>
      <c r="N113" s="16">
        <v>34702.322978238073</v>
      </c>
    </row>
    <row r="114" spans="1:14" x14ac:dyDescent="0.3">
      <c r="A114" s="15" t="str">
        <f>INDEX('R1. Scenario specifications'!$C$11:$C$49,MATCH($B114,'R1. Scenario specifications'!$A$11:$A$49,0))</f>
        <v>Current 2DS, 2030 start, 'Expect the Unexpected' but with cheap energy efficiency</v>
      </c>
      <c r="B114" s="15" t="s">
        <v>16</v>
      </c>
      <c r="C114" s="15" t="s">
        <v>69</v>
      </c>
      <c r="D114" s="16">
        <v>9499.4101148835816</v>
      </c>
      <c r="E114" s="16">
        <v>9854.768593125913</v>
      </c>
      <c r="F114" s="16">
        <v>13753.197500000006</v>
      </c>
      <c r="G114" s="16">
        <v>14596.416971320803</v>
      </c>
      <c r="H114" s="16">
        <v>15649.957222630914</v>
      </c>
      <c r="I114" s="16">
        <v>20358.967672583931</v>
      </c>
      <c r="J114" s="16">
        <v>22165.952241698436</v>
      </c>
      <c r="K114" s="16">
        <v>25905.938727682285</v>
      </c>
      <c r="L114" s="16">
        <v>28011.545127196965</v>
      </c>
      <c r="M114" s="16">
        <v>36354.438661975895</v>
      </c>
      <c r="N114" s="16">
        <v>37967.655394235939</v>
      </c>
    </row>
    <row r="115" spans="1:14" x14ac:dyDescent="0.3">
      <c r="A115" s="15" t="str">
        <f>INDEX('R1. Scenario specifications'!$C$11:$C$49,MATCH($B115,'R1. Scenario specifications'!$A$11:$A$49,0))</f>
        <v>Current 2DS, 2030 start, 'Expect the Unexpected' but with cheap energy efficiency</v>
      </c>
      <c r="B115" s="15" t="s">
        <v>16</v>
      </c>
      <c r="C115" s="15" t="s">
        <v>70</v>
      </c>
      <c r="D115" s="16">
        <v>2379.5369238501598</v>
      </c>
      <c r="E115" s="16">
        <v>2356.8190162179044</v>
      </c>
      <c r="F115" s="16">
        <v>2308.8771400062924</v>
      </c>
      <c r="G115" s="16">
        <v>1517.9912138207492</v>
      </c>
      <c r="H115" s="16">
        <v>747.03447242145717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</row>
    <row r="116" spans="1:14" x14ac:dyDescent="0.3">
      <c r="A116" s="15" t="str">
        <f>INDEX('R1. Scenario specifications'!$C$11:$C$49,MATCH($B116,'R1. Scenario specifications'!$A$11:$A$49,0))</f>
        <v>Current 2DS, 2030 start, 'Expect the Unexpected' but with cheap energy efficiency</v>
      </c>
      <c r="B116" s="15" t="s">
        <v>16</v>
      </c>
      <c r="C116" s="15" t="s">
        <v>71</v>
      </c>
      <c r="D116" s="16">
        <v>67.937052631788802</v>
      </c>
      <c r="E116" s="16">
        <v>458.66984800047192</v>
      </c>
      <c r="F116" s="16">
        <v>1278.4438452900149</v>
      </c>
      <c r="G116" s="16">
        <v>3882.7361780122792</v>
      </c>
      <c r="H116" s="16">
        <v>15578.457285347027</v>
      </c>
      <c r="I116" s="16">
        <v>25066.038288185635</v>
      </c>
      <c r="J116" s="16">
        <v>34467.669748246692</v>
      </c>
      <c r="K116" s="16">
        <v>41244.511829475639</v>
      </c>
      <c r="L116" s="16">
        <v>51418.405692983353</v>
      </c>
      <c r="M116" s="16">
        <v>69443.791644858051</v>
      </c>
      <c r="N116" s="16">
        <v>85276.97042518518</v>
      </c>
    </row>
    <row r="117" spans="1:14" x14ac:dyDescent="0.3">
      <c r="A117" s="15" t="str">
        <f>INDEX('R1. Scenario specifications'!$C$11:$C$49,MATCH($B117,'R1. Scenario specifications'!$A$11:$A$49,0))</f>
        <v>Current 2DS, 2030 start, 'Expect the Unexpected' but with cheap energy efficiency</v>
      </c>
      <c r="B117" s="15" t="s">
        <v>16</v>
      </c>
      <c r="C117" s="15" t="s">
        <v>72</v>
      </c>
      <c r="D117" s="16">
        <v>0.68787021919935687</v>
      </c>
      <c r="E117" s="16">
        <v>0.6257617671977489</v>
      </c>
      <c r="F117" s="16">
        <v>0.52638824399517514</v>
      </c>
      <c r="G117" s="16">
        <v>0.35092549599678308</v>
      </c>
      <c r="H117" s="16">
        <v>0.17546274799839173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</row>
    <row r="118" spans="1:14" x14ac:dyDescent="0.3">
      <c r="A118" s="15" t="str">
        <f>INDEX('R1. Scenario specifications'!$C$11:$C$49,MATCH($B118,'R1. Scenario specifications'!$A$11:$A$49,0))</f>
        <v>Current 2DS, 2030 start, 'Expect the Unexpected' but with cheap energy efficiency</v>
      </c>
      <c r="B118" s="15" t="s">
        <v>16</v>
      </c>
      <c r="C118" s="15" t="s">
        <v>76</v>
      </c>
      <c r="D118" s="16">
        <v>1.963099940637433</v>
      </c>
      <c r="E118" s="16">
        <v>1.7858497922310177</v>
      </c>
      <c r="F118" s="16">
        <v>1.5022495547807513</v>
      </c>
      <c r="G118" s="16">
        <v>1.0014997031871673</v>
      </c>
      <c r="H118" s="16">
        <v>0.50074985159358421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</row>
    <row r="119" spans="1:14" x14ac:dyDescent="0.3">
      <c r="A119" s="15" t="str">
        <f>INDEX('R1. Scenario specifications'!$C$11:$C$49,MATCH($B119,'R1. Scenario specifications'!$A$11:$A$49,0))</f>
        <v>Current 2DS, 2030 start, 'Expect the Unexpected' but with cheap energy efficiency</v>
      </c>
      <c r="B119" s="15" t="s">
        <v>16</v>
      </c>
      <c r="C119" s="15" t="s">
        <v>73</v>
      </c>
      <c r="D119" s="16">
        <v>1517.4635089937533</v>
      </c>
      <c r="E119" s="16">
        <v>1704.941889708542</v>
      </c>
      <c r="F119" s="16">
        <v>2729.4881269668758</v>
      </c>
      <c r="G119" s="16">
        <v>4500.4567624903657</v>
      </c>
      <c r="H119" s="16">
        <v>18845.53274256763</v>
      </c>
      <c r="I119" s="16">
        <v>27975.664579575594</v>
      </c>
      <c r="J119" s="16">
        <v>36166.8176041021</v>
      </c>
      <c r="K119" s="16">
        <v>50917.679550244095</v>
      </c>
      <c r="L119" s="16">
        <v>73095.89906027542</v>
      </c>
      <c r="M119" s="16">
        <v>114046.81390427701</v>
      </c>
      <c r="N119" s="16">
        <v>156020.9994967173</v>
      </c>
    </row>
    <row r="120" spans="1:14" x14ac:dyDescent="0.3">
      <c r="A120" s="15" t="str">
        <f>INDEX('R1. Scenario specifications'!$C$11:$C$49,MATCH($B120,'R1. Scenario specifications'!$A$11:$A$49,0))</f>
        <v>Current 2DS, 2020 start, 'Expect the Unexpected' but with most conservative biomass CCS / NET technology cost assumptions</v>
      </c>
      <c r="B120" s="15" t="s">
        <v>17</v>
      </c>
      <c r="C120" s="15" t="s">
        <v>64</v>
      </c>
      <c r="D120" s="16">
        <v>225.4470750919798</v>
      </c>
      <c r="E120" s="16">
        <v>436.21576252446346</v>
      </c>
      <c r="F120" s="16">
        <v>2791.4850951746107</v>
      </c>
      <c r="G120" s="16">
        <v>11202.013175169866</v>
      </c>
      <c r="H120" s="16">
        <v>12878.940764354853</v>
      </c>
      <c r="I120" s="16">
        <v>13634.109614344587</v>
      </c>
      <c r="J120" s="16">
        <v>7003.2135538324028</v>
      </c>
      <c r="K120" s="16">
        <v>2556.3927817788872</v>
      </c>
      <c r="L120" s="16">
        <v>148.99033381494155</v>
      </c>
      <c r="M120" s="16">
        <v>74.057665530142202</v>
      </c>
      <c r="N120" s="16">
        <v>74.057665530142202</v>
      </c>
    </row>
    <row r="121" spans="1:14" x14ac:dyDescent="0.3">
      <c r="A121" s="15" t="str">
        <f>INDEX('R1. Scenario specifications'!$C$11:$C$49,MATCH($B121,'R1. Scenario specifications'!$A$11:$A$49,0))</f>
        <v>Current 2DS, 2020 start, 'Expect the Unexpected' but with most conservative biomass CCS / NET technology cost assumptions</v>
      </c>
      <c r="B121" s="15" t="s">
        <v>17</v>
      </c>
      <c r="C121" s="15" t="s">
        <v>74</v>
      </c>
      <c r="D121" s="16">
        <v>0</v>
      </c>
      <c r="E121" s="16">
        <v>0</v>
      </c>
      <c r="F121" s="16">
        <v>0</v>
      </c>
      <c r="G121" s="16">
        <v>194.37712445013929</v>
      </c>
      <c r="H121" s="16">
        <v>968.36922773597803</v>
      </c>
      <c r="I121" s="16">
        <v>4058.263908224274</v>
      </c>
      <c r="J121" s="16">
        <v>20448.100442883802</v>
      </c>
      <c r="K121" s="16">
        <v>47314.467084985576</v>
      </c>
      <c r="L121" s="16">
        <v>69540.650573597057</v>
      </c>
      <c r="M121" s="16">
        <v>86738.724089086638</v>
      </c>
      <c r="N121" s="16">
        <v>93234.66176780824</v>
      </c>
    </row>
    <row r="122" spans="1:14" x14ac:dyDescent="0.3">
      <c r="A122" s="15" t="str">
        <f>INDEX('R1. Scenario specifications'!$C$11:$C$49,MATCH($B122,'R1. Scenario specifications'!$A$11:$A$49,0))</f>
        <v>Current 2DS, 2020 start, 'Expect the Unexpected' but with most conservative biomass CCS / NET technology cost assumptions</v>
      </c>
      <c r="B122" s="15" t="s">
        <v>17</v>
      </c>
      <c r="C122" s="15" t="s">
        <v>65</v>
      </c>
      <c r="D122" s="16">
        <v>32468.624412386762</v>
      </c>
      <c r="E122" s="16">
        <v>42253.589754542532</v>
      </c>
      <c r="F122" s="16">
        <v>31380.532283629185</v>
      </c>
      <c r="G122" s="16">
        <v>19231.081199315093</v>
      </c>
      <c r="H122" s="16">
        <v>6160.3400695558212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</row>
    <row r="123" spans="1:14" x14ac:dyDescent="0.3">
      <c r="A123" s="15" t="str">
        <f>INDEX('R1. Scenario specifications'!$C$11:$C$49,MATCH($B123,'R1. Scenario specifications'!$A$11:$A$49,0))</f>
        <v>Current 2DS, 2020 start, 'Expect the Unexpected' but with most conservative biomass CCS / NET technology cost assumptions</v>
      </c>
      <c r="B123" s="15" t="s">
        <v>17</v>
      </c>
      <c r="C123" s="15" t="s">
        <v>66</v>
      </c>
      <c r="D123" s="16">
        <v>15194.635593940169</v>
      </c>
      <c r="E123" s="16">
        <v>15742.568461825467</v>
      </c>
      <c r="F123" s="16">
        <v>24458.947586771632</v>
      </c>
      <c r="G123" s="16">
        <v>20479.969968859656</v>
      </c>
      <c r="H123" s="16">
        <v>13444.719313662303</v>
      </c>
      <c r="I123" s="16">
        <v>8520.0051280943189</v>
      </c>
      <c r="J123" s="16">
        <v>4909.7058173508258</v>
      </c>
      <c r="K123" s="16">
        <v>2662.5009167255098</v>
      </c>
      <c r="L123" s="16">
        <v>805.83606814226937</v>
      </c>
      <c r="M123" s="16">
        <v>196.59364259613099</v>
      </c>
      <c r="N123" s="16">
        <v>0</v>
      </c>
    </row>
    <row r="124" spans="1:14" x14ac:dyDescent="0.3">
      <c r="A124" s="15" t="str">
        <f>INDEX('R1. Scenario specifications'!$C$11:$C$49,MATCH($B124,'R1. Scenario specifications'!$A$11:$A$49,0))</f>
        <v>Current 2DS, 2020 start, 'Expect the Unexpected' but with most conservative biomass CCS / NET technology cost assumptions</v>
      </c>
      <c r="B124" s="15" t="s">
        <v>17</v>
      </c>
      <c r="C124" s="15" t="s">
        <v>75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25.252266279625768</v>
      </c>
      <c r="J124" s="16">
        <v>50.373429534481097</v>
      </c>
      <c r="K124" s="16">
        <v>429.83237774714325</v>
      </c>
      <c r="L124" s="16">
        <v>2381.0784973453356</v>
      </c>
      <c r="M124" s="16">
        <v>6013.592901109615</v>
      </c>
      <c r="N124" s="16">
        <v>7637.8365680617544</v>
      </c>
    </row>
    <row r="125" spans="1:14" x14ac:dyDescent="0.3">
      <c r="A125" s="15" t="str">
        <f>INDEX('R1. Scenario specifications'!$C$11:$C$49,MATCH($B125,'R1. Scenario specifications'!$A$11:$A$49,0))</f>
        <v>Current 2DS, 2020 start, 'Expect the Unexpected' but with most conservative biomass CCS / NET technology cost assumptions</v>
      </c>
      <c r="B125" s="15" t="s">
        <v>17</v>
      </c>
      <c r="C125" s="15" t="s">
        <v>67</v>
      </c>
      <c r="D125" s="16">
        <v>202.44802165440652</v>
      </c>
      <c r="E125" s="16">
        <v>194.35225063586262</v>
      </c>
      <c r="F125" s="16">
        <v>2546.6819220132293</v>
      </c>
      <c r="G125" s="16">
        <v>4016.4485737409777</v>
      </c>
      <c r="H125" s="16">
        <v>5510.8500023159486</v>
      </c>
      <c r="I125" s="16">
        <v>7467.3184702158997</v>
      </c>
      <c r="J125" s="16">
        <v>9759.7744643141014</v>
      </c>
      <c r="K125" s="16">
        <v>10598.870901259084</v>
      </c>
      <c r="L125" s="16">
        <v>12320.120977810608</v>
      </c>
      <c r="M125" s="16">
        <v>19651.137577196401</v>
      </c>
      <c r="N125" s="16">
        <v>25175.696178095703</v>
      </c>
    </row>
    <row r="126" spans="1:14" x14ac:dyDescent="0.3">
      <c r="A126" s="15" t="str">
        <f>INDEX('R1. Scenario specifications'!$C$11:$C$49,MATCH($B126,'R1. Scenario specifications'!$A$11:$A$49,0))</f>
        <v>Current 2DS, 2020 start, 'Expect the Unexpected' but with most conservative biomass CCS / NET technology cost assumptions</v>
      </c>
      <c r="B126" s="15" t="s">
        <v>17</v>
      </c>
      <c r="C126" s="15" t="s">
        <v>68</v>
      </c>
      <c r="D126" s="16">
        <v>10255.125599999994</v>
      </c>
      <c r="E126" s="16">
        <v>10316.025032480371</v>
      </c>
      <c r="F126" s="16">
        <v>14410.158052002915</v>
      </c>
      <c r="G126" s="16">
        <v>17748.387078330801</v>
      </c>
      <c r="H126" s="16">
        <v>20233.271745637227</v>
      </c>
      <c r="I126" s="16">
        <v>23370.858005409173</v>
      </c>
      <c r="J126" s="16">
        <v>24881.048399025382</v>
      </c>
      <c r="K126" s="16">
        <v>26109.632534629909</v>
      </c>
      <c r="L126" s="16">
        <v>28718.723364619265</v>
      </c>
      <c r="M126" s="16">
        <v>33485.079924240927</v>
      </c>
      <c r="N126" s="16">
        <v>37519.205570961349</v>
      </c>
    </row>
    <row r="127" spans="1:14" x14ac:dyDescent="0.3">
      <c r="A127" s="15" t="str">
        <f>INDEX('R1. Scenario specifications'!$C$11:$C$49,MATCH($B127,'R1. Scenario specifications'!$A$11:$A$49,0))</f>
        <v>Current 2DS, 2020 start, 'Expect the Unexpected' but with most conservative biomass CCS / NET technology cost assumptions</v>
      </c>
      <c r="B127" s="15" t="s">
        <v>17</v>
      </c>
      <c r="C127" s="15" t="s">
        <v>69</v>
      </c>
      <c r="D127" s="16">
        <v>9499.4101148835816</v>
      </c>
      <c r="E127" s="16">
        <v>9854.768593125913</v>
      </c>
      <c r="F127" s="16">
        <v>13753.197500000006</v>
      </c>
      <c r="G127" s="16">
        <v>14596.416971320803</v>
      </c>
      <c r="H127" s="16">
        <v>16434.824921886644</v>
      </c>
      <c r="I127" s="16">
        <v>21544.938949131974</v>
      </c>
      <c r="J127" s="16">
        <v>24594.196325955694</v>
      </c>
      <c r="K127" s="16">
        <v>30197.101662264853</v>
      </c>
      <c r="L127" s="16">
        <v>33197.183251411283</v>
      </c>
      <c r="M127" s="16">
        <v>38202.100113824687</v>
      </c>
      <c r="N127" s="16">
        <v>39733.174999999996</v>
      </c>
    </row>
    <row r="128" spans="1:14" x14ac:dyDescent="0.3">
      <c r="A128" s="15" t="str">
        <f>INDEX('R1. Scenario specifications'!$C$11:$C$49,MATCH($B128,'R1. Scenario specifications'!$A$11:$A$49,0))</f>
        <v>Current 2DS, 2020 start, 'Expect the Unexpected' but with most conservative biomass CCS / NET technology cost assumptions</v>
      </c>
      <c r="B128" s="15" t="s">
        <v>17</v>
      </c>
      <c r="C128" s="15" t="s">
        <v>70</v>
      </c>
      <c r="D128" s="16">
        <v>2379.5369238501598</v>
      </c>
      <c r="E128" s="16">
        <v>2356.8190162179044</v>
      </c>
      <c r="F128" s="16">
        <v>2308.8771400062924</v>
      </c>
      <c r="G128" s="16">
        <v>1503.8223551611879</v>
      </c>
      <c r="H128" s="16">
        <v>735.79214155908926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x14ac:dyDescent="0.3">
      <c r="A129" s="15" t="str">
        <f>INDEX('R1. Scenario specifications'!$C$11:$C$49,MATCH($B129,'R1. Scenario specifications'!$A$11:$A$49,0))</f>
        <v>Current 2DS, 2020 start, 'Expect the Unexpected' but with most conservative biomass CCS / NET technology cost assumptions</v>
      </c>
      <c r="B129" s="15" t="s">
        <v>17</v>
      </c>
      <c r="C129" s="15" t="s">
        <v>71</v>
      </c>
      <c r="D129" s="16">
        <v>67.937052631788802</v>
      </c>
      <c r="E129" s="16">
        <v>458.66984800047192</v>
      </c>
      <c r="F129" s="16">
        <v>1278.4438452900149</v>
      </c>
      <c r="G129" s="16">
        <v>5217.2142955638128</v>
      </c>
      <c r="H129" s="16">
        <v>19022.142995193168</v>
      </c>
      <c r="I129" s="16">
        <v>28765.756383654563</v>
      </c>
      <c r="J129" s="16">
        <v>36501.583417648188</v>
      </c>
      <c r="K129" s="16">
        <v>45663.878510767929</v>
      </c>
      <c r="L129" s="16">
        <v>61564.56078383472</v>
      </c>
      <c r="M129" s="16">
        <v>89291.898101623228</v>
      </c>
      <c r="N129" s="16">
        <v>104059.74943868362</v>
      </c>
    </row>
    <row r="130" spans="1:14" x14ac:dyDescent="0.3">
      <c r="A130" s="15" t="str">
        <f>INDEX('R1. Scenario specifications'!$C$11:$C$49,MATCH($B130,'R1. Scenario specifications'!$A$11:$A$49,0))</f>
        <v>Current 2DS, 2020 start, 'Expect the Unexpected' but with most conservative biomass CCS / NET technology cost assumptions</v>
      </c>
      <c r="B130" s="15" t="s">
        <v>17</v>
      </c>
      <c r="C130" s="15" t="s">
        <v>72</v>
      </c>
      <c r="D130" s="16">
        <v>0.68787021919935687</v>
      </c>
      <c r="E130" s="16">
        <v>0.6257617671977489</v>
      </c>
      <c r="F130" s="16">
        <v>0.52638824399517514</v>
      </c>
      <c r="G130" s="16">
        <v>0.35092549599678308</v>
      </c>
      <c r="H130" s="16">
        <v>0.17546274799839173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</row>
    <row r="131" spans="1:14" x14ac:dyDescent="0.3">
      <c r="A131" s="15" t="str">
        <f>INDEX('R1. Scenario specifications'!$C$11:$C$49,MATCH($B131,'R1. Scenario specifications'!$A$11:$A$49,0))</f>
        <v>Current 2DS, 2020 start, 'Expect the Unexpected' but with most conservative biomass CCS / NET technology cost assumptions</v>
      </c>
      <c r="B131" s="15" t="s">
        <v>17</v>
      </c>
      <c r="C131" s="15" t="s">
        <v>76</v>
      </c>
      <c r="D131" s="16">
        <v>1.963099940637433</v>
      </c>
      <c r="E131" s="16">
        <v>1.7858497922310177</v>
      </c>
      <c r="F131" s="16">
        <v>1.5022495547807513</v>
      </c>
      <c r="G131" s="16">
        <v>1.0014997031871682</v>
      </c>
      <c r="H131" s="16">
        <v>0.50074985159358421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</row>
    <row r="132" spans="1:14" x14ac:dyDescent="0.3">
      <c r="A132" s="15" t="str">
        <f>INDEX('R1. Scenario specifications'!$C$11:$C$49,MATCH($B132,'R1. Scenario specifications'!$A$11:$A$49,0))</f>
        <v>Current 2DS, 2020 start, 'Expect the Unexpected' but with most conservative biomass CCS / NET technology cost assumptions</v>
      </c>
      <c r="B132" s="15" t="s">
        <v>17</v>
      </c>
      <c r="C132" s="15" t="s">
        <v>73</v>
      </c>
      <c r="D132" s="16">
        <v>1517.4635089937533</v>
      </c>
      <c r="E132" s="16">
        <v>1704.941889708542</v>
      </c>
      <c r="F132" s="16">
        <v>2729.4881269668758</v>
      </c>
      <c r="G132" s="16">
        <v>11926.456549223398</v>
      </c>
      <c r="H132" s="16">
        <v>27128.023518533017</v>
      </c>
      <c r="I132" s="16">
        <v>31500.956429236208</v>
      </c>
      <c r="J132" s="16">
        <v>43468.085266956892</v>
      </c>
      <c r="K132" s="16">
        <v>63035.367609193752</v>
      </c>
      <c r="L132" s="16">
        <v>92049.37356104514</v>
      </c>
      <c r="M132" s="16">
        <v>144122.24817785222</v>
      </c>
      <c r="N132" s="16">
        <v>186877.891803178</v>
      </c>
    </row>
    <row r="133" spans="1:14" x14ac:dyDescent="0.3">
      <c r="A133" s="15" t="str">
        <f>INDEX('R1. Scenario specifications'!$C$11:$C$49,MATCH($B133,'R1. Scenario specifications'!$A$11:$A$49,0))</f>
        <v>Current 2DS, 2030 start, 'Expect the Unexpected' but with most conservative biomass CCS / NET technology cost assumptions</v>
      </c>
      <c r="B133" s="15" t="s">
        <v>18</v>
      </c>
      <c r="C133" s="15" t="s">
        <v>64</v>
      </c>
      <c r="D133" s="16">
        <v>225.4470750919798</v>
      </c>
      <c r="E133" s="16">
        <v>436.21576252446346</v>
      </c>
      <c r="F133" s="16">
        <v>2791.4850951746107</v>
      </c>
      <c r="G133" s="16">
        <v>11749.6186402398</v>
      </c>
      <c r="H133" s="16">
        <v>15672.073894232819</v>
      </c>
      <c r="I133" s="16">
        <v>13665.424142772725</v>
      </c>
      <c r="J133" s="16">
        <v>6198.2886653915812</v>
      </c>
      <c r="K133" s="16">
        <v>1220.9051399843622</v>
      </c>
      <c r="L133" s="16">
        <v>160.59522325673501</v>
      </c>
      <c r="M133" s="16">
        <v>74.062502129088898</v>
      </c>
      <c r="N133" s="16">
        <v>74.062502129088898</v>
      </c>
    </row>
    <row r="134" spans="1:14" x14ac:dyDescent="0.3">
      <c r="A134" s="15" t="str">
        <f>INDEX('R1. Scenario specifications'!$C$11:$C$49,MATCH($B134,'R1. Scenario specifications'!$A$11:$A$49,0))</f>
        <v>Current 2DS, 2030 start, 'Expect the Unexpected' but with most conservative biomass CCS / NET technology cost assumptions</v>
      </c>
      <c r="B134" s="15" t="s">
        <v>18</v>
      </c>
      <c r="C134" s="15" t="s">
        <v>74</v>
      </c>
      <c r="D134" s="16">
        <v>0</v>
      </c>
      <c r="E134" s="16">
        <v>0</v>
      </c>
      <c r="F134" s="16">
        <v>0</v>
      </c>
      <c r="G134" s="16">
        <v>0</v>
      </c>
      <c r="H134" s="16">
        <v>283.55581174910219</v>
      </c>
      <c r="I134" s="16">
        <v>2274.2590134939683</v>
      </c>
      <c r="J134" s="16">
        <v>14694.953325428223</v>
      </c>
      <c r="K134" s="16">
        <v>40813.364484156293</v>
      </c>
      <c r="L134" s="16">
        <v>69494.230787397988</v>
      </c>
      <c r="M134" s="16">
        <v>87461.111592651243</v>
      </c>
      <c r="N134" s="16">
        <v>93372.085983020515</v>
      </c>
    </row>
    <row r="135" spans="1:14" x14ac:dyDescent="0.3">
      <c r="A135" s="15" t="str">
        <f>INDEX('R1. Scenario specifications'!$C$11:$C$49,MATCH($B135,'R1. Scenario specifications'!$A$11:$A$49,0))</f>
        <v>Current 2DS, 2030 start, 'Expect the Unexpected' but with most conservative biomass CCS / NET technology cost assumptions</v>
      </c>
      <c r="B135" s="15" t="s">
        <v>18</v>
      </c>
      <c r="C135" s="15" t="s">
        <v>65</v>
      </c>
      <c r="D135" s="16">
        <v>32468.624412386762</v>
      </c>
      <c r="E135" s="16">
        <v>42253.589754542532</v>
      </c>
      <c r="F135" s="16">
        <v>31380.532283629185</v>
      </c>
      <c r="G135" s="16">
        <v>27415.193343318369</v>
      </c>
      <c r="H135" s="16">
        <v>6100.3046384758218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</row>
    <row r="136" spans="1:14" x14ac:dyDescent="0.3">
      <c r="A136" s="15" t="str">
        <f>INDEX('R1. Scenario specifications'!$C$11:$C$49,MATCH($B136,'R1. Scenario specifications'!$A$11:$A$49,0))</f>
        <v>Current 2DS, 2030 start, 'Expect the Unexpected' but with most conservative biomass CCS / NET technology cost assumptions</v>
      </c>
      <c r="B136" s="15" t="s">
        <v>18</v>
      </c>
      <c r="C136" s="15" t="s">
        <v>66</v>
      </c>
      <c r="D136" s="16">
        <v>15194.635593940169</v>
      </c>
      <c r="E136" s="16">
        <v>15742.568461825467</v>
      </c>
      <c r="F136" s="16">
        <v>24458.947586771632</v>
      </c>
      <c r="G136" s="16">
        <v>20618.938999923124</v>
      </c>
      <c r="H136" s="16">
        <v>17626.963069715403</v>
      </c>
      <c r="I136" s="16">
        <v>7397.852844550147</v>
      </c>
      <c r="J136" s="16">
        <v>4785.7841916622992</v>
      </c>
      <c r="K136" s="16">
        <v>1850.8204478976627</v>
      </c>
      <c r="L136" s="16">
        <v>282.90859256216731</v>
      </c>
      <c r="M136" s="16">
        <v>65.819049564340702</v>
      </c>
      <c r="N136" s="16">
        <v>0</v>
      </c>
    </row>
    <row r="137" spans="1:14" x14ac:dyDescent="0.3">
      <c r="A137" s="15" t="str">
        <f>INDEX('R1. Scenario specifications'!$C$11:$C$49,MATCH($B137,'R1. Scenario specifications'!$A$11:$A$49,0))</f>
        <v>Current 2DS, 2030 start, 'Expect the Unexpected' but with most conservative biomass CCS / NET technology cost assumptions</v>
      </c>
      <c r="B137" s="15" t="s">
        <v>18</v>
      </c>
      <c r="C137" s="15" t="s">
        <v>75</v>
      </c>
      <c r="D137" s="16">
        <v>0</v>
      </c>
      <c r="E137" s="16">
        <v>0</v>
      </c>
      <c r="F137" s="16">
        <v>0</v>
      </c>
      <c r="G137" s="16">
        <v>0</v>
      </c>
      <c r="H137" s="16">
        <v>28.393838107200004</v>
      </c>
      <c r="I137" s="16">
        <v>83.241499381271922</v>
      </c>
      <c r="J137" s="16">
        <v>1158.5402880041568</v>
      </c>
      <c r="K137" s="16">
        <v>1423.196900775743</v>
      </c>
      <c r="L137" s="16">
        <v>2797.9433325289615</v>
      </c>
      <c r="M137" s="16">
        <v>5990.1607476781428</v>
      </c>
      <c r="N137" s="16">
        <v>8113.5922976066413</v>
      </c>
    </row>
    <row r="138" spans="1:14" x14ac:dyDescent="0.3">
      <c r="A138" s="15" t="str">
        <f>INDEX('R1. Scenario specifications'!$C$11:$C$49,MATCH($B138,'R1. Scenario specifications'!$A$11:$A$49,0))</f>
        <v>Current 2DS, 2030 start, 'Expect the Unexpected' but with most conservative biomass CCS / NET technology cost assumptions</v>
      </c>
      <c r="B138" s="15" t="s">
        <v>18</v>
      </c>
      <c r="C138" s="15" t="s">
        <v>67</v>
      </c>
      <c r="D138" s="16">
        <v>202.44802165440652</v>
      </c>
      <c r="E138" s="16">
        <v>194.35225063586262</v>
      </c>
      <c r="F138" s="16">
        <v>2546.6819220132293</v>
      </c>
      <c r="G138" s="16">
        <v>4016.4485737409777</v>
      </c>
      <c r="H138" s="16">
        <v>5604.8502501156127</v>
      </c>
      <c r="I138" s="16">
        <v>8122.508297437993</v>
      </c>
      <c r="J138" s="16">
        <v>10668.79791078185</v>
      </c>
      <c r="K138" s="16">
        <v>10507.054280008413</v>
      </c>
      <c r="L138" s="16">
        <v>11755.318436970443</v>
      </c>
      <c r="M138" s="16">
        <v>19619.611967940775</v>
      </c>
      <c r="N138" s="16">
        <v>27152.959894470143</v>
      </c>
    </row>
    <row r="139" spans="1:14" x14ac:dyDescent="0.3">
      <c r="A139" s="15" t="str">
        <f>INDEX('R1. Scenario specifications'!$C$11:$C$49,MATCH($B139,'R1. Scenario specifications'!$A$11:$A$49,0))</f>
        <v>Current 2DS, 2030 start, 'Expect the Unexpected' but with most conservative biomass CCS / NET technology cost assumptions</v>
      </c>
      <c r="B139" s="15" t="s">
        <v>18</v>
      </c>
      <c r="C139" s="15" t="s">
        <v>68</v>
      </c>
      <c r="D139" s="16">
        <v>10255.125599999994</v>
      </c>
      <c r="E139" s="16">
        <v>10316.025032480371</v>
      </c>
      <c r="F139" s="16">
        <v>14410.158052002915</v>
      </c>
      <c r="G139" s="16">
        <v>17748.387078330801</v>
      </c>
      <c r="H139" s="16">
        <v>20381.94777962027</v>
      </c>
      <c r="I139" s="16">
        <v>24755.181956048436</v>
      </c>
      <c r="J139" s="16">
        <v>26285.86415965304</v>
      </c>
      <c r="K139" s="16">
        <v>27322.918594447085</v>
      </c>
      <c r="L139" s="16">
        <v>29204.894841736896</v>
      </c>
      <c r="M139" s="16">
        <v>33607.027914556107</v>
      </c>
      <c r="N139" s="16">
        <v>37558.085163906981</v>
      </c>
    </row>
    <row r="140" spans="1:14" x14ac:dyDescent="0.3">
      <c r="A140" s="15" t="str">
        <f>INDEX('R1. Scenario specifications'!$C$11:$C$49,MATCH($B140,'R1. Scenario specifications'!$A$11:$A$49,0))</f>
        <v>Current 2DS, 2030 start, 'Expect the Unexpected' but with most conservative biomass CCS / NET technology cost assumptions</v>
      </c>
      <c r="B140" s="15" t="s">
        <v>18</v>
      </c>
      <c r="C140" s="15" t="s">
        <v>69</v>
      </c>
      <c r="D140" s="16">
        <v>9499.4101148835816</v>
      </c>
      <c r="E140" s="16">
        <v>9854.768593125913</v>
      </c>
      <c r="F140" s="16">
        <v>13753.197500000006</v>
      </c>
      <c r="G140" s="16">
        <v>14596.416971320803</v>
      </c>
      <c r="H140" s="16">
        <v>15649.957222630914</v>
      </c>
      <c r="I140" s="16">
        <v>21778.359318273586</v>
      </c>
      <c r="J140" s="16">
        <v>26306.384231550481</v>
      </c>
      <c r="K140" s="16">
        <v>31047.363278076853</v>
      </c>
      <c r="L140" s="16">
        <v>35186.50755140862</v>
      </c>
      <c r="M140" s="16">
        <v>38216.043379660296</v>
      </c>
      <c r="N140" s="16">
        <v>39733.174999999996</v>
      </c>
    </row>
    <row r="141" spans="1:14" x14ac:dyDescent="0.3">
      <c r="A141" s="15" t="str">
        <f>INDEX('R1. Scenario specifications'!$C$11:$C$49,MATCH($B141,'R1. Scenario specifications'!$A$11:$A$49,0))</f>
        <v>Current 2DS, 2030 start, 'Expect the Unexpected' but with most conservative biomass CCS / NET technology cost assumptions</v>
      </c>
      <c r="B141" s="15" t="s">
        <v>18</v>
      </c>
      <c r="C141" s="15" t="s">
        <v>70</v>
      </c>
      <c r="D141" s="16">
        <v>2379.5369238501598</v>
      </c>
      <c r="E141" s="16">
        <v>2356.8190162179044</v>
      </c>
      <c r="F141" s="16">
        <v>2308.8771400062924</v>
      </c>
      <c r="G141" s="16">
        <v>1517.9912138207492</v>
      </c>
      <c r="H141" s="16">
        <v>745.17968066145727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</row>
    <row r="142" spans="1:14" x14ac:dyDescent="0.3">
      <c r="A142" s="15" t="str">
        <f>INDEX('R1. Scenario specifications'!$C$11:$C$49,MATCH($B142,'R1. Scenario specifications'!$A$11:$A$49,0))</f>
        <v>Current 2DS, 2030 start, 'Expect the Unexpected' but with most conservative biomass CCS / NET technology cost assumptions</v>
      </c>
      <c r="B142" s="15" t="s">
        <v>18</v>
      </c>
      <c r="C142" s="15" t="s">
        <v>71</v>
      </c>
      <c r="D142" s="16">
        <v>67.937052631788802</v>
      </c>
      <c r="E142" s="16">
        <v>458.66984800047192</v>
      </c>
      <c r="F142" s="16">
        <v>1278.4438452900149</v>
      </c>
      <c r="G142" s="16">
        <v>3882.7361780122792</v>
      </c>
      <c r="H142" s="16">
        <v>16453.593263160823</v>
      </c>
      <c r="I142" s="16">
        <v>29868.977195034338</v>
      </c>
      <c r="J142" s="16">
        <v>39204.703126320695</v>
      </c>
      <c r="K142" s="16">
        <v>47853.702177121093</v>
      </c>
      <c r="L142" s="16">
        <v>65191.734928625629</v>
      </c>
      <c r="M142" s="16">
        <v>93046.713460696323</v>
      </c>
      <c r="N142" s="16">
        <v>108065.71203189815</v>
      </c>
    </row>
    <row r="143" spans="1:14" x14ac:dyDescent="0.3">
      <c r="A143" s="15" t="str">
        <f>INDEX('R1. Scenario specifications'!$C$11:$C$49,MATCH($B143,'R1. Scenario specifications'!$A$11:$A$49,0))</f>
        <v>Current 2DS, 2030 start, 'Expect the Unexpected' but with most conservative biomass CCS / NET technology cost assumptions</v>
      </c>
      <c r="B143" s="15" t="s">
        <v>18</v>
      </c>
      <c r="C143" s="15" t="s">
        <v>72</v>
      </c>
      <c r="D143" s="16">
        <v>0.68787021919935687</v>
      </c>
      <c r="E143" s="16">
        <v>0.6257617671977489</v>
      </c>
      <c r="F143" s="16">
        <v>0.52638824399517514</v>
      </c>
      <c r="G143" s="16">
        <v>0.35092549599678308</v>
      </c>
      <c r="H143" s="16">
        <v>0.17546274799839173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</row>
    <row r="144" spans="1:14" x14ac:dyDescent="0.3">
      <c r="A144" s="15" t="str">
        <f>INDEX('R1. Scenario specifications'!$C$11:$C$49,MATCH($B144,'R1. Scenario specifications'!$A$11:$A$49,0))</f>
        <v>Current 2DS, 2030 start, 'Expect the Unexpected' but with most conservative biomass CCS / NET technology cost assumptions</v>
      </c>
      <c r="B144" s="15" t="s">
        <v>18</v>
      </c>
      <c r="C144" s="15" t="s">
        <v>76</v>
      </c>
      <c r="D144" s="16">
        <v>1.963099940637433</v>
      </c>
      <c r="E144" s="16">
        <v>1.7858497922310177</v>
      </c>
      <c r="F144" s="16">
        <v>1.5022495547807513</v>
      </c>
      <c r="G144" s="16">
        <v>1.0014997031871673</v>
      </c>
      <c r="H144" s="16">
        <v>0.50074985159358421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</row>
    <row r="145" spans="1:14" x14ac:dyDescent="0.3">
      <c r="A145" s="15" t="str">
        <f>INDEX('R1. Scenario specifications'!$C$11:$C$49,MATCH($B145,'R1. Scenario specifications'!$A$11:$A$49,0))</f>
        <v>Current 2DS, 2030 start, 'Expect the Unexpected' but with most conservative biomass CCS / NET technology cost assumptions</v>
      </c>
      <c r="B145" s="15" t="s">
        <v>18</v>
      </c>
      <c r="C145" s="15" t="s">
        <v>73</v>
      </c>
      <c r="D145" s="16">
        <v>1517.4635089937533</v>
      </c>
      <c r="E145" s="16">
        <v>1704.941889708542</v>
      </c>
      <c r="F145" s="16">
        <v>2729.4881269668758</v>
      </c>
      <c r="G145" s="16">
        <v>4500.4567624903657</v>
      </c>
      <c r="H145" s="16">
        <v>19170.877670517417</v>
      </c>
      <c r="I145" s="16">
        <v>31440.328615662889</v>
      </c>
      <c r="J145" s="16">
        <v>43614.978001716059</v>
      </c>
      <c r="K145" s="16">
        <v>61719.135072126766</v>
      </c>
      <c r="L145" s="16">
        <v>92349.096967657926</v>
      </c>
      <c r="M145" s="16">
        <v>144374.05883605685</v>
      </c>
      <c r="N145" s="16">
        <v>188756.05447487274</v>
      </c>
    </row>
    <row r="146" spans="1:14" x14ac:dyDescent="0.3">
      <c r="A146" s="15" t="str">
        <f>INDEX('R1. Scenario specifications'!$C$11:$C$49,MATCH($B146,'R1. Scenario specifications'!$A$11:$A$49,0))</f>
        <v>Current 1.5DS, 2020 start, 'Expect the Unexpected'</v>
      </c>
      <c r="B146" s="15" t="s">
        <v>19</v>
      </c>
      <c r="C146" s="15" t="s">
        <v>64</v>
      </c>
      <c r="D146" s="16">
        <v>225.4470750919798</v>
      </c>
      <c r="E146" s="16">
        <v>436.21576252446346</v>
      </c>
      <c r="F146" s="16">
        <v>2791.4850951746107</v>
      </c>
      <c r="G146" s="16">
        <v>15111.495940587607</v>
      </c>
      <c r="H146" s="16">
        <v>11875.487023420441</v>
      </c>
      <c r="I146" s="16">
        <v>943.37605772336133</v>
      </c>
      <c r="J146" s="16">
        <v>252.32424991714419</v>
      </c>
      <c r="K146" s="16">
        <v>0</v>
      </c>
      <c r="L146" s="16">
        <v>77.044442168855511</v>
      </c>
      <c r="M146" s="16">
        <v>74.056426473876598</v>
      </c>
      <c r="N146" s="16">
        <v>71.254629280388599</v>
      </c>
    </row>
    <row r="147" spans="1:14" x14ac:dyDescent="0.3">
      <c r="A147" s="15" t="str">
        <f>INDEX('R1. Scenario specifications'!$C$11:$C$49,MATCH($B147,'R1. Scenario specifications'!$A$11:$A$49,0))</f>
        <v>Current 1.5DS, 2020 start, 'Expect the Unexpected'</v>
      </c>
      <c r="B147" s="15" t="s">
        <v>19</v>
      </c>
      <c r="C147" s="15" t="s">
        <v>74</v>
      </c>
      <c r="D147" s="16">
        <v>0</v>
      </c>
      <c r="E147" s="16">
        <v>0</v>
      </c>
      <c r="F147" s="16">
        <v>0</v>
      </c>
      <c r="G147" s="16">
        <v>411.85920133598563</v>
      </c>
      <c r="H147" s="16">
        <v>12251.91823001171</v>
      </c>
      <c r="I147" s="16">
        <v>28612.285084610441</v>
      </c>
      <c r="J147" s="16">
        <v>68635.890817173393</v>
      </c>
      <c r="K147" s="16">
        <v>66605.898984999061</v>
      </c>
      <c r="L147" s="16">
        <v>76138.558247109526</v>
      </c>
      <c r="M147" s="16">
        <v>90007.089542294503</v>
      </c>
      <c r="N147" s="16">
        <v>97579.006681042956</v>
      </c>
    </row>
    <row r="148" spans="1:14" x14ac:dyDescent="0.3">
      <c r="A148" s="15" t="str">
        <f>INDEX('R1. Scenario specifications'!$C$11:$C$49,MATCH($B148,'R1. Scenario specifications'!$A$11:$A$49,0))</f>
        <v>Current 1.5DS, 2020 start, 'Expect the Unexpected'</v>
      </c>
      <c r="B148" s="15" t="s">
        <v>19</v>
      </c>
      <c r="C148" s="15" t="s">
        <v>65</v>
      </c>
      <c r="D148" s="16">
        <v>32468.624412386762</v>
      </c>
      <c r="E148" s="16">
        <v>42253.589754542532</v>
      </c>
      <c r="F148" s="16">
        <v>31380.532283629185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</row>
    <row r="149" spans="1:14" x14ac:dyDescent="0.3">
      <c r="A149" s="15" t="str">
        <f>INDEX('R1. Scenario specifications'!$C$11:$C$49,MATCH($B149,'R1. Scenario specifications'!$A$11:$A$49,0))</f>
        <v>Current 1.5DS, 2020 start, 'Expect the Unexpected'</v>
      </c>
      <c r="B149" s="15" t="s">
        <v>19</v>
      </c>
      <c r="C149" s="15" t="s">
        <v>66</v>
      </c>
      <c r="D149" s="16">
        <v>15194.635593940169</v>
      </c>
      <c r="E149" s="16">
        <v>15742.568461825467</v>
      </c>
      <c r="F149" s="16">
        <v>24458.947586771632</v>
      </c>
      <c r="G149" s="16">
        <v>26628.654400830957</v>
      </c>
      <c r="H149" s="16">
        <v>2174.6147873323112</v>
      </c>
      <c r="I149" s="16">
        <v>0</v>
      </c>
      <c r="J149" s="16">
        <v>0</v>
      </c>
      <c r="K149" s="16">
        <v>5.7801305038705699</v>
      </c>
      <c r="L149" s="16">
        <v>5.6105705469462004</v>
      </c>
      <c r="M149" s="16">
        <v>0</v>
      </c>
      <c r="N149" s="16">
        <v>0</v>
      </c>
    </row>
    <row r="150" spans="1:14" x14ac:dyDescent="0.3">
      <c r="A150" s="15" t="str">
        <f>INDEX('R1. Scenario specifications'!$C$11:$C$49,MATCH($B150,'R1. Scenario specifications'!$A$11:$A$49,0))</f>
        <v>Current 1.5DS, 2020 start, 'Expect the Unexpected'</v>
      </c>
      <c r="B150" s="15" t="s">
        <v>19</v>
      </c>
      <c r="C150" s="15" t="s">
        <v>75</v>
      </c>
      <c r="D150" s="16">
        <v>0</v>
      </c>
      <c r="E150" s="16">
        <v>0</v>
      </c>
      <c r="F150" s="16">
        <v>0</v>
      </c>
      <c r="G150" s="16">
        <v>14.04837027201434</v>
      </c>
      <c r="H150" s="16">
        <v>3750.9695740199368</v>
      </c>
      <c r="I150" s="16">
        <v>38128.366750166737</v>
      </c>
      <c r="J150" s="16">
        <v>26791.185629307303</v>
      </c>
      <c r="K150" s="16">
        <v>6259.0154706499534</v>
      </c>
      <c r="L150" s="16">
        <v>8547.2922285599143</v>
      </c>
      <c r="M150" s="16">
        <v>5755.1493267196347</v>
      </c>
      <c r="N150" s="16">
        <v>10463.869943110936</v>
      </c>
    </row>
    <row r="151" spans="1:14" x14ac:dyDescent="0.3">
      <c r="A151" s="15" t="str">
        <f>INDEX('R1. Scenario specifications'!$C$11:$C$49,MATCH($B151,'R1. Scenario specifications'!$A$11:$A$49,0))</f>
        <v>Current 1.5DS, 2020 start, 'Expect the Unexpected'</v>
      </c>
      <c r="B151" s="15" t="s">
        <v>19</v>
      </c>
      <c r="C151" s="15" t="s">
        <v>67</v>
      </c>
      <c r="D151" s="16">
        <v>202.44802165440652</v>
      </c>
      <c r="E151" s="16">
        <v>194.35225063586262</v>
      </c>
      <c r="F151" s="16">
        <v>2546.6819220132293</v>
      </c>
      <c r="G151" s="16">
        <v>6015.8253202910973</v>
      </c>
      <c r="H151" s="16">
        <v>21974.649765777958</v>
      </c>
      <c r="I151" s="16">
        <v>28066.878538686266</v>
      </c>
      <c r="J151" s="16">
        <v>27279.357514393905</v>
      </c>
      <c r="K151" s="16">
        <v>23005.616049481145</v>
      </c>
      <c r="L151" s="16">
        <v>11841.729737395737</v>
      </c>
      <c r="M151" s="16">
        <v>9932.3319350233305</v>
      </c>
      <c r="N151" s="16">
        <v>21922.763273371169</v>
      </c>
    </row>
    <row r="152" spans="1:14" x14ac:dyDescent="0.3">
      <c r="A152" s="15" t="str">
        <f>INDEX('R1. Scenario specifications'!$C$11:$C$49,MATCH($B152,'R1. Scenario specifications'!$A$11:$A$49,0))</f>
        <v>Current 1.5DS, 2020 start, 'Expect the Unexpected'</v>
      </c>
      <c r="B152" s="15" t="s">
        <v>19</v>
      </c>
      <c r="C152" s="15" t="s">
        <v>68</v>
      </c>
      <c r="D152" s="16">
        <v>10255.125599999994</v>
      </c>
      <c r="E152" s="16">
        <v>10316.025032480371</v>
      </c>
      <c r="F152" s="16">
        <v>14410.158052002915</v>
      </c>
      <c r="G152" s="16">
        <v>18399.313365473809</v>
      </c>
      <c r="H152" s="16">
        <v>28041.724814443169</v>
      </c>
      <c r="I152" s="16">
        <v>33044.461994512225</v>
      </c>
      <c r="J152" s="16">
        <v>36793.970777648428</v>
      </c>
      <c r="K152" s="16">
        <v>36958.054870329521</v>
      </c>
      <c r="L152" s="16">
        <v>38167.801425760226</v>
      </c>
      <c r="M152" s="16">
        <v>41747.097948213872</v>
      </c>
      <c r="N152" s="16">
        <v>42824.507608280539</v>
      </c>
    </row>
    <row r="153" spans="1:14" x14ac:dyDescent="0.3">
      <c r="A153" s="15" t="str">
        <f>INDEX('R1. Scenario specifications'!$C$11:$C$49,MATCH($B153,'R1. Scenario specifications'!$A$11:$A$49,0))</f>
        <v>Current 1.5DS, 2020 start, 'Expect the Unexpected'</v>
      </c>
      <c r="B153" s="15" t="s">
        <v>19</v>
      </c>
      <c r="C153" s="15" t="s">
        <v>69</v>
      </c>
      <c r="D153" s="16">
        <v>9499.4101148835816</v>
      </c>
      <c r="E153" s="16">
        <v>9854.768593125913</v>
      </c>
      <c r="F153" s="16">
        <v>13753.197500000006</v>
      </c>
      <c r="G153" s="16">
        <v>14596.416971320803</v>
      </c>
      <c r="H153" s="16">
        <v>18064.823542928854</v>
      </c>
      <c r="I153" s="16">
        <v>24642.119999999995</v>
      </c>
      <c r="J153" s="16">
        <v>27037.467211425872</v>
      </c>
      <c r="K153" s="16">
        <v>28700.562692730178</v>
      </c>
      <c r="L153" s="16">
        <v>30934.537954593823</v>
      </c>
      <c r="M153" s="16">
        <v>37924.829124624332</v>
      </c>
      <c r="N153" s="16">
        <v>39733.174999999996</v>
      </c>
    </row>
    <row r="154" spans="1:14" x14ac:dyDescent="0.3">
      <c r="A154" s="15" t="str">
        <f>INDEX('R1. Scenario specifications'!$C$11:$C$49,MATCH($B154,'R1. Scenario specifications'!$A$11:$A$49,0))</f>
        <v>Current 1.5DS, 2020 start, 'Expect the Unexpected'</v>
      </c>
      <c r="B154" s="15" t="s">
        <v>19</v>
      </c>
      <c r="C154" s="15" t="s">
        <v>70</v>
      </c>
      <c r="D154" s="16">
        <v>2379.5369238501598</v>
      </c>
      <c r="E154" s="16">
        <v>2356.8190162179044</v>
      </c>
      <c r="F154" s="16">
        <v>2308.8771400062924</v>
      </c>
      <c r="G154" s="16">
        <v>1503.8223551611877</v>
      </c>
      <c r="H154" s="16">
        <v>67.922332266666331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</row>
    <row r="155" spans="1:14" x14ac:dyDescent="0.3">
      <c r="A155" s="15" t="str">
        <f>INDEX('R1. Scenario specifications'!$C$11:$C$49,MATCH($B155,'R1. Scenario specifications'!$A$11:$A$49,0))</f>
        <v>Current 1.5DS, 2020 start, 'Expect the Unexpected'</v>
      </c>
      <c r="B155" s="15" t="s">
        <v>19</v>
      </c>
      <c r="C155" s="15" t="s">
        <v>71</v>
      </c>
      <c r="D155" s="16">
        <v>67.937052631788802</v>
      </c>
      <c r="E155" s="16">
        <v>458.66984800047192</v>
      </c>
      <c r="F155" s="16">
        <v>1278.4438452900149</v>
      </c>
      <c r="G155" s="16">
        <v>6138.8817927561349</v>
      </c>
      <c r="H155" s="16">
        <v>22945.385380124353</v>
      </c>
      <c r="I155" s="16">
        <v>52838.763874622149</v>
      </c>
      <c r="J155" s="16">
        <v>79515.615785712347</v>
      </c>
      <c r="K155" s="16">
        <v>73574.166536264223</v>
      </c>
      <c r="L155" s="16">
        <v>90392.060898500495</v>
      </c>
      <c r="M155" s="16">
        <v>102263.10294197305</v>
      </c>
      <c r="N155" s="16">
        <v>117542.9306643404</v>
      </c>
    </row>
    <row r="156" spans="1:14" x14ac:dyDescent="0.3">
      <c r="A156" s="15" t="str">
        <f>INDEX('R1. Scenario specifications'!$C$11:$C$49,MATCH($B156,'R1. Scenario specifications'!$A$11:$A$49,0))</f>
        <v>Current 1.5DS, 2020 start, 'Expect the Unexpected'</v>
      </c>
      <c r="B156" s="15" t="s">
        <v>19</v>
      </c>
      <c r="C156" s="15" t="s">
        <v>72</v>
      </c>
      <c r="D156" s="16">
        <v>0.68787021919935687</v>
      </c>
      <c r="E156" s="16">
        <v>0.6257617671977489</v>
      </c>
      <c r="F156" s="16">
        <v>0.52638824399517514</v>
      </c>
      <c r="G156" s="16">
        <v>0.35092549599678308</v>
      </c>
      <c r="H156" s="16">
        <v>0.17546274799839173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</row>
    <row r="157" spans="1:14" x14ac:dyDescent="0.3">
      <c r="A157" s="15" t="str">
        <f>INDEX('R1. Scenario specifications'!$C$11:$C$49,MATCH($B157,'R1. Scenario specifications'!$A$11:$A$49,0))</f>
        <v>Current 1.5DS, 2020 start, 'Expect the Unexpected'</v>
      </c>
      <c r="B157" s="15" t="s">
        <v>19</v>
      </c>
      <c r="C157" s="15" t="s">
        <v>76</v>
      </c>
      <c r="D157" s="16">
        <v>1.963099940637433</v>
      </c>
      <c r="E157" s="16">
        <v>1.7858497922310177</v>
      </c>
      <c r="F157" s="16">
        <v>1.5022495547807513</v>
      </c>
      <c r="G157" s="16">
        <v>1.0014997031871673</v>
      </c>
      <c r="H157" s="16">
        <v>0.50074985159358421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</row>
    <row r="158" spans="1:14" x14ac:dyDescent="0.3">
      <c r="A158" s="15" t="str">
        <f>INDEX('R1. Scenario specifications'!$C$11:$C$49,MATCH($B158,'R1. Scenario specifications'!$A$11:$A$49,0))</f>
        <v>Current 1.5DS, 2020 start, 'Expect the Unexpected'</v>
      </c>
      <c r="B158" s="15" t="s">
        <v>19</v>
      </c>
      <c r="C158" s="15" t="s">
        <v>73</v>
      </c>
      <c r="D158" s="16">
        <v>1517.4635089937533</v>
      </c>
      <c r="E158" s="16">
        <v>1704.941889708542</v>
      </c>
      <c r="F158" s="16">
        <v>2729.4881269668758</v>
      </c>
      <c r="G158" s="16">
        <v>12983.674266296439</v>
      </c>
      <c r="H158" s="16">
        <v>30558.620048423236</v>
      </c>
      <c r="I158" s="16">
        <v>61717.182896670172</v>
      </c>
      <c r="J158" s="16">
        <v>89926.96445671274</v>
      </c>
      <c r="K158" s="16">
        <v>86192.105152459946</v>
      </c>
      <c r="L158" s="16">
        <v>113552.47529767487</v>
      </c>
      <c r="M158" s="16">
        <v>148490.55080321926</v>
      </c>
      <c r="N158" s="16">
        <v>198431.31593409483</v>
      </c>
    </row>
    <row r="159" spans="1:14" x14ac:dyDescent="0.3">
      <c r="A159" s="15" t="str">
        <f>INDEX('R1. Scenario specifications'!$C$11:$C$49,MATCH($B159,'R1. Scenario specifications'!$A$11:$A$49,0))</f>
        <v>Current 1.5DS, 2030 start, 'Expect the Unexpected'</v>
      </c>
      <c r="B159" s="15" t="s">
        <v>20</v>
      </c>
      <c r="C159" s="15" t="s">
        <v>64</v>
      </c>
      <c r="D159" s="16">
        <v>225.4470750919798</v>
      </c>
      <c r="E159" s="16">
        <v>436.21576252446346</v>
      </c>
      <c r="F159" s="16">
        <v>2791.4850951746107</v>
      </c>
      <c r="G159" s="16">
        <v>11749.6186402398</v>
      </c>
      <c r="H159" s="16">
        <v>22174.944037615267</v>
      </c>
      <c r="I159" s="16">
        <v>2940.3972778357734</v>
      </c>
      <c r="J159" s="16">
        <v>522.4273812942572</v>
      </c>
      <c r="K159" s="16">
        <v>190.24581226602186</v>
      </c>
      <c r="L159" s="16">
        <v>143.18432352008404</v>
      </c>
      <c r="M159" s="16">
        <v>124.54080277780068</v>
      </c>
      <c r="N159" s="16">
        <v>18.738596169563891</v>
      </c>
    </row>
    <row r="160" spans="1:14" x14ac:dyDescent="0.3">
      <c r="A160" s="15" t="str">
        <f>INDEX('R1. Scenario specifications'!$C$11:$C$49,MATCH($B160,'R1. Scenario specifications'!$A$11:$A$49,0))</f>
        <v>Current 1.5DS, 2030 start, 'Expect the Unexpected'</v>
      </c>
      <c r="B160" s="15" t="s">
        <v>20</v>
      </c>
      <c r="C160" s="15" t="s">
        <v>74</v>
      </c>
      <c r="D160" s="16">
        <v>0</v>
      </c>
      <c r="E160" s="16">
        <v>0</v>
      </c>
      <c r="F160" s="16">
        <v>0</v>
      </c>
      <c r="G160" s="16">
        <v>0</v>
      </c>
      <c r="H160" s="16">
        <v>383.71185190510585</v>
      </c>
      <c r="I160" s="16">
        <v>27803.3644034104</v>
      </c>
      <c r="J160" s="16">
        <v>82122.328708292174</v>
      </c>
      <c r="K160" s="16">
        <v>39120.067006930796</v>
      </c>
      <c r="L160" s="16">
        <v>46090.118009711558</v>
      </c>
      <c r="M160" s="16">
        <v>46783.686515353511</v>
      </c>
      <c r="N160" s="16">
        <v>61569.278533490251</v>
      </c>
    </row>
    <row r="161" spans="1:14" x14ac:dyDescent="0.3">
      <c r="A161" s="15" t="str">
        <f>INDEX('R1. Scenario specifications'!$C$11:$C$49,MATCH($B161,'R1. Scenario specifications'!$A$11:$A$49,0))</f>
        <v>Current 1.5DS, 2030 start, 'Expect the Unexpected'</v>
      </c>
      <c r="B161" s="15" t="s">
        <v>20</v>
      </c>
      <c r="C161" s="15" t="s">
        <v>65</v>
      </c>
      <c r="D161" s="16">
        <v>32468.624412386762</v>
      </c>
      <c r="E161" s="16">
        <v>42253.589754542532</v>
      </c>
      <c r="F161" s="16">
        <v>31380.532283629185</v>
      </c>
      <c r="G161" s="16">
        <v>27415.193343318369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</row>
    <row r="162" spans="1:14" x14ac:dyDescent="0.3">
      <c r="A162" s="15" t="str">
        <f>INDEX('R1. Scenario specifications'!$C$11:$C$49,MATCH($B162,'R1. Scenario specifications'!$A$11:$A$49,0))</f>
        <v>Current 1.5DS, 2030 start, 'Expect the Unexpected'</v>
      </c>
      <c r="B162" s="15" t="s">
        <v>20</v>
      </c>
      <c r="C162" s="15" t="s">
        <v>66</v>
      </c>
      <c r="D162" s="16">
        <v>15194.635593940169</v>
      </c>
      <c r="E162" s="16">
        <v>15742.568461825467</v>
      </c>
      <c r="F162" s="16">
        <v>24458.947586771632</v>
      </c>
      <c r="G162" s="16">
        <v>20618.938999923124</v>
      </c>
      <c r="H162" s="16">
        <v>5353.5925935754594</v>
      </c>
      <c r="I162" s="16">
        <v>0</v>
      </c>
      <c r="J162" s="16">
        <v>0</v>
      </c>
      <c r="K162" s="16">
        <v>643.80186963046549</v>
      </c>
      <c r="L162" s="16">
        <v>1249.2111649197932</v>
      </c>
      <c r="M162" s="16">
        <v>1703.1016512132951</v>
      </c>
      <c r="N162" s="16">
        <v>1339.9327252008081</v>
      </c>
    </row>
    <row r="163" spans="1:14" x14ac:dyDescent="0.3">
      <c r="A163" s="15" t="str">
        <f>INDEX('R1. Scenario specifications'!$C$11:$C$49,MATCH($B163,'R1. Scenario specifications'!$A$11:$A$49,0))</f>
        <v>Current 1.5DS, 2030 start, 'Expect the Unexpected'</v>
      </c>
      <c r="B163" s="15" t="s">
        <v>20</v>
      </c>
      <c r="C163" s="15" t="s">
        <v>75</v>
      </c>
      <c r="D163" s="16">
        <v>0</v>
      </c>
      <c r="E163" s="16">
        <v>0</v>
      </c>
      <c r="F163" s="16">
        <v>0</v>
      </c>
      <c r="G163" s="16">
        <v>0</v>
      </c>
      <c r="H163" s="16">
        <v>42.195719702894166</v>
      </c>
      <c r="I163" s="16">
        <v>8371.7763478613433</v>
      </c>
      <c r="J163" s="16">
        <v>34341.235706944208</v>
      </c>
      <c r="K163" s="16">
        <v>720.97096561482704</v>
      </c>
      <c r="L163" s="16">
        <v>1284.3211741334621</v>
      </c>
      <c r="M163" s="16">
        <v>1144.1517867315974</v>
      </c>
      <c r="N163" s="16">
        <v>1376.614317593288</v>
      </c>
    </row>
    <row r="164" spans="1:14" x14ac:dyDescent="0.3">
      <c r="A164" s="15" t="str">
        <f>INDEX('R1. Scenario specifications'!$C$11:$C$49,MATCH($B164,'R1. Scenario specifications'!$A$11:$A$49,0))</f>
        <v>Current 1.5DS, 2030 start, 'Expect the Unexpected'</v>
      </c>
      <c r="B164" s="15" t="s">
        <v>20</v>
      </c>
      <c r="C164" s="15" t="s">
        <v>67</v>
      </c>
      <c r="D164" s="16">
        <v>202.44802165440652</v>
      </c>
      <c r="E164" s="16">
        <v>194.35225063586262</v>
      </c>
      <c r="F164" s="16">
        <v>2546.6819220132293</v>
      </c>
      <c r="G164" s="16">
        <v>4016.4485737409777</v>
      </c>
      <c r="H164" s="16">
        <v>13753.318392949886</v>
      </c>
      <c r="I164" s="16">
        <v>33916.665955762015</v>
      </c>
      <c r="J164" s="16">
        <v>32546.728921010785</v>
      </c>
      <c r="K164" s="16">
        <v>30394.186624352664</v>
      </c>
      <c r="L164" s="16">
        <v>20960.084336511391</v>
      </c>
      <c r="M164" s="16">
        <v>5828.286269129434</v>
      </c>
      <c r="N164" s="16">
        <v>7407.1524581549756</v>
      </c>
    </row>
    <row r="165" spans="1:14" x14ac:dyDescent="0.3">
      <c r="A165" s="15" t="str">
        <f>INDEX('R1. Scenario specifications'!$C$11:$C$49,MATCH($B165,'R1. Scenario specifications'!$A$11:$A$49,0))</f>
        <v>Current 1.5DS, 2030 start, 'Expect the Unexpected'</v>
      </c>
      <c r="B165" s="15" t="s">
        <v>20</v>
      </c>
      <c r="C165" s="15" t="s">
        <v>68</v>
      </c>
      <c r="D165" s="16">
        <v>10255.125599999994</v>
      </c>
      <c r="E165" s="16">
        <v>10316.025032480371</v>
      </c>
      <c r="F165" s="16">
        <v>14410.158052002915</v>
      </c>
      <c r="G165" s="16">
        <v>17748.387078330801</v>
      </c>
      <c r="H165" s="16">
        <v>21497.744184348325</v>
      </c>
      <c r="I165" s="16">
        <v>30984.787836564909</v>
      </c>
      <c r="J165" s="16">
        <v>34651.131302391113</v>
      </c>
      <c r="K165" s="16">
        <v>35271.78223809773</v>
      </c>
      <c r="L165" s="16">
        <v>33274.118132011834</v>
      </c>
      <c r="M165" s="16">
        <v>35594.661604104469</v>
      </c>
      <c r="N165" s="16">
        <v>37541.648200798438</v>
      </c>
    </row>
    <row r="166" spans="1:14" x14ac:dyDescent="0.3">
      <c r="A166" s="15" t="str">
        <f>INDEX('R1. Scenario specifications'!$C$11:$C$49,MATCH($B166,'R1. Scenario specifications'!$A$11:$A$49,0))</f>
        <v>Current 1.5DS, 2030 start, 'Expect the Unexpected'</v>
      </c>
      <c r="B166" s="15" t="s">
        <v>20</v>
      </c>
      <c r="C166" s="15" t="s">
        <v>69</v>
      </c>
      <c r="D166" s="16">
        <v>9499.4101148835816</v>
      </c>
      <c r="E166" s="16">
        <v>9854.768593125913</v>
      </c>
      <c r="F166" s="16">
        <v>13753.197500000006</v>
      </c>
      <c r="G166" s="16">
        <v>14596.416971320803</v>
      </c>
      <c r="H166" s="16">
        <v>15649.957222630914</v>
      </c>
      <c r="I166" s="16">
        <v>23742.38424204036</v>
      </c>
      <c r="J166" s="16">
        <v>26354.941186773027</v>
      </c>
      <c r="K166" s="16">
        <v>26116.787920031456</v>
      </c>
      <c r="L166" s="16">
        <v>28602.561522550051</v>
      </c>
      <c r="M166" s="16">
        <v>31875.932129012177</v>
      </c>
      <c r="N166" s="16">
        <v>32667.992131280989</v>
      </c>
    </row>
    <row r="167" spans="1:14" x14ac:dyDescent="0.3">
      <c r="A167" s="15" t="str">
        <f>INDEX('R1. Scenario specifications'!$C$11:$C$49,MATCH($B167,'R1. Scenario specifications'!$A$11:$A$49,0))</f>
        <v>Current 1.5DS, 2030 start, 'Expect the Unexpected'</v>
      </c>
      <c r="B167" s="15" t="s">
        <v>20</v>
      </c>
      <c r="C167" s="15" t="s">
        <v>70</v>
      </c>
      <c r="D167" s="16">
        <v>2379.5369238501598</v>
      </c>
      <c r="E167" s="16">
        <v>2356.8190162179044</v>
      </c>
      <c r="F167" s="16">
        <v>2308.8771400062924</v>
      </c>
      <c r="G167" s="16">
        <v>1517.9912138207492</v>
      </c>
      <c r="H167" s="16">
        <v>99.356517890783891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</row>
    <row r="168" spans="1:14" x14ac:dyDescent="0.3">
      <c r="A168" s="15" t="str">
        <f>INDEX('R1. Scenario specifications'!$C$11:$C$49,MATCH($B168,'R1. Scenario specifications'!$A$11:$A$49,0))</f>
        <v>Current 1.5DS, 2030 start, 'Expect the Unexpected'</v>
      </c>
      <c r="B168" s="15" t="s">
        <v>20</v>
      </c>
      <c r="C168" s="15" t="s">
        <v>71</v>
      </c>
      <c r="D168" s="16">
        <v>67.937052631788802</v>
      </c>
      <c r="E168" s="16">
        <v>458.66984800047192</v>
      </c>
      <c r="F168" s="16">
        <v>1278.4438452900149</v>
      </c>
      <c r="G168" s="16">
        <v>3882.7361780122792</v>
      </c>
      <c r="H168" s="16">
        <v>17179.101378646472</v>
      </c>
      <c r="I168" s="16">
        <v>44280.587614129006</v>
      </c>
      <c r="J168" s="16">
        <v>89364.846182572088</v>
      </c>
      <c r="K168" s="16">
        <v>71823.044039981265</v>
      </c>
      <c r="L168" s="16">
        <v>75871.110582622117</v>
      </c>
      <c r="M168" s="16">
        <v>88775.988261702456</v>
      </c>
      <c r="N168" s="16">
        <v>96197.17063269364</v>
      </c>
    </row>
    <row r="169" spans="1:14" x14ac:dyDescent="0.3">
      <c r="A169" s="15" t="str">
        <f>INDEX('R1. Scenario specifications'!$C$11:$C$49,MATCH($B169,'R1. Scenario specifications'!$A$11:$A$49,0))</f>
        <v>Current 1.5DS, 2030 start, 'Expect the Unexpected'</v>
      </c>
      <c r="B169" s="15" t="s">
        <v>20</v>
      </c>
      <c r="C169" s="15" t="s">
        <v>72</v>
      </c>
      <c r="D169" s="16">
        <v>0.68787021919935687</v>
      </c>
      <c r="E169" s="16">
        <v>0.6257617671977489</v>
      </c>
      <c r="F169" s="16">
        <v>0.52638824399517514</v>
      </c>
      <c r="G169" s="16">
        <v>0.35092549599678308</v>
      </c>
      <c r="H169" s="16">
        <v>0.17546274799839173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</row>
    <row r="170" spans="1:14" x14ac:dyDescent="0.3">
      <c r="A170" s="15" t="str">
        <f>INDEX('R1. Scenario specifications'!$C$11:$C$49,MATCH($B170,'R1. Scenario specifications'!$A$11:$A$49,0))</f>
        <v>Current 1.5DS, 2030 start, 'Expect the Unexpected'</v>
      </c>
      <c r="B170" s="15" t="s">
        <v>20</v>
      </c>
      <c r="C170" s="15" t="s">
        <v>76</v>
      </c>
      <c r="D170" s="16">
        <v>1.963099940637433</v>
      </c>
      <c r="E170" s="16">
        <v>1.7858497922310177</v>
      </c>
      <c r="F170" s="16">
        <v>1.5022495547807513</v>
      </c>
      <c r="G170" s="16">
        <v>1.0014997031871673</v>
      </c>
      <c r="H170" s="16">
        <v>0.50074985159358421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</row>
    <row r="171" spans="1:14" x14ac:dyDescent="0.3">
      <c r="A171" s="15" t="str">
        <f>INDEX('R1. Scenario specifications'!$C$11:$C$49,MATCH($B171,'R1. Scenario specifications'!$A$11:$A$49,0))</f>
        <v>Current 1.5DS, 2030 start, 'Expect the Unexpected'</v>
      </c>
      <c r="B171" s="15" t="s">
        <v>20</v>
      </c>
      <c r="C171" s="15" t="s">
        <v>73</v>
      </c>
      <c r="D171" s="16">
        <v>1517.4635089937533</v>
      </c>
      <c r="E171" s="16">
        <v>1704.941889708542</v>
      </c>
      <c r="F171" s="16">
        <v>2729.4881269668758</v>
      </c>
      <c r="G171" s="16">
        <v>4500.4567624903657</v>
      </c>
      <c r="H171" s="16">
        <v>20277.358376719229</v>
      </c>
      <c r="I171" s="16">
        <v>44883.011918460637</v>
      </c>
      <c r="J171" s="16">
        <v>98791.238211249147</v>
      </c>
      <c r="K171" s="16">
        <v>73269.354558320993</v>
      </c>
      <c r="L171" s="16">
        <v>72240.949898460181</v>
      </c>
      <c r="M171" s="16">
        <v>89539.647341712422</v>
      </c>
      <c r="N171" s="16">
        <v>117508.98556386218</v>
      </c>
    </row>
    <row r="172" spans="1:14" x14ac:dyDescent="0.3">
      <c r="A172" s="15" t="str">
        <f>INDEX('R1. Scenario specifications'!$C$11:$C$49,MATCH($B172,'R1. Scenario specifications'!$A$11:$A$49,0))</f>
        <v>Current 1.5DS, 2020 start, 'Expect the Unexpected' but with cheap renewables</v>
      </c>
      <c r="B172" s="15" t="s">
        <v>21</v>
      </c>
      <c r="C172" s="15" t="s">
        <v>64</v>
      </c>
      <c r="D172" s="16">
        <v>225.4470750919798</v>
      </c>
      <c r="E172" s="16">
        <v>436.21576252446346</v>
      </c>
      <c r="F172" s="16">
        <v>2791.4850951746107</v>
      </c>
      <c r="G172" s="16">
        <v>15127.020177504373</v>
      </c>
      <c r="H172" s="16">
        <v>11868.956534255081</v>
      </c>
      <c r="I172" s="16">
        <v>945.79155672315073</v>
      </c>
      <c r="J172" s="16">
        <v>252.3242499171441</v>
      </c>
      <c r="K172" s="16">
        <v>0</v>
      </c>
      <c r="L172" s="16">
        <v>77.044442168855511</v>
      </c>
      <c r="M172" s="16">
        <v>74.056426473877309</v>
      </c>
      <c r="N172" s="16">
        <v>71.254629280388599</v>
      </c>
    </row>
    <row r="173" spans="1:14" x14ac:dyDescent="0.3">
      <c r="A173" s="15" t="str">
        <f>INDEX('R1. Scenario specifications'!$C$11:$C$49,MATCH($B173,'R1. Scenario specifications'!$A$11:$A$49,0))</f>
        <v>Current 1.5DS, 2020 start, 'Expect the Unexpected' but with cheap renewables</v>
      </c>
      <c r="B173" s="15" t="s">
        <v>21</v>
      </c>
      <c r="C173" s="15" t="s">
        <v>74</v>
      </c>
      <c r="D173" s="16">
        <v>0</v>
      </c>
      <c r="E173" s="16">
        <v>0</v>
      </c>
      <c r="F173" s="16">
        <v>0</v>
      </c>
      <c r="G173" s="16">
        <v>411.85920133598563</v>
      </c>
      <c r="H173" s="16">
        <v>12252.283487826435</v>
      </c>
      <c r="I173" s="16">
        <v>28612.285084610692</v>
      </c>
      <c r="J173" s="16">
        <v>68646.825248472931</v>
      </c>
      <c r="K173" s="16">
        <v>66636.400305814648</v>
      </c>
      <c r="L173" s="16">
        <v>76216.57920506435</v>
      </c>
      <c r="M173" s="16">
        <v>90108.156630703976</v>
      </c>
      <c r="N173" s="16">
        <v>97623.134614250986</v>
      </c>
    </row>
    <row r="174" spans="1:14" x14ac:dyDescent="0.3">
      <c r="A174" s="15" t="str">
        <f>INDEX('R1. Scenario specifications'!$C$11:$C$49,MATCH($B174,'R1. Scenario specifications'!$A$11:$A$49,0))</f>
        <v>Current 1.5DS, 2020 start, 'Expect the Unexpected' but with cheap renewables</v>
      </c>
      <c r="B174" s="15" t="s">
        <v>21</v>
      </c>
      <c r="C174" s="15" t="s">
        <v>65</v>
      </c>
      <c r="D174" s="16">
        <v>32468.624412386762</v>
      </c>
      <c r="E174" s="16">
        <v>42253.589754542532</v>
      </c>
      <c r="F174" s="16">
        <v>31380.532283629185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</row>
    <row r="175" spans="1:14" x14ac:dyDescent="0.3">
      <c r="A175" s="15" t="str">
        <f>INDEX('R1. Scenario specifications'!$C$11:$C$49,MATCH($B175,'R1. Scenario specifications'!$A$11:$A$49,0))</f>
        <v>Current 1.5DS, 2020 start, 'Expect the Unexpected' but with cheap renewables</v>
      </c>
      <c r="B175" s="15" t="s">
        <v>21</v>
      </c>
      <c r="C175" s="15" t="s">
        <v>66</v>
      </c>
      <c r="D175" s="16">
        <v>15194.635593940169</v>
      </c>
      <c r="E175" s="16">
        <v>15742.568461825467</v>
      </c>
      <c r="F175" s="16">
        <v>24458.947586771632</v>
      </c>
      <c r="G175" s="16">
        <v>26617.09200021475</v>
      </c>
      <c r="H175" s="16">
        <v>2172.6764490651117</v>
      </c>
      <c r="I175" s="16">
        <v>0</v>
      </c>
      <c r="J175" s="16">
        <v>0</v>
      </c>
      <c r="K175" s="16">
        <v>32.604674059496404</v>
      </c>
      <c r="L175" s="16">
        <v>5.6105705469461604</v>
      </c>
      <c r="M175" s="16">
        <v>0</v>
      </c>
      <c r="N175" s="16">
        <v>0</v>
      </c>
    </row>
    <row r="176" spans="1:14" x14ac:dyDescent="0.3">
      <c r="A176" s="15" t="str">
        <f>INDEX('R1. Scenario specifications'!$C$11:$C$49,MATCH($B176,'R1. Scenario specifications'!$A$11:$A$49,0))</f>
        <v>Current 1.5DS, 2020 start, 'Expect the Unexpected' but with cheap renewables</v>
      </c>
      <c r="B176" s="15" t="s">
        <v>21</v>
      </c>
      <c r="C176" s="15" t="s">
        <v>75</v>
      </c>
      <c r="D176" s="16">
        <v>0</v>
      </c>
      <c r="E176" s="16">
        <v>0</v>
      </c>
      <c r="F176" s="16">
        <v>0</v>
      </c>
      <c r="G176" s="16">
        <v>14.048370272014401</v>
      </c>
      <c r="H176" s="16">
        <v>3749.8843180088206</v>
      </c>
      <c r="I176" s="16">
        <v>38108.521272277663</v>
      </c>
      <c r="J176" s="16">
        <v>26992.486722321933</v>
      </c>
      <c r="K176" s="16">
        <v>6239.697057534735</v>
      </c>
      <c r="L176" s="16">
        <v>8852.3715262938367</v>
      </c>
      <c r="M176" s="16">
        <v>6487.5744664841568</v>
      </c>
      <c r="N176" s="16">
        <v>10992.359663097775</v>
      </c>
    </row>
    <row r="177" spans="1:14" x14ac:dyDescent="0.3">
      <c r="A177" s="15" t="str">
        <f>INDEX('R1. Scenario specifications'!$C$11:$C$49,MATCH($B177,'R1. Scenario specifications'!$A$11:$A$49,0))</f>
        <v>Current 1.5DS, 2020 start, 'Expect the Unexpected' but with cheap renewables</v>
      </c>
      <c r="B177" s="15" t="s">
        <v>21</v>
      </c>
      <c r="C177" s="15" t="s">
        <v>67</v>
      </c>
      <c r="D177" s="16">
        <v>202.44802165440652</v>
      </c>
      <c r="E177" s="16">
        <v>194.35225063586262</v>
      </c>
      <c r="F177" s="16">
        <v>2546.6819220132293</v>
      </c>
      <c r="G177" s="16">
        <v>6015.8253202910901</v>
      </c>
      <c r="H177" s="16">
        <v>21983.333661706001</v>
      </c>
      <c r="I177" s="16">
        <v>28072.451288504933</v>
      </c>
      <c r="J177" s="16">
        <v>27288.041410321988</v>
      </c>
      <c r="K177" s="16">
        <v>23307.672947266256</v>
      </c>
      <c r="L177" s="16">
        <v>11807.163006045865</v>
      </c>
      <c r="M177" s="16">
        <v>9757.2678808590044</v>
      </c>
      <c r="N177" s="16">
        <v>20636.641274370493</v>
      </c>
    </row>
    <row r="178" spans="1:14" x14ac:dyDescent="0.3">
      <c r="A178" s="15" t="str">
        <f>INDEX('R1. Scenario specifications'!$C$11:$C$49,MATCH($B178,'R1. Scenario specifications'!$A$11:$A$49,0))</f>
        <v>Current 1.5DS, 2020 start, 'Expect the Unexpected' but with cheap renewables</v>
      </c>
      <c r="B178" s="15" t="s">
        <v>21</v>
      </c>
      <c r="C178" s="15" t="s">
        <v>68</v>
      </c>
      <c r="D178" s="16">
        <v>10255.125599999994</v>
      </c>
      <c r="E178" s="16">
        <v>10316.025032480371</v>
      </c>
      <c r="F178" s="16">
        <v>14410.158052002915</v>
      </c>
      <c r="G178" s="16">
        <v>18420.890196820797</v>
      </c>
      <c r="H178" s="16">
        <v>28033.035238065982</v>
      </c>
      <c r="I178" s="16">
        <v>33035.595792742759</v>
      </c>
      <c r="J178" s="16">
        <v>36699.228077543106</v>
      </c>
      <c r="K178" s="16">
        <v>36919.724391323587</v>
      </c>
      <c r="L178" s="16">
        <v>37913.745255352675</v>
      </c>
      <c r="M178" s="16">
        <v>40955.623274968792</v>
      </c>
      <c r="N178" s="16">
        <v>42118.080379806153</v>
      </c>
    </row>
    <row r="179" spans="1:14" x14ac:dyDescent="0.3">
      <c r="A179" s="15" t="str">
        <f>INDEX('R1. Scenario specifications'!$C$11:$C$49,MATCH($B179,'R1. Scenario specifications'!$A$11:$A$49,0))</f>
        <v>Current 1.5DS, 2020 start, 'Expect the Unexpected' but with cheap renewables</v>
      </c>
      <c r="B179" s="15" t="s">
        <v>21</v>
      </c>
      <c r="C179" s="15" t="s">
        <v>69</v>
      </c>
      <c r="D179" s="16">
        <v>9499.4101148835816</v>
      </c>
      <c r="E179" s="16">
        <v>9854.768593125913</v>
      </c>
      <c r="F179" s="16">
        <v>13753.197500000006</v>
      </c>
      <c r="G179" s="16">
        <v>14596.416971320803</v>
      </c>
      <c r="H179" s="16">
        <v>18064.956295538821</v>
      </c>
      <c r="I179" s="16">
        <v>24642.12</v>
      </c>
      <c r="J179" s="16">
        <v>27037.467211425872</v>
      </c>
      <c r="K179" s="16">
        <v>28666.503972272742</v>
      </c>
      <c r="L179" s="16">
        <v>30748.011985373232</v>
      </c>
      <c r="M179" s="16">
        <v>37900.346385264755</v>
      </c>
      <c r="N179" s="16">
        <v>39733.174999999996</v>
      </c>
    </row>
    <row r="180" spans="1:14" x14ac:dyDescent="0.3">
      <c r="A180" s="15" t="str">
        <f>INDEX('R1. Scenario specifications'!$C$11:$C$49,MATCH($B180,'R1. Scenario specifications'!$A$11:$A$49,0))</f>
        <v>Current 1.5DS, 2020 start, 'Expect the Unexpected' but with cheap renewables</v>
      </c>
      <c r="B180" s="15" t="s">
        <v>21</v>
      </c>
      <c r="C180" s="15" t="s">
        <v>70</v>
      </c>
      <c r="D180" s="16">
        <v>2379.5369238501598</v>
      </c>
      <c r="E180" s="16">
        <v>2356.8190162179044</v>
      </c>
      <c r="F180" s="16">
        <v>2308.8771400062924</v>
      </c>
      <c r="G180" s="16">
        <v>1503.8223551611875</v>
      </c>
      <c r="H180" s="16">
        <v>67.922332266666331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</row>
    <row r="181" spans="1:14" x14ac:dyDescent="0.3">
      <c r="A181" s="15" t="str">
        <f>INDEX('R1. Scenario specifications'!$C$11:$C$49,MATCH($B181,'R1. Scenario specifications'!$A$11:$A$49,0))</f>
        <v>Current 1.5DS, 2020 start, 'Expect the Unexpected' but with cheap renewables</v>
      </c>
      <c r="B181" s="15" t="s">
        <v>21</v>
      </c>
      <c r="C181" s="15" t="s">
        <v>71</v>
      </c>
      <c r="D181" s="16">
        <v>67.937052631788802</v>
      </c>
      <c r="E181" s="16">
        <v>458.66984800047192</v>
      </c>
      <c r="F181" s="16">
        <v>1278.4438452900149</v>
      </c>
      <c r="G181" s="16">
        <v>6138.881792756134</v>
      </c>
      <c r="H181" s="16">
        <v>22948.680235146916</v>
      </c>
      <c r="I181" s="16">
        <v>52875.364974416654</v>
      </c>
      <c r="J181" s="16">
        <v>79689.237088048569</v>
      </c>
      <c r="K181" s="16">
        <v>72925.712125384802</v>
      </c>
      <c r="L181" s="16">
        <v>90569.672454642889</v>
      </c>
      <c r="M181" s="16">
        <v>102980.5759282411</v>
      </c>
      <c r="N181" s="16">
        <v>119322.44531109804</v>
      </c>
    </row>
    <row r="182" spans="1:14" x14ac:dyDescent="0.3">
      <c r="A182" s="15" t="str">
        <f>INDEX('R1. Scenario specifications'!$C$11:$C$49,MATCH($B182,'R1. Scenario specifications'!$A$11:$A$49,0))</f>
        <v>Current 1.5DS, 2020 start, 'Expect the Unexpected' but with cheap renewables</v>
      </c>
      <c r="B182" s="15" t="s">
        <v>21</v>
      </c>
      <c r="C182" s="15" t="s">
        <v>72</v>
      </c>
      <c r="D182" s="16">
        <v>0.68787021919935687</v>
      </c>
      <c r="E182" s="16">
        <v>0.6257617671977489</v>
      </c>
      <c r="F182" s="16">
        <v>0.52638824399517514</v>
      </c>
      <c r="G182" s="16">
        <v>0.35092549599678308</v>
      </c>
      <c r="H182" s="16">
        <v>0.17546274799839173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</row>
    <row r="183" spans="1:14" x14ac:dyDescent="0.3">
      <c r="A183" s="15" t="str">
        <f>INDEX('R1. Scenario specifications'!$C$11:$C$49,MATCH($B183,'R1. Scenario specifications'!$A$11:$A$49,0))</f>
        <v>Current 1.5DS, 2020 start, 'Expect the Unexpected' but with cheap renewables</v>
      </c>
      <c r="B183" s="15" t="s">
        <v>21</v>
      </c>
      <c r="C183" s="15" t="s">
        <v>76</v>
      </c>
      <c r="D183" s="16">
        <v>1.963099940637433</v>
      </c>
      <c r="E183" s="16">
        <v>1.7858497922310177</v>
      </c>
      <c r="F183" s="16">
        <v>1.5022495547807513</v>
      </c>
      <c r="G183" s="16">
        <v>1.0014997031871673</v>
      </c>
      <c r="H183" s="16">
        <v>0.50074985159358421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</row>
    <row r="184" spans="1:14" x14ac:dyDescent="0.3">
      <c r="A184" s="15" t="str">
        <f>INDEX('R1. Scenario specifications'!$C$11:$C$49,MATCH($B184,'R1. Scenario specifications'!$A$11:$A$49,0))</f>
        <v>Current 1.5DS, 2020 start, 'Expect the Unexpected' but with cheap renewables</v>
      </c>
      <c r="B184" s="15" t="s">
        <v>21</v>
      </c>
      <c r="C184" s="15" t="s">
        <v>73</v>
      </c>
      <c r="D184" s="16">
        <v>1517.4635089937533</v>
      </c>
      <c r="E184" s="16">
        <v>1704.941889708542</v>
      </c>
      <c r="F184" s="16">
        <v>2729.4881269668758</v>
      </c>
      <c r="G184" s="16">
        <v>12983.699640821607</v>
      </c>
      <c r="H184" s="16">
        <v>30562.740261907231</v>
      </c>
      <c r="I184" s="16">
        <v>61723.190442647683</v>
      </c>
      <c r="J184" s="16">
        <v>90210.549430709521</v>
      </c>
      <c r="K184" s="16">
        <v>86568.287563567603</v>
      </c>
      <c r="L184" s="16">
        <v>113099.20281257632</v>
      </c>
      <c r="M184" s="16">
        <v>148727.52372956465</v>
      </c>
      <c r="N184" s="16">
        <v>198430.53374978571</v>
      </c>
    </row>
    <row r="185" spans="1:14" x14ac:dyDescent="0.3">
      <c r="A185" s="15" t="str">
        <f>INDEX('R1. Scenario specifications'!$C$11:$C$49,MATCH($B185,'R1. Scenario specifications'!$A$11:$A$49,0))</f>
        <v>Current 1.5DS, 2030 start, 'Expect the Unexpected' but with cheap renewables</v>
      </c>
      <c r="B185" s="15" t="s">
        <v>22</v>
      </c>
      <c r="C185" s="15" t="s">
        <v>64</v>
      </c>
      <c r="D185" s="16">
        <v>225.4470750919798</v>
      </c>
      <c r="E185" s="16">
        <v>436.21576252446346</v>
      </c>
      <c r="F185" s="16">
        <v>2791.4850951746107</v>
      </c>
      <c r="G185" s="16">
        <v>11749.6186402398</v>
      </c>
      <c r="H185" s="16">
        <v>22187.776078308038</v>
      </c>
      <c r="I185" s="16">
        <v>2977.5429974602366</v>
      </c>
      <c r="J185" s="16">
        <v>381.63580732970331</v>
      </c>
      <c r="K185" s="16">
        <v>178.25056747652465</v>
      </c>
      <c r="L185" s="16">
        <v>208.93765739868707</v>
      </c>
      <c r="M185" s="16">
        <v>225.5688057263537</v>
      </c>
      <c r="N185" s="16">
        <v>78.786021010389774</v>
      </c>
    </row>
    <row r="186" spans="1:14" x14ac:dyDescent="0.3">
      <c r="A186" s="15" t="str">
        <f>INDEX('R1. Scenario specifications'!$C$11:$C$49,MATCH($B186,'R1. Scenario specifications'!$A$11:$A$49,0))</f>
        <v>Current 1.5DS, 2030 start, 'Expect the Unexpected' but with cheap renewables</v>
      </c>
      <c r="B186" s="15" t="s">
        <v>22</v>
      </c>
      <c r="C186" s="15" t="s">
        <v>74</v>
      </c>
      <c r="D186" s="16">
        <v>0</v>
      </c>
      <c r="E186" s="16">
        <v>0</v>
      </c>
      <c r="F186" s="16">
        <v>0</v>
      </c>
      <c r="G186" s="16">
        <v>0</v>
      </c>
      <c r="H186" s="16">
        <v>383.71185190510585</v>
      </c>
      <c r="I186" s="16">
        <v>27805.915321193959</v>
      </c>
      <c r="J186" s="16">
        <v>82122.328708288784</v>
      </c>
      <c r="K186" s="16">
        <v>38671.741572331375</v>
      </c>
      <c r="L186" s="16">
        <v>46073.373862575412</v>
      </c>
      <c r="M186" s="16">
        <v>47053.279593473904</v>
      </c>
      <c r="N186" s="16">
        <v>61573.659549102675</v>
      </c>
    </row>
    <row r="187" spans="1:14" x14ac:dyDescent="0.3">
      <c r="A187" s="15" t="str">
        <f>INDEX('R1. Scenario specifications'!$C$11:$C$49,MATCH($B187,'R1. Scenario specifications'!$A$11:$A$49,0))</f>
        <v>Current 1.5DS, 2030 start, 'Expect the Unexpected' but with cheap renewables</v>
      </c>
      <c r="B187" s="15" t="s">
        <v>22</v>
      </c>
      <c r="C187" s="15" t="s">
        <v>65</v>
      </c>
      <c r="D187" s="16">
        <v>32468.624412386762</v>
      </c>
      <c r="E187" s="16">
        <v>42253.589754542532</v>
      </c>
      <c r="F187" s="16">
        <v>31380.532283629185</v>
      </c>
      <c r="G187" s="16">
        <v>27415.193343318369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</row>
    <row r="188" spans="1:14" x14ac:dyDescent="0.3">
      <c r="A188" s="15" t="str">
        <f>INDEX('R1. Scenario specifications'!$C$11:$C$49,MATCH($B188,'R1. Scenario specifications'!$A$11:$A$49,0))</f>
        <v>Current 1.5DS, 2030 start, 'Expect the Unexpected' but with cheap renewables</v>
      </c>
      <c r="B188" s="15" t="s">
        <v>22</v>
      </c>
      <c r="C188" s="15" t="s">
        <v>66</v>
      </c>
      <c r="D188" s="16">
        <v>15194.635593940169</v>
      </c>
      <c r="E188" s="16">
        <v>15742.568461825467</v>
      </c>
      <c r="F188" s="16">
        <v>24458.947586771632</v>
      </c>
      <c r="G188" s="16">
        <v>20618.938999923124</v>
      </c>
      <c r="H188" s="16">
        <v>5313.2679445049644</v>
      </c>
      <c r="I188" s="16">
        <v>0</v>
      </c>
      <c r="J188" s="16">
        <v>0</v>
      </c>
      <c r="K188" s="16">
        <v>630.63167800218139</v>
      </c>
      <c r="L188" s="16">
        <v>1283.0136060328748</v>
      </c>
      <c r="M188" s="16">
        <v>1886.117497995383</v>
      </c>
      <c r="N188" s="16">
        <v>1421.7585110516654</v>
      </c>
    </row>
    <row r="189" spans="1:14" x14ac:dyDescent="0.3">
      <c r="A189" s="15" t="str">
        <f>INDEX('R1. Scenario specifications'!$C$11:$C$49,MATCH($B189,'R1. Scenario specifications'!$A$11:$A$49,0))</f>
        <v>Current 1.5DS, 2030 start, 'Expect the Unexpected' but with cheap renewables</v>
      </c>
      <c r="B189" s="15" t="s">
        <v>22</v>
      </c>
      <c r="C189" s="15" t="s">
        <v>75</v>
      </c>
      <c r="D189" s="16">
        <v>0</v>
      </c>
      <c r="E189" s="16">
        <v>0</v>
      </c>
      <c r="F189" s="16">
        <v>0</v>
      </c>
      <c r="G189" s="16">
        <v>0</v>
      </c>
      <c r="H189" s="16">
        <v>42.195719702894166</v>
      </c>
      <c r="I189" s="16">
        <v>8352.4644041516131</v>
      </c>
      <c r="J189" s="16">
        <v>34345.74566022434</v>
      </c>
      <c r="K189" s="16">
        <v>746.52139823851053</v>
      </c>
      <c r="L189" s="16">
        <v>1339.3434836590727</v>
      </c>
      <c r="M189" s="16">
        <v>1162.3958742547522</v>
      </c>
      <c r="N189" s="16">
        <v>1407.1167755487259</v>
      </c>
    </row>
    <row r="190" spans="1:14" x14ac:dyDescent="0.3">
      <c r="A190" s="15" t="str">
        <f>INDEX('R1. Scenario specifications'!$C$11:$C$49,MATCH($B190,'R1. Scenario specifications'!$A$11:$A$49,0))</f>
        <v>Current 1.5DS, 2030 start, 'Expect the Unexpected' but with cheap renewables</v>
      </c>
      <c r="B190" s="15" t="s">
        <v>22</v>
      </c>
      <c r="C190" s="15" t="s">
        <v>67</v>
      </c>
      <c r="D190" s="16">
        <v>202.44802165440652</v>
      </c>
      <c r="E190" s="16">
        <v>194.35225063586262</v>
      </c>
      <c r="F190" s="16">
        <v>2546.6819220132293</v>
      </c>
      <c r="G190" s="16">
        <v>4016.4485737409777</v>
      </c>
      <c r="H190" s="16">
        <v>13793.643042020358</v>
      </c>
      <c r="I190" s="16">
        <v>33936.253978158798</v>
      </c>
      <c r="J190" s="16">
        <v>32566.316943407499</v>
      </c>
      <c r="K190" s="16">
        <v>30552.945597252161</v>
      </c>
      <c r="L190" s="16">
        <v>20729.883285459458</v>
      </c>
      <c r="M190" s="16">
        <v>5751.3245195830823</v>
      </c>
      <c r="N190" s="16">
        <v>7482.7285960453464</v>
      </c>
    </row>
    <row r="191" spans="1:14" x14ac:dyDescent="0.3">
      <c r="A191" s="15" t="str">
        <f>INDEX('R1. Scenario specifications'!$C$11:$C$49,MATCH($B191,'R1. Scenario specifications'!$A$11:$A$49,0))</f>
        <v>Current 1.5DS, 2030 start, 'Expect the Unexpected' but with cheap renewables</v>
      </c>
      <c r="B191" s="15" t="s">
        <v>22</v>
      </c>
      <c r="C191" s="15" t="s">
        <v>68</v>
      </c>
      <c r="D191" s="16">
        <v>10255.125599999994</v>
      </c>
      <c r="E191" s="16">
        <v>10316.025032480371</v>
      </c>
      <c r="F191" s="16">
        <v>14410.158052002915</v>
      </c>
      <c r="G191" s="16">
        <v>17748.387078330801</v>
      </c>
      <c r="H191" s="16">
        <v>21497.744184348328</v>
      </c>
      <c r="I191" s="16">
        <v>30984.787836564905</v>
      </c>
      <c r="J191" s="16">
        <v>34622.659856616832</v>
      </c>
      <c r="K191" s="16">
        <v>35253.322127343221</v>
      </c>
      <c r="L191" s="16">
        <v>33267.442639755536</v>
      </c>
      <c r="M191" s="16">
        <v>35565.799184430572</v>
      </c>
      <c r="N191" s="16">
        <v>37561.503568062559</v>
      </c>
    </row>
    <row r="192" spans="1:14" x14ac:dyDescent="0.3">
      <c r="A192" s="15" t="str">
        <f>INDEX('R1. Scenario specifications'!$C$11:$C$49,MATCH($B192,'R1. Scenario specifications'!$A$11:$A$49,0))</f>
        <v>Current 1.5DS, 2030 start, 'Expect the Unexpected' but with cheap renewables</v>
      </c>
      <c r="B192" s="15" t="s">
        <v>22</v>
      </c>
      <c r="C192" s="15" t="s">
        <v>69</v>
      </c>
      <c r="D192" s="16">
        <v>9499.4101148835816</v>
      </c>
      <c r="E192" s="16">
        <v>9854.768593125913</v>
      </c>
      <c r="F192" s="16">
        <v>13753.197500000006</v>
      </c>
      <c r="G192" s="16">
        <v>14596.416971320803</v>
      </c>
      <c r="H192" s="16">
        <v>15649.957222630914</v>
      </c>
      <c r="I192" s="16">
        <v>23742.389333134117</v>
      </c>
      <c r="J192" s="16">
        <v>26354.941186773027</v>
      </c>
      <c r="K192" s="16">
        <v>27229.483373136332</v>
      </c>
      <c r="L192" s="16">
        <v>28602.561522550051</v>
      </c>
      <c r="M192" s="16">
        <v>31505.788493463206</v>
      </c>
      <c r="N192" s="16">
        <v>32513.262230038632</v>
      </c>
    </row>
    <row r="193" spans="1:14" x14ac:dyDescent="0.3">
      <c r="A193" s="15" t="str">
        <f>INDEX('R1. Scenario specifications'!$C$11:$C$49,MATCH($B193,'R1. Scenario specifications'!$A$11:$A$49,0))</f>
        <v>Current 1.5DS, 2030 start, 'Expect the Unexpected' but with cheap renewables</v>
      </c>
      <c r="B193" s="15" t="s">
        <v>22</v>
      </c>
      <c r="C193" s="15" t="s">
        <v>70</v>
      </c>
      <c r="D193" s="16">
        <v>2379.5369238501598</v>
      </c>
      <c r="E193" s="16">
        <v>2356.8190162179044</v>
      </c>
      <c r="F193" s="16">
        <v>2308.8771400062924</v>
      </c>
      <c r="G193" s="16">
        <v>1517.9912138207492</v>
      </c>
      <c r="H193" s="16">
        <v>99.356517890783735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</row>
    <row r="194" spans="1:14" x14ac:dyDescent="0.3">
      <c r="A194" s="15" t="str">
        <f>INDEX('R1. Scenario specifications'!$C$11:$C$49,MATCH($B194,'R1. Scenario specifications'!$A$11:$A$49,0))</f>
        <v>Current 1.5DS, 2030 start, 'Expect the Unexpected' but with cheap renewables</v>
      </c>
      <c r="B194" s="15" t="s">
        <v>22</v>
      </c>
      <c r="C194" s="15" t="s">
        <v>71</v>
      </c>
      <c r="D194" s="16">
        <v>67.937052631788802</v>
      </c>
      <c r="E194" s="16">
        <v>458.66984800047192</v>
      </c>
      <c r="F194" s="16">
        <v>1278.4438452900149</v>
      </c>
      <c r="G194" s="16">
        <v>3882.7361780122792</v>
      </c>
      <c r="H194" s="16">
        <v>17187.102644780392</v>
      </c>
      <c r="I194" s="16">
        <v>44317.050139644074</v>
      </c>
      <c r="J194" s="16">
        <v>89575.845590468525</v>
      </c>
      <c r="K194" s="16">
        <v>70951.267849045864</v>
      </c>
      <c r="L194" s="16">
        <v>76145.466455904869</v>
      </c>
      <c r="M194" s="16">
        <v>89170.206566401088</v>
      </c>
      <c r="N194" s="16">
        <v>96700.332510028951</v>
      </c>
    </row>
    <row r="195" spans="1:14" x14ac:dyDescent="0.3">
      <c r="A195" s="15" t="str">
        <f>INDEX('R1. Scenario specifications'!$C$11:$C$49,MATCH($B195,'R1. Scenario specifications'!$A$11:$A$49,0))</f>
        <v>Current 1.5DS, 2030 start, 'Expect the Unexpected' but with cheap renewables</v>
      </c>
      <c r="B195" s="15" t="s">
        <v>22</v>
      </c>
      <c r="C195" s="15" t="s">
        <v>72</v>
      </c>
      <c r="D195" s="16">
        <v>0.68787021919935687</v>
      </c>
      <c r="E195" s="16">
        <v>0.6257617671977489</v>
      </c>
      <c r="F195" s="16">
        <v>0.52638824399517514</v>
      </c>
      <c r="G195" s="16">
        <v>0.35092549599678308</v>
      </c>
      <c r="H195" s="16">
        <v>0.17546274799839173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</row>
    <row r="196" spans="1:14" x14ac:dyDescent="0.3">
      <c r="A196" s="15" t="str">
        <f>INDEX('R1. Scenario specifications'!$C$11:$C$49,MATCH($B196,'R1. Scenario specifications'!$A$11:$A$49,0))</f>
        <v>Current 1.5DS, 2030 start, 'Expect the Unexpected' but with cheap renewables</v>
      </c>
      <c r="B196" s="15" t="s">
        <v>22</v>
      </c>
      <c r="C196" s="15" t="s">
        <v>76</v>
      </c>
      <c r="D196" s="16">
        <v>1.963099940637433</v>
      </c>
      <c r="E196" s="16">
        <v>1.7858497922310177</v>
      </c>
      <c r="F196" s="16">
        <v>1.5022495547807513</v>
      </c>
      <c r="G196" s="16">
        <v>1.0014997031871673</v>
      </c>
      <c r="H196" s="16">
        <v>0.50074985159358421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</row>
    <row r="197" spans="1:14" x14ac:dyDescent="0.3">
      <c r="A197" s="15" t="str">
        <f>INDEX('R1. Scenario specifications'!$C$11:$C$49,MATCH($B197,'R1. Scenario specifications'!$A$11:$A$49,0))</f>
        <v>Current 1.5DS, 2030 start, 'Expect the Unexpected' but with cheap renewables</v>
      </c>
      <c r="B197" s="15" t="s">
        <v>22</v>
      </c>
      <c r="C197" s="15" t="s">
        <v>73</v>
      </c>
      <c r="D197" s="16">
        <v>1517.4635089937533</v>
      </c>
      <c r="E197" s="16">
        <v>1704.941889708542</v>
      </c>
      <c r="F197" s="16">
        <v>2729.4881269668758</v>
      </c>
      <c r="G197" s="16">
        <v>4500.4567624903657</v>
      </c>
      <c r="H197" s="16">
        <v>20285.33893585542</v>
      </c>
      <c r="I197" s="16">
        <v>44919.203244150805</v>
      </c>
      <c r="J197" s="16">
        <v>98769.298894854874</v>
      </c>
      <c r="K197" s="16">
        <v>73261.469037965027</v>
      </c>
      <c r="L197" s="16">
        <v>71761.891920956463</v>
      </c>
      <c r="M197" s="16">
        <v>89474.729088898021</v>
      </c>
      <c r="N197" s="16">
        <v>117587.18812943801</v>
      </c>
    </row>
    <row r="198" spans="1:14" x14ac:dyDescent="0.3">
      <c r="A198" s="15" t="str">
        <f>INDEX('R1. Scenario specifications'!$C$11:$C$49,MATCH($B198,'R1. Scenario specifications'!$A$11:$A$49,0))</f>
        <v>Current 1.5DS, 2020 start, 'Expect the Unexpected' but with cheap CCS</v>
      </c>
      <c r="B198" s="15" t="s">
        <v>23</v>
      </c>
      <c r="C198" s="15" t="s">
        <v>64</v>
      </c>
      <c r="D198" s="16">
        <v>225.4470750919798</v>
      </c>
      <c r="E198" s="16">
        <v>436.21576252446346</v>
      </c>
      <c r="F198" s="16">
        <v>2791.4850951746107</v>
      </c>
      <c r="G198" s="16">
        <v>15111.495941863472</v>
      </c>
      <c r="H198" s="16">
        <v>11875.487023681153</v>
      </c>
      <c r="I198" s="16">
        <v>943.37605825737114</v>
      </c>
      <c r="J198" s="16">
        <v>252.3242499171441</v>
      </c>
      <c r="K198" s="16">
        <v>0</v>
      </c>
      <c r="L198" s="16">
        <v>77.044442168855511</v>
      </c>
      <c r="M198" s="16">
        <v>74.056426473881089</v>
      </c>
      <c r="N198" s="16">
        <v>71.254629280388599</v>
      </c>
    </row>
    <row r="199" spans="1:14" x14ac:dyDescent="0.3">
      <c r="A199" s="15" t="str">
        <f>INDEX('R1. Scenario specifications'!$C$11:$C$49,MATCH($B199,'R1. Scenario specifications'!$A$11:$A$49,0))</f>
        <v>Current 1.5DS, 2020 start, 'Expect the Unexpected' but with cheap CCS</v>
      </c>
      <c r="B199" s="15" t="s">
        <v>23</v>
      </c>
      <c r="C199" s="15" t="s">
        <v>74</v>
      </c>
      <c r="D199" s="16">
        <v>0</v>
      </c>
      <c r="E199" s="16">
        <v>0</v>
      </c>
      <c r="F199" s="16">
        <v>0</v>
      </c>
      <c r="G199" s="16">
        <v>411.85920133598563</v>
      </c>
      <c r="H199" s="16">
        <v>12251.918228810635</v>
      </c>
      <c r="I199" s="16">
        <v>28612.285084610452</v>
      </c>
      <c r="J199" s="16">
        <v>68635.890817195614</v>
      </c>
      <c r="K199" s="16">
        <v>66605.898989985842</v>
      </c>
      <c r="L199" s="16">
        <v>76138.558233582837</v>
      </c>
      <c r="M199" s="16">
        <v>90007.089568683441</v>
      </c>
      <c r="N199" s="16">
        <v>97579.00668104463</v>
      </c>
    </row>
    <row r="200" spans="1:14" x14ac:dyDescent="0.3">
      <c r="A200" s="15" t="str">
        <f>INDEX('R1. Scenario specifications'!$C$11:$C$49,MATCH($B200,'R1. Scenario specifications'!$A$11:$A$49,0))</f>
        <v>Current 1.5DS, 2020 start, 'Expect the Unexpected' but with cheap CCS</v>
      </c>
      <c r="B200" s="15" t="s">
        <v>23</v>
      </c>
      <c r="C200" s="15" t="s">
        <v>65</v>
      </c>
      <c r="D200" s="16">
        <v>32468.624412386762</v>
      </c>
      <c r="E200" s="16">
        <v>42253.589754542532</v>
      </c>
      <c r="F200" s="16">
        <v>31380.532283629185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0</v>
      </c>
    </row>
    <row r="201" spans="1:14" x14ac:dyDescent="0.3">
      <c r="A201" s="15" t="str">
        <f>INDEX('R1. Scenario specifications'!$C$11:$C$49,MATCH($B201,'R1. Scenario specifications'!$A$11:$A$49,0))</f>
        <v>Current 1.5DS, 2020 start, 'Expect the Unexpected' but with cheap CCS</v>
      </c>
      <c r="B201" s="15" t="s">
        <v>23</v>
      </c>
      <c r="C201" s="15" t="s">
        <v>66</v>
      </c>
      <c r="D201" s="16">
        <v>15194.635593940169</v>
      </c>
      <c r="E201" s="16">
        <v>15742.568461825467</v>
      </c>
      <c r="F201" s="16">
        <v>24458.947586771632</v>
      </c>
      <c r="G201" s="16">
        <v>26628.654401232579</v>
      </c>
      <c r="H201" s="16">
        <v>2174.6148004567785</v>
      </c>
      <c r="I201" s="16">
        <v>0</v>
      </c>
      <c r="J201" s="16">
        <v>0</v>
      </c>
      <c r="K201" s="16">
        <v>5.7801305038705397</v>
      </c>
      <c r="L201" s="16">
        <v>5.6105705469462004</v>
      </c>
      <c r="M201" s="16">
        <v>0</v>
      </c>
      <c r="N201" s="16">
        <v>0</v>
      </c>
    </row>
    <row r="202" spans="1:14" x14ac:dyDescent="0.3">
      <c r="A202" s="15" t="str">
        <f>INDEX('R1. Scenario specifications'!$C$11:$C$49,MATCH($B202,'R1. Scenario specifications'!$A$11:$A$49,0))</f>
        <v>Current 1.5DS, 2020 start, 'Expect the Unexpected' but with cheap CCS</v>
      </c>
      <c r="B202" s="15" t="s">
        <v>23</v>
      </c>
      <c r="C202" s="15" t="s">
        <v>75</v>
      </c>
      <c r="D202" s="16">
        <v>0</v>
      </c>
      <c r="E202" s="16">
        <v>0</v>
      </c>
      <c r="F202" s="16">
        <v>0</v>
      </c>
      <c r="G202" s="16">
        <v>14.04837027201434</v>
      </c>
      <c r="H202" s="16">
        <v>3750.9695765478509</v>
      </c>
      <c r="I202" s="16">
        <v>38128.366768547632</v>
      </c>
      <c r="J202" s="16">
        <v>26791.185654561996</v>
      </c>
      <c r="K202" s="16">
        <v>6259.0154720623732</v>
      </c>
      <c r="L202" s="16">
        <v>8547.2922312473638</v>
      </c>
      <c r="M202" s="16">
        <v>5755.1495045976289</v>
      </c>
      <c r="N202" s="16">
        <v>10463.869954634378</v>
      </c>
    </row>
    <row r="203" spans="1:14" x14ac:dyDescent="0.3">
      <c r="A203" s="15" t="str">
        <f>INDEX('R1. Scenario specifications'!$C$11:$C$49,MATCH($B203,'R1. Scenario specifications'!$A$11:$A$49,0))</f>
        <v>Current 1.5DS, 2020 start, 'Expect the Unexpected' but with cheap CCS</v>
      </c>
      <c r="B203" s="15" t="s">
        <v>23</v>
      </c>
      <c r="C203" s="15" t="s">
        <v>67</v>
      </c>
      <c r="D203" s="16">
        <v>202.44802165440652</v>
      </c>
      <c r="E203" s="16">
        <v>194.35225063586262</v>
      </c>
      <c r="F203" s="16">
        <v>2546.6819220132293</v>
      </c>
      <c r="G203" s="16">
        <v>6015.8253202910828</v>
      </c>
      <c r="H203" s="16">
        <v>21974.649750125736</v>
      </c>
      <c r="I203" s="16">
        <v>28066.878523034095</v>
      </c>
      <c r="J203" s="16">
        <v>27279.357498741734</v>
      </c>
      <c r="K203" s="16">
        <v>23005.616021570702</v>
      </c>
      <c r="L203" s="16">
        <v>11841.729738855562</v>
      </c>
      <c r="M203" s="16">
        <v>9932.3319439797506</v>
      </c>
      <c r="N203" s="16">
        <v>21922.763256121478</v>
      </c>
    </row>
    <row r="204" spans="1:14" x14ac:dyDescent="0.3">
      <c r="A204" s="15" t="str">
        <f>INDEX('R1. Scenario specifications'!$C$11:$C$49,MATCH($B204,'R1. Scenario specifications'!$A$11:$A$49,0))</f>
        <v>Current 1.5DS, 2020 start, 'Expect the Unexpected' but with cheap CCS</v>
      </c>
      <c r="B204" s="15" t="s">
        <v>23</v>
      </c>
      <c r="C204" s="15" t="s">
        <v>68</v>
      </c>
      <c r="D204" s="16">
        <v>10255.125599999994</v>
      </c>
      <c r="E204" s="16">
        <v>10316.025032480371</v>
      </c>
      <c r="F204" s="16">
        <v>14410.158052002915</v>
      </c>
      <c r="G204" s="16">
        <v>18399.313365473809</v>
      </c>
      <c r="H204" s="16">
        <v>28041.724814443151</v>
      </c>
      <c r="I204" s="16">
        <v>33044.461993388039</v>
      </c>
      <c r="J204" s="16">
        <v>36793.970779941599</v>
      </c>
      <c r="K204" s="16">
        <v>36958.05487319376</v>
      </c>
      <c r="L204" s="16">
        <v>38167.801430871928</v>
      </c>
      <c r="M204" s="16">
        <v>41747.097955318604</v>
      </c>
      <c r="N204" s="16">
        <v>42824.507614979368</v>
      </c>
    </row>
    <row r="205" spans="1:14" x14ac:dyDescent="0.3">
      <c r="A205" s="15" t="str">
        <f>INDEX('R1. Scenario specifications'!$C$11:$C$49,MATCH($B205,'R1. Scenario specifications'!$A$11:$A$49,0))</f>
        <v>Current 1.5DS, 2020 start, 'Expect the Unexpected' but with cheap CCS</v>
      </c>
      <c r="B205" s="15" t="s">
        <v>23</v>
      </c>
      <c r="C205" s="15" t="s">
        <v>69</v>
      </c>
      <c r="D205" s="16">
        <v>9499.4101148835816</v>
      </c>
      <c r="E205" s="16">
        <v>9854.768593125913</v>
      </c>
      <c r="F205" s="16">
        <v>13753.197500000006</v>
      </c>
      <c r="G205" s="16">
        <v>14596.416971320803</v>
      </c>
      <c r="H205" s="16">
        <v>18064.823542888713</v>
      </c>
      <c r="I205" s="16">
        <v>24642.119999999995</v>
      </c>
      <c r="J205" s="16">
        <v>27037.467211425872</v>
      </c>
      <c r="K205" s="16">
        <v>28700.562694233689</v>
      </c>
      <c r="L205" s="16">
        <v>30934.537954593761</v>
      </c>
      <c r="M205" s="16">
        <v>37924.829117802976</v>
      </c>
      <c r="N205" s="16">
        <v>39733.174999999996</v>
      </c>
    </row>
    <row r="206" spans="1:14" x14ac:dyDescent="0.3">
      <c r="A206" s="15" t="str">
        <f>INDEX('R1. Scenario specifications'!$C$11:$C$49,MATCH($B206,'R1. Scenario specifications'!$A$11:$A$49,0))</f>
        <v>Current 1.5DS, 2020 start, 'Expect the Unexpected' but with cheap CCS</v>
      </c>
      <c r="B206" s="15" t="s">
        <v>23</v>
      </c>
      <c r="C206" s="15" t="s">
        <v>70</v>
      </c>
      <c r="D206" s="16">
        <v>2379.5369238501598</v>
      </c>
      <c r="E206" s="16">
        <v>2356.8190162179044</v>
      </c>
      <c r="F206" s="16">
        <v>2308.8771400062924</v>
      </c>
      <c r="G206" s="16">
        <v>1503.8223551611877</v>
      </c>
      <c r="H206" s="16">
        <v>67.922332266666331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</row>
    <row r="207" spans="1:14" x14ac:dyDescent="0.3">
      <c r="A207" s="15" t="str">
        <f>INDEX('R1. Scenario specifications'!$C$11:$C$49,MATCH($B207,'R1. Scenario specifications'!$A$11:$A$49,0))</f>
        <v>Current 1.5DS, 2020 start, 'Expect the Unexpected' but with cheap CCS</v>
      </c>
      <c r="B207" s="15" t="s">
        <v>23</v>
      </c>
      <c r="C207" s="15" t="s">
        <v>71</v>
      </c>
      <c r="D207" s="16">
        <v>67.937052631788802</v>
      </c>
      <c r="E207" s="16">
        <v>458.66984800047192</v>
      </c>
      <c r="F207" s="16">
        <v>1278.4438452900149</v>
      </c>
      <c r="G207" s="16">
        <v>6138.8817927561367</v>
      </c>
      <c r="H207" s="16">
        <v>22945.38537959004</v>
      </c>
      <c r="I207" s="16">
        <v>52838.7638734707</v>
      </c>
      <c r="J207" s="16">
        <v>79515.615794443394</v>
      </c>
      <c r="K207" s="16">
        <v>73574.166531054405</v>
      </c>
      <c r="L207" s="16">
        <v>90392.060922664139</v>
      </c>
      <c r="M207" s="16">
        <v>102263.10320285623</v>
      </c>
      <c r="N207" s="16">
        <v>117542.93088730461</v>
      </c>
    </row>
    <row r="208" spans="1:14" x14ac:dyDescent="0.3">
      <c r="A208" s="15" t="str">
        <f>INDEX('R1. Scenario specifications'!$C$11:$C$49,MATCH($B208,'R1. Scenario specifications'!$A$11:$A$49,0))</f>
        <v>Current 1.5DS, 2020 start, 'Expect the Unexpected' but with cheap CCS</v>
      </c>
      <c r="B208" s="15" t="s">
        <v>23</v>
      </c>
      <c r="C208" s="15" t="s">
        <v>72</v>
      </c>
      <c r="D208" s="16">
        <v>0.68787021919935687</v>
      </c>
      <c r="E208" s="16">
        <v>0.6257617671977489</v>
      </c>
      <c r="F208" s="16">
        <v>0.52638824399517514</v>
      </c>
      <c r="G208" s="16">
        <v>0.35092549599678308</v>
      </c>
      <c r="H208" s="16">
        <v>0.17546274799839173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</row>
    <row r="209" spans="1:14" x14ac:dyDescent="0.3">
      <c r="A209" s="15" t="str">
        <f>INDEX('R1. Scenario specifications'!$C$11:$C$49,MATCH($B209,'R1. Scenario specifications'!$A$11:$A$49,0))</f>
        <v>Current 1.5DS, 2020 start, 'Expect the Unexpected' but with cheap CCS</v>
      </c>
      <c r="B209" s="15" t="s">
        <v>23</v>
      </c>
      <c r="C209" s="15" t="s">
        <v>76</v>
      </c>
      <c r="D209" s="16">
        <v>1.963099940637433</v>
      </c>
      <c r="E209" s="16">
        <v>1.7858497922310177</v>
      </c>
      <c r="F209" s="16">
        <v>1.5022495547807513</v>
      </c>
      <c r="G209" s="16">
        <v>1.0014997031871673</v>
      </c>
      <c r="H209" s="16">
        <v>0.50074985159358421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</row>
    <row r="210" spans="1:14" x14ac:dyDescent="0.3">
      <c r="A210" s="15" t="str">
        <f>INDEX('R1. Scenario specifications'!$C$11:$C$49,MATCH($B210,'R1. Scenario specifications'!$A$11:$A$49,0))</f>
        <v>Current 1.5DS, 2020 start, 'Expect the Unexpected' but with cheap CCS</v>
      </c>
      <c r="B210" s="15" t="s">
        <v>23</v>
      </c>
      <c r="C210" s="15" t="s">
        <v>73</v>
      </c>
      <c r="D210" s="16">
        <v>1517.4635089937533</v>
      </c>
      <c r="E210" s="16">
        <v>1704.941889708542</v>
      </c>
      <c r="F210" s="16">
        <v>2729.4881269668758</v>
      </c>
      <c r="G210" s="16">
        <v>12983.674266296446</v>
      </c>
      <c r="H210" s="16">
        <v>30558.620047931257</v>
      </c>
      <c r="I210" s="16">
        <v>61717.182894905127</v>
      </c>
      <c r="J210" s="16">
        <v>89926.964465747733</v>
      </c>
      <c r="K210" s="16">
        <v>86192.105131849341</v>
      </c>
      <c r="L210" s="16">
        <v>113552.47530732673</v>
      </c>
      <c r="M210" s="16">
        <v>148490.55107820226</v>
      </c>
      <c r="N210" s="16">
        <v>198431.31608334504</v>
      </c>
    </row>
    <row r="211" spans="1:14" x14ac:dyDescent="0.3">
      <c r="A211" s="15" t="str">
        <f>INDEX('R1. Scenario specifications'!$C$11:$C$49,MATCH($B211,'R1. Scenario specifications'!$A$11:$A$49,0))</f>
        <v>Current 1.5DS, 2030 start, 'Expect the Unexpected' but with cheap CCS</v>
      </c>
      <c r="B211" s="15" t="s">
        <v>24</v>
      </c>
      <c r="C211" s="15" t="s">
        <v>64</v>
      </c>
      <c r="D211" s="16">
        <v>225.4470750919798</v>
      </c>
      <c r="E211" s="16">
        <v>436.21576252446346</v>
      </c>
      <c r="F211" s="16">
        <v>2791.4850951746107</v>
      </c>
      <c r="G211" s="16">
        <v>11749.6186402398</v>
      </c>
      <c r="H211" s="16">
        <v>22174.944037661226</v>
      </c>
      <c r="I211" s="16">
        <v>2940.3972778433308</v>
      </c>
      <c r="J211" s="16">
        <v>522.42738129426084</v>
      </c>
      <c r="K211" s="16">
        <v>190.24581224579214</v>
      </c>
      <c r="L211" s="16">
        <v>143.18432352035262</v>
      </c>
      <c r="M211" s="16">
        <v>124.54080277780871</v>
      </c>
      <c r="N211" s="16">
        <v>18.738596169292649</v>
      </c>
    </row>
    <row r="212" spans="1:14" x14ac:dyDescent="0.3">
      <c r="A212" s="15" t="str">
        <f>INDEX('R1. Scenario specifications'!$C$11:$C$49,MATCH($B212,'R1. Scenario specifications'!$A$11:$A$49,0))</f>
        <v>Current 1.5DS, 2030 start, 'Expect the Unexpected' but with cheap CCS</v>
      </c>
      <c r="B212" s="15" t="s">
        <v>24</v>
      </c>
      <c r="C212" s="15" t="s">
        <v>74</v>
      </c>
      <c r="D212" s="16">
        <v>0</v>
      </c>
      <c r="E212" s="16">
        <v>0</v>
      </c>
      <c r="F212" s="16">
        <v>0</v>
      </c>
      <c r="G212" s="16">
        <v>0</v>
      </c>
      <c r="H212" s="16">
        <v>383.71185190510585</v>
      </c>
      <c r="I212" s="16">
        <v>27803.364403402542</v>
      </c>
      <c r="J212" s="16">
        <v>82122.328708288798</v>
      </c>
      <c r="K212" s="16">
        <v>39120.0670075339</v>
      </c>
      <c r="L212" s="16">
        <v>46090.11800985931</v>
      </c>
      <c r="M212" s="16">
        <v>46783.68651530434</v>
      </c>
      <c r="N212" s="16">
        <v>61569.278533076031</v>
      </c>
    </row>
    <row r="213" spans="1:14" x14ac:dyDescent="0.3">
      <c r="A213" s="15" t="str">
        <f>INDEX('R1. Scenario specifications'!$C$11:$C$49,MATCH($B213,'R1. Scenario specifications'!$A$11:$A$49,0))</f>
        <v>Current 1.5DS, 2030 start, 'Expect the Unexpected' but with cheap CCS</v>
      </c>
      <c r="B213" s="15" t="s">
        <v>24</v>
      </c>
      <c r="C213" s="15" t="s">
        <v>65</v>
      </c>
      <c r="D213" s="16">
        <v>32468.624412386762</v>
      </c>
      <c r="E213" s="16">
        <v>42253.589754542532</v>
      </c>
      <c r="F213" s="16">
        <v>31380.532283629185</v>
      </c>
      <c r="G213" s="16">
        <v>27415.193343318369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</row>
    <row r="214" spans="1:14" x14ac:dyDescent="0.3">
      <c r="A214" s="15" t="str">
        <f>INDEX('R1. Scenario specifications'!$C$11:$C$49,MATCH($B214,'R1. Scenario specifications'!$A$11:$A$49,0))</f>
        <v>Current 1.5DS, 2030 start, 'Expect the Unexpected' but with cheap CCS</v>
      </c>
      <c r="B214" s="15" t="s">
        <v>24</v>
      </c>
      <c r="C214" s="15" t="s">
        <v>66</v>
      </c>
      <c r="D214" s="16">
        <v>15194.635593940169</v>
      </c>
      <c r="E214" s="16">
        <v>15742.568461825467</v>
      </c>
      <c r="F214" s="16">
        <v>24458.947586771632</v>
      </c>
      <c r="G214" s="16">
        <v>20618.938999923124</v>
      </c>
      <c r="H214" s="16">
        <v>5353.5925935504829</v>
      </c>
      <c r="I214" s="16">
        <v>0</v>
      </c>
      <c r="J214" s="16">
        <v>0</v>
      </c>
      <c r="K214" s="16">
        <v>643.80186962950006</v>
      </c>
      <c r="L214" s="16">
        <v>1249.2111649201095</v>
      </c>
      <c r="M214" s="16">
        <v>1703.1016512271838</v>
      </c>
      <c r="N214" s="16">
        <v>1339.9327252068069</v>
      </c>
    </row>
    <row r="215" spans="1:14" x14ac:dyDescent="0.3">
      <c r="A215" s="15" t="str">
        <f>INDEX('R1. Scenario specifications'!$C$11:$C$49,MATCH($B215,'R1. Scenario specifications'!$A$11:$A$49,0))</f>
        <v>Current 1.5DS, 2030 start, 'Expect the Unexpected' but with cheap CCS</v>
      </c>
      <c r="B215" s="15" t="s">
        <v>24</v>
      </c>
      <c r="C215" s="15" t="s">
        <v>75</v>
      </c>
      <c r="D215" s="16">
        <v>0</v>
      </c>
      <c r="E215" s="16">
        <v>0</v>
      </c>
      <c r="F215" s="16">
        <v>0</v>
      </c>
      <c r="G215" s="16">
        <v>0</v>
      </c>
      <c r="H215" s="16">
        <v>42.195719702894166</v>
      </c>
      <c r="I215" s="16">
        <v>8371.7763478511024</v>
      </c>
      <c r="J215" s="16">
        <v>34341.23570693683</v>
      </c>
      <c r="K215" s="16">
        <v>720.97096561475826</v>
      </c>
      <c r="L215" s="16">
        <v>1284.3211741334844</v>
      </c>
      <c r="M215" s="16">
        <v>1144.1517867316356</v>
      </c>
      <c r="N215" s="16">
        <v>1376.6143175932862</v>
      </c>
    </row>
    <row r="216" spans="1:14" x14ac:dyDescent="0.3">
      <c r="A216" s="15" t="str">
        <f>INDEX('R1. Scenario specifications'!$C$11:$C$49,MATCH($B216,'R1. Scenario specifications'!$A$11:$A$49,0))</f>
        <v>Current 1.5DS, 2030 start, 'Expect the Unexpected' but with cheap CCS</v>
      </c>
      <c r="B216" s="15" t="s">
        <v>24</v>
      </c>
      <c r="C216" s="15" t="s">
        <v>67</v>
      </c>
      <c r="D216" s="16">
        <v>202.44802165440652</v>
      </c>
      <c r="E216" s="16">
        <v>194.35225063586262</v>
      </c>
      <c r="F216" s="16">
        <v>2546.6819220132293</v>
      </c>
      <c r="G216" s="16">
        <v>4016.4485737409777</v>
      </c>
      <c r="H216" s="16">
        <v>13753.318392974839</v>
      </c>
      <c r="I216" s="16">
        <v>33916.665955772245</v>
      </c>
      <c r="J216" s="16">
        <v>32546.728921021113</v>
      </c>
      <c r="K216" s="16">
        <v>30394.186624367947</v>
      </c>
      <c r="L216" s="16">
        <v>20960.084336331434</v>
      </c>
      <c r="M216" s="16">
        <v>5828.2862691898672</v>
      </c>
      <c r="N216" s="16">
        <v>7407.1524580916703</v>
      </c>
    </row>
    <row r="217" spans="1:14" x14ac:dyDescent="0.3">
      <c r="A217" s="15" t="str">
        <f>INDEX('R1. Scenario specifications'!$C$11:$C$49,MATCH($B217,'R1. Scenario specifications'!$A$11:$A$49,0))</f>
        <v>Current 1.5DS, 2030 start, 'Expect the Unexpected' but with cheap CCS</v>
      </c>
      <c r="B217" s="15" t="s">
        <v>24</v>
      </c>
      <c r="C217" s="15" t="s">
        <v>68</v>
      </c>
      <c r="D217" s="16">
        <v>10255.125599999994</v>
      </c>
      <c r="E217" s="16">
        <v>10316.025032480371</v>
      </c>
      <c r="F217" s="16">
        <v>14410.158052002915</v>
      </c>
      <c r="G217" s="16">
        <v>17748.387078330801</v>
      </c>
      <c r="H217" s="16">
        <v>21497.744184348325</v>
      </c>
      <c r="I217" s="16">
        <v>30984.787836564905</v>
      </c>
      <c r="J217" s="16">
        <v>34651.131302459442</v>
      </c>
      <c r="K217" s="16">
        <v>35271.782237469655</v>
      </c>
      <c r="L217" s="16">
        <v>33274.118132074742</v>
      </c>
      <c r="M217" s="16">
        <v>35594.661604171299</v>
      </c>
      <c r="N217" s="16">
        <v>37541.648200825533</v>
      </c>
    </row>
    <row r="218" spans="1:14" x14ac:dyDescent="0.3">
      <c r="A218" s="15" t="str">
        <f>INDEX('R1. Scenario specifications'!$C$11:$C$49,MATCH($B218,'R1. Scenario specifications'!$A$11:$A$49,0))</f>
        <v>Current 1.5DS, 2030 start, 'Expect the Unexpected' but with cheap CCS</v>
      </c>
      <c r="B218" s="15" t="s">
        <v>24</v>
      </c>
      <c r="C218" s="15" t="s">
        <v>69</v>
      </c>
      <c r="D218" s="16">
        <v>9499.4101148835816</v>
      </c>
      <c r="E218" s="16">
        <v>9854.768593125913</v>
      </c>
      <c r="F218" s="16">
        <v>13753.197500000006</v>
      </c>
      <c r="G218" s="16">
        <v>14596.416971320803</v>
      </c>
      <c r="H218" s="16">
        <v>15649.957222630914</v>
      </c>
      <c r="I218" s="16">
        <v>23742.384242040222</v>
      </c>
      <c r="J218" s="16">
        <v>26354.941186773027</v>
      </c>
      <c r="K218" s="16">
        <v>26116.787919967883</v>
      </c>
      <c r="L218" s="16">
        <v>28602.561522550051</v>
      </c>
      <c r="M218" s="16">
        <v>31875.932129022338</v>
      </c>
      <c r="N218" s="16">
        <v>32667.99213136383</v>
      </c>
    </row>
    <row r="219" spans="1:14" x14ac:dyDescent="0.3">
      <c r="A219" s="15" t="str">
        <f>INDEX('R1. Scenario specifications'!$C$11:$C$49,MATCH($B219,'R1. Scenario specifications'!$A$11:$A$49,0))</f>
        <v>Current 1.5DS, 2030 start, 'Expect the Unexpected' but with cheap CCS</v>
      </c>
      <c r="B219" s="15" t="s">
        <v>24</v>
      </c>
      <c r="C219" s="15" t="s">
        <v>70</v>
      </c>
      <c r="D219" s="16">
        <v>2379.5369238501598</v>
      </c>
      <c r="E219" s="16">
        <v>2356.8190162179044</v>
      </c>
      <c r="F219" s="16">
        <v>2308.8771400062924</v>
      </c>
      <c r="G219" s="16">
        <v>1517.9912138207492</v>
      </c>
      <c r="H219" s="16">
        <v>99.356517890783891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0</v>
      </c>
    </row>
    <row r="220" spans="1:14" x14ac:dyDescent="0.3">
      <c r="A220" s="15" t="str">
        <f>INDEX('R1. Scenario specifications'!$C$11:$C$49,MATCH($B220,'R1. Scenario specifications'!$A$11:$A$49,0))</f>
        <v>Current 1.5DS, 2030 start, 'Expect the Unexpected' but with cheap CCS</v>
      </c>
      <c r="B220" s="15" t="s">
        <v>24</v>
      </c>
      <c r="C220" s="15" t="s">
        <v>71</v>
      </c>
      <c r="D220" s="16">
        <v>67.937052631788802</v>
      </c>
      <c r="E220" s="16">
        <v>458.66984800047192</v>
      </c>
      <c r="F220" s="16">
        <v>1278.4438452900149</v>
      </c>
      <c r="G220" s="16">
        <v>3882.7361780122792</v>
      </c>
      <c r="H220" s="16">
        <v>17179.101378594591</v>
      </c>
      <c r="I220" s="16">
        <v>44280.587614128184</v>
      </c>
      <c r="J220" s="16">
        <v>89364.84618253696</v>
      </c>
      <c r="K220" s="16">
        <v>71823.044039969725</v>
      </c>
      <c r="L220" s="16">
        <v>75871.110582590569</v>
      </c>
      <c r="M220" s="16">
        <v>88775.988261675026</v>
      </c>
      <c r="N220" s="16">
        <v>96197.170632666908</v>
      </c>
    </row>
    <row r="221" spans="1:14" x14ac:dyDescent="0.3">
      <c r="A221" s="15" t="str">
        <f>INDEX('R1. Scenario specifications'!$C$11:$C$49,MATCH($B221,'R1. Scenario specifications'!$A$11:$A$49,0))</f>
        <v>Current 1.5DS, 2030 start, 'Expect the Unexpected' but with cheap CCS</v>
      </c>
      <c r="B221" s="15" t="s">
        <v>24</v>
      </c>
      <c r="C221" s="15" t="s">
        <v>72</v>
      </c>
      <c r="D221" s="16">
        <v>0.68787021919935687</v>
      </c>
      <c r="E221" s="16">
        <v>0.6257617671977489</v>
      </c>
      <c r="F221" s="16">
        <v>0.52638824399517514</v>
      </c>
      <c r="G221" s="16">
        <v>0.35092549599678308</v>
      </c>
      <c r="H221" s="16">
        <v>0.17546274799839173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</row>
    <row r="222" spans="1:14" x14ac:dyDescent="0.3">
      <c r="A222" s="15" t="str">
        <f>INDEX('R1. Scenario specifications'!$C$11:$C$49,MATCH($B222,'R1. Scenario specifications'!$A$11:$A$49,0))</f>
        <v>Current 1.5DS, 2030 start, 'Expect the Unexpected' but with cheap CCS</v>
      </c>
      <c r="B222" s="15" t="s">
        <v>24</v>
      </c>
      <c r="C222" s="15" t="s">
        <v>76</v>
      </c>
      <c r="D222" s="16">
        <v>1.963099940637433</v>
      </c>
      <c r="E222" s="16">
        <v>1.7858497922310177</v>
      </c>
      <c r="F222" s="16">
        <v>1.5022495547807513</v>
      </c>
      <c r="G222" s="16">
        <v>1.0014997031871673</v>
      </c>
      <c r="H222" s="16">
        <v>0.50074985159358421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</row>
    <row r="223" spans="1:14" x14ac:dyDescent="0.3">
      <c r="A223" s="15" t="str">
        <f>INDEX('R1. Scenario specifications'!$C$11:$C$49,MATCH($B223,'R1. Scenario specifications'!$A$11:$A$49,0))</f>
        <v>Current 1.5DS, 2030 start, 'Expect the Unexpected' but with cheap CCS</v>
      </c>
      <c r="B223" s="15" t="s">
        <v>24</v>
      </c>
      <c r="C223" s="15" t="s">
        <v>73</v>
      </c>
      <c r="D223" s="16">
        <v>1517.4635089937533</v>
      </c>
      <c r="E223" s="16">
        <v>1704.941889708542</v>
      </c>
      <c r="F223" s="16">
        <v>2729.4881269668758</v>
      </c>
      <c r="G223" s="16">
        <v>4500.4567624903657</v>
      </c>
      <c r="H223" s="16">
        <v>20277.358376747572</v>
      </c>
      <c r="I223" s="16">
        <v>44883.01191845932</v>
      </c>
      <c r="J223" s="16">
        <v>98791.23821125945</v>
      </c>
      <c r="K223" s="16">
        <v>73269.354558339168</v>
      </c>
      <c r="L223" s="16">
        <v>72240.949898640392</v>
      </c>
      <c r="M223" s="16">
        <v>89539.647341752934</v>
      </c>
      <c r="N223" s="16">
        <v>117508.98556280731</v>
      </c>
    </row>
    <row r="224" spans="1:14" x14ac:dyDescent="0.3">
      <c r="A224" s="15" t="str">
        <f>INDEX('R1. Scenario specifications'!$C$11:$C$49,MATCH($B224,'R1. Scenario specifications'!$A$11:$A$49,0))</f>
        <v>Current 1.5DS, 2020 start, 'Expect the Unexpected' but with cheap EVs</v>
      </c>
      <c r="B224" s="15" t="s">
        <v>25</v>
      </c>
      <c r="C224" s="15" t="s">
        <v>64</v>
      </c>
      <c r="D224" s="16">
        <v>225.4470750919798</v>
      </c>
      <c r="E224" s="16">
        <v>436.21576252446346</v>
      </c>
      <c r="F224" s="16">
        <v>2791.4850951746107</v>
      </c>
      <c r="G224" s="16">
        <v>15831.525723324045</v>
      </c>
      <c r="H224" s="16">
        <v>11952.249407494794</v>
      </c>
      <c r="I224" s="16">
        <v>1089.162811304898</v>
      </c>
      <c r="J224" s="16">
        <v>249.30294339983806</v>
      </c>
      <c r="K224" s="16">
        <v>0</v>
      </c>
      <c r="L224" s="16">
        <v>77.037101891102296</v>
      </c>
      <c r="M224" s="16">
        <v>74.056426473881103</v>
      </c>
      <c r="N224" s="16">
        <v>71.254629280388599</v>
      </c>
    </row>
    <row r="225" spans="1:14" x14ac:dyDescent="0.3">
      <c r="A225" s="15" t="str">
        <f>INDEX('R1. Scenario specifications'!$C$11:$C$49,MATCH($B225,'R1. Scenario specifications'!$A$11:$A$49,0))</f>
        <v>Current 1.5DS, 2020 start, 'Expect the Unexpected' but with cheap EVs</v>
      </c>
      <c r="B225" s="15" t="s">
        <v>25</v>
      </c>
      <c r="C225" s="15" t="s">
        <v>74</v>
      </c>
      <c r="D225" s="16">
        <v>0</v>
      </c>
      <c r="E225" s="16">
        <v>0</v>
      </c>
      <c r="F225" s="16">
        <v>0</v>
      </c>
      <c r="G225" s="16">
        <v>411.85920133598557</v>
      </c>
      <c r="H225" s="16">
        <v>12716.081071445624</v>
      </c>
      <c r="I225" s="16">
        <v>28773.985817339468</v>
      </c>
      <c r="J225" s="16">
        <v>69326.307655557262</v>
      </c>
      <c r="K225" s="16">
        <v>67391.99988116599</v>
      </c>
      <c r="L225" s="16">
        <v>76755.102766105279</v>
      </c>
      <c r="M225" s="16">
        <v>90420.115408337559</v>
      </c>
      <c r="N225" s="16">
        <v>99113.221187274467</v>
      </c>
    </row>
    <row r="226" spans="1:14" x14ac:dyDescent="0.3">
      <c r="A226" s="15" t="str">
        <f>INDEX('R1. Scenario specifications'!$C$11:$C$49,MATCH($B226,'R1. Scenario specifications'!$A$11:$A$49,0))</f>
        <v>Current 1.5DS, 2020 start, 'Expect the Unexpected' but with cheap EVs</v>
      </c>
      <c r="B226" s="15" t="s">
        <v>25</v>
      </c>
      <c r="C226" s="15" t="s">
        <v>65</v>
      </c>
      <c r="D226" s="16">
        <v>32468.624412386762</v>
      </c>
      <c r="E226" s="16">
        <v>42253.589754542532</v>
      </c>
      <c r="F226" s="16">
        <v>31380.532283629185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</row>
    <row r="227" spans="1:14" x14ac:dyDescent="0.3">
      <c r="A227" s="15" t="str">
        <f>INDEX('R1. Scenario specifications'!$C$11:$C$49,MATCH($B227,'R1. Scenario specifications'!$A$11:$A$49,0))</f>
        <v>Current 1.5DS, 2020 start, 'Expect the Unexpected' but with cheap EVs</v>
      </c>
      <c r="B227" s="15" t="s">
        <v>25</v>
      </c>
      <c r="C227" s="15" t="s">
        <v>66</v>
      </c>
      <c r="D227" s="16">
        <v>15194.635593940169</v>
      </c>
      <c r="E227" s="16">
        <v>15742.568461825467</v>
      </c>
      <c r="F227" s="16">
        <v>24458.947586771632</v>
      </c>
      <c r="G227" s="16">
        <v>27390.049877081878</v>
      </c>
      <c r="H227" s="16">
        <v>2611.87460722687</v>
      </c>
      <c r="I227" s="16">
        <v>0</v>
      </c>
      <c r="J227" s="16">
        <v>0</v>
      </c>
      <c r="K227" s="16">
        <v>0</v>
      </c>
      <c r="L227" s="16">
        <v>0.69570499716021394</v>
      </c>
      <c r="M227" s="16">
        <v>0</v>
      </c>
      <c r="N227" s="16">
        <v>0</v>
      </c>
    </row>
    <row r="228" spans="1:14" x14ac:dyDescent="0.3">
      <c r="A228" s="15" t="str">
        <f>INDEX('R1. Scenario specifications'!$C$11:$C$49,MATCH($B228,'R1. Scenario specifications'!$A$11:$A$49,0))</f>
        <v>Current 1.5DS, 2020 start, 'Expect the Unexpected' but with cheap EVs</v>
      </c>
      <c r="B228" s="15" t="s">
        <v>25</v>
      </c>
      <c r="C228" s="15" t="s">
        <v>75</v>
      </c>
      <c r="D228" s="16">
        <v>0</v>
      </c>
      <c r="E228" s="16">
        <v>0</v>
      </c>
      <c r="F228" s="16">
        <v>0</v>
      </c>
      <c r="G228" s="16">
        <v>14.048370272014401</v>
      </c>
      <c r="H228" s="16">
        <v>3768.0085730662772</v>
      </c>
      <c r="I228" s="16">
        <v>37872.576818758673</v>
      </c>
      <c r="J228" s="16">
        <v>26979.413525576489</v>
      </c>
      <c r="K228" s="16">
        <v>7793.60251883807</v>
      </c>
      <c r="L228" s="16">
        <v>11590.524885328774</v>
      </c>
      <c r="M228" s="16">
        <v>7707.3804691445284</v>
      </c>
      <c r="N228" s="16">
        <v>11848.983658133782</v>
      </c>
    </row>
    <row r="229" spans="1:14" x14ac:dyDescent="0.3">
      <c r="A229" s="15" t="str">
        <f>INDEX('R1. Scenario specifications'!$C$11:$C$49,MATCH($B229,'R1. Scenario specifications'!$A$11:$A$49,0))</f>
        <v>Current 1.5DS, 2020 start, 'Expect the Unexpected' but with cheap EVs</v>
      </c>
      <c r="B229" s="15" t="s">
        <v>25</v>
      </c>
      <c r="C229" s="15" t="s">
        <v>67</v>
      </c>
      <c r="D229" s="16">
        <v>202.44802165440652</v>
      </c>
      <c r="E229" s="16">
        <v>194.35225063586262</v>
      </c>
      <c r="F229" s="16">
        <v>2546.6819220132293</v>
      </c>
      <c r="G229" s="16">
        <v>5947.4506050761629</v>
      </c>
      <c r="H229" s="16">
        <v>21289.634791970719</v>
      </c>
      <c r="I229" s="16">
        <v>27937.695655902062</v>
      </c>
      <c r="J229" s="16">
        <v>27106.730168442216</v>
      </c>
      <c r="K229" s="16">
        <v>24268.621084526483</v>
      </c>
      <c r="L229" s="16">
        <v>13017.356593731123</v>
      </c>
      <c r="M229" s="16">
        <v>15272.038802233374</v>
      </c>
      <c r="N229" s="16">
        <v>24100.719510229879</v>
      </c>
    </row>
    <row r="230" spans="1:14" x14ac:dyDescent="0.3">
      <c r="A230" s="15" t="str">
        <f>INDEX('R1. Scenario specifications'!$C$11:$C$49,MATCH($B230,'R1. Scenario specifications'!$A$11:$A$49,0))</f>
        <v>Current 1.5DS, 2020 start, 'Expect the Unexpected' but with cheap EVs</v>
      </c>
      <c r="B230" s="15" t="s">
        <v>25</v>
      </c>
      <c r="C230" s="15" t="s">
        <v>68</v>
      </c>
      <c r="D230" s="16">
        <v>10255.125599999994</v>
      </c>
      <c r="E230" s="16">
        <v>10316.025032480371</v>
      </c>
      <c r="F230" s="16">
        <v>14410.158052002915</v>
      </c>
      <c r="G230" s="16">
        <v>18399.313365473809</v>
      </c>
      <c r="H230" s="16">
        <v>28065.207155744931</v>
      </c>
      <c r="I230" s="16">
        <v>32924.420371673463</v>
      </c>
      <c r="J230" s="16">
        <v>37268.571056731424</v>
      </c>
      <c r="K230" s="16">
        <v>37541.73223393318</v>
      </c>
      <c r="L230" s="16">
        <v>38747.703507896033</v>
      </c>
      <c r="M230" s="16">
        <v>41464.851942970126</v>
      </c>
      <c r="N230" s="16">
        <v>42684.77929683659</v>
      </c>
    </row>
    <row r="231" spans="1:14" x14ac:dyDescent="0.3">
      <c r="A231" s="15" t="str">
        <f>INDEX('R1. Scenario specifications'!$C$11:$C$49,MATCH($B231,'R1. Scenario specifications'!$A$11:$A$49,0))</f>
        <v>Current 1.5DS, 2020 start, 'Expect the Unexpected' but with cheap EVs</v>
      </c>
      <c r="B231" s="15" t="s">
        <v>25</v>
      </c>
      <c r="C231" s="15" t="s">
        <v>69</v>
      </c>
      <c r="D231" s="16">
        <v>9499.4101148835816</v>
      </c>
      <c r="E231" s="16">
        <v>9854.768593125913</v>
      </c>
      <c r="F231" s="16">
        <v>13753.197500000006</v>
      </c>
      <c r="G231" s="16">
        <v>14596.416971320799</v>
      </c>
      <c r="H231" s="16">
        <v>18068.365000000002</v>
      </c>
      <c r="I231" s="16">
        <v>24642.12000000001</v>
      </c>
      <c r="J231" s="16">
        <v>29450.287499999991</v>
      </c>
      <c r="K231" s="16">
        <v>31333.915401168088</v>
      </c>
      <c r="L231" s="16">
        <v>35353.450168886913</v>
      </c>
      <c r="M231" s="16">
        <v>38294.521268608063</v>
      </c>
      <c r="N231" s="16">
        <v>39733.174999999996</v>
      </c>
    </row>
    <row r="232" spans="1:14" x14ac:dyDescent="0.3">
      <c r="A232" s="15" t="str">
        <f>INDEX('R1. Scenario specifications'!$C$11:$C$49,MATCH($B232,'R1. Scenario specifications'!$A$11:$A$49,0))</f>
        <v>Current 1.5DS, 2020 start, 'Expect the Unexpected' but with cheap EVs</v>
      </c>
      <c r="B232" s="15" t="s">
        <v>25</v>
      </c>
      <c r="C232" s="15" t="s">
        <v>70</v>
      </c>
      <c r="D232" s="16">
        <v>2379.5369238501598</v>
      </c>
      <c r="E232" s="16">
        <v>2356.8190162179044</v>
      </c>
      <c r="F232" s="16">
        <v>2308.8771400062924</v>
      </c>
      <c r="G232" s="16">
        <v>1503.8223551611868</v>
      </c>
      <c r="H232" s="16">
        <v>67.922332266666331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</row>
    <row r="233" spans="1:14" x14ac:dyDescent="0.3">
      <c r="A233" s="15" t="str">
        <f>INDEX('R1. Scenario specifications'!$C$11:$C$49,MATCH($B233,'R1. Scenario specifications'!$A$11:$A$49,0))</f>
        <v>Current 1.5DS, 2020 start, 'Expect the Unexpected' but with cheap EVs</v>
      </c>
      <c r="B233" s="15" t="s">
        <v>25</v>
      </c>
      <c r="C233" s="15" t="s">
        <v>71</v>
      </c>
      <c r="D233" s="16">
        <v>67.937052631788802</v>
      </c>
      <c r="E233" s="16">
        <v>458.66984800047192</v>
      </c>
      <c r="F233" s="16">
        <v>1278.4438452900149</v>
      </c>
      <c r="G233" s="16">
        <v>6138.8817927561377</v>
      </c>
      <c r="H233" s="16">
        <v>22965.570400596775</v>
      </c>
      <c r="I233" s="16">
        <v>52552.818143815784</v>
      </c>
      <c r="J233" s="16">
        <v>74645.24302949768</v>
      </c>
      <c r="K233" s="16">
        <v>69021.303397164593</v>
      </c>
      <c r="L233" s="16">
        <v>87103.533678924199</v>
      </c>
      <c r="M233" s="16">
        <v>99038.975199825843</v>
      </c>
      <c r="N233" s="16">
        <v>117134.71724875689</v>
      </c>
    </row>
    <row r="234" spans="1:14" x14ac:dyDescent="0.3">
      <c r="A234" s="15" t="str">
        <f>INDEX('R1. Scenario specifications'!$C$11:$C$49,MATCH($B234,'R1. Scenario specifications'!$A$11:$A$49,0))</f>
        <v>Current 1.5DS, 2020 start, 'Expect the Unexpected' but with cheap EVs</v>
      </c>
      <c r="B234" s="15" t="s">
        <v>25</v>
      </c>
      <c r="C234" s="15" t="s">
        <v>72</v>
      </c>
      <c r="D234" s="16">
        <v>0.68787021919935687</v>
      </c>
      <c r="E234" s="16">
        <v>0.6257617671977489</v>
      </c>
      <c r="F234" s="16">
        <v>0.52638824399517514</v>
      </c>
      <c r="G234" s="16">
        <v>0.35092549599678308</v>
      </c>
      <c r="H234" s="16">
        <v>0.17546274799839173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</row>
    <row r="235" spans="1:14" x14ac:dyDescent="0.3">
      <c r="A235" s="15" t="str">
        <f>INDEX('R1. Scenario specifications'!$C$11:$C$49,MATCH($B235,'R1. Scenario specifications'!$A$11:$A$49,0))</f>
        <v>Current 1.5DS, 2020 start, 'Expect the Unexpected' but with cheap EVs</v>
      </c>
      <c r="B235" s="15" t="s">
        <v>25</v>
      </c>
      <c r="C235" s="15" t="s">
        <v>76</v>
      </c>
      <c r="D235" s="16">
        <v>1.963099940637433</v>
      </c>
      <c r="E235" s="16">
        <v>1.7858497922310177</v>
      </c>
      <c r="F235" s="16">
        <v>1.5022495547807513</v>
      </c>
      <c r="G235" s="16">
        <v>1.0014997031871673</v>
      </c>
      <c r="H235" s="16">
        <v>0.50074985159358421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</row>
    <row r="236" spans="1:14" x14ac:dyDescent="0.3">
      <c r="A236" s="15" t="str">
        <f>INDEX('R1. Scenario specifications'!$C$11:$C$49,MATCH($B236,'R1. Scenario specifications'!$A$11:$A$49,0))</f>
        <v>Current 1.5DS, 2020 start, 'Expect the Unexpected' but with cheap EVs</v>
      </c>
      <c r="B236" s="15" t="s">
        <v>25</v>
      </c>
      <c r="C236" s="15" t="s">
        <v>73</v>
      </c>
      <c r="D236" s="16">
        <v>1517.4635089937533</v>
      </c>
      <c r="E236" s="16">
        <v>1704.941889708542</v>
      </c>
      <c r="F236" s="16">
        <v>2729.4881269668758</v>
      </c>
      <c r="G236" s="16">
        <v>12991.875801180126</v>
      </c>
      <c r="H236" s="16">
        <v>30730.285525182982</v>
      </c>
      <c r="I236" s="16">
        <v>61559.949889506686</v>
      </c>
      <c r="J236" s="16">
        <v>90391.25690731268</v>
      </c>
      <c r="K236" s="16">
        <v>87534.674348723493</v>
      </c>
      <c r="L236" s="16">
        <v>116948.79540878836</v>
      </c>
      <c r="M236" s="16">
        <v>152639.42846739627</v>
      </c>
      <c r="N236" s="16">
        <v>201401.84333907874</v>
      </c>
    </row>
    <row r="237" spans="1:14" x14ac:dyDescent="0.3">
      <c r="A237" s="15" t="str">
        <f>INDEX('R1. Scenario specifications'!$C$11:$C$49,MATCH($B237,'R1. Scenario specifications'!$A$11:$A$49,0))</f>
        <v>Current 2DS, 2030 start, 'Expect the Unexpected'</v>
      </c>
      <c r="B237" s="15" t="s">
        <v>26</v>
      </c>
      <c r="C237" s="15" t="s">
        <v>64</v>
      </c>
      <c r="D237" s="16">
        <v>225.4470750919798</v>
      </c>
      <c r="E237" s="16">
        <v>436.21576252446346</v>
      </c>
      <c r="F237" s="16">
        <v>2791.4850951746107</v>
      </c>
      <c r="G237" s="16">
        <v>11749.6186402398</v>
      </c>
      <c r="H237" s="16">
        <v>16169.062259403927</v>
      </c>
      <c r="I237" s="16">
        <v>14305.276775724982</v>
      </c>
      <c r="J237" s="16">
        <v>6771.1224537329999</v>
      </c>
      <c r="K237" s="16">
        <v>1324.3735058932914</v>
      </c>
      <c r="L237" s="16">
        <v>178.19886622355565</v>
      </c>
      <c r="M237" s="16">
        <v>74.062502129088799</v>
      </c>
      <c r="N237" s="16">
        <v>74.062502129088799</v>
      </c>
    </row>
    <row r="238" spans="1:14" x14ac:dyDescent="0.3">
      <c r="A238" s="15" t="str">
        <f>INDEX('R1. Scenario specifications'!$C$11:$C$49,MATCH($B238,'R1. Scenario specifications'!$A$11:$A$49,0))</f>
        <v>Current 2DS, 2030 start, 'Expect the Unexpected'</v>
      </c>
      <c r="B238" s="15" t="s">
        <v>26</v>
      </c>
      <c r="C238" s="15" t="s">
        <v>74</v>
      </c>
      <c r="D238" s="16">
        <v>0</v>
      </c>
      <c r="E238" s="16">
        <v>0</v>
      </c>
      <c r="F238" s="16">
        <v>0</v>
      </c>
      <c r="G238" s="16">
        <v>0</v>
      </c>
      <c r="H238" s="16">
        <v>283.52629509899168</v>
      </c>
      <c r="I238" s="16">
        <v>2275.8360380778463</v>
      </c>
      <c r="J238" s="16">
        <v>14726.831847234547</v>
      </c>
      <c r="K238" s="16">
        <v>40727.160828740394</v>
      </c>
      <c r="L238" s="16">
        <v>69562.888780920854</v>
      </c>
      <c r="M238" s="16">
        <v>87511.942146908055</v>
      </c>
      <c r="N238" s="16">
        <v>93355.782586918547</v>
      </c>
    </row>
    <row r="239" spans="1:14" x14ac:dyDescent="0.3">
      <c r="A239" s="15" t="str">
        <f>INDEX('R1. Scenario specifications'!$C$11:$C$49,MATCH($B239,'R1. Scenario specifications'!$A$11:$A$49,0))</f>
        <v>Current 2DS, 2030 start, 'Expect the Unexpected'</v>
      </c>
      <c r="B239" s="15" t="s">
        <v>26</v>
      </c>
      <c r="C239" s="15" t="s">
        <v>65</v>
      </c>
      <c r="D239" s="16">
        <v>32468.624412386762</v>
      </c>
      <c r="E239" s="16">
        <v>42253.589754542532</v>
      </c>
      <c r="F239" s="16">
        <v>31380.532283629185</v>
      </c>
      <c r="G239" s="16">
        <v>27415.193343318369</v>
      </c>
      <c r="H239" s="16">
        <v>6025.9194276767385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</row>
    <row r="240" spans="1:14" x14ac:dyDescent="0.3">
      <c r="A240" s="15" t="str">
        <f>INDEX('R1. Scenario specifications'!$C$11:$C$49,MATCH($B240,'R1. Scenario specifications'!$A$11:$A$49,0))</f>
        <v>Current 2DS, 2030 start, 'Expect the Unexpected'</v>
      </c>
      <c r="B240" s="15" t="s">
        <v>26</v>
      </c>
      <c r="C240" s="15" t="s">
        <v>66</v>
      </c>
      <c r="D240" s="16">
        <v>15194.635593940169</v>
      </c>
      <c r="E240" s="16">
        <v>15742.568461825467</v>
      </c>
      <c r="F240" s="16">
        <v>24458.947586771632</v>
      </c>
      <c r="G240" s="16">
        <v>20618.938999923124</v>
      </c>
      <c r="H240" s="16">
        <v>17626.96915045326</v>
      </c>
      <c r="I240" s="16">
        <v>7570.9603524278755</v>
      </c>
      <c r="J240" s="16">
        <v>4768.4030030485337</v>
      </c>
      <c r="K240" s="16">
        <v>1870.9819171482286</v>
      </c>
      <c r="L240" s="16">
        <v>263.84290656790171</v>
      </c>
      <c r="M240" s="16">
        <v>83.898642654683599</v>
      </c>
      <c r="N240" s="16">
        <v>0</v>
      </c>
    </row>
    <row r="241" spans="1:14" x14ac:dyDescent="0.3">
      <c r="A241" s="15" t="str">
        <f>INDEX('R1. Scenario specifications'!$C$11:$C$49,MATCH($B241,'R1. Scenario specifications'!$A$11:$A$49,0))</f>
        <v>Current 2DS, 2030 start, 'Expect the Unexpected'</v>
      </c>
      <c r="B241" s="15" t="s">
        <v>26</v>
      </c>
      <c r="C241" s="15" t="s">
        <v>75</v>
      </c>
      <c r="D241" s="16">
        <v>0</v>
      </c>
      <c r="E241" s="16">
        <v>0</v>
      </c>
      <c r="F241" s="16">
        <v>0</v>
      </c>
      <c r="G241" s="16">
        <v>0</v>
      </c>
      <c r="H241" s="16">
        <v>28.393838107200004</v>
      </c>
      <c r="I241" s="16">
        <v>83.241499381271922</v>
      </c>
      <c r="J241" s="16">
        <v>1151.3686420503593</v>
      </c>
      <c r="K241" s="16">
        <v>1417.704371333456</v>
      </c>
      <c r="L241" s="16">
        <v>2758.8550953804747</v>
      </c>
      <c r="M241" s="16">
        <v>5992.5813435196224</v>
      </c>
      <c r="N241" s="16">
        <v>8106.1029837945734</v>
      </c>
    </row>
    <row r="242" spans="1:14" x14ac:dyDescent="0.3">
      <c r="A242" s="15" t="str">
        <f>INDEX('R1. Scenario specifications'!$C$11:$C$49,MATCH($B242,'R1. Scenario specifications'!$A$11:$A$49,0))</f>
        <v>Current 2DS, 2030 start, 'Expect the Unexpected'</v>
      </c>
      <c r="B242" s="15" t="s">
        <v>26</v>
      </c>
      <c r="C242" s="15" t="s">
        <v>67</v>
      </c>
      <c r="D242" s="16">
        <v>202.44802165440652</v>
      </c>
      <c r="E242" s="16">
        <v>194.35225063586262</v>
      </c>
      <c r="F242" s="16">
        <v>2546.6819220132293</v>
      </c>
      <c r="G242" s="16">
        <v>4016.4485737409777</v>
      </c>
      <c r="H242" s="16">
        <v>5533.4327520275856</v>
      </c>
      <c r="I242" s="16">
        <v>7808.3342283161728</v>
      </c>
      <c r="J242" s="16">
        <v>10735.720975092638</v>
      </c>
      <c r="K242" s="16">
        <v>10760.001759124105</v>
      </c>
      <c r="L242" s="16">
        <v>11962.335142475471</v>
      </c>
      <c r="M242" s="16">
        <v>19589.663513141964</v>
      </c>
      <c r="N242" s="16">
        <v>27078.707141798805</v>
      </c>
    </row>
    <row r="243" spans="1:14" x14ac:dyDescent="0.3">
      <c r="A243" s="15" t="str">
        <f>INDEX('R1. Scenario specifications'!$C$11:$C$49,MATCH($B243,'R1. Scenario specifications'!$A$11:$A$49,0))</f>
        <v>Current 2DS, 2030 start, 'Expect the Unexpected'</v>
      </c>
      <c r="B243" s="15" t="s">
        <v>26</v>
      </c>
      <c r="C243" s="15" t="s">
        <v>68</v>
      </c>
      <c r="D243" s="16">
        <v>10255.125599999994</v>
      </c>
      <c r="E243" s="16">
        <v>10316.025032480371</v>
      </c>
      <c r="F243" s="16">
        <v>14410.158052002915</v>
      </c>
      <c r="G243" s="16">
        <v>17748.387078330801</v>
      </c>
      <c r="H243" s="16">
        <v>20399.73664144877</v>
      </c>
      <c r="I243" s="16">
        <v>24765.763853702389</v>
      </c>
      <c r="J243" s="16">
        <v>26286.419582707244</v>
      </c>
      <c r="K243" s="16">
        <v>27380.574501640745</v>
      </c>
      <c r="L243" s="16">
        <v>29227.676931615151</v>
      </c>
      <c r="M243" s="16">
        <v>33652.018279119991</v>
      </c>
      <c r="N243" s="16">
        <v>37573.695826606257</v>
      </c>
    </row>
    <row r="244" spans="1:14" x14ac:dyDescent="0.3">
      <c r="A244" s="15" t="str">
        <f>INDEX('R1. Scenario specifications'!$C$11:$C$49,MATCH($B244,'R1. Scenario specifications'!$A$11:$A$49,0))</f>
        <v>Current 2DS, 2030 start, 'Expect the Unexpected'</v>
      </c>
      <c r="B244" s="15" t="s">
        <v>26</v>
      </c>
      <c r="C244" s="15" t="s">
        <v>69</v>
      </c>
      <c r="D244" s="16">
        <v>9499.4101148835816</v>
      </c>
      <c r="E244" s="16">
        <v>9854.768593125913</v>
      </c>
      <c r="F244" s="16">
        <v>13753.197500000006</v>
      </c>
      <c r="G244" s="16">
        <v>14596.416971320803</v>
      </c>
      <c r="H244" s="16">
        <v>15649.957222630914</v>
      </c>
      <c r="I244" s="16">
        <v>21693.190350348668</v>
      </c>
      <c r="J244" s="16">
        <v>26306.769022674016</v>
      </c>
      <c r="K244" s="16">
        <v>31058.067458181074</v>
      </c>
      <c r="L244" s="16">
        <v>35200.654557948415</v>
      </c>
      <c r="M244" s="16">
        <v>38207.955129056201</v>
      </c>
      <c r="N244" s="16">
        <v>39733.174999999996</v>
      </c>
    </row>
    <row r="245" spans="1:14" x14ac:dyDescent="0.3">
      <c r="A245" s="15" t="str">
        <f>INDEX('R1. Scenario specifications'!$C$11:$C$49,MATCH($B245,'R1. Scenario specifications'!$A$11:$A$49,0))</f>
        <v>Current 2DS, 2030 start, 'Expect the Unexpected'</v>
      </c>
      <c r="B245" s="15" t="s">
        <v>26</v>
      </c>
      <c r="C245" s="15" t="s">
        <v>70</v>
      </c>
      <c r="D245" s="16">
        <v>2379.5369238501598</v>
      </c>
      <c r="E245" s="16">
        <v>2356.8190162179044</v>
      </c>
      <c r="F245" s="16">
        <v>2308.8771400062924</v>
      </c>
      <c r="G245" s="16">
        <v>1517.9912138207492</v>
      </c>
      <c r="H245" s="16">
        <v>745.1796806614575</v>
      </c>
      <c r="I245" s="16">
        <v>0</v>
      </c>
      <c r="J245" s="16">
        <v>0</v>
      </c>
      <c r="K245" s="16">
        <v>0</v>
      </c>
      <c r="L245" s="16">
        <v>0</v>
      </c>
      <c r="M245" s="16">
        <v>0</v>
      </c>
      <c r="N245" s="16">
        <v>0</v>
      </c>
    </row>
    <row r="246" spans="1:14" x14ac:dyDescent="0.3">
      <c r="A246" s="15" t="str">
        <f>INDEX('R1. Scenario specifications'!$C$11:$C$49,MATCH($B246,'R1. Scenario specifications'!$A$11:$A$49,0))</f>
        <v>Current 2DS, 2030 start, 'Expect the Unexpected'</v>
      </c>
      <c r="B246" s="15" t="s">
        <v>26</v>
      </c>
      <c r="C246" s="15" t="s">
        <v>71</v>
      </c>
      <c r="D246" s="16">
        <v>67.937052631788802</v>
      </c>
      <c r="E246" s="16">
        <v>458.66984800047192</v>
      </c>
      <c r="F246" s="16">
        <v>1278.4438452900149</v>
      </c>
      <c r="G246" s="16">
        <v>3882.7361780122792</v>
      </c>
      <c r="H246" s="16">
        <v>16444.629207520898</v>
      </c>
      <c r="I246" s="16">
        <v>29993.235170528973</v>
      </c>
      <c r="J246" s="16">
        <v>38851.511916954347</v>
      </c>
      <c r="K246" s="16">
        <v>47606.554799645688</v>
      </c>
      <c r="L246" s="16">
        <v>64852.229578478931</v>
      </c>
      <c r="M246" s="16">
        <v>92951.601969300376</v>
      </c>
      <c r="N246" s="16">
        <v>108080.66536867751</v>
      </c>
    </row>
    <row r="247" spans="1:14" x14ac:dyDescent="0.3">
      <c r="A247" s="15" t="str">
        <f>INDEX('R1. Scenario specifications'!$C$11:$C$49,MATCH($B247,'R1. Scenario specifications'!$A$11:$A$49,0))</f>
        <v>Current 2DS, 2030 start, 'Expect the Unexpected'</v>
      </c>
      <c r="B247" s="15" t="s">
        <v>26</v>
      </c>
      <c r="C247" s="15" t="s">
        <v>72</v>
      </c>
      <c r="D247" s="16">
        <v>0.68787021919935687</v>
      </c>
      <c r="E247" s="16">
        <v>0.6257617671977489</v>
      </c>
      <c r="F247" s="16">
        <v>0.52638824399517514</v>
      </c>
      <c r="G247" s="16">
        <v>0.35092549599678308</v>
      </c>
      <c r="H247" s="16">
        <v>0.17546274799839173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</row>
    <row r="248" spans="1:14" x14ac:dyDescent="0.3">
      <c r="A248" s="15" t="str">
        <f>INDEX('R1. Scenario specifications'!$C$11:$C$49,MATCH($B248,'R1. Scenario specifications'!$A$11:$A$49,0))</f>
        <v>Current 2DS, 2030 start, 'Expect the Unexpected'</v>
      </c>
      <c r="B248" s="15" t="s">
        <v>26</v>
      </c>
      <c r="C248" s="15" t="s">
        <v>76</v>
      </c>
      <c r="D248" s="16">
        <v>1.963099940637433</v>
      </c>
      <c r="E248" s="16">
        <v>1.7858497922310177</v>
      </c>
      <c r="F248" s="16">
        <v>1.5022495547807513</v>
      </c>
      <c r="G248" s="16">
        <v>1.0014997031871673</v>
      </c>
      <c r="H248" s="16">
        <v>0.50074985159358421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</row>
    <row r="249" spans="1:14" x14ac:dyDescent="0.3">
      <c r="A249" s="15" t="str">
        <f>INDEX('R1. Scenario specifications'!$C$11:$C$49,MATCH($B249,'R1. Scenario specifications'!$A$11:$A$49,0))</f>
        <v>Current 2DS, 2030 start, 'Expect the Unexpected'</v>
      </c>
      <c r="B249" s="15" t="s">
        <v>26</v>
      </c>
      <c r="C249" s="15" t="s">
        <v>73</v>
      </c>
      <c r="D249" s="16">
        <v>1517.4635089937533</v>
      </c>
      <c r="E249" s="16">
        <v>1704.941889708542</v>
      </c>
      <c r="F249" s="16">
        <v>2729.4881269668758</v>
      </c>
      <c r="G249" s="16">
        <v>4500.4567624903657</v>
      </c>
      <c r="H249" s="16">
        <v>19071.890952169273</v>
      </c>
      <c r="I249" s="16">
        <v>31401.587868220791</v>
      </c>
      <c r="J249" s="16">
        <v>43657.189415559049</v>
      </c>
      <c r="K249" s="16">
        <v>61772.188610724334</v>
      </c>
      <c r="L249" s="16">
        <v>92384.878632146108</v>
      </c>
      <c r="M249" s="16">
        <v>144500.16552336622</v>
      </c>
      <c r="N249" s="16">
        <v>188716.97985920086</v>
      </c>
    </row>
    <row r="250" spans="1:14" x14ac:dyDescent="0.3">
      <c r="A250" s="15" t="str">
        <f>INDEX('R1. Scenario specifications'!$C$11:$C$49,MATCH($B250,'R1. Scenario specifications'!$A$11:$A$49,0))</f>
        <v>Current 1.5DS, 2030 start, 'Expect the Unexpected' but with cheap EVs</v>
      </c>
      <c r="B250" s="15" t="s">
        <v>27</v>
      </c>
      <c r="C250" s="15" t="s">
        <v>64</v>
      </c>
      <c r="D250" s="16">
        <v>225.4470750919798</v>
      </c>
      <c r="E250" s="16">
        <v>436.21576252446346</v>
      </c>
      <c r="F250" s="16">
        <v>2791.4850951746107</v>
      </c>
      <c r="G250" s="16">
        <v>11749.6186402398</v>
      </c>
      <c r="H250" s="16">
        <v>23343.844179929016</v>
      </c>
      <c r="I250" s="16">
        <v>2766.3488521370691</v>
      </c>
      <c r="J250" s="16">
        <v>530.98281173220698</v>
      </c>
      <c r="K250" s="16">
        <v>124.60533145589667</v>
      </c>
      <c r="L250" s="16">
        <v>312.2115097995237</v>
      </c>
      <c r="M250" s="16">
        <v>319.13244390945471</v>
      </c>
      <c r="N250" s="16">
        <v>121.9560307135273</v>
      </c>
    </row>
    <row r="251" spans="1:14" x14ac:dyDescent="0.3">
      <c r="A251" s="15" t="str">
        <f>INDEX('R1. Scenario specifications'!$C$11:$C$49,MATCH($B251,'R1. Scenario specifications'!$A$11:$A$49,0))</f>
        <v>Current 1.5DS, 2030 start, 'Expect the Unexpected' but with cheap EVs</v>
      </c>
      <c r="B251" s="15" t="s">
        <v>27</v>
      </c>
      <c r="C251" s="15" t="s">
        <v>74</v>
      </c>
      <c r="D251" s="16">
        <v>0</v>
      </c>
      <c r="E251" s="16">
        <v>0</v>
      </c>
      <c r="F251" s="16">
        <v>0</v>
      </c>
      <c r="G251" s="16">
        <v>0</v>
      </c>
      <c r="H251" s="16">
        <v>383.71185190510585</v>
      </c>
      <c r="I251" s="16">
        <v>28614.595663809618</v>
      </c>
      <c r="J251" s="16">
        <v>82144.937661902892</v>
      </c>
      <c r="K251" s="16">
        <v>40511.882776389299</v>
      </c>
      <c r="L251" s="16">
        <v>49327.608330245937</v>
      </c>
      <c r="M251" s="16">
        <v>50581.125569641466</v>
      </c>
      <c r="N251" s="16">
        <v>66805.662546270789</v>
      </c>
    </row>
    <row r="252" spans="1:14" x14ac:dyDescent="0.3">
      <c r="A252" s="15" t="str">
        <f>INDEX('R1. Scenario specifications'!$C$11:$C$49,MATCH($B252,'R1. Scenario specifications'!$A$11:$A$49,0))</f>
        <v>Current 1.5DS, 2030 start, 'Expect the Unexpected' but with cheap EVs</v>
      </c>
      <c r="B252" s="15" t="s">
        <v>27</v>
      </c>
      <c r="C252" s="15" t="s">
        <v>65</v>
      </c>
      <c r="D252" s="16">
        <v>32468.624412386762</v>
      </c>
      <c r="E252" s="16">
        <v>42253.589754542532</v>
      </c>
      <c r="F252" s="16">
        <v>31380.532283629185</v>
      </c>
      <c r="G252" s="16">
        <v>27415.193343318369</v>
      </c>
      <c r="H252" s="16">
        <v>0</v>
      </c>
      <c r="I252" s="16">
        <v>0</v>
      </c>
      <c r="J252" s="16">
        <v>0</v>
      </c>
      <c r="K252" s="16">
        <v>0</v>
      </c>
      <c r="L252" s="16">
        <v>0</v>
      </c>
      <c r="M252" s="16">
        <v>0</v>
      </c>
      <c r="N252" s="16">
        <v>0</v>
      </c>
    </row>
    <row r="253" spans="1:14" x14ac:dyDescent="0.3">
      <c r="A253" s="15" t="str">
        <f>INDEX('R1. Scenario specifications'!$C$11:$C$49,MATCH($B253,'R1. Scenario specifications'!$A$11:$A$49,0))</f>
        <v>Current 1.5DS, 2030 start, 'Expect the Unexpected' but with cheap EVs</v>
      </c>
      <c r="B253" s="15" t="s">
        <v>27</v>
      </c>
      <c r="C253" s="15" t="s">
        <v>66</v>
      </c>
      <c r="D253" s="16">
        <v>15194.635593940169</v>
      </c>
      <c r="E253" s="16">
        <v>15742.568461825467</v>
      </c>
      <c r="F253" s="16">
        <v>24458.947586771632</v>
      </c>
      <c r="G253" s="16">
        <v>20618.938999923124</v>
      </c>
      <c r="H253" s="16">
        <v>4428.0139639749086</v>
      </c>
      <c r="I253" s="16">
        <v>0</v>
      </c>
      <c r="J253" s="16">
        <v>0</v>
      </c>
      <c r="K253" s="16">
        <v>1292.0273320974502</v>
      </c>
      <c r="L253" s="16">
        <v>1770.2284813568485</v>
      </c>
      <c r="M253" s="16">
        <v>2169.5843795011415</v>
      </c>
      <c r="N253" s="16">
        <v>1386.9766603653661</v>
      </c>
    </row>
    <row r="254" spans="1:14" x14ac:dyDescent="0.3">
      <c r="A254" s="15" t="str">
        <f>INDEX('R1. Scenario specifications'!$C$11:$C$49,MATCH($B254,'R1. Scenario specifications'!$A$11:$A$49,0))</f>
        <v>Current 1.5DS, 2030 start, 'Expect the Unexpected' but with cheap EVs</v>
      </c>
      <c r="B254" s="15" t="s">
        <v>27</v>
      </c>
      <c r="C254" s="15" t="s">
        <v>75</v>
      </c>
      <c r="D254" s="16">
        <v>0</v>
      </c>
      <c r="E254" s="16">
        <v>0</v>
      </c>
      <c r="F254" s="16">
        <v>0</v>
      </c>
      <c r="G254" s="16">
        <v>0</v>
      </c>
      <c r="H254" s="16">
        <v>42.195719702894166</v>
      </c>
      <c r="I254" s="16">
        <v>7920.4672838457645</v>
      </c>
      <c r="J254" s="16">
        <v>34278.712092491347</v>
      </c>
      <c r="K254" s="16">
        <v>802.37949655864497</v>
      </c>
      <c r="L254" s="16">
        <v>1568.6166060902799</v>
      </c>
      <c r="M254" s="16">
        <v>1709.2429816172705</v>
      </c>
      <c r="N254" s="16">
        <v>1496.7667331328414</v>
      </c>
    </row>
    <row r="255" spans="1:14" x14ac:dyDescent="0.3">
      <c r="A255" s="15" t="str">
        <f>INDEX('R1. Scenario specifications'!$C$11:$C$49,MATCH($B255,'R1. Scenario specifications'!$A$11:$A$49,0))</f>
        <v>Current 1.5DS, 2030 start, 'Expect the Unexpected' but with cheap EVs</v>
      </c>
      <c r="B255" s="15" t="s">
        <v>27</v>
      </c>
      <c r="C255" s="15" t="s">
        <v>67</v>
      </c>
      <c r="D255" s="16">
        <v>202.44802165440652</v>
      </c>
      <c r="E255" s="16">
        <v>194.35225063586262</v>
      </c>
      <c r="F255" s="16">
        <v>2546.6819220132293</v>
      </c>
      <c r="G255" s="16">
        <v>4016.4485737409777</v>
      </c>
      <c r="H255" s="16">
        <v>14816.942475872542</v>
      </c>
      <c r="I255" s="16">
        <v>34264.395772747637</v>
      </c>
      <c r="J255" s="16">
        <v>32633.004093276202</v>
      </c>
      <c r="K255" s="16">
        <v>28821.010708869351</v>
      </c>
      <c r="L255" s="16">
        <v>18650.196085941036</v>
      </c>
      <c r="M255" s="16">
        <v>5804.8030285960931</v>
      </c>
      <c r="N255" s="16">
        <v>6905.8364715752541</v>
      </c>
    </row>
    <row r="256" spans="1:14" x14ac:dyDescent="0.3">
      <c r="A256" s="15" t="str">
        <f>INDEX('R1. Scenario specifications'!$C$11:$C$49,MATCH($B256,'R1. Scenario specifications'!$A$11:$A$49,0))</f>
        <v>Current 1.5DS, 2030 start, 'Expect the Unexpected' but with cheap EVs</v>
      </c>
      <c r="B256" s="15" t="s">
        <v>27</v>
      </c>
      <c r="C256" s="15" t="s">
        <v>68</v>
      </c>
      <c r="D256" s="16">
        <v>10255.125599999994</v>
      </c>
      <c r="E256" s="16">
        <v>10316.025032480371</v>
      </c>
      <c r="F256" s="16">
        <v>14410.158052002915</v>
      </c>
      <c r="G256" s="16">
        <v>17748.387078330801</v>
      </c>
      <c r="H256" s="16">
        <v>21497.744184348325</v>
      </c>
      <c r="I256" s="16">
        <v>31171.36938096827</v>
      </c>
      <c r="J256" s="16">
        <v>34607.241559110145</v>
      </c>
      <c r="K256" s="16">
        <v>35388.57908830441</v>
      </c>
      <c r="L256" s="16">
        <v>33882.914730739816</v>
      </c>
      <c r="M256" s="16">
        <v>35333.695791677317</v>
      </c>
      <c r="N256" s="16">
        <v>37780.530633827497</v>
      </c>
    </row>
    <row r="257" spans="1:14" x14ac:dyDescent="0.3">
      <c r="A257" s="15" t="str">
        <f>INDEX('R1. Scenario specifications'!$C$11:$C$49,MATCH($B257,'R1. Scenario specifications'!$A$11:$A$49,0))</f>
        <v>Current 1.5DS, 2030 start, 'Expect the Unexpected' but with cheap EVs</v>
      </c>
      <c r="B257" s="15" t="s">
        <v>27</v>
      </c>
      <c r="C257" s="15" t="s">
        <v>69</v>
      </c>
      <c r="D257" s="16">
        <v>9499.4101148835816</v>
      </c>
      <c r="E257" s="16">
        <v>9854.768593125913</v>
      </c>
      <c r="F257" s="16">
        <v>13753.197500000006</v>
      </c>
      <c r="G257" s="16">
        <v>14596.416971320803</v>
      </c>
      <c r="H257" s="16">
        <v>15649.957222630914</v>
      </c>
      <c r="I257" s="16">
        <v>23785.428652931427</v>
      </c>
      <c r="J257" s="16">
        <v>26354.94118677303</v>
      </c>
      <c r="K257" s="16">
        <v>27841.024624637637</v>
      </c>
      <c r="L257" s="16">
        <v>29459.338194654054</v>
      </c>
      <c r="M257" s="16">
        <v>31398.530719745588</v>
      </c>
      <c r="N257" s="16">
        <v>31863.986412784623</v>
      </c>
    </row>
    <row r="258" spans="1:14" x14ac:dyDescent="0.3">
      <c r="A258" s="15" t="str">
        <f>INDEX('R1. Scenario specifications'!$C$11:$C$49,MATCH($B258,'R1. Scenario specifications'!$A$11:$A$49,0))</f>
        <v>Current 1.5DS, 2030 start, 'Expect the Unexpected' but with cheap EVs</v>
      </c>
      <c r="B258" s="15" t="s">
        <v>27</v>
      </c>
      <c r="C258" s="15" t="s">
        <v>70</v>
      </c>
      <c r="D258" s="16">
        <v>2379.5369238501598</v>
      </c>
      <c r="E258" s="16">
        <v>2356.8190162179044</v>
      </c>
      <c r="F258" s="16">
        <v>2308.8771400062924</v>
      </c>
      <c r="G258" s="16">
        <v>1517.9912138207492</v>
      </c>
      <c r="H258" s="16">
        <v>127.87142912487602</v>
      </c>
      <c r="I258" s="16">
        <v>0</v>
      </c>
      <c r="J258" s="16">
        <v>0</v>
      </c>
      <c r="K258" s="16">
        <v>0</v>
      </c>
      <c r="L258" s="16">
        <v>0</v>
      </c>
      <c r="M258" s="16">
        <v>0</v>
      </c>
      <c r="N258" s="16">
        <v>0</v>
      </c>
    </row>
    <row r="259" spans="1:14" x14ac:dyDescent="0.3">
      <c r="A259" s="15" t="str">
        <f>INDEX('R1. Scenario specifications'!$C$11:$C$49,MATCH($B259,'R1. Scenario specifications'!$A$11:$A$49,0))</f>
        <v>Current 1.5DS, 2030 start, 'Expect the Unexpected' but with cheap EVs</v>
      </c>
      <c r="B259" s="15" t="s">
        <v>27</v>
      </c>
      <c r="C259" s="15" t="s">
        <v>71</v>
      </c>
      <c r="D259" s="16">
        <v>67.937052631788802</v>
      </c>
      <c r="E259" s="16">
        <v>458.66984800047192</v>
      </c>
      <c r="F259" s="16">
        <v>1278.4438452900149</v>
      </c>
      <c r="G259" s="16">
        <v>3882.7361780122792</v>
      </c>
      <c r="H259" s="16">
        <v>17412.574542255516</v>
      </c>
      <c r="I259" s="16">
        <v>44280.359639395429</v>
      </c>
      <c r="J259" s="16">
        <v>89623.296493550341</v>
      </c>
      <c r="K259" s="16">
        <v>73143.711421344749</v>
      </c>
      <c r="L259" s="16">
        <v>76311.282001671236</v>
      </c>
      <c r="M259" s="16">
        <v>88111.752046686321</v>
      </c>
      <c r="N259" s="16">
        <v>96513.128574228918</v>
      </c>
    </row>
    <row r="260" spans="1:14" x14ac:dyDescent="0.3">
      <c r="A260" s="15" t="str">
        <f>INDEX('R1. Scenario specifications'!$C$11:$C$49,MATCH($B260,'R1. Scenario specifications'!$A$11:$A$49,0))</f>
        <v>Current 1.5DS, 2030 start, 'Expect the Unexpected' but with cheap EVs</v>
      </c>
      <c r="B260" s="15" t="s">
        <v>27</v>
      </c>
      <c r="C260" s="15" t="s">
        <v>72</v>
      </c>
      <c r="D260" s="16">
        <v>0.68787021919935687</v>
      </c>
      <c r="E260" s="16">
        <v>0.6257617671977489</v>
      </c>
      <c r="F260" s="16">
        <v>0.52638824399517514</v>
      </c>
      <c r="G260" s="16">
        <v>0.35092549599678308</v>
      </c>
      <c r="H260" s="16">
        <v>0.17546274799839173</v>
      </c>
      <c r="I260" s="16">
        <v>0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</row>
    <row r="261" spans="1:14" x14ac:dyDescent="0.3">
      <c r="A261" s="15" t="str">
        <f>INDEX('R1. Scenario specifications'!$C$11:$C$49,MATCH($B261,'R1. Scenario specifications'!$A$11:$A$49,0))</f>
        <v>Current 1.5DS, 2030 start, 'Expect the Unexpected' but with cheap EVs</v>
      </c>
      <c r="B261" s="15" t="s">
        <v>27</v>
      </c>
      <c r="C261" s="15" t="s">
        <v>76</v>
      </c>
      <c r="D261" s="16">
        <v>1.963099940637433</v>
      </c>
      <c r="E261" s="16">
        <v>1.7858497922310177</v>
      </c>
      <c r="F261" s="16">
        <v>1.5022495547807513</v>
      </c>
      <c r="G261" s="16">
        <v>1.0014997031871673</v>
      </c>
      <c r="H261" s="16">
        <v>0.50074985159358409</v>
      </c>
      <c r="I261" s="16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</row>
    <row r="262" spans="1:14" x14ac:dyDescent="0.3">
      <c r="A262" s="15" t="str">
        <f>INDEX('R1. Scenario specifications'!$C$11:$C$49,MATCH($B262,'R1. Scenario specifications'!$A$11:$A$49,0))</f>
        <v>Current 1.5DS, 2030 start, 'Expect the Unexpected' but with cheap EVs</v>
      </c>
      <c r="B262" s="15" t="s">
        <v>27</v>
      </c>
      <c r="C262" s="15" t="s">
        <v>73</v>
      </c>
      <c r="D262" s="16">
        <v>1517.4635089937533</v>
      </c>
      <c r="E262" s="16">
        <v>1704.941889708542</v>
      </c>
      <c r="F262" s="16">
        <v>2729.4881269668758</v>
      </c>
      <c r="G262" s="16">
        <v>4500.4567624903657</v>
      </c>
      <c r="H262" s="16">
        <v>20430.115187637202</v>
      </c>
      <c r="I262" s="16">
        <v>44900.280844566885</v>
      </c>
      <c r="J262" s="16">
        <v>98753.929848085056</v>
      </c>
      <c r="K262" s="16">
        <v>72253.101656330007</v>
      </c>
      <c r="L262" s="16">
        <v>73330.559761226759</v>
      </c>
      <c r="M262" s="16">
        <v>91638.240926465383</v>
      </c>
      <c r="N262" s="16">
        <v>122902.40015014954</v>
      </c>
    </row>
    <row r="263" spans="1:14" x14ac:dyDescent="0.3">
      <c r="A263" s="15" t="str">
        <f>INDEX('R1. Scenario specifications'!$C$11:$C$49,MATCH($B263,'R1. Scenario specifications'!$A$11:$A$49,0))</f>
        <v>Current 1.5DS, 2020 start, 'Expect the Unexpected' but with cheap energy efficiency</v>
      </c>
      <c r="B263" s="15" t="s">
        <v>28</v>
      </c>
      <c r="C263" s="15" t="s">
        <v>64</v>
      </c>
      <c r="D263" s="16">
        <v>225.4470750919798</v>
      </c>
      <c r="E263" s="16">
        <v>436.21576252446346</v>
      </c>
      <c r="F263" s="16">
        <v>2791.4850951746107</v>
      </c>
      <c r="G263" s="16">
        <v>14469.153269241106</v>
      </c>
      <c r="H263" s="16">
        <v>12965.319457380243</v>
      </c>
      <c r="I263" s="16">
        <v>811.88346020036693</v>
      </c>
      <c r="J263" s="16">
        <v>251.15001928892684</v>
      </c>
      <c r="K263" s="16">
        <v>0</v>
      </c>
      <c r="L263" s="16">
        <v>88.954856098027804</v>
      </c>
      <c r="M263" s="16">
        <v>82.135593376466105</v>
      </c>
      <c r="N263" s="16">
        <v>92.134737134108306</v>
      </c>
    </row>
    <row r="264" spans="1:14" x14ac:dyDescent="0.3">
      <c r="A264" s="15" t="str">
        <f>INDEX('R1. Scenario specifications'!$C$11:$C$49,MATCH($B264,'R1. Scenario specifications'!$A$11:$A$49,0))</f>
        <v>Current 1.5DS, 2020 start, 'Expect the Unexpected' but with cheap energy efficiency</v>
      </c>
      <c r="B264" s="15" t="s">
        <v>28</v>
      </c>
      <c r="C264" s="15" t="s">
        <v>74</v>
      </c>
      <c r="D264" s="16">
        <v>0</v>
      </c>
      <c r="E264" s="16">
        <v>0</v>
      </c>
      <c r="F264" s="16">
        <v>0</v>
      </c>
      <c r="G264" s="16">
        <v>411.85920133598563</v>
      </c>
      <c r="H264" s="16">
        <v>11109.965165418767</v>
      </c>
      <c r="I264" s="16">
        <v>28895.056973139952</v>
      </c>
      <c r="J264" s="16">
        <v>65669.221077341426</v>
      </c>
      <c r="K264" s="16">
        <v>63930.335533084879</v>
      </c>
      <c r="L264" s="16">
        <v>72201.634955994159</v>
      </c>
      <c r="M264" s="16">
        <v>89205.789153005899</v>
      </c>
      <c r="N264" s="16">
        <v>95455.57306901511</v>
      </c>
    </row>
    <row r="265" spans="1:14" x14ac:dyDescent="0.3">
      <c r="A265" s="15" t="str">
        <f>INDEX('R1. Scenario specifications'!$C$11:$C$49,MATCH($B265,'R1. Scenario specifications'!$A$11:$A$49,0))</f>
        <v>Current 1.5DS, 2020 start, 'Expect the Unexpected' but with cheap energy efficiency</v>
      </c>
      <c r="B265" s="15" t="s">
        <v>28</v>
      </c>
      <c r="C265" s="15" t="s">
        <v>65</v>
      </c>
      <c r="D265" s="16">
        <v>32468.624412386762</v>
      </c>
      <c r="E265" s="16">
        <v>42253.589754542532</v>
      </c>
      <c r="F265" s="16">
        <v>31380.532283629185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</row>
    <row r="266" spans="1:14" x14ac:dyDescent="0.3">
      <c r="A266" s="15" t="str">
        <f>INDEX('R1. Scenario specifications'!$C$11:$C$49,MATCH($B266,'R1. Scenario specifications'!$A$11:$A$49,0))</f>
        <v>Current 1.5DS, 2020 start, 'Expect the Unexpected' but with cheap energy efficiency</v>
      </c>
      <c r="B266" s="15" t="s">
        <v>28</v>
      </c>
      <c r="C266" s="15" t="s">
        <v>66</v>
      </c>
      <c r="D266" s="16">
        <v>15194.635593940169</v>
      </c>
      <c r="E266" s="16">
        <v>15742.568461825467</v>
      </c>
      <c r="F266" s="16">
        <v>24458.947586771632</v>
      </c>
      <c r="G266" s="16">
        <v>25565.20592750522</v>
      </c>
      <c r="H266" s="16">
        <v>7279.7212453306011</v>
      </c>
      <c r="I266" s="16">
        <v>0</v>
      </c>
      <c r="J266" s="16">
        <v>0</v>
      </c>
      <c r="K266" s="16">
        <v>31.183200014860098</v>
      </c>
      <c r="L266" s="16">
        <v>13.5552745963869</v>
      </c>
      <c r="M266" s="16">
        <v>0</v>
      </c>
      <c r="N266" s="16">
        <v>0</v>
      </c>
    </row>
    <row r="267" spans="1:14" x14ac:dyDescent="0.3">
      <c r="A267" s="15" t="str">
        <f>INDEX('R1. Scenario specifications'!$C$11:$C$49,MATCH($B267,'R1. Scenario specifications'!$A$11:$A$49,0))</f>
        <v>Current 1.5DS, 2020 start, 'Expect the Unexpected' but with cheap energy efficiency</v>
      </c>
      <c r="B267" s="15" t="s">
        <v>28</v>
      </c>
      <c r="C267" s="15" t="s">
        <v>75</v>
      </c>
      <c r="D267" s="16">
        <v>0</v>
      </c>
      <c r="E267" s="16">
        <v>0</v>
      </c>
      <c r="F267" s="16">
        <v>0</v>
      </c>
      <c r="G267" s="16">
        <v>14.04837027201434</v>
      </c>
      <c r="H267" s="16">
        <v>1882.245165976776</v>
      </c>
      <c r="I267" s="16">
        <v>23323.894244826581</v>
      </c>
      <c r="J267" s="16">
        <v>20876.4222679001</v>
      </c>
      <c r="K267" s="16">
        <v>3324.440406247571</v>
      </c>
      <c r="L267" s="16">
        <v>2997.3751630326219</v>
      </c>
      <c r="M267" s="16">
        <v>2392.2337462714995</v>
      </c>
      <c r="N267" s="16">
        <v>4541.5581291383678</v>
      </c>
    </row>
    <row r="268" spans="1:14" x14ac:dyDescent="0.3">
      <c r="A268" s="15" t="str">
        <f>INDEX('R1. Scenario specifications'!$C$11:$C$49,MATCH($B268,'R1. Scenario specifications'!$A$11:$A$49,0))</f>
        <v>Current 1.5DS, 2020 start, 'Expect the Unexpected' but with cheap energy efficiency</v>
      </c>
      <c r="B268" s="15" t="s">
        <v>28</v>
      </c>
      <c r="C268" s="15" t="s">
        <v>67</v>
      </c>
      <c r="D268" s="16">
        <v>202.44802165440652</v>
      </c>
      <c r="E268" s="16">
        <v>194.35225063586262</v>
      </c>
      <c r="F268" s="16">
        <v>2546.6819220132293</v>
      </c>
      <c r="G268" s="16">
        <v>5547.9799815329407</v>
      </c>
      <c r="H268" s="16">
        <v>14854.797020893935</v>
      </c>
      <c r="I268" s="16">
        <v>19185.759787071253</v>
      </c>
      <c r="J268" s="16">
        <v>18386.890835116934</v>
      </c>
      <c r="K268" s="16">
        <v>14726.634431299906</v>
      </c>
      <c r="L268" s="16">
        <v>9254.1537249496178</v>
      </c>
      <c r="M268" s="16">
        <v>8833.7790867120093</v>
      </c>
      <c r="N268" s="16">
        <v>13392.031462895728</v>
      </c>
    </row>
    <row r="269" spans="1:14" x14ac:dyDescent="0.3">
      <c r="A269" s="15" t="str">
        <f>INDEX('R1. Scenario specifications'!$C$11:$C$49,MATCH($B269,'R1. Scenario specifications'!$A$11:$A$49,0))</f>
        <v>Current 1.5DS, 2020 start, 'Expect the Unexpected' but with cheap energy efficiency</v>
      </c>
      <c r="B269" s="15" t="s">
        <v>28</v>
      </c>
      <c r="C269" s="15" t="s">
        <v>68</v>
      </c>
      <c r="D269" s="16">
        <v>10255.125599999994</v>
      </c>
      <c r="E269" s="16">
        <v>10316.025032480371</v>
      </c>
      <c r="F269" s="16">
        <v>14410.158052002915</v>
      </c>
      <c r="G269" s="16">
        <v>18411.070298350536</v>
      </c>
      <c r="H269" s="16">
        <v>26417.92322534445</v>
      </c>
      <c r="I269" s="16">
        <v>30462.255408897072</v>
      </c>
      <c r="J269" s="16">
        <v>34196.953492160843</v>
      </c>
      <c r="K269" s="16">
        <v>34357.157892481635</v>
      </c>
      <c r="L269" s="16">
        <v>35425.969870768538</v>
      </c>
      <c r="M269" s="16">
        <v>37021.905733821884</v>
      </c>
      <c r="N269" s="16">
        <v>38414.009367097497</v>
      </c>
    </row>
    <row r="270" spans="1:14" x14ac:dyDescent="0.3">
      <c r="A270" s="15" t="str">
        <f>INDEX('R1. Scenario specifications'!$C$11:$C$49,MATCH($B270,'R1. Scenario specifications'!$A$11:$A$49,0))</f>
        <v>Current 1.5DS, 2020 start, 'Expect the Unexpected' but with cheap energy efficiency</v>
      </c>
      <c r="B270" s="15" t="s">
        <v>28</v>
      </c>
      <c r="C270" s="15" t="s">
        <v>69</v>
      </c>
      <c r="D270" s="16">
        <v>9499.4101148835816</v>
      </c>
      <c r="E270" s="16">
        <v>9854.768593125913</v>
      </c>
      <c r="F270" s="16">
        <v>13753.197500000006</v>
      </c>
      <c r="G270" s="16">
        <v>14596.416971320803</v>
      </c>
      <c r="H270" s="16">
        <v>17896.855245901465</v>
      </c>
      <c r="I270" s="16">
        <v>24682.787088847261</v>
      </c>
      <c r="J270" s="16">
        <v>23455.69131532597</v>
      </c>
      <c r="K270" s="16">
        <v>25240.504173509384</v>
      </c>
      <c r="L270" s="16">
        <v>26067.618609320001</v>
      </c>
      <c r="M270" s="16">
        <v>35208.565361562869</v>
      </c>
      <c r="N270" s="16">
        <v>39016.45821197168</v>
      </c>
    </row>
    <row r="271" spans="1:14" x14ac:dyDescent="0.3">
      <c r="A271" s="15" t="str">
        <f>INDEX('R1. Scenario specifications'!$C$11:$C$49,MATCH($B271,'R1. Scenario specifications'!$A$11:$A$49,0))</f>
        <v>Current 1.5DS, 2020 start, 'Expect the Unexpected' but with cheap energy efficiency</v>
      </c>
      <c r="B271" s="15" t="s">
        <v>28</v>
      </c>
      <c r="C271" s="15" t="s">
        <v>70</v>
      </c>
      <c r="D271" s="16">
        <v>2379.5369238501598</v>
      </c>
      <c r="E271" s="16">
        <v>2356.8190162179044</v>
      </c>
      <c r="F271" s="16">
        <v>2308.8771400062924</v>
      </c>
      <c r="G271" s="16">
        <v>1503.8223551611864</v>
      </c>
      <c r="H271" s="16">
        <v>67.922332266666288</v>
      </c>
      <c r="I271" s="16">
        <v>0</v>
      </c>
      <c r="J271" s="16">
        <v>0</v>
      </c>
      <c r="K271" s="16">
        <v>0</v>
      </c>
      <c r="L271" s="16">
        <v>0</v>
      </c>
      <c r="M271" s="16">
        <v>0</v>
      </c>
      <c r="N271" s="16">
        <v>0</v>
      </c>
    </row>
    <row r="272" spans="1:14" x14ac:dyDescent="0.3">
      <c r="A272" s="15" t="str">
        <f>INDEX('R1. Scenario specifications'!$C$11:$C$49,MATCH($B272,'R1. Scenario specifications'!$A$11:$A$49,0))</f>
        <v>Current 1.5DS, 2020 start, 'Expect the Unexpected' but with cheap energy efficiency</v>
      </c>
      <c r="B272" s="15" t="s">
        <v>28</v>
      </c>
      <c r="C272" s="15" t="s">
        <v>71</v>
      </c>
      <c r="D272" s="16">
        <v>67.937052631788802</v>
      </c>
      <c r="E272" s="16">
        <v>458.66984800047192</v>
      </c>
      <c r="F272" s="16">
        <v>1278.4438452900149</v>
      </c>
      <c r="G272" s="16">
        <v>6138.8817927561358</v>
      </c>
      <c r="H272" s="16">
        <v>22013.2388089794</v>
      </c>
      <c r="I272" s="16">
        <v>42872.495221954006</v>
      </c>
      <c r="J272" s="16">
        <v>63625.05399793711</v>
      </c>
      <c r="K272" s="16">
        <v>57875.563182763064</v>
      </c>
      <c r="L272" s="16">
        <v>70310.787210307652</v>
      </c>
      <c r="M272" s="16">
        <v>80797.171761520949</v>
      </c>
      <c r="N272" s="16">
        <v>96787.482599929252</v>
      </c>
    </row>
    <row r="273" spans="1:14" x14ac:dyDescent="0.3">
      <c r="A273" s="15" t="str">
        <f>INDEX('R1. Scenario specifications'!$C$11:$C$49,MATCH($B273,'R1. Scenario specifications'!$A$11:$A$49,0))</f>
        <v>Current 1.5DS, 2020 start, 'Expect the Unexpected' but with cheap energy efficiency</v>
      </c>
      <c r="B273" s="15" t="s">
        <v>28</v>
      </c>
      <c r="C273" s="15" t="s">
        <v>72</v>
      </c>
      <c r="D273" s="16">
        <v>0.68787021919935687</v>
      </c>
      <c r="E273" s="16">
        <v>0.6257617671977489</v>
      </c>
      <c r="F273" s="16">
        <v>0.52638824399517514</v>
      </c>
      <c r="G273" s="16">
        <v>0.35092549599678308</v>
      </c>
      <c r="H273" s="16">
        <v>0.17546274799839173</v>
      </c>
      <c r="I273" s="16">
        <v>0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</row>
    <row r="274" spans="1:14" x14ac:dyDescent="0.3">
      <c r="A274" s="15" t="str">
        <f>INDEX('R1. Scenario specifications'!$C$11:$C$49,MATCH($B274,'R1. Scenario specifications'!$A$11:$A$49,0))</f>
        <v>Current 1.5DS, 2020 start, 'Expect the Unexpected' but with cheap energy efficiency</v>
      </c>
      <c r="B274" s="15" t="s">
        <v>28</v>
      </c>
      <c r="C274" s="15" t="s">
        <v>76</v>
      </c>
      <c r="D274" s="16">
        <v>1.963099940637433</v>
      </c>
      <c r="E274" s="16">
        <v>1.7858497922310177</v>
      </c>
      <c r="F274" s="16">
        <v>1.5022495547807513</v>
      </c>
      <c r="G274" s="16">
        <v>1.0014997031871673</v>
      </c>
      <c r="H274" s="16">
        <v>0.50074985159358421</v>
      </c>
      <c r="I274" s="16">
        <v>0</v>
      </c>
      <c r="J274" s="16">
        <v>0</v>
      </c>
      <c r="K274" s="16">
        <v>0</v>
      </c>
      <c r="L274" s="16">
        <v>0</v>
      </c>
      <c r="M274" s="16">
        <v>0</v>
      </c>
      <c r="N274" s="16">
        <v>0</v>
      </c>
    </row>
    <row r="275" spans="1:14" x14ac:dyDescent="0.3">
      <c r="A275" s="15" t="str">
        <f>INDEX('R1. Scenario specifications'!$C$11:$C$49,MATCH($B275,'R1. Scenario specifications'!$A$11:$A$49,0))</f>
        <v>Current 1.5DS, 2020 start, 'Expect the Unexpected' but with cheap energy efficiency</v>
      </c>
      <c r="B275" s="15" t="s">
        <v>28</v>
      </c>
      <c r="C275" s="15" t="s">
        <v>73</v>
      </c>
      <c r="D275" s="16">
        <v>1517.4635089937533</v>
      </c>
      <c r="E275" s="16">
        <v>1704.941889708542</v>
      </c>
      <c r="F275" s="16">
        <v>2729.4881269668758</v>
      </c>
      <c r="G275" s="16">
        <v>12999.127117202243</v>
      </c>
      <c r="H275" s="16">
        <v>29624.818334099949</v>
      </c>
      <c r="I275" s="16">
        <v>49280.39190445139</v>
      </c>
      <c r="J275" s="16">
        <v>74246.57861945458</v>
      </c>
      <c r="K275" s="16">
        <v>69506.12436020789</v>
      </c>
      <c r="L275" s="16">
        <v>91191.121200064328</v>
      </c>
      <c r="M275" s="16">
        <v>126182.63929449813</v>
      </c>
      <c r="N275" s="16">
        <v>165909.64324179743</v>
      </c>
    </row>
    <row r="276" spans="1:14" x14ac:dyDescent="0.3">
      <c r="A276" s="15" t="str">
        <f>INDEX('R1. Scenario specifications'!$C$11:$C$49,MATCH($B276,'R1. Scenario specifications'!$A$11:$A$49,0))</f>
        <v>Current 1.5DS, 2030 start, 'Expect the Unexpected' but with cheap energy efficiency</v>
      </c>
      <c r="B276" s="15" t="s">
        <v>29</v>
      </c>
      <c r="C276" s="15" t="s">
        <v>64</v>
      </c>
      <c r="D276" s="16">
        <v>225.4470750919798</v>
      </c>
      <c r="E276" s="16">
        <v>436.21576252446346</v>
      </c>
      <c r="F276" s="16">
        <v>2791.4850951746107</v>
      </c>
      <c r="G276" s="16">
        <v>11749.6186402398</v>
      </c>
      <c r="H276" s="16">
        <v>22244.906636817494</v>
      </c>
      <c r="I276" s="16">
        <v>3622.2582874196887</v>
      </c>
      <c r="J276" s="16">
        <v>315.45192116266372</v>
      </c>
      <c r="K276" s="16">
        <v>318.71200349330411</v>
      </c>
      <c r="L276" s="16">
        <v>153.2956253056409</v>
      </c>
      <c r="M276" s="16">
        <v>190.07276802427359</v>
      </c>
      <c r="N276" s="16">
        <v>50.287478595819906</v>
      </c>
    </row>
    <row r="277" spans="1:14" x14ac:dyDescent="0.3">
      <c r="A277" s="15" t="str">
        <f>INDEX('R1. Scenario specifications'!$C$11:$C$49,MATCH($B277,'R1. Scenario specifications'!$A$11:$A$49,0))</f>
        <v>Current 1.5DS, 2030 start, 'Expect the Unexpected' but with cheap energy efficiency</v>
      </c>
      <c r="B277" s="15" t="s">
        <v>29</v>
      </c>
      <c r="C277" s="15" t="s">
        <v>74</v>
      </c>
      <c r="D277" s="16">
        <v>0</v>
      </c>
      <c r="E277" s="16">
        <v>0</v>
      </c>
      <c r="F277" s="16">
        <v>0</v>
      </c>
      <c r="G277" s="16">
        <v>0</v>
      </c>
      <c r="H277" s="16">
        <v>383.71185190510573</v>
      </c>
      <c r="I277" s="16">
        <v>27967.57392550533</v>
      </c>
      <c r="J277" s="16">
        <v>82865.611229859132</v>
      </c>
      <c r="K277" s="16">
        <v>32012.718780314688</v>
      </c>
      <c r="L277" s="16">
        <v>34045.166917697272</v>
      </c>
      <c r="M277" s="16">
        <v>39337.04336307881</v>
      </c>
      <c r="N277" s="16">
        <v>60087.193044285988</v>
      </c>
    </row>
    <row r="278" spans="1:14" x14ac:dyDescent="0.3">
      <c r="A278" s="15" t="str">
        <f>INDEX('R1. Scenario specifications'!$C$11:$C$49,MATCH($B278,'R1. Scenario specifications'!$A$11:$A$49,0))</f>
        <v>Current 1.5DS, 2030 start, 'Expect the Unexpected' but with cheap energy efficiency</v>
      </c>
      <c r="B278" s="15" t="s">
        <v>29</v>
      </c>
      <c r="C278" s="15" t="s">
        <v>65</v>
      </c>
      <c r="D278" s="16">
        <v>32468.624412386762</v>
      </c>
      <c r="E278" s="16">
        <v>42253.589754542532</v>
      </c>
      <c r="F278" s="16">
        <v>31380.532283629185</v>
      </c>
      <c r="G278" s="16">
        <v>27415.193343318369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0</v>
      </c>
      <c r="N278" s="16">
        <v>0</v>
      </c>
    </row>
    <row r="279" spans="1:14" x14ac:dyDescent="0.3">
      <c r="A279" s="15" t="str">
        <f>INDEX('R1. Scenario specifications'!$C$11:$C$49,MATCH($B279,'R1. Scenario specifications'!$A$11:$A$49,0))</f>
        <v>Current 1.5DS, 2030 start, 'Expect the Unexpected' but with cheap energy efficiency</v>
      </c>
      <c r="B279" s="15" t="s">
        <v>29</v>
      </c>
      <c r="C279" s="15" t="s">
        <v>66</v>
      </c>
      <c r="D279" s="16">
        <v>15194.635593940169</v>
      </c>
      <c r="E279" s="16">
        <v>15742.568461825467</v>
      </c>
      <c r="F279" s="16">
        <v>24458.947586771632</v>
      </c>
      <c r="G279" s="16">
        <v>20618.938999923124</v>
      </c>
      <c r="H279" s="16">
        <v>9262.5513118713916</v>
      </c>
      <c r="I279" s="16">
        <v>0</v>
      </c>
      <c r="J279" s="16">
        <v>0</v>
      </c>
      <c r="K279" s="16">
        <v>1165.1525373724221</v>
      </c>
      <c r="L279" s="16">
        <v>947.202678967569</v>
      </c>
      <c r="M279" s="16">
        <v>951.10442341960902</v>
      </c>
      <c r="N279" s="16">
        <v>487.49026506404562</v>
      </c>
    </row>
    <row r="280" spans="1:14" x14ac:dyDescent="0.3">
      <c r="A280" s="15" t="str">
        <f>INDEX('R1. Scenario specifications'!$C$11:$C$49,MATCH($B280,'R1. Scenario specifications'!$A$11:$A$49,0))</f>
        <v>Current 1.5DS, 2030 start, 'Expect the Unexpected' but with cheap energy efficiency</v>
      </c>
      <c r="B280" s="15" t="s">
        <v>29</v>
      </c>
      <c r="C280" s="15" t="s">
        <v>75</v>
      </c>
      <c r="D280" s="16">
        <v>0</v>
      </c>
      <c r="E280" s="16">
        <v>0</v>
      </c>
      <c r="F280" s="16">
        <v>0</v>
      </c>
      <c r="G280" s="16">
        <v>0</v>
      </c>
      <c r="H280" s="16">
        <v>42.195719702894223</v>
      </c>
      <c r="I280" s="16">
        <v>11021.812173352713</v>
      </c>
      <c r="J280" s="16">
        <v>27626.609865480437</v>
      </c>
      <c r="K280" s="16">
        <v>253.1459083831071</v>
      </c>
      <c r="L280" s="16">
        <v>385.87986016970262</v>
      </c>
      <c r="M280" s="16">
        <v>306.17229109840781</v>
      </c>
      <c r="N280" s="16">
        <v>876.36232916029667</v>
      </c>
    </row>
    <row r="281" spans="1:14" x14ac:dyDescent="0.3">
      <c r="A281" s="15" t="str">
        <f>INDEX('R1. Scenario specifications'!$C$11:$C$49,MATCH($B281,'R1. Scenario specifications'!$A$11:$A$49,0))</f>
        <v>Current 1.5DS, 2030 start, 'Expect the Unexpected' but with cheap energy efficiency</v>
      </c>
      <c r="B281" s="15" t="s">
        <v>29</v>
      </c>
      <c r="C281" s="15" t="s">
        <v>67</v>
      </c>
      <c r="D281" s="16">
        <v>202.44802165440652</v>
      </c>
      <c r="E281" s="16">
        <v>194.35225063586262</v>
      </c>
      <c r="F281" s="16">
        <v>2546.6819220132293</v>
      </c>
      <c r="G281" s="16">
        <v>4016.4485737409777</v>
      </c>
      <c r="H281" s="16">
        <v>8303.4369006730813</v>
      </c>
      <c r="I281" s="16">
        <v>21782.095227220911</v>
      </c>
      <c r="J281" s="16">
        <v>21048.657313057382</v>
      </c>
      <c r="K281" s="16">
        <v>18442.429927584577</v>
      </c>
      <c r="L281" s="16">
        <v>14329.935251587134</v>
      </c>
      <c r="M281" s="16">
        <v>6420.8363847604232</v>
      </c>
      <c r="N281" s="16">
        <v>5917.4781153019667</v>
      </c>
    </row>
    <row r="282" spans="1:14" x14ac:dyDescent="0.3">
      <c r="A282" s="15" t="str">
        <f>INDEX('R1. Scenario specifications'!$C$11:$C$49,MATCH($B282,'R1. Scenario specifications'!$A$11:$A$49,0))</f>
        <v>Current 1.5DS, 2030 start, 'Expect the Unexpected' but with cheap energy efficiency</v>
      </c>
      <c r="B282" s="15" t="s">
        <v>29</v>
      </c>
      <c r="C282" s="15" t="s">
        <v>68</v>
      </c>
      <c r="D282" s="16">
        <v>10255.125599999994</v>
      </c>
      <c r="E282" s="16">
        <v>10316.025032480371</v>
      </c>
      <c r="F282" s="16">
        <v>14410.158052002915</v>
      </c>
      <c r="G282" s="16">
        <v>17748.387078330801</v>
      </c>
      <c r="H282" s="16">
        <v>21397.878337261911</v>
      </c>
      <c r="I282" s="16">
        <v>29167.606806844455</v>
      </c>
      <c r="J282" s="16">
        <v>33920.908619919908</v>
      </c>
      <c r="K282" s="16">
        <v>32978.875523640832</v>
      </c>
      <c r="L282" s="16">
        <v>26471.094656482663</v>
      </c>
      <c r="M282" s="16">
        <v>33689.889987311559</v>
      </c>
      <c r="N282" s="16">
        <v>32482.037776728201</v>
      </c>
    </row>
    <row r="283" spans="1:14" x14ac:dyDescent="0.3">
      <c r="A283" s="15" t="str">
        <f>INDEX('R1. Scenario specifications'!$C$11:$C$49,MATCH($B283,'R1. Scenario specifications'!$A$11:$A$49,0))</f>
        <v>Current 1.5DS, 2030 start, 'Expect the Unexpected' but with cheap energy efficiency</v>
      </c>
      <c r="B283" s="15" t="s">
        <v>29</v>
      </c>
      <c r="C283" s="15" t="s">
        <v>69</v>
      </c>
      <c r="D283" s="16">
        <v>9499.4101148835816</v>
      </c>
      <c r="E283" s="16">
        <v>9854.768593125913</v>
      </c>
      <c r="F283" s="16">
        <v>13753.197500000006</v>
      </c>
      <c r="G283" s="16">
        <v>14596.416971320803</v>
      </c>
      <c r="H283" s="16">
        <v>15649.957222630912</v>
      </c>
      <c r="I283" s="16">
        <v>23940.059048652154</v>
      </c>
      <c r="J283" s="16">
        <v>25184.181172001456</v>
      </c>
      <c r="K283" s="16">
        <v>27110.612532474472</v>
      </c>
      <c r="L283" s="16">
        <v>27571.999099232897</v>
      </c>
      <c r="M283" s="16">
        <v>26565.292410050057</v>
      </c>
      <c r="N283" s="16">
        <v>27940.150826675021</v>
      </c>
    </row>
    <row r="284" spans="1:14" x14ac:dyDescent="0.3">
      <c r="A284" s="15" t="str">
        <f>INDEX('R1. Scenario specifications'!$C$11:$C$49,MATCH($B284,'R1. Scenario specifications'!$A$11:$A$49,0))</f>
        <v>Current 1.5DS, 2030 start, 'Expect the Unexpected' but with cheap energy efficiency</v>
      </c>
      <c r="B284" s="15" t="s">
        <v>29</v>
      </c>
      <c r="C284" s="15" t="s">
        <v>70</v>
      </c>
      <c r="D284" s="16">
        <v>2379.5369238501598</v>
      </c>
      <c r="E284" s="16">
        <v>2356.8190162179044</v>
      </c>
      <c r="F284" s="16">
        <v>2308.8771400062924</v>
      </c>
      <c r="G284" s="16">
        <v>1517.9912138207492</v>
      </c>
      <c r="H284" s="16">
        <v>173.66167786666625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x14ac:dyDescent="0.3">
      <c r="A285" s="15" t="str">
        <f>INDEX('R1. Scenario specifications'!$C$11:$C$49,MATCH($B285,'R1. Scenario specifications'!$A$11:$A$49,0))</f>
        <v>Current 1.5DS, 2030 start, 'Expect the Unexpected' but with cheap energy efficiency</v>
      </c>
      <c r="B285" s="15" t="s">
        <v>29</v>
      </c>
      <c r="C285" s="15" t="s">
        <v>71</v>
      </c>
      <c r="D285" s="16">
        <v>67.937052631788802</v>
      </c>
      <c r="E285" s="16">
        <v>458.66984800047192</v>
      </c>
      <c r="F285" s="16">
        <v>1278.4438452900149</v>
      </c>
      <c r="G285" s="16">
        <v>3882.7361780122792</v>
      </c>
      <c r="H285" s="16">
        <v>17176.283071974085</v>
      </c>
      <c r="I285" s="16">
        <v>41164.495468029403</v>
      </c>
      <c r="J285" s="16">
        <v>78234.231636696917</v>
      </c>
      <c r="K285" s="16">
        <v>62025.405345868356</v>
      </c>
      <c r="L285" s="16">
        <v>60282.249548829692</v>
      </c>
      <c r="M285" s="16">
        <v>77311.761728027966</v>
      </c>
      <c r="N285" s="16">
        <v>80811.31258949214</v>
      </c>
    </row>
    <row r="286" spans="1:14" x14ac:dyDescent="0.3">
      <c r="A286" s="15" t="str">
        <f>INDEX('R1. Scenario specifications'!$C$11:$C$49,MATCH($B286,'R1. Scenario specifications'!$A$11:$A$49,0))</f>
        <v>Current 1.5DS, 2030 start, 'Expect the Unexpected' but with cheap energy efficiency</v>
      </c>
      <c r="B286" s="15" t="s">
        <v>29</v>
      </c>
      <c r="C286" s="15" t="s">
        <v>72</v>
      </c>
      <c r="D286" s="16">
        <v>0.68787021919935687</v>
      </c>
      <c r="E286" s="16">
        <v>0.6257617671977489</v>
      </c>
      <c r="F286" s="16">
        <v>0.52638824399517514</v>
      </c>
      <c r="G286" s="16">
        <v>0.35092549599678308</v>
      </c>
      <c r="H286" s="16">
        <v>0.17546274799839173</v>
      </c>
      <c r="I286" s="16">
        <v>0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</row>
    <row r="287" spans="1:14" x14ac:dyDescent="0.3">
      <c r="A287" s="15" t="str">
        <f>INDEX('R1. Scenario specifications'!$C$11:$C$49,MATCH($B287,'R1. Scenario specifications'!$A$11:$A$49,0))</f>
        <v>Current 1.5DS, 2030 start, 'Expect the Unexpected' but with cheap energy efficiency</v>
      </c>
      <c r="B287" s="15" t="s">
        <v>29</v>
      </c>
      <c r="C287" s="15" t="s">
        <v>76</v>
      </c>
      <c r="D287" s="16">
        <v>1.963099940637433</v>
      </c>
      <c r="E287" s="16">
        <v>1.7858497922310177</v>
      </c>
      <c r="F287" s="16">
        <v>1.5022495547807513</v>
      </c>
      <c r="G287" s="16">
        <v>1.0014997031871673</v>
      </c>
      <c r="H287" s="16">
        <v>0.50074985159358421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</row>
    <row r="288" spans="1:14" x14ac:dyDescent="0.3">
      <c r="A288" s="15" t="str">
        <f>INDEX('R1. Scenario specifications'!$C$11:$C$49,MATCH($B288,'R1. Scenario specifications'!$A$11:$A$49,0))</f>
        <v>Current 1.5DS, 2030 start, 'Expect the Unexpected' but with cheap energy efficiency</v>
      </c>
      <c r="B288" s="15" t="s">
        <v>29</v>
      </c>
      <c r="C288" s="15" t="s">
        <v>73</v>
      </c>
      <c r="D288" s="16">
        <v>1517.4635089937533</v>
      </c>
      <c r="E288" s="16">
        <v>1704.941889708542</v>
      </c>
      <c r="F288" s="16">
        <v>2729.4881269668758</v>
      </c>
      <c r="G288" s="16">
        <v>4500.4567624903657</v>
      </c>
      <c r="H288" s="16">
        <v>20206.076979813926</v>
      </c>
      <c r="I288" s="16">
        <v>41828.935957531321</v>
      </c>
      <c r="J288" s="16">
        <v>87614.222659469131</v>
      </c>
      <c r="K288" s="16">
        <v>62116.042205217323</v>
      </c>
      <c r="L288" s="16">
        <v>59829.205145697284</v>
      </c>
      <c r="M288" s="16">
        <v>75182.684763542726</v>
      </c>
      <c r="N288" s="16">
        <v>95043.146558049935</v>
      </c>
    </row>
    <row r="289" spans="1:14" x14ac:dyDescent="0.3">
      <c r="A289" s="15" t="str">
        <f>INDEX('R1. Scenario specifications'!$C$11:$C$49,MATCH($B289,'R1. Scenario specifications'!$A$11:$A$49,0))</f>
        <v>Current 1.5DS, 2020 start, 'Expect the Unexpected' but with most conservative biomass CCS / NET technology cost assumptions</v>
      </c>
      <c r="B289" s="15" t="s">
        <v>30</v>
      </c>
      <c r="C289" s="15" t="s">
        <v>64</v>
      </c>
      <c r="D289" s="16">
        <v>225.4470750919798</v>
      </c>
      <c r="E289" s="16">
        <v>436.21576252446346</v>
      </c>
      <c r="F289" s="16">
        <v>2791.4850951746107</v>
      </c>
      <c r="G289" s="16">
        <v>13800.288458224601</v>
      </c>
      <c r="H289" s="16">
        <v>7535.5468484466674</v>
      </c>
      <c r="I289" s="16">
        <v>871.42596974156254</v>
      </c>
      <c r="J289" s="16">
        <v>208.70111724239734</v>
      </c>
      <c r="K289" s="16">
        <v>0</v>
      </c>
      <c r="L289" s="16">
        <v>59.218831602233095</v>
      </c>
      <c r="M289" s="16">
        <v>74.056958707984506</v>
      </c>
      <c r="N289" s="16">
        <v>74.056958707984506</v>
      </c>
    </row>
    <row r="290" spans="1:14" x14ac:dyDescent="0.3">
      <c r="A290" s="15" t="str">
        <f>INDEX('R1. Scenario specifications'!$C$11:$C$49,MATCH($B290,'R1. Scenario specifications'!$A$11:$A$49,0))</f>
        <v>Current 1.5DS, 2020 start, 'Expect the Unexpected' but with most conservative biomass CCS / NET technology cost assumptions</v>
      </c>
      <c r="B290" s="15" t="s">
        <v>30</v>
      </c>
      <c r="C290" s="15" t="s">
        <v>74</v>
      </c>
      <c r="D290" s="16">
        <v>0</v>
      </c>
      <c r="E290" s="16">
        <v>0</v>
      </c>
      <c r="F290" s="16">
        <v>0</v>
      </c>
      <c r="G290" s="16">
        <v>411.85920133598563</v>
      </c>
      <c r="H290" s="16">
        <v>12262.676965314946</v>
      </c>
      <c r="I290" s="16">
        <v>22620.566385581682</v>
      </c>
      <c r="J290" s="16">
        <v>65498.285695934654</v>
      </c>
      <c r="K290" s="16">
        <v>61696.624968002252</v>
      </c>
      <c r="L290" s="16">
        <v>71558.643317696798</v>
      </c>
      <c r="M290" s="16">
        <v>89709.237604744136</v>
      </c>
      <c r="N290" s="16">
        <v>95508.460496631014</v>
      </c>
    </row>
    <row r="291" spans="1:14" x14ac:dyDescent="0.3">
      <c r="A291" s="15" t="str">
        <f>INDEX('R1. Scenario specifications'!$C$11:$C$49,MATCH($B291,'R1. Scenario specifications'!$A$11:$A$49,0))</f>
        <v>Current 1.5DS, 2020 start, 'Expect the Unexpected' but with most conservative biomass CCS / NET technology cost assumptions</v>
      </c>
      <c r="B291" s="15" t="s">
        <v>30</v>
      </c>
      <c r="C291" s="15" t="s">
        <v>65</v>
      </c>
      <c r="D291" s="16">
        <v>32468.624412386762</v>
      </c>
      <c r="E291" s="16">
        <v>42253.589754542532</v>
      </c>
      <c r="F291" s="16">
        <v>31380.532283629185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16">
        <v>0</v>
      </c>
      <c r="N291" s="16">
        <v>0</v>
      </c>
    </row>
    <row r="292" spans="1:14" x14ac:dyDescent="0.3">
      <c r="A292" s="15" t="str">
        <f>INDEX('R1. Scenario specifications'!$C$11:$C$49,MATCH($B292,'R1. Scenario specifications'!$A$11:$A$49,0))</f>
        <v>Current 1.5DS, 2020 start, 'Expect the Unexpected' but with most conservative biomass CCS / NET technology cost assumptions</v>
      </c>
      <c r="B292" s="15" t="s">
        <v>30</v>
      </c>
      <c r="C292" s="15" t="s">
        <v>66</v>
      </c>
      <c r="D292" s="16">
        <v>15194.635593940169</v>
      </c>
      <c r="E292" s="16">
        <v>15742.568461825467</v>
      </c>
      <c r="F292" s="16">
        <v>24458.947586771632</v>
      </c>
      <c r="G292" s="16">
        <v>26125.022484411624</v>
      </c>
      <c r="H292" s="16">
        <v>2071.7951101173476</v>
      </c>
      <c r="I292" s="16">
        <v>0</v>
      </c>
      <c r="J292" s="16">
        <v>0</v>
      </c>
      <c r="K292" s="16">
        <v>4.5907772088605201</v>
      </c>
      <c r="L292" s="16">
        <v>6.6333678142585395</v>
      </c>
      <c r="M292" s="16">
        <v>0</v>
      </c>
      <c r="N292" s="16">
        <v>0</v>
      </c>
    </row>
    <row r="293" spans="1:14" x14ac:dyDescent="0.3">
      <c r="A293" s="15" t="str">
        <f>INDEX('R1. Scenario specifications'!$C$11:$C$49,MATCH($B293,'R1. Scenario specifications'!$A$11:$A$49,0))</f>
        <v>Current 1.5DS, 2020 start, 'Expect the Unexpected' but with most conservative biomass CCS / NET technology cost assumptions</v>
      </c>
      <c r="B293" s="15" t="s">
        <v>30</v>
      </c>
      <c r="C293" s="15" t="s">
        <v>75</v>
      </c>
      <c r="D293" s="16">
        <v>0</v>
      </c>
      <c r="E293" s="16">
        <v>0</v>
      </c>
      <c r="F293" s="16">
        <v>0</v>
      </c>
      <c r="G293" s="16">
        <v>14.048370272014401</v>
      </c>
      <c r="H293" s="16">
        <v>3595.7698894241157</v>
      </c>
      <c r="I293" s="16">
        <v>37725.491273625237</v>
      </c>
      <c r="J293" s="16">
        <v>23479.008612308018</v>
      </c>
      <c r="K293" s="16">
        <v>5212.6189564606993</v>
      </c>
      <c r="L293" s="16">
        <v>7035.6596683999196</v>
      </c>
      <c r="M293" s="16">
        <v>5285.9953483489735</v>
      </c>
      <c r="N293" s="16">
        <v>10147.978208413719</v>
      </c>
    </row>
    <row r="294" spans="1:14" x14ac:dyDescent="0.3">
      <c r="A294" s="15" t="str">
        <f>INDEX('R1. Scenario specifications'!$C$11:$C$49,MATCH($B294,'R1. Scenario specifications'!$A$11:$A$49,0))</f>
        <v>Current 1.5DS, 2020 start, 'Expect the Unexpected' but with most conservative biomass CCS / NET technology cost assumptions</v>
      </c>
      <c r="B294" s="15" t="s">
        <v>30</v>
      </c>
      <c r="C294" s="15" t="s">
        <v>67</v>
      </c>
      <c r="D294" s="16">
        <v>202.44802165440652</v>
      </c>
      <c r="E294" s="16">
        <v>194.35225063586262</v>
      </c>
      <c r="F294" s="16">
        <v>2546.6819220132293</v>
      </c>
      <c r="G294" s="16">
        <v>6229.5534203922734</v>
      </c>
      <c r="H294" s="16">
        <v>23287.390311306965</v>
      </c>
      <c r="I294" s="16">
        <v>28411.171891430327</v>
      </c>
      <c r="J294" s="16">
        <v>27726.149773548157</v>
      </c>
      <c r="K294" s="16">
        <v>23668.811916436811</v>
      </c>
      <c r="L294" s="16">
        <v>11493.862476100621</v>
      </c>
      <c r="M294" s="16">
        <v>15251.364143951896</v>
      </c>
      <c r="N294" s="16">
        <v>23705.049479952617</v>
      </c>
    </row>
    <row r="295" spans="1:14" x14ac:dyDescent="0.3">
      <c r="A295" s="15" t="str">
        <f>INDEX('R1. Scenario specifications'!$C$11:$C$49,MATCH($B295,'R1. Scenario specifications'!$A$11:$A$49,0))</f>
        <v>Current 1.5DS, 2020 start, 'Expect the Unexpected' but with most conservative biomass CCS / NET technology cost assumptions</v>
      </c>
      <c r="B295" s="15" t="s">
        <v>30</v>
      </c>
      <c r="C295" s="15" t="s">
        <v>68</v>
      </c>
      <c r="D295" s="16">
        <v>10255.125599999994</v>
      </c>
      <c r="E295" s="16">
        <v>10316.025032480371</v>
      </c>
      <c r="F295" s="16">
        <v>14410.158052002915</v>
      </c>
      <c r="G295" s="16">
        <v>18399.313365473801</v>
      </c>
      <c r="H295" s="16">
        <v>28062.65606116498</v>
      </c>
      <c r="I295" s="16">
        <v>32731.542879048375</v>
      </c>
      <c r="J295" s="16">
        <v>36538.756006004711</v>
      </c>
      <c r="K295" s="16">
        <v>36800.656401636006</v>
      </c>
      <c r="L295" s="16">
        <v>37855.676239667177</v>
      </c>
      <c r="M295" s="16">
        <v>40188.97402150205</v>
      </c>
      <c r="N295" s="16">
        <v>41867.474965280024</v>
      </c>
    </row>
    <row r="296" spans="1:14" x14ac:dyDescent="0.3">
      <c r="A296" s="15" t="str">
        <f>INDEX('R1. Scenario specifications'!$C$11:$C$49,MATCH($B296,'R1. Scenario specifications'!$A$11:$A$49,0))</f>
        <v>Current 1.5DS, 2020 start, 'Expect the Unexpected' but with most conservative biomass CCS / NET technology cost assumptions</v>
      </c>
      <c r="B296" s="15" t="s">
        <v>30</v>
      </c>
      <c r="C296" s="15" t="s">
        <v>69</v>
      </c>
      <c r="D296" s="16">
        <v>9499.4101148835816</v>
      </c>
      <c r="E296" s="16">
        <v>9854.768593125913</v>
      </c>
      <c r="F296" s="16">
        <v>13753.197500000006</v>
      </c>
      <c r="G296" s="16">
        <v>14596.416971320799</v>
      </c>
      <c r="H296" s="16">
        <v>17977.322574717444</v>
      </c>
      <c r="I296" s="16">
        <v>24642.119999999995</v>
      </c>
      <c r="J296" s="16">
        <v>25163.615917631021</v>
      </c>
      <c r="K296" s="16">
        <v>27904.748919090725</v>
      </c>
      <c r="L296" s="16">
        <v>32533.22939042715</v>
      </c>
      <c r="M296" s="16">
        <v>38171.644839886823</v>
      </c>
      <c r="N296" s="16">
        <v>39733.174999999996</v>
      </c>
    </row>
    <row r="297" spans="1:14" x14ac:dyDescent="0.3">
      <c r="A297" s="15" t="str">
        <f>INDEX('R1. Scenario specifications'!$C$11:$C$49,MATCH($B297,'R1. Scenario specifications'!$A$11:$A$49,0))</f>
        <v>Current 1.5DS, 2020 start, 'Expect the Unexpected' but with most conservative biomass CCS / NET technology cost assumptions</v>
      </c>
      <c r="B297" s="15" t="s">
        <v>30</v>
      </c>
      <c r="C297" s="15" t="s">
        <v>70</v>
      </c>
      <c r="D297" s="16">
        <v>2379.5369238501598</v>
      </c>
      <c r="E297" s="16">
        <v>2356.8190162179044</v>
      </c>
      <c r="F297" s="16">
        <v>2308.8771400062924</v>
      </c>
      <c r="G297" s="16">
        <v>1503.8223551611877</v>
      </c>
      <c r="H297" s="16">
        <v>67.922332266666288</v>
      </c>
      <c r="I297" s="16">
        <v>0</v>
      </c>
      <c r="J297" s="16">
        <v>0</v>
      </c>
      <c r="K297" s="16">
        <v>0</v>
      </c>
      <c r="L297" s="16">
        <v>0</v>
      </c>
      <c r="M297" s="16">
        <v>0</v>
      </c>
      <c r="N297" s="16">
        <v>0</v>
      </c>
    </row>
    <row r="298" spans="1:14" x14ac:dyDescent="0.3">
      <c r="A298" s="15" t="str">
        <f>INDEX('R1. Scenario specifications'!$C$11:$C$49,MATCH($B298,'R1. Scenario specifications'!$A$11:$A$49,0))</f>
        <v>Current 1.5DS, 2020 start, 'Expect the Unexpected' but with most conservative biomass CCS / NET technology cost assumptions</v>
      </c>
      <c r="B298" s="15" t="s">
        <v>30</v>
      </c>
      <c r="C298" s="15" t="s">
        <v>71</v>
      </c>
      <c r="D298" s="16">
        <v>67.937052631788802</v>
      </c>
      <c r="E298" s="16">
        <v>458.66984800047192</v>
      </c>
      <c r="F298" s="16">
        <v>1278.4438452900149</v>
      </c>
      <c r="G298" s="16">
        <v>6138.8817927561367</v>
      </c>
      <c r="H298" s="16">
        <v>22711.628863036691</v>
      </c>
      <c r="I298" s="16">
        <v>51836.366822044089</v>
      </c>
      <c r="J298" s="16">
        <v>70999.970970165348</v>
      </c>
      <c r="K298" s="16">
        <v>66669.789462520188</v>
      </c>
      <c r="L298" s="16">
        <v>79346.776429751641</v>
      </c>
      <c r="M298" s="16">
        <v>93416.127347546295</v>
      </c>
      <c r="N298" s="16">
        <v>110394.69301692839</v>
      </c>
    </row>
    <row r="299" spans="1:14" x14ac:dyDescent="0.3">
      <c r="A299" s="15" t="str">
        <f>INDEX('R1. Scenario specifications'!$C$11:$C$49,MATCH($B299,'R1. Scenario specifications'!$A$11:$A$49,0))</f>
        <v>Current 1.5DS, 2020 start, 'Expect the Unexpected' but with most conservative biomass CCS / NET technology cost assumptions</v>
      </c>
      <c r="B299" s="15" t="s">
        <v>30</v>
      </c>
      <c r="C299" s="15" t="s">
        <v>72</v>
      </c>
      <c r="D299" s="16">
        <v>0.68787021919935687</v>
      </c>
      <c r="E299" s="16">
        <v>0.6257617671977489</v>
      </c>
      <c r="F299" s="16">
        <v>0.52638824399517514</v>
      </c>
      <c r="G299" s="16">
        <v>0.35092549599678308</v>
      </c>
      <c r="H299" s="16">
        <v>0.17546274799839173</v>
      </c>
      <c r="I299" s="16">
        <v>0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</row>
    <row r="300" spans="1:14" x14ac:dyDescent="0.3">
      <c r="A300" s="15" t="str">
        <f>INDEX('R1. Scenario specifications'!$C$11:$C$49,MATCH($B300,'R1. Scenario specifications'!$A$11:$A$49,0))</f>
        <v>Current 1.5DS, 2020 start, 'Expect the Unexpected' but with most conservative biomass CCS / NET technology cost assumptions</v>
      </c>
      <c r="B300" s="15" t="s">
        <v>30</v>
      </c>
      <c r="C300" s="15" t="s">
        <v>76</v>
      </c>
      <c r="D300" s="16">
        <v>1.963099940637433</v>
      </c>
      <c r="E300" s="16">
        <v>1.7858497922310177</v>
      </c>
      <c r="F300" s="16">
        <v>1.5022495547807513</v>
      </c>
      <c r="G300" s="16">
        <v>1.0014997031871682</v>
      </c>
      <c r="H300" s="16">
        <v>0.50074985159358421</v>
      </c>
      <c r="I300" s="16">
        <v>0</v>
      </c>
      <c r="J300" s="16">
        <v>0</v>
      </c>
      <c r="K300" s="16">
        <v>0</v>
      </c>
      <c r="L300" s="16">
        <v>0</v>
      </c>
      <c r="M300" s="16">
        <v>0</v>
      </c>
      <c r="N300" s="16">
        <v>0</v>
      </c>
    </row>
    <row r="301" spans="1:14" x14ac:dyDescent="0.3">
      <c r="A301" s="15" t="str">
        <f>INDEX('R1. Scenario specifications'!$C$11:$C$49,MATCH($B301,'R1. Scenario specifications'!$A$11:$A$49,0))</f>
        <v>Current 1.5DS, 2020 start, 'Expect the Unexpected' but with most conservative biomass CCS / NET technology cost assumptions</v>
      </c>
      <c r="B301" s="15" t="s">
        <v>30</v>
      </c>
      <c r="C301" s="15" t="s">
        <v>73</v>
      </c>
      <c r="D301" s="16">
        <v>1517.4635089937533</v>
      </c>
      <c r="E301" s="16">
        <v>1704.941889708542</v>
      </c>
      <c r="F301" s="16">
        <v>2729.4881269668758</v>
      </c>
      <c r="G301" s="16">
        <v>12981.948317956703</v>
      </c>
      <c r="H301" s="16">
        <v>30272.841852145139</v>
      </c>
      <c r="I301" s="16">
        <v>60128.512540201533</v>
      </c>
      <c r="J301" s="16">
        <v>84274.248974435424</v>
      </c>
      <c r="K301" s="16">
        <v>79475.767373099516</v>
      </c>
      <c r="L301" s="16">
        <v>105575.82982599712</v>
      </c>
      <c r="M301" s="16">
        <v>144939.37386385651</v>
      </c>
      <c r="N301" s="16">
        <v>192460.63622942878</v>
      </c>
    </row>
    <row r="302" spans="1:14" x14ac:dyDescent="0.3">
      <c r="A302" s="15" t="str">
        <f>INDEX('R1. Scenario specifications'!$C$11:$C$49,MATCH($B302,'R1. Scenario specifications'!$A$11:$A$49,0))</f>
        <v>Current 1.5DS, 2030 start, 'Expect the Unexpected' but with most conservative biomass CCS / NET technology cost assumptions</v>
      </c>
      <c r="B302" s="15" t="s">
        <v>31</v>
      </c>
      <c r="C302" s="15" t="s">
        <v>64</v>
      </c>
      <c r="D302" s="16">
        <v>225.4470750919798</v>
      </c>
      <c r="E302" s="16">
        <v>436.21576252446346</v>
      </c>
      <c r="F302" s="16">
        <v>2791.4850951746107</v>
      </c>
      <c r="G302" s="16">
        <v>11749.6186402398</v>
      </c>
      <c r="H302" s="16">
        <v>16894.996794729937</v>
      </c>
      <c r="I302" s="16">
        <v>3555.0229154938952</v>
      </c>
      <c r="J302" s="16">
        <v>306.53952056252848</v>
      </c>
      <c r="K302" s="16">
        <v>343.57047794164134</v>
      </c>
      <c r="L302" s="16">
        <v>117.74681777491099</v>
      </c>
      <c r="M302" s="16">
        <v>160.77673303527968</v>
      </c>
      <c r="N302" s="16">
        <v>70.489029076363153</v>
      </c>
    </row>
    <row r="303" spans="1:14" x14ac:dyDescent="0.3">
      <c r="A303" s="15" t="str">
        <f>INDEX('R1. Scenario specifications'!$C$11:$C$49,MATCH($B303,'R1. Scenario specifications'!$A$11:$A$49,0))</f>
        <v>Current 1.5DS, 2030 start, 'Expect the Unexpected' but with most conservative biomass CCS / NET technology cost assumptions</v>
      </c>
      <c r="B303" s="15" t="s">
        <v>31</v>
      </c>
      <c r="C303" s="15" t="s">
        <v>74</v>
      </c>
      <c r="D303" s="16">
        <v>0</v>
      </c>
      <c r="E303" s="16">
        <v>0</v>
      </c>
      <c r="F303" s="16">
        <v>0</v>
      </c>
      <c r="G303" s="16">
        <v>0</v>
      </c>
      <c r="H303" s="16">
        <v>355.31801379790585</v>
      </c>
      <c r="I303" s="16">
        <v>21618.767631129824</v>
      </c>
      <c r="J303" s="16">
        <v>81776.326722306694</v>
      </c>
      <c r="K303" s="16">
        <v>37317.634170435238</v>
      </c>
      <c r="L303" s="16">
        <v>46674.897293852577</v>
      </c>
      <c r="M303" s="16">
        <v>48921.375648812536</v>
      </c>
      <c r="N303" s="16">
        <v>62112.856533927414</v>
      </c>
    </row>
    <row r="304" spans="1:14" x14ac:dyDescent="0.3">
      <c r="A304" s="15" t="str">
        <f>INDEX('R1. Scenario specifications'!$C$11:$C$49,MATCH($B304,'R1. Scenario specifications'!$A$11:$A$49,0))</f>
        <v>Current 1.5DS, 2030 start, 'Expect the Unexpected' but with most conservative biomass CCS / NET technology cost assumptions</v>
      </c>
      <c r="B304" s="15" t="s">
        <v>31</v>
      </c>
      <c r="C304" s="15" t="s">
        <v>65</v>
      </c>
      <c r="D304" s="16">
        <v>32468.624412386762</v>
      </c>
      <c r="E304" s="16">
        <v>42253.589754542532</v>
      </c>
      <c r="F304" s="16">
        <v>31380.532283629185</v>
      </c>
      <c r="G304" s="16">
        <v>27415.193343318369</v>
      </c>
      <c r="H304" s="16">
        <v>0</v>
      </c>
      <c r="I304" s="16">
        <v>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</row>
    <row r="305" spans="1:14" x14ac:dyDescent="0.3">
      <c r="A305" s="15" t="str">
        <f>INDEX('R1. Scenario specifications'!$C$11:$C$49,MATCH($B305,'R1. Scenario specifications'!$A$11:$A$49,0))</f>
        <v>Current 1.5DS, 2030 start, 'Expect the Unexpected' but with most conservative biomass CCS / NET technology cost assumptions</v>
      </c>
      <c r="B305" s="15" t="s">
        <v>31</v>
      </c>
      <c r="C305" s="15" t="s">
        <v>66</v>
      </c>
      <c r="D305" s="16">
        <v>15194.635593940169</v>
      </c>
      <c r="E305" s="16">
        <v>15742.568461825467</v>
      </c>
      <c r="F305" s="16">
        <v>24458.947586771632</v>
      </c>
      <c r="G305" s="16">
        <v>20618.938999923124</v>
      </c>
      <c r="H305" s="16">
        <v>5034.0487343041686</v>
      </c>
      <c r="I305" s="16">
        <v>0</v>
      </c>
      <c r="J305" s="16">
        <v>0</v>
      </c>
      <c r="K305" s="16">
        <v>720.97624155687549</v>
      </c>
      <c r="L305" s="16">
        <v>1201.0443774546227</v>
      </c>
      <c r="M305" s="16">
        <v>1564.2703017700519</v>
      </c>
      <c r="N305" s="16">
        <v>1419.8534514929502</v>
      </c>
    </row>
    <row r="306" spans="1:14" x14ac:dyDescent="0.3">
      <c r="A306" s="15" t="str">
        <f>INDEX('R1. Scenario specifications'!$C$11:$C$49,MATCH($B306,'R1. Scenario specifications'!$A$11:$A$49,0))</f>
        <v>Current 1.5DS, 2030 start, 'Expect the Unexpected' but with most conservative biomass CCS / NET technology cost assumptions</v>
      </c>
      <c r="B306" s="15" t="s">
        <v>31</v>
      </c>
      <c r="C306" s="15" t="s">
        <v>75</v>
      </c>
      <c r="D306" s="16">
        <v>0</v>
      </c>
      <c r="E306" s="16">
        <v>0</v>
      </c>
      <c r="F306" s="16">
        <v>0</v>
      </c>
      <c r="G306" s="16">
        <v>0</v>
      </c>
      <c r="H306" s="16">
        <v>70.589557810094163</v>
      </c>
      <c r="I306" s="16">
        <v>11216.428556813938</v>
      </c>
      <c r="J306" s="16">
        <v>35893.265554525962</v>
      </c>
      <c r="K306" s="16">
        <v>635.66327329925775</v>
      </c>
      <c r="L306" s="16">
        <v>1247.8277689756578</v>
      </c>
      <c r="M306" s="16">
        <v>1099.2423978615595</v>
      </c>
      <c r="N306" s="16">
        <v>1375.3177603340132</v>
      </c>
    </row>
    <row r="307" spans="1:14" x14ac:dyDescent="0.3">
      <c r="A307" s="15" t="str">
        <f>INDEX('R1. Scenario specifications'!$C$11:$C$49,MATCH($B307,'R1. Scenario specifications'!$A$11:$A$49,0))</f>
        <v>Current 1.5DS, 2030 start, 'Expect the Unexpected' but with most conservative biomass CCS / NET technology cost assumptions</v>
      </c>
      <c r="B307" s="15" t="s">
        <v>31</v>
      </c>
      <c r="C307" s="15" t="s">
        <v>67</v>
      </c>
      <c r="D307" s="16">
        <v>202.44802165440652</v>
      </c>
      <c r="E307" s="16">
        <v>194.35225063586262</v>
      </c>
      <c r="F307" s="16">
        <v>2546.6819220132293</v>
      </c>
      <c r="G307" s="16">
        <v>4016.4485737409777</v>
      </c>
      <c r="H307" s="16">
        <v>14129.078680301331</v>
      </c>
      <c r="I307" s="16">
        <v>32691.132674674645</v>
      </c>
      <c r="J307" s="16">
        <v>31233.954484669368</v>
      </c>
      <c r="K307" s="16">
        <v>28479.11415159731</v>
      </c>
      <c r="L307" s="16">
        <v>19350.015606814413</v>
      </c>
      <c r="M307" s="16">
        <v>6338.6085725481553</v>
      </c>
      <c r="N307" s="16">
        <v>7576.4703209945428</v>
      </c>
    </row>
    <row r="308" spans="1:14" x14ac:dyDescent="0.3">
      <c r="A308" s="15" t="str">
        <f>INDEX('R1. Scenario specifications'!$C$11:$C$49,MATCH($B308,'R1. Scenario specifications'!$A$11:$A$49,0))</f>
        <v>Current 1.5DS, 2030 start, 'Expect the Unexpected' but with most conservative biomass CCS / NET technology cost assumptions</v>
      </c>
      <c r="B308" s="15" t="s">
        <v>31</v>
      </c>
      <c r="C308" s="15" t="s">
        <v>68</v>
      </c>
      <c r="D308" s="16">
        <v>10255.125599999994</v>
      </c>
      <c r="E308" s="16">
        <v>10316.025032480371</v>
      </c>
      <c r="F308" s="16">
        <v>14410.158052002915</v>
      </c>
      <c r="G308" s="16">
        <v>17748.387078330801</v>
      </c>
      <c r="H308" s="16">
        <v>21810.220104844619</v>
      </c>
      <c r="I308" s="16">
        <v>30998.820919985323</v>
      </c>
      <c r="J308" s="16">
        <v>34766.20417221047</v>
      </c>
      <c r="K308" s="16">
        <v>36187.407576063502</v>
      </c>
      <c r="L308" s="16">
        <v>30835.456293251093</v>
      </c>
      <c r="M308" s="16">
        <v>36438.30873866404</v>
      </c>
      <c r="N308" s="16">
        <v>38951.586489317713</v>
      </c>
    </row>
    <row r="309" spans="1:14" x14ac:dyDescent="0.3">
      <c r="A309" s="15" t="str">
        <f>INDEX('R1. Scenario specifications'!$C$11:$C$49,MATCH($B309,'R1. Scenario specifications'!$A$11:$A$49,0))</f>
        <v>Current 1.5DS, 2030 start, 'Expect the Unexpected' but with most conservative biomass CCS / NET technology cost assumptions</v>
      </c>
      <c r="B309" s="15" t="s">
        <v>31</v>
      </c>
      <c r="C309" s="15" t="s">
        <v>69</v>
      </c>
      <c r="D309" s="16">
        <v>9499.4101148835816</v>
      </c>
      <c r="E309" s="16">
        <v>9854.768593125913</v>
      </c>
      <c r="F309" s="16">
        <v>13753.197500000006</v>
      </c>
      <c r="G309" s="16">
        <v>14596.416971320803</v>
      </c>
      <c r="H309" s="16">
        <v>15649.957222630914</v>
      </c>
      <c r="I309" s="16">
        <v>23733.426874758225</v>
      </c>
      <c r="J309" s="16">
        <v>26354.941186773038</v>
      </c>
      <c r="K309" s="16">
        <v>27209.726977567669</v>
      </c>
      <c r="L309" s="16">
        <v>28888.125737589788</v>
      </c>
      <c r="M309" s="16">
        <v>31762.635378405899</v>
      </c>
      <c r="N309" s="16">
        <v>32622.468888945401</v>
      </c>
    </row>
    <row r="310" spans="1:14" x14ac:dyDescent="0.3">
      <c r="A310" s="15" t="str">
        <f>INDEX('R1. Scenario specifications'!$C$11:$C$49,MATCH($B310,'R1. Scenario specifications'!$A$11:$A$49,0))</f>
        <v>Current 1.5DS, 2030 start, 'Expect the Unexpected' but with most conservative biomass CCS / NET technology cost assumptions</v>
      </c>
      <c r="B310" s="15" t="s">
        <v>31</v>
      </c>
      <c r="C310" s="15" t="s">
        <v>70</v>
      </c>
      <c r="D310" s="16">
        <v>2379.5369238501598</v>
      </c>
      <c r="E310" s="16">
        <v>2356.8190162179044</v>
      </c>
      <c r="F310" s="16">
        <v>2308.8771400062924</v>
      </c>
      <c r="G310" s="16">
        <v>1517.9912138207492</v>
      </c>
      <c r="H310" s="16">
        <v>109.01113092554166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0</v>
      </c>
    </row>
    <row r="311" spans="1:14" x14ac:dyDescent="0.3">
      <c r="A311" s="15" t="str">
        <f>INDEX('R1. Scenario specifications'!$C$11:$C$49,MATCH($B311,'R1. Scenario specifications'!$A$11:$A$49,0))</f>
        <v>Current 1.5DS, 2030 start, 'Expect the Unexpected' but with most conservative biomass CCS / NET technology cost assumptions</v>
      </c>
      <c r="B311" s="15" t="s">
        <v>31</v>
      </c>
      <c r="C311" s="15" t="s">
        <v>71</v>
      </c>
      <c r="D311" s="16">
        <v>67.937052631788802</v>
      </c>
      <c r="E311" s="16">
        <v>458.66984800047192</v>
      </c>
      <c r="F311" s="16">
        <v>1278.4438452900149</v>
      </c>
      <c r="G311" s="16">
        <v>3882.7361780122792</v>
      </c>
      <c r="H311" s="16">
        <v>17138.217786747755</v>
      </c>
      <c r="I311" s="16">
        <v>43290.101476238204</v>
      </c>
      <c r="J311" s="16">
        <v>87003.880963128424</v>
      </c>
      <c r="K311" s="16">
        <v>68934.54584739203</v>
      </c>
      <c r="L311" s="16">
        <v>70052.942854847744</v>
      </c>
      <c r="M311" s="16">
        <v>86436.696376434586</v>
      </c>
      <c r="N311" s="16">
        <v>94092.289621954842</v>
      </c>
    </row>
    <row r="312" spans="1:14" x14ac:dyDescent="0.3">
      <c r="A312" s="15" t="str">
        <f>INDEX('R1. Scenario specifications'!$C$11:$C$49,MATCH($B312,'R1. Scenario specifications'!$A$11:$A$49,0))</f>
        <v>Current 1.5DS, 2030 start, 'Expect the Unexpected' but with most conservative biomass CCS / NET technology cost assumptions</v>
      </c>
      <c r="B312" s="15" t="s">
        <v>31</v>
      </c>
      <c r="C312" s="15" t="s">
        <v>72</v>
      </c>
      <c r="D312" s="16">
        <v>0.68787021919935687</v>
      </c>
      <c r="E312" s="16">
        <v>0.6257617671977489</v>
      </c>
      <c r="F312" s="16">
        <v>0.52638824399517514</v>
      </c>
      <c r="G312" s="16">
        <v>0.35092549599678308</v>
      </c>
      <c r="H312" s="16">
        <v>0.17546274799839173</v>
      </c>
      <c r="I312" s="16">
        <v>0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</row>
    <row r="313" spans="1:14" x14ac:dyDescent="0.3">
      <c r="A313" s="15" t="str">
        <f>INDEX('R1. Scenario specifications'!$C$11:$C$49,MATCH($B313,'R1. Scenario specifications'!$A$11:$A$49,0))</f>
        <v>Current 1.5DS, 2030 start, 'Expect the Unexpected' but with most conservative biomass CCS / NET technology cost assumptions</v>
      </c>
      <c r="B313" s="15" t="s">
        <v>31</v>
      </c>
      <c r="C313" s="15" t="s">
        <v>76</v>
      </c>
      <c r="D313" s="16">
        <v>1.963099940637433</v>
      </c>
      <c r="E313" s="16">
        <v>1.7858497922310177</v>
      </c>
      <c r="F313" s="16">
        <v>1.5022495547807513</v>
      </c>
      <c r="G313" s="16">
        <v>1.0014997031871673</v>
      </c>
      <c r="H313" s="16">
        <v>0.50074985159358421</v>
      </c>
      <c r="I313" s="16">
        <v>0</v>
      </c>
      <c r="J313" s="16">
        <v>0</v>
      </c>
      <c r="K313" s="16">
        <v>0</v>
      </c>
      <c r="L313" s="16">
        <v>0</v>
      </c>
      <c r="M313" s="16">
        <v>0</v>
      </c>
      <c r="N313" s="16">
        <v>0</v>
      </c>
    </row>
    <row r="314" spans="1:14" x14ac:dyDescent="0.3">
      <c r="A314" s="15" t="str">
        <f>INDEX('R1. Scenario specifications'!$C$11:$C$49,MATCH($B314,'R1. Scenario specifications'!$A$11:$A$49,0))</f>
        <v>Current 1.5DS, 2030 start, 'Expect the Unexpected' but with most conservative biomass CCS / NET technology cost assumptions</v>
      </c>
      <c r="B314" s="15" t="s">
        <v>31</v>
      </c>
      <c r="C314" s="15" t="s">
        <v>73</v>
      </c>
      <c r="D314" s="16">
        <v>1517.4635089937533</v>
      </c>
      <c r="E314" s="16">
        <v>1704.941889708542</v>
      </c>
      <c r="F314" s="16">
        <v>2729.4881269668758</v>
      </c>
      <c r="G314" s="16">
        <v>4500.4567624903657</v>
      </c>
      <c r="H314" s="16">
        <v>20245.895589862605</v>
      </c>
      <c r="I314" s="16">
        <v>44295.202402247356</v>
      </c>
      <c r="J314" s="16">
        <v>98989.646627890106</v>
      </c>
      <c r="K314" s="16">
        <v>74525.854995544651</v>
      </c>
      <c r="L314" s="16">
        <v>71620.929935870328</v>
      </c>
      <c r="M314" s="16">
        <v>89533.936717030767</v>
      </c>
      <c r="N314" s="16">
        <v>118008.38987748712</v>
      </c>
    </row>
    <row r="315" spans="1:14" x14ac:dyDescent="0.3">
      <c r="A315" s="15" t="str">
        <f>INDEX('R1. Scenario specifications'!$C$11:$C$49,MATCH($B315,'R1. Scenario specifications'!$A$11:$A$49,0))</f>
        <v>Current 1.75DS, 2020 start, 'Expect the Unexpected'</v>
      </c>
      <c r="B315" s="15" t="s">
        <v>32</v>
      </c>
      <c r="C315" s="15" t="s">
        <v>64</v>
      </c>
      <c r="D315" s="16">
        <v>225.4470750919798</v>
      </c>
      <c r="E315" s="16">
        <v>436.21576252446346</v>
      </c>
      <c r="F315" s="16">
        <v>2791.4850951746107</v>
      </c>
      <c r="G315" s="16">
        <v>12492.694915047159</v>
      </c>
      <c r="H315" s="16">
        <v>14016.95507122671</v>
      </c>
      <c r="I315" s="16">
        <v>8993.82942800417</v>
      </c>
      <c r="J315" s="16">
        <v>917.68764317491832</v>
      </c>
      <c r="K315" s="16">
        <v>69.454955310473906</v>
      </c>
      <c r="L315" s="16">
        <v>77.039701786569609</v>
      </c>
      <c r="M315" s="16">
        <v>77.039701786569609</v>
      </c>
      <c r="N315" s="16">
        <v>98.768147400786802</v>
      </c>
    </row>
    <row r="316" spans="1:14" x14ac:dyDescent="0.3">
      <c r="A316" s="15" t="str">
        <f>INDEX('R1. Scenario specifications'!$C$11:$C$49,MATCH($B316,'R1. Scenario specifications'!$A$11:$A$49,0))</f>
        <v>Current 1.75DS, 2020 start, 'Expect the Unexpected'</v>
      </c>
      <c r="B316" s="15" t="s">
        <v>32</v>
      </c>
      <c r="C316" s="15" t="s">
        <v>74</v>
      </c>
      <c r="D316" s="16">
        <v>0</v>
      </c>
      <c r="E316" s="16">
        <v>0</v>
      </c>
      <c r="F316" s="16">
        <v>0</v>
      </c>
      <c r="G316" s="16">
        <v>387.4361593592032</v>
      </c>
      <c r="H316" s="16">
        <v>2532.2395566457462</v>
      </c>
      <c r="I316" s="16">
        <v>12834.550282100538</v>
      </c>
      <c r="J316" s="16">
        <v>39279.313302447183</v>
      </c>
      <c r="K316" s="16">
        <v>66178.131217581802</v>
      </c>
      <c r="L316" s="16">
        <v>83674.503515516873</v>
      </c>
      <c r="M316" s="16">
        <v>96082.69799772666</v>
      </c>
      <c r="N316" s="16">
        <v>102986.64471183985</v>
      </c>
    </row>
    <row r="317" spans="1:14" x14ac:dyDescent="0.3">
      <c r="A317" s="15" t="str">
        <f>INDEX('R1. Scenario specifications'!$C$11:$C$49,MATCH($B317,'R1. Scenario specifications'!$A$11:$A$49,0))</f>
        <v>Current 1.75DS, 2020 start, 'Expect the Unexpected'</v>
      </c>
      <c r="B317" s="15" t="s">
        <v>32</v>
      </c>
      <c r="C317" s="15" t="s">
        <v>65</v>
      </c>
      <c r="D317" s="16">
        <v>32468.624412386762</v>
      </c>
      <c r="E317" s="16">
        <v>42253.589754542532</v>
      </c>
      <c r="F317" s="16">
        <v>31380.532283629185</v>
      </c>
      <c r="G317" s="16">
        <v>14265.272819043576</v>
      </c>
      <c r="H317" s="16">
        <v>238.15615420262358</v>
      </c>
      <c r="I317" s="16">
        <v>0</v>
      </c>
      <c r="J317" s="16">
        <v>0</v>
      </c>
      <c r="K317" s="16">
        <v>0</v>
      </c>
      <c r="L317" s="16">
        <v>0</v>
      </c>
      <c r="M317" s="16">
        <v>0</v>
      </c>
      <c r="N317" s="16">
        <v>0</v>
      </c>
    </row>
    <row r="318" spans="1:14" x14ac:dyDescent="0.3">
      <c r="A318" s="15" t="str">
        <f>INDEX('R1. Scenario specifications'!$C$11:$C$49,MATCH($B318,'R1. Scenario specifications'!$A$11:$A$49,0))</f>
        <v>Current 1.75DS, 2020 start, 'Expect the Unexpected'</v>
      </c>
      <c r="B318" s="15" t="s">
        <v>32</v>
      </c>
      <c r="C318" s="15" t="s">
        <v>66</v>
      </c>
      <c r="D318" s="16">
        <v>15194.635593940169</v>
      </c>
      <c r="E318" s="16">
        <v>15742.568461825467</v>
      </c>
      <c r="F318" s="16">
        <v>24458.947586771632</v>
      </c>
      <c r="G318" s="16">
        <v>18686.786652198283</v>
      </c>
      <c r="H318" s="16">
        <v>11321.537508143263</v>
      </c>
      <c r="I318" s="16">
        <v>5829.3273855131365</v>
      </c>
      <c r="J318" s="16">
        <v>1954.7414322538468</v>
      </c>
      <c r="K318" s="16">
        <v>373.61148462404879</v>
      </c>
      <c r="L318" s="16">
        <v>0</v>
      </c>
      <c r="M318" s="16">
        <v>0</v>
      </c>
      <c r="N318" s="16">
        <v>0</v>
      </c>
    </row>
    <row r="319" spans="1:14" x14ac:dyDescent="0.3">
      <c r="A319" s="15" t="str">
        <f>INDEX('R1. Scenario specifications'!$C$11:$C$49,MATCH($B319,'R1. Scenario specifications'!$A$11:$A$49,0))</f>
        <v>Current 1.75DS, 2020 start, 'Expect the Unexpected'</v>
      </c>
      <c r="B319" s="15" t="s">
        <v>32</v>
      </c>
      <c r="C319" s="15" t="s">
        <v>75</v>
      </c>
      <c r="D319" s="16">
        <v>0</v>
      </c>
      <c r="E319" s="16">
        <v>0</v>
      </c>
      <c r="F319" s="16">
        <v>0</v>
      </c>
      <c r="G319" s="16">
        <v>38.471412248796824</v>
      </c>
      <c r="H319" s="16">
        <v>230.94568738451761</v>
      </c>
      <c r="I319" s="16">
        <v>1926.3590357089313</v>
      </c>
      <c r="J319" s="16">
        <v>2984.385215026844</v>
      </c>
      <c r="K319" s="16">
        <v>4066.104625967936</v>
      </c>
      <c r="L319" s="16">
        <v>7795.8649429774914</v>
      </c>
      <c r="M319" s="16">
        <v>9874.9819270483276</v>
      </c>
      <c r="N319" s="16">
        <v>9234.0723000925227</v>
      </c>
    </row>
    <row r="320" spans="1:14" x14ac:dyDescent="0.3">
      <c r="A320" s="15" t="str">
        <f>INDEX('R1. Scenario specifications'!$C$11:$C$49,MATCH($B320,'R1. Scenario specifications'!$A$11:$A$49,0))</f>
        <v>Current 1.75DS, 2020 start, 'Expect the Unexpected'</v>
      </c>
      <c r="B320" s="15" t="s">
        <v>32</v>
      </c>
      <c r="C320" s="15" t="s">
        <v>67</v>
      </c>
      <c r="D320" s="16">
        <v>202.44802165440652</v>
      </c>
      <c r="E320" s="16">
        <v>194.35225063586262</v>
      </c>
      <c r="F320" s="16">
        <v>2546.6819220132293</v>
      </c>
      <c r="G320" s="16">
        <v>4016.4485737409777</v>
      </c>
      <c r="H320" s="16">
        <v>5438.115296337206</v>
      </c>
      <c r="I320" s="16">
        <v>7418.1746476932331</v>
      </c>
      <c r="J320" s="16">
        <v>10026.393429002805</v>
      </c>
      <c r="K320" s="16">
        <v>12785.629049093688</v>
      </c>
      <c r="L320" s="16">
        <v>18086.255978181314</v>
      </c>
      <c r="M320" s="16">
        <v>24583.820517738415</v>
      </c>
      <c r="N320" s="16">
        <v>26726.021455365935</v>
      </c>
    </row>
    <row r="321" spans="1:14" x14ac:dyDescent="0.3">
      <c r="A321" s="15" t="str">
        <f>INDEX('R1. Scenario specifications'!$C$11:$C$49,MATCH($B321,'R1. Scenario specifications'!$A$11:$A$49,0))</f>
        <v>Current 1.75DS, 2020 start, 'Expect the Unexpected'</v>
      </c>
      <c r="B321" s="15" t="s">
        <v>32</v>
      </c>
      <c r="C321" s="15" t="s">
        <v>68</v>
      </c>
      <c r="D321" s="16">
        <v>10255.125599999994</v>
      </c>
      <c r="E321" s="16">
        <v>10316.025032480371</v>
      </c>
      <c r="F321" s="16">
        <v>14410.158052002915</v>
      </c>
      <c r="G321" s="16">
        <v>18365.896691052385</v>
      </c>
      <c r="H321" s="16">
        <v>21613.367124579585</v>
      </c>
      <c r="I321" s="16">
        <v>24919.024584483712</v>
      </c>
      <c r="J321" s="16">
        <v>26898.21654180529</v>
      </c>
      <c r="K321" s="16">
        <v>28945.092168041749</v>
      </c>
      <c r="L321" s="16">
        <v>33017.092479049294</v>
      </c>
      <c r="M321" s="16">
        <v>36455.187294205323</v>
      </c>
      <c r="N321" s="16">
        <v>37655.818483193201</v>
      </c>
    </row>
    <row r="322" spans="1:14" x14ac:dyDescent="0.3">
      <c r="A322" s="15" t="str">
        <f>INDEX('R1. Scenario specifications'!$C$11:$C$49,MATCH($B322,'R1. Scenario specifications'!$A$11:$A$49,0))</f>
        <v>Current 1.75DS, 2020 start, 'Expect the Unexpected'</v>
      </c>
      <c r="B322" s="15" t="s">
        <v>32</v>
      </c>
      <c r="C322" s="15" t="s">
        <v>69</v>
      </c>
      <c r="D322" s="16">
        <v>9499.4101148835816</v>
      </c>
      <c r="E322" s="16">
        <v>9854.768593125913</v>
      </c>
      <c r="F322" s="16">
        <v>13753.197500000006</v>
      </c>
      <c r="G322" s="16">
        <v>14596.416971320801</v>
      </c>
      <c r="H322" s="16">
        <v>17174.465752435448</v>
      </c>
      <c r="I322" s="16">
        <v>23150.450606282575</v>
      </c>
      <c r="J322" s="16">
        <v>26661.105613540207</v>
      </c>
      <c r="K322" s="16">
        <v>31859.426451508509</v>
      </c>
      <c r="L322" s="16">
        <v>36291.756722711129</v>
      </c>
      <c r="M322" s="16">
        <v>38453.579999999994</v>
      </c>
      <c r="N322" s="16">
        <v>38377.405731910083</v>
      </c>
    </row>
    <row r="323" spans="1:14" x14ac:dyDescent="0.3">
      <c r="A323" s="15" t="str">
        <f>INDEX('R1. Scenario specifications'!$C$11:$C$49,MATCH($B323,'R1. Scenario specifications'!$A$11:$A$49,0))</f>
        <v>Current 1.75DS, 2020 start, 'Expect the Unexpected'</v>
      </c>
      <c r="B323" s="15" t="s">
        <v>32</v>
      </c>
      <c r="C323" s="15" t="s">
        <v>70</v>
      </c>
      <c r="D323" s="16">
        <v>2379.5369238501598</v>
      </c>
      <c r="E323" s="16">
        <v>2356.8190162179044</v>
      </c>
      <c r="F323" s="16">
        <v>2308.8771400062924</v>
      </c>
      <c r="G323" s="16">
        <v>1503.8223551611875</v>
      </c>
      <c r="H323" s="16">
        <v>734.1545938257558</v>
      </c>
      <c r="I323" s="16">
        <v>0</v>
      </c>
      <c r="J323" s="16">
        <v>0</v>
      </c>
      <c r="K323" s="16">
        <v>0</v>
      </c>
      <c r="L323" s="16">
        <v>0</v>
      </c>
      <c r="M323" s="16">
        <v>0</v>
      </c>
      <c r="N323" s="16">
        <v>0</v>
      </c>
    </row>
    <row r="324" spans="1:14" x14ac:dyDescent="0.3">
      <c r="A324" s="15" t="str">
        <f>INDEX('R1. Scenario specifications'!$C$11:$C$49,MATCH($B324,'R1. Scenario specifications'!$A$11:$A$49,0))</f>
        <v>Current 1.75DS, 2020 start, 'Expect the Unexpected'</v>
      </c>
      <c r="B324" s="15" t="s">
        <v>32</v>
      </c>
      <c r="C324" s="15" t="s">
        <v>71</v>
      </c>
      <c r="D324" s="16">
        <v>67.937052631788802</v>
      </c>
      <c r="E324" s="16">
        <v>458.66984800047192</v>
      </c>
      <c r="F324" s="16">
        <v>1278.4438452900149</v>
      </c>
      <c r="G324" s="16">
        <v>5921.4449385674798</v>
      </c>
      <c r="H324" s="16">
        <v>20457.830903172813</v>
      </c>
      <c r="I324" s="16">
        <v>30248.143290273823</v>
      </c>
      <c r="J324" s="16">
        <v>40182.212836221443</v>
      </c>
      <c r="K324" s="16">
        <v>62104.700447874515</v>
      </c>
      <c r="L324" s="16">
        <v>91943.518649920763</v>
      </c>
      <c r="M324" s="16">
        <v>114563.72058685077</v>
      </c>
      <c r="N324" s="16">
        <v>125088.58191558329</v>
      </c>
    </row>
    <row r="325" spans="1:14" x14ac:dyDescent="0.3">
      <c r="A325" s="15" t="str">
        <f>INDEX('R1. Scenario specifications'!$C$11:$C$49,MATCH($B325,'R1. Scenario specifications'!$A$11:$A$49,0))</f>
        <v>Current 1.75DS, 2020 start, 'Expect the Unexpected'</v>
      </c>
      <c r="B325" s="15" t="s">
        <v>32</v>
      </c>
      <c r="C325" s="15" t="s">
        <v>72</v>
      </c>
      <c r="D325" s="16">
        <v>0.68787021919935687</v>
      </c>
      <c r="E325" s="16">
        <v>0.6257617671977489</v>
      </c>
      <c r="F325" s="16">
        <v>0.52638824399517514</v>
      </c>
      <c r="G325" s="16">
        <v>0.35092549599678308</v>
      </c>
      <c r="H325" s="16">
        <v>0.17546274799839173</v>
      </c>
      <c r="I325" s="16">
        <v>0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</row>
    <row r="326" spans="1:14" x14ac:dyDescent="0.3">
      <c r="A326" s="15" t="str">
        <f>INDEX('R1. Scenario specifications'!$C$11:$C$49,MATCH($B326,'R1. Scenario specifications'!$A$11:$A$49,0))</f>
        <v>Current 1.75DS, 2020 start, 'Expect the Unexpected'</v>
      </c>
      <c r="B326" s="15" t="s">
        <v>32</v>
      </c>
      <c r="C326" s="15" t="s">
        <v>76</v>
      </c>
      <c r="D326" s="16">
        <v>1.963099940637433</v>
      </c>
      <c r="E326" s="16">
        <v>1.7858497922310177</v>
      </c>
      <c r="F326" s="16">
        <v>1.5022495547807513</v>
      </c>
      <c r="G326" s="16">
        <v>1.0014997031871673</v>
      </c>
      <c r="H326" s="16">
        <v>0.50074985159358421</v>
      </c>
      <c r="I326" s="16">
        <v>0</v>
      </c>
      <c r="J326" s="16">
        <v>0</v>
      </c>
      <c r="K326" s="16">
        <v>0</v>
      </c>
      <c r="L326" s="16">
        <v>0</v>
      </c>
      <c r="M326" s="16">
        <v>0</v>
      </c>
      <c r="N326" s="16">
        <v>0</v>
      </c>
    </row>
    <row r="327" spans="1:14" x14ac:dyDescent="0.3">
      <c r="A327" s="15" t="str">
        <f>INDEX('R1. Scenario specifications'!$C$11:$C$49,MATCH($B327,'R1. Scenario specifications'!$A$11:$A$49,0))</f>
        <v>Current 1.75DS, 2020 start, 'Expect the Unexpected'</v>
      </c>
      <c r="B327" s="15" t="s">
        <v>32</v>
      </c>
      <c r="C327" s="15" t="s">
        <v>73</v>
      </c>
      <c r="D327" s="16">
        <v>1517.4635089937533</v>
      </c>
      <c r="E327" s="16">
        <v>1704.941889708542</v>
      </c>
      <c r="F327" s="16">
        <v>2729.4881269668758</v>
      </c>
      <c r="G327" s="16">
        <v>12508.010027131626</v>
      </c>
      <c r="H327" s="16">
        <v>26828.546783768597</v>
      </c>
      <c r="I327" s="16">
        <v>33298.176013141725</v>
      </c>
      <c r="J327" s="16">
        <v>48894.888350152585</v>
      </c>
      <c r="K327" s="16">
        <v>79133.592501321866</v>
      </c>
      <c r="L327" s="16">
        <v>125622.56638722714</v>
      </c>
      <c r="M327" s="16">
        <v>172343.82492358729</v>
      </c>
      <c r="N327" s="16">
        <v>209232.00012728857</v>
      </c>
    </row>
    <row r="328" spans="1:14" x14ac:dyDescent="0.3">
      <c r="A328" s="15" t="str">
        <f>INDEX('R1. Scenario specifications'!$C$11:$C$49,MATCH($B328,'R1. Scenario specifications'!$A$11:$A$49,0))</f>
        <v>Current 1.75DS, 2030 start, 'Expect the Unexpected'</v>
      </c>
      <c r="B328" s="15" t="s">
        <v>33</v>
      </c>
      <c r="C328" s="15" t="s">
        <v>64</v>
      </c>
      <c r="D328" s="16">
        <v>225.4470750919798</v>
      </c>
      <c r="E328" s="16">
        <v>436.21576252446346</v>
      </c>
      <c r="F328" s="16">
        <v>2791.4850951746107</v>
      </c>
      <c r="G328" s="16">
        <v>11749.6186402398</v>
      </c>
      <c r="H328" s="16">
        <v>16040.39628312143</v>
      </c>
      <c r="I328" s="16">
        <v>10891.794509366951</v>
      </c>
      <c r="J328" s="16">
        <v>823.58822123443554</v>
      </c>
      <c r="K328" s="16">
        <v>27.29960220569907</v>
      </c>
      <c r="L328" s="16">
        <v>0</v>
      </c>
      <c r="M328" s="16">
        <v>74.062185025030402</v>
      </c>
      <c r="N328" s="16">
        <v>74.062185025030402</v>
      </c>
    </row>
    <row r="329" spans="1:14" x14ac:dyDescent="0.3">
      <c r="A329" s="15" t="str">
        <f>INDEX('R1. Scenario specifications'!$C$11:$C$49,MATCH($B329,'R1. Scenario specifications'!$A$11:$A$49,0))</f>
        <v>Current 1.75DS, 2030 start, 'Expect the Unexpected'</v>
      </c>
      <c r="B329" s="15" t="s">
        <v>33</v>
      </c>
      <c r="C329" s="15" t="s">
        <v>74</v>
      </c>
      <c r="D329" s="16">
        <v>0</v>
      </c>
      <c r="E329" s="16">
        <v>0</v>
      </c>
      <c r="F329" s="16">
        <v>0</v>
      </c>
      <c r="G329" s="16">
        <v>0</v>
      </c>
      <c r="H329" s="16">
        <v>408.39068944477503</v>
      </c>
      <c r="I329" s="16">
        <v>7816.2528551604682</v>
      </c>
      <c r="J329" s="16">
        <v>47596.235088499459</v>
      </c>
      <c r="K329" s="16">
        <v>62985.329954851026</v>
      </c>
      <c r="L329" s="16">
        <v>79742.975905980624</v>
      </c>
      <c r="M329" s="16">
        <v>93011.14522773854</v>
      </c>
      <c r="N329" s="16">
        <v>101066.83751945852</v>
      </c>
    </row>
    <row r="330" spans="1:14" x14ac:dyDescent="0.3">
      <c r="A330" s="15" t="str">
        <f>INDEX('R1. Scenario specifications'!$C$11:$C$49,MATCH($B330,'R1. Scenario specifications'!$A$11:$A$49,0))</f>
        <v>Current 1.75DS, 2030 start, 'Expect the Unexpected'</v>
      </c>
      <c r="B330" s="15" t="s">
        <v>33</v>
      </c>
      <c r="C330" s="15" t="s">
        <v>65</v>
      </c>
      <c r="D330" s="16">
        <v>32468.624412386762</v>
      </c>
      <c r="E330" s="16">
        <v>42253.589754542532</v>
      </c>
      <c r="F330" s="16">
        <v>31380.532283629185</v>
      </c>
      <c r="G330" s="16">
        <v>27415.193343318369</v>
      </c>
      <c r="H330" s="16">
        <v>1554.456207854384</v>
      </c>
      <c r="I330" s="16">
        <v>0</v>
      </c>
      <c r="J330" s="16">
        <v>0</v>
      </c>
      <c r="K330" s="16">
        <v>0</v>
      </c>
      <c r="L330" s="16">
        <v>0</v>
      </c>
      <c r="M330" s="16">
        <v>0</v>
      </c>
      <c r="N330" s="16">
        <v>0</v>
      </c>
    </row>
    <row r="331" spans="1:14" x14ac:dyDescent="0.3">
      <c r="A331" s="15" t="str">
        <f>INDEX('R1. Scenario specifications'!$C$11:$C$49,MATCH($B331,'R1. Scenario specifications'!$A$11:$A$49,0))</f>
        <v>Current 1.75DS, 2030 start, 'Expect the Unexpected'</v>
      </c>
      <c r="B331" s="15" t="s">
        <v>33</v>
      </c>
      <c r="C331" s="15" t="s">
        <v>66</v>
      </c>
      <c r="D331" s="16">
        <v>15194.635593940169</v>
      </c>
      <c r="E331" s="16">
        <v>15742.568461825467</v>
      </c>
      <c r="F331" s="16">
        <v>24458.947586771632</v>
      </c>
      <c r="G331" s="16">
        <v>20618.938999923124</v>
      </c>
      <c r="H331" s="16">
        <v>17217.683662467465</v>
      </c>
      <c r="I331" s="16">
        <v>7848.702553317391</v>
      </c>
      <c r="J331" s="16">
        <v>4668.7946139569522</v>
      </c>
      <c r="K331" s="16">
        <v>182.3284337685289</v>
      </c>
      <c r="L331" s="16">
        <v>0</v>
      </c>
      <c r="M331" s="16">
        <v>0</v>
      </c>
      <c r="N331" s="16">
        <v>0</v>
      </c>
    </row>
    <row r="332" spans="1:14" x14ac:dyDescent="0.3">
      <c r="A332" s="15" t="str">
        <f>INDEX('R1. Scenario specifications'!$C$11:$C$49,MATCH($B332,'R1. Scenario specifications'!$A$11:$A$49,0))</f>
        <v>Current 1.75DS, 2030 start, 'Expect the Unexpected'</v>
      </c>
      <c r="B332" s="15" t="s">
        <v>33</v>
      </c>
      <c r="C332" s="15" t="s">
        <v>75</v>
      </c>
      <c r="D332" s="16">
        <v>0</v>
      </c>
      <c r="E332" s="16">
        <v>0</v>
      </c>
      <c r="F332" s="16">
        <v>0</v>
      </c>
      <c r="G332" s="16">
        <v>0</v>
      </c>
      <c r="H332" s="16">
        <v>17.516882163224906</v>
      </c>
      <c r="I332" s="16">
        <v>187.41637494638391</v>
      </c>
      <c r="J332" s="16">
        <v>1955.839083775327</v>
      </c>
      <c r="K332" s="16">
        <v>3472.4316218941949</v>
      </c>
      <c r="L332" s="16">
        <v>5988.6561839759543</v>
      </c>
      <c r="M332" s="16">
        <v>8033.2381558815841</v>
      </c>
      <c r="N332" s="16">
        <v>9797.5004791265292</v>
      </c>
    </row>
    <row r="333" spans="1:14" x14ac:dyDescent="0.3">
      <c r="A333" s="15" t="str">
        <f>INDEX('R1. Scenario specifications'!$C$11:$C$49,MATCH($B333,'R1. Scenario specifications'!$A$11:$A$49,0))</f>
        <v>Current 1.75DS, 2030 start, 'Expect the Unexpected'</v>
      </c>
      <c r="B333" s="15" t="s">
        <v>33</v>
      </c>
      <c r="C333" s="15" t="s">
        <v>67</v>
      </c>
      <c r="D333" s="16">
        <v>202.44802165440652</v>
      </c>
      <c r="E333" s="16">
        <v>194.35225063586262</v>
      </c>
      <c r="F333" s="16">
        <v>2546.6819220132293</v>
      </c>
      <c r="G333" s="16">
        <v>4016.4485737409777</v>
      </c>
      <c r="H333" s="16">
        <v>6003.1571331133919</v>
      </c>
      <c r="I333" s="16">
        <v>10855.974042441254</v>
      </c>
      <c r="J333" s="16">
        <v>14853.666411599594</v>
      </c>
      <c r="K333" s="16">
        <v>14937.682503669523</v>
      </c>
      <c r="L333" s="16">
        <v>16917.565299693648</v>
      </c>
      <c r="M333" s="16">
        <v>24034.885839384915</v>
      </c>
      <c r="N333" s="16">
        <v>26623.075764210284</v>
      </c>
    </row>
    <row r="334" spans="1:14" x14ac:dyDescent="0.3">
      <c r="A334" s="15" t="str">
        <f>INDEX('R1. Scenario specifications'!$C$11:$C$49,MATCH($B334,'R1. Scenario specifications'!$A$11:$A$49,0))</f>
        <v>Current 1.75DS, 2030 start, 'Expect the Unexpected'</v>
      </c>
      <c r="B334" s="15" t="s">
        <v>33</v>
      </c>
      <c r="C334" s="15" t="s">
        <v>68</v>
      </c>
      <c r="D334" s="16">
        <v>10255.125599999994</v>
      </c>
      <c r="E334" s="16">
        <v>10316.025032480371</v>
      </c>
      <c r="F334" s="16">
        <v>14410.158052002915</v>
      </c>
      <c r="G334" s="16">
        <v>17748.387078330801</v>
      </c>
      <c r="H334" s="16">
        <v>20720.156821114622</v>
      </c>
      <c r="I334" s="16">
        <v>26644.588121231962</v>
      </c>
      <c r="J334" s="16">
        <v>29529.365229351013</v>
      </c>
      <c r="K334" s="16">
        <v>30734.738465329021</v>
      </c>
      <c r="L334" s="16">
        <v>33273.153061398873</v>
      </c>
      <c r="M334" s="16">
        <v>36385.813994333577</v>
      </c>
      <c r="N334" s="16">
        <v>37568.417926442067</v>
      </c>
    </row>
    <row r="335" spans="1:14" x14ac:dyDescent="0.3">
      <c r="A335" s="15" t="str">
        <f>INDEX('R1. Scenario specifications'!$C$11:$C$49,MATCH($B335,'R1. Scenario specifications'!$A$11:$A$49,0))</f>
        <v>Current 1.75DS, 2030 start, 'Expect the Unexpected'</v>
      </c>
      <c r="B335" s="15" t="s">
        <v>33</v>
      </c>
      <c r="C335" s="15" t="s">
        <v>69</v>
      </c>
      <c r="D335" s="16">
        <v>9499.4101148835816</v>
      </c>
      <c r="E335" s="16">
        <v>9854.768593125913</v>
      </c>
      <c r="F335" s="16">
        <v>13753.197500000006</v>
      </c>
      <c r="G335" s="16">
        <v>14596.416971320803</v>
      </c>
      <c r="H335" s="16">
        <v>15649.957222630914</v>
      </c>
      <c r="I335" s="16">
        <v>24360.034632174218</v>
      </c>
      <c r="J335" s="16">
        <v>29999.287499999991</v>
      </c>
      <c r="K335" s="16">
        <v>31997.981096882995</v>
      </c>
      <c r="L335" s="16">
        <v>35478.389679342807</v>
      </c>
      <c r="M335" s="16">
        <v>38453.579999999994</v>
      </c>
      <c r="N335" s="16">
        <v>39717.390461481235</v>
      </c>
    </row>
    <row r="336" spans="1:14" x14ac:dyDescent="0.3">
      <c r="A336" s="15" t="str">
        <f>INDEX('R1. Scenario specifications'!$C$11:$C$49,MATCH($B336,'R1. Scenario specifications'!$A$11:$A$49,0))</f>
        <v>Current 1.75DS, 2030 start, 'Expect the Unexpected'</v>
      </c>
      <c r="B336" s="15" t="s">
        <v>33</v>
      </c>
      <c r="C336" s="15" t="s">
        <v>70</v>
      </c>
      <c r="D336" s="16">
        <v>2379.5369238501598</v>
      </c>
      <c r="E336" s="16">
        <v>2356.8190162179044</v>
      </c>
      <c r="F336" s="16">
        <v>2308.8771400062924</v>
      </c>
      <c r="G336" s="16">
        <v>1517.9912138207492</v>
      </c>
      <c r="H336" s="16">
        <v>744.7089643930874</v>
      </c>
      <c r="I336" s="16">
        <v>0</v>
      </c>
      <c r="J336" s="16">
        <v>0</v>
      </c>
      <c r="K336" s="16">
        <v>0</v>
      </c>
      <c r="L336" s="16">
        <v>0</v>
      </c>
      <c r="M336" s="16">
        <v>0</v>
      </c>
      <c r="N336" s="16">
        <v>0</v>
      </c>
    </row>
    <row r="337" spans="1:14" x14ac:dyDescent="0.3">
      <c r="A337" s="15" t="str">
        <f>INDEX('R1. Scenario specifications'!$C$11:$C$49,MATCH($B337,'R1. Scenario specifications'!$A$11:$A$49,0))</f>
        <v>Current 1.75DS, 2030 start, 'Expect the Unexpected'</v>
      </c>
      <c r="B337" s="15" t="s">
        <v>33</v>
      </c>
      <c r="C337" s="15" t="s">
        <v>71</v>
      </c>
      <c r="D337" s="16">
        <v>67.937052631788802</v>
      </c>
      <c r="E337" s="16">
        <v>458.66984800047192</v>
      </c>
      <c r="F337" s="16">
        <v>1278.4438452900149</v>
      </c>
      <c r="G337" s="16">
        <v>3882.7361780122792</v>
      </c>
      <c r="H337" s="16">
        <v>16289.67163663789</v>
      </c>
      <c r="I337" s="16">
        <v>33187.198828507593</v>
      </c>
      <c r="J337" s="16">
        <v>53278.452533928765</v>
      </c>
      <c r="K337" s="16">
        <v>68270.545529940515</v>
      </c>
      <c r="L337" s="16">
        <v>89569.032300721388</v>
      </c>
      <c r="M337" s="16">
        <v>106742.59385439195</v>
      </c>
      <c r="N337" s="16">
        <v>123025.60240029322</v>
      </c>
    </row>
    <row r="338" spans="1:14" x14ac:dyDescent="0.3">
      <c r="A338" s="15" t="str">
        <f>INDEX('R1. Scenario specifications'!$C$11:$C$49,MATCH($B338,'R1. Scenario specifications'!$A$11:$A$49,0))</f>
        <v>Current 1.75DS, 2030 start, 'Expect the Unexpected'</v>
      </c>
      <c r="B338" s="15" t="s">
        <v>33</v>
      </c>
      <c r="C338" s="15" t="s">
        <v>72</v>
      </c>
      <c r="D338" s="16">
        <v>0.68787021919935687</v>
      </c>
      <c r="E338" s="16">
        <v>0.6257617671977489</v>
      </c>
      <c r="F338" s="16">
        <v>0.52638824399517514</v>
      </c>
      <c r="G338" s="16">
        <v>0.35092549599678308</v>
      </c>
      <c r="H338" s="16">
        <v>0.17546274799839173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</row>
    <row r="339" spans="1:14" x14ac:dyDescent="0.3">
      <c r="A339" s="15" t="str">
        <f>INDEX('R1. Scenario specifications'!$C$11:$C$49,MATCH($B339,'R1. Scenario specifications'!$A$11:$A$49,0))</f>
        <v>Current 1.75DS, 2030 start, 'Expect the Unexpected'</v>
      </c>
      <c r="B339" s="15" t="s">
        <v>33</v>
      </c>
      <c r="C339" s="15" t="s">
        <v>76</v>
      </c>
      <c r="D339" s="16">
        <v>1.963099940637433</v>
      </c>
      <c r="E339" s="16">
        <v>1.7858497922310177</v>
      </c>
      <c r="F339" s="16">
        <v>1.5022495547807513</v>
      </c>
      <c r="G339" s="16">
        <v>1.0014997031871673</v>
      </c>
      <c r="H339" s="16">
        <v>0.50074985159358421</v>
      </c>
      <c r="I339" s="16">
        <v>0</v>
      </c>
      <c r="J339" s="16">
        <v>0</v>
      </c>
      <c r="K339" s="16">
        <v>0</v>
      </c>
      <c r="L339" s="16">
        <v>0</v>
      </c>
      <c r="M339" s="16">
        <v>0</v>
      </c>
      <c r="N339" s="16">
        <v>0</v>
      </c>
    </row>
    <row r="340" spans="1:14" x14ac:dyDescent="0.3">
      <c r="A340" s="15" t="str">
        <f>INDEX('R1. Scenario specifications'!$C$11:$C$49,MATCH($B340,'R1. Scenario specifications'!$A$11:$A$49,0))</f>
        <v>Current 1.75DS, 2030 start, 'Expect the Unexpected'</v>
      </c>
      <c r="B340" s="15" t="s">
        <v>33</v>
      </c>
      <c r="C340" s="15" t="s">
        <v>73</v>
      </c>
      <c r="D340" s="16">
        <v>1517.4635089937533</v>
      </c>
      <c r="E340" s="16">
        <v>1704.941889708542</v>
      </c>
      <c r="F340" s="16">
        <v>2729.4881269668758</v>
      </c>
      <c r="G340" s="16">
        <v>4500.4567624903657</v>
      </c>
      <c r="H340" s="16">
        <v>19432.384286649482</v>
      </c>
      <c r="I340" s="16">
        <v>34692.596993467363</v>
      </c>
      <c r="J340" s="16">
        <v>57080.801922478022</v>
      </c>
      <c r="K340" s="16">
        <v>79966.189775072737</v>
      </c>
      <c r="L340" s="16">
        <v>117383.74207864178</v>
      </c>
      <c r="M340" s="16">
        <v>160867.95887688169</v>
      </c>
      <c r="N340" s="16">
        <v>205635.74135053647</v>
      </c>
    </row>
    <row r="341" spans="1:14" x14ac:dyDescent="0.3">
      <c r="A341" s="15" t="str">
        <f>INDEX('R1. Scenario specifications'!$C$11:$C$49,MATCH($B341,'R1. Scenario specifications'!$A$11:$A$49,0))</f>
        <v>Current 1.75DS, 2020 start, 'Expect the Unexpected' but with cheap renewables</v>
      </c>
      <c r="B341" s="15" t="s">
        <v>34</v>
      </c>
      <c r="C341" s="15" t="s">
        <v>64</v>
      </c>
      <c r="D341" s="16">
        <v>225.4470750919798</v>
      </c>
      <c r="E341" s="16">
        <v>436.21576252446346</v>
      </c>
      <c r="F341" s="16">
        <v>2791.4850951746107</v>
      </c>
      <c r="G341" s="16">
        <v>12300.532603855274</v>
      </c>
      <c r="H341" s="16">
        <v>13526.787643317291</v>
      </c>
      <c r="I341" s="16">
        <v>8869.2237998184737</v>
      </c>
      <c r="J341" s="16">
        <v>934.27546687334416</v>
      </c>
      <c r="K341" s="16">
        <v>72.9299602315469</v>
      </c>
      <c r="L341" s="16">
        <v>77.039702189876905</v>
      </c>
      <c r="M341" s="16">
        <v>77.039702189876905</v>
      </c>
      <c r="N341" s="16">
        <v>98.394996583960705</v>
      </c>
    </row>
    <row r="342" spans="1:14" x14ac:dyDescent="0.3">
      <c r="A342" s="15" t="str">
        <f>INDEX('R1. Scenario specifications'!$C$11:$C$49,MATCH($B342,'R1. Scenario specifications'!$A$11:$A$49,0))</f>
        <v>Current 1.75DS, 2020 start, 'Expect the Unexpected' but with cheap renewables</v>
      </c>
      <c r="B342" s="15" t="s">
        <v>34</v>
      </c>
      <c r="C342" s="15" t="s">
        <v>74</v>
      </c>
      <c r="D342" s="16">
        <v>0</v>
      </c>
      <c r="E342" s="16">
        <v>0</v>
      </c>
      <c r="F342" s="16">
        <v>0</v>
      </c>
      <c r="G342" s="16">
        <v>387.56908376215898</v>
      </c>
      <c r="H342" s="16">
        <v>2526.852513583578</v>
      </c>
      <c r="I342" s="16">
        <v>12834.379062375794</v>
      </c>
      <c r="J342" s="16">
        <v>39259.939832641525</v>
      </c>
      <c r="K342" s="16">
        <v>66148.271928091242</v>
      </c>
      <c r="L342" s="16">
        <v>83661.894520638059</v>
      </c>
      <c r="M342" s="16">
        <v>96051.712125564722</v>
      </c>
      <c r="N342" s="16">
        <v>102972.10927118611</v>
      </c>
    </row>
    <row r="343" spans="1:14" x14ac:dyDescent="0.3">
      <c r="A343" s="15" t="str">
        <f>INDEX('R1. Scenario specifications'!$C$11:$C$49,MATCH($B343,'R1. Scenario specifications'!$A$11:$A$49,0))</f>
        <v>Current 1.75DS, 2020 start, 'Expect the Unexpected' but with cheap renewables</v>
      </c>
      <c r="B343" s="15" t="s">
        <v>34</v>
      </c>
      <c r="C343" s="15" t="s">
        <v>65</v>
      </c>
      <c r="D343" s="16">
        <v>32468.624412386762</v>
      </c>
      <c r="E343" s="16">
        <v>42253.589754542532</v>
      </c>
      <c r="F343" s="16">
        <v>31380.532283629185</v>
      </c>
      <c r="G343" s="16">
        <v>14251.432429703533</v>
      </c>
      <c r="H343" s="16">
        <v>238.21087068379677</v>
      </c>
      <c r="I343" s="16">
        <v>0</v>
      </c>
      <c r="J343" s="16">
        <v>0</v>
      </c>
      <c r="K343" s="16">
        <v>0</v>
      </c>
      <c r="L343" s="16">
        <v>0</v>
      </c>
      <c r="M343" s="16">
        <v>0</v>
      </c>
      <c r="N343" s="16">
        <v>0</v>
      </c>
    </row>
    <row r="344" spans="1:14" x14ac:dyDescent="0.3">
      <c r="A344" s="15" t="str">
        <f>INDEX('R1. Scenario specifications'!$C$11:$C$49,MATCH($B344,'R1. Scenario specifications'!$A$11:$A$49,0))</f>
        <v>Current 1.75DS, 2020 start, 'Expect the Unexpected' but with cheap renewables</v>
      </c>
      <c r="B344" s="15" t="s">
        <v>34</v>
      </c>
      <c r="C344" s="15" t="s">
        <v>66</v>
      </c>
      <c r="D344" s="16">
        <v>15194.635593940169</v>
      </c>
      <c r="E344" s="16">
        <v>15742.568461825467</v>
      </c>
      <c r="F344" s="16">
        <v>24458.947586771632</v>
      </c>
      <c r="G344" s="16">
        <v>19078.137307815159</v>
      </c>
      <c r="H344" s="16">
        <v>11932.753668629073</v>
      </c>
      <c r="I344" s="16">
        <v>6064.0932014527734</v>
      </c>
      <c r="J344" s="16">
        <v>2026.0540597844233</v>
      </c>
      <c r="K344" s="16">
        <v>311.5266361347895</v>
      </c>
      <c r="L344" s="16">
        <v>0</v>
      </c>
      <c r="M344" s="16">
        <v>0</v>
      </c>
      <c r="N344" s="16">
        <v>0</v>
      </c>
    </row>
    <row r="345" spans="1:14" x14ac:dyDescent="0.3">
      <c r="A345" s="15" t="str">
        <f>INDEX('R1. Scenario specifications'!$C$11:$C$49,MATCH($B345,'R1. Scenario specifications'!$A$11:$A$49,0))</f>
        <v>Current 1.75DS, 2020 start, 'Expect the Unexpected' but with cheap renewables</v>
      </c>
      <c r="B345" s="15" t="s">
        <v>34</v>
      </c>
      <c r="C345" s="15" t="s">
        <v>75</v>
      </c>
      <c r="D345" s="16">
        <v>0</v>
      </c>
      <c r="E345" s="16">
        <v>0</v>
      </c>
      <c r="F345" s="16">
        <v>0</v>
      </c>
      <c r="G345" s="16">
        <v>38.338487845841016</v>
      </c>
      <c r="H345" s="16">
        <v>230.64311401656298</v>
      </c>
      <c r="I345" s="16">
        <v>1924.6888381589165</v>
      </c>
      <c r="J345" s="16">
        <v>3014.7089220047465</v>
      </c>
      <c r="K345" s="16">
        <v>4410.6891268860863</v>
      </c>
      <c r="L345" s="16">
        <v>8445.1208509236094</v>
      </c>
      <c r="M345" s="16">
        <v>9832.3778800256314</v>
      </c>
      <c r="N345" s="16">
        <v>8665.1459872501182</v>
      </c>
    </row>
    <row r="346" spans="1:14" x14ac:dyDescent="0.3">
      <c r="A346" s="15" t="str">
        <f>INDEX('R1. Scenario specifications'!$C$11:$C$49,MATCH($B346,'R1. Scenario specifications'!$A$11:$A$49,0))</f>
        <v>Current 1.75DS, 2020 start, 'Expect the Unexpected' but with cheap renewables</v>
      </c>
      <c r="B346" s="15" t="s">
        <v>34</v>
      </c>
      <c r="C346" s="15" t="s">
        <v>67</v>
      </c>
      <c r="D346" s="16">
        <v>202.44802165440652</v>
      </c>
      <c r="E346" s="16">
        <v>194.35225063586262</v>
      </c>
      <c r="F346" s="16">
        <v>2546.6819220132293</v>
      </c>
      <c r="G346" s="16">
        <v>4016.4485737409777</v>
      </c>
      <c r="H346" s="16">
        <v>5438.115296337206</v>
      </c>
      <c r="I346" s="16">
        <v>7405.4119667513687</v>
      </c>
      <c r="J346" s="16">
        <v>9927.3731037480029</v>
      </c>
      <c r="K346" s="16">
        <v>12758.820677592954</v>
      </c>
      <c r="L346" s="16">
        <v>17946.030770292695</v>
      </c>
      <c r="M346" s="16">
        <v>24607.267930222846</v>
      </c>
      <c r="N346" s="16">
        <v>26675.215881282809</v>
      </c>
    </row>
    <row r="347" spans="1:14" x14ac:dyDescent="0.3">
      <c r="A347" s="15" t="str">
        <f>INDEX('R1. Scenario specifications'!$C$11:$C$49,MATCH($B347,'R1. Scenario specifications'!$A$11:$A$49,0))</f>
        <v>Current 1.75DS, 2020 start, 'Expect the Unexpected' but with cheap renewables</v>
      </c>
      <c r="B347" s="15" t="s">
        <v>34</v>
      </c>
      <c r="C347" s="15" t="s">
        <v>68</v>
      </c>
      <c r="D347" s="16">
        <v>10255.125599999994</v>
      </c>
      <c r="E347" s="16">
        <v>10316.025032480371</v>
      </c>
      <c r="F347" s="16">
        <v>14410.158052002915</v>
      </c>
      <c r="G347" s="16">
        <v>18365.896691052381</v>
      </c>
      <c r="H347" s="16">
        <v>21619.750706714673</v>
      </c>
      <c r="I347" s="16">
        <v>24822.836976189079</v>
      </c>
      <c r="J347" s="16">
        <v>26459.216285917999</v>
      </c>
      <c r="K347" s="16">
        <v>28802.2456037179</v>
      </c>
      <c r="L347" s="16">
        <v>32935.331265048102</v>
      </c>
      <c r="M347" s="16">
        <v>36426.973669432344</v>
      </c>
      <c r="N347" s="16">
        <v>37649.593225897435</v>
      </c>
    </row>
    <row r="348" spans="1:14" x14ac:dyDescent="0.3">
      <c r="A348" s="15" t="str">
        <f>INDEX('R1. Scenario specifications'!$C$11:$C$49,MATCH($B348,'R1. Scenario specifications'!$A$11:$A$49,0))</f>
        <v>Current 1.75DS, 2020 start, 'Expect the Unexpected' but with cheap renewables</v>
      </c>
      <c r="B348" s="15" t="s">
        <v>34</v>
      </c>
      <c r="C348" s="15" t="s">
        <v>69</v>
      </c>
      <c r="D348" s="16">
        <v>9499.4101148835816</v>
      </c>
      <c r="E348" s="16">
        <v>9854.768593125913</v>
      </c>
      <c r="F348" s="16">
        <v>13753.197500000006</v>
      </c>
      <c r="G348" s="16">
        <v>14596.416971320803</v>
      </c>
      <c r="H348" s="16">
        <v>17098.627340561045</v>
      </c>
      <c r="I348" s="16">
        <v>23183.013374170005</v>
      </c>
      <c r="J348" s="16">
        <v>26406.659779459547</v>
      </c>
      <c r="K348" s="16">
        <v>31731.889454818716</v>
      </c>
      <c r="L348" s="16">
        <v>36260.142780778988</v>
      </c>
      <c r="M348" s="16">
        <v>38453.579999999994</v>
      </c>
      <c r="N348" s="16">
        <v>38436.259621749028</v>
      </c>
    </row>
    <row r="349" spans="1:14" x14ac:dyDescent="0.3">
      <c r="A349" s="15" t="str">
        <f>INDEX('R1. Scenario specifications'!$C$11:$C$49,MATCH($B349,'R1. Scenario specifications'!$A$11:$A$49,0))</f>
        <v>Current 1.75DS, 2020 start, 'Expect the Unexpected' but with cheap renewables</v>
      </c>
      <c r="B349" s="15" t="s">
        <v>34</v>
      </c>
      <c r="C349" s="15" t="s">
        <v>70</v>
      </c>
      <c r="D349" s="16">
        <v>2379.5369238501598</v>
      </c>
      <c r="E349" s="16">
        <v>2356.8190162179044</v>
      </c>
      <c r="F349" s="16">
        <v>2308.8771400062924</v>
      </c>
      <c r="G349" s="16">
        <v>1503.8223551611873</v>
      </c>
      <c r="H349" s="16">
        <v>734.1545938257558</v>
      </c>
      <c r="I349" s="16">
        <v>0</v>
      </c>
      <c r="J349" s="16">
        <v>0</v>
      </c>
      <c r="K349" s="16">
        <v>0</v>
      </c>
      <c r="L349" s="16">
        <v>0</v>
      </c>
      <c r="M349" s="16">
        <v>0</v>
      </c>
      <c r="N349" s="16">
        <v>0</v>
      </c>
    </row>
    <row r="350" spans="1:14" x14ac:dyDescent="0.3">
      <c r="A350" s="15" t="str">
        <f>INDEX('R1. Scenario specifications'!$C$11:$C$49,MATCH($B350,'R1. Scenario specifications'!$A$11:$A$49,0))</f>
        <v>Current 1.75DS, 2020 start, 'Expect the Unexpected' but with cheap renewables</v>
      </c>
      <c r="B350" s="15" t="s">
        <v>34</v>
      </c>
      <c r="C350" s="15" t="s">
        <v>71</v>
      </c>
      <c r="D350" s="16">
        <v>67.937052631788802</v>
      </c>
      <c r="E350" s="16">
        <v>458.66984800047192</v>
      </c>
      <c r="F350" s="16">
        <v>1278.4438452900149</v>
      </c>
      <c r="G350" s="16">
        <v>6138.8817927561358</v>
      </c>
      <c r="H350" s="16">
        <v>21384.325501409869</v>
      </c>
      <c r="I350" s="16">
        <v>31144.885437581499</v>
      </c>
      <c r="J350" s="16">
        <v>41256.381126962566</v>
      </c>
      <c r="K350" s="16">
        <v>63727.157905461798</v>
      </c>
      <c r="L350" s="16">
        <v>93246.97758537218</v>
      </c>
      <c r="M350" s="16">
        <v>116743.38269383374</v>
      </c>
      <c r="N350" s="16">
        <v>127434.6198189907</v>
      </c>
    </row>
    <row r="351" spans="1:14" x14ac:dyDescent="0.3">
      <c r="A351" s="15" t="str">
        <f>INDEX('R1. Scenario specifications'!$C$11:$C$49,MATCH($B351,'R1. Scenario specifications'!$A$11:$A$49,0))</f>
        <v>Current 1.75DS, 2020 start, 'Expect the Unexpected' but with cheap renewables</v>
      </c>
      <c r="B351" s="15" t="s">
        <v>34</v>
      </c>
      <c r="C351" s="15" t="s">
        <v>72</v>
      </c>
      <c r="D351" s="16">
        <v>0.68787021919935687</v>
      </c>
      <c r="E351" s="16">
        <v>0.6257617671977489</v>
      </c>
      <c r="F351" s="16">
        <v>0.52638824399517514</v>
      </c>
      <c r="G351" s="16">
        <v>0.35092549599678308</v>
      </c>
      <c r="H351" s="16">
        <v>0.17546274799839173</v>
      </c>
      <c r="I351" s="16">
        <v>0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</row>
    <row r="352" spans="1:14" x14ac:dyDescent="0.3">
      <c r="A352" s="15" t="str">
        <f>INDEX('R1. Scenario specifications'!$C$11:$C$49,MATCH($B352,'R1. Scenario specifications'!$A$11:$A$49,0))</f>
        <v>Current 1.75DS, 2020 start, 'Expect the Unexpected' but with cheap renewables</v>
      </c>
      <c r="B352" s="15" t="s">
        <v>34</v>
      </c>
      <c r="C352" s="15" t="s">
        <v>76</v>
      </c>
      <c r="D352" s="16">
        <v>1.963099940637433</v>
      </c>
      <c r="E352" s="16">
        <v>1.7858497922310177</v>
      </c>
      <c r="F352" s="16">
        <v>1.5022495547807513</v>
      </c>
      <c r="G352" s="16">
        <v>1.0014997031871682</v>
      </c>
      <c r="H352" s="16">
        <v>0.50074985159358421</v>
      </c>
      <c r="I352" s="16">
        <v>0</v>
      </c>
      <c r="J352" s="16">
        <v>0</v>
      </c>
      <c r="K352" s="16">
        <v>0</v>
      </c>
      <c r="L352" s="16">
        <v>0</v>
      </c>
      <c r="M352" s="16">
        <v>0</v>
      </c>
      <c r="N352" s="16">
        <v>0</v>
      </c>
    </row>
    <row r="353" spans="1:14" x14ac:dyDescent="0.3">
      <c r="A353" s="15" t="str">
        <f>INDEX('R1. Scenario specifications'!$C$11:$C$49,MATCH($B353,'R1. Scenario specifications'!$A$11:$A$49,0))</f>
        <v>Current 1.75DS, 2020 start, 'Expect the Unexpected' but with cheap renewables</v>
      </c>
      <c r="B353" s="15" t="s">
        <v>34</v>
      </c>
      <c r="C353" s="15" t="s">
        <v>73</v>
      </c>
      <c r="D353" s="16">
        <v>1517.4635089937533</v>
      </c>
      <c r="E353" s="16">
        <v>1704.941889708542</v>
      </c>
      <c r="F353" s="16">
        <v>2729.4881269668758</v>
      </c>
      <c r="G353" s="16">
        <v>11996.277163613191</v>
      </c>
      <c r="H353" s="16">
        <v>26936.842116566178</v>
      </c>
      <c r="I353" s="16">
        <v>33247.305348962815</v>
      </c>
      <c r="J353" s="16">
        <v>48848.074182941484</v>
      </c>
      <c r="K353" s="16">
        <v>79573.783331118539</v>
      </c>
      <c r="L353" s="16">
        <v>125704.99506435945</v>
      </c>
      <c r="M353" s="16">
        <v>172640.12955284564</v>
      </c>
      <c r="N353" s="16">
        <v>209352.37924691779</v>
      </c>
    </row>
    <row r="354" spans="1:14" x14ac:dyDescent="0.3">
      <c r="A354" s="15" t="str">
        <f>INDEX('R1. Scenario specifications'!$C$11:$C$49,MATCH($B354,'R1. Scenario specifications'!$A$11:$A$49,0))</f>
        <v>Current 1.75DS, 2030 start, 'Expect the Unexpected' but with cheap renewables</v>
      </c>
      <c r="B354" s="15" t="s">
        <v>35</v>
      </c>
      <c r="C354" s="15" t="s">
        <v>64</v>
      </c>
      <c r="D354" s="16">
        <v>225.4470750919798</v>
      </c>
      <c r="E354" s="16">
        <v>436.21576252446346</v>
      </c>
      <c r="F354" s="16">
        <v>2791.4850951746107</v>
      </c>
      <c r="G354" s="16">
        <v>11749.6186402398</v>
      </c>
      <c r="H354" s="16">
        <v>15899.7166473087</v>
      </c>
      <c r="I354" s="16">
        <v>10577.670281334676</v>
      </c>
      <c r="J354" s="16">
        <v>756.52678353055558</v>
      </c>
      <c r="K354" s="16">
        <v>5.1622363177969</v>
      </c>
      <c r="L354" s="16">
        <v>0</v>
      </c>
      <c r="M354" s="16">
        <v>74.062184639544711</v>
      </c>
      <c r="N354" s="16">
        <v>74.062184639544711</v>
      </c>
    </row>
    <row r="355" spans="1:14" x14ac:dyDescent="0.3">
      <c r="A355" s="15" t="str">
        <f>INDEX('R1. Scenario specifications'!$C$11:$C$49,MATCH($B355,'R1. Scenario specifications'!$A$11:$A$49,0))</f>
        <v>Current 1.75DS, 2030 start, 'Expect the Unexpected' but with cheap renewables</v>
      </c>
      <c r="B355" s="15" t="s">
        <v>35</v>
      </c>
      <c r="C355" s="15" t="s">
        <v>74</v>
      </c>
      <c r="D355" s="16">
        <v>0</v>
      </c>
      <c r="E355" s="16">
        <v>0</v>
      </c>
      <c r="F355" s="16">
        <v>0</v>
      </c>
      <c r="G355" s="16">
        <v>0</v>
      </c>
      <c r="H355" s="16">
        <v>410.01133959712575</v>
      </c>
      <c r="I355" s="16">
        <v>7799.3663014295171</v>
      </c>
      <c r="J355" s="16">
        <v>47479.936809173734</v>
      </c>
      <c r="K355" s="16">
        <v>62967.844325652775</v>
      </c>
      <c r="L355" s="16">
        <v>79865.875593465287</v>
      </c>
      <c r="M355" s="16">
        <v>93100.037190628849</v>
      </c>
      <c r="N355" s="16">
        <v>101068.63028329934</v>
      </c>
    </row>
    <row r="356" spans="1:14" x14ac:dyDescent="0.3">
      <c r="A356" s="15" t="str">
        <f>INDEX('R1. Scenario specifications'!$C$11:$C$49,MATCH($B356,'R1. Scenario specifications'!$A$11:$A$49,0))</f>
        <v>Current 1.75DS, 2030 start, 'Expect the Unexpected' but with cheap renewables</v>
      </c>
      <c r="B356" s="15" t="s">
        <v>35</v>
      </c>
      <c r="C356" s="15" t="s">
        <v>65</v>
      </c>
      <c r="D356" s="16">
        <v>32468.624412386762</v>
      </c>
      <c r="E356" s="16">
        <v>42253.589754542532</v>
      </c>
      <c r="F356" s="16">
        <v>31380.532283629185</v>
      </c>
      <c r="G356" s="16">
        <v>27415.193343318369</v>
      </c>
      <c r="H356" s="16">
        <v>1587.0126063770449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</row>
    <row r="357" spans="1:14" x14ac:dyDescent="0.3">
      <c r="A357" s="15" t="str">
        <f>INDEX('R1. Scenario specifications'!$C$11:$C$49,MATCH($B357,'R1. Scenario specifications'!$A$11:$A$49,0))</f>
        <v>Current 1.75DS, 2030 start, 'Expect the Unexpected' but with cheap renewables</v>
      </c>
      <c r="B357" s="15" t="s">
        <v>35</v>
      </c>
      <c r="C357" s="15" t="s">
        <v>66</v>
      </c>
      <c r="D357" s="16">
        <v>15194.635593940169</v>
      </c>
      <c r="E357" s="16">
        <v>15742.568461825467</v>
      </c>
      <c r="F357" s="16">
        <v>24458.947586771632</v>
      </c>
      <c r="G357" s="16">
        <v>20618.938999923124</v>
      </c>
      <c r="H357" s="16">
        <v>17344.710862863209</v>
      </c>
      <c r="I357" s="16">
        <v>8046.0222545285042</v>
      </c>
      <c r="J357" s="16">
        <v>4687.9986783038748</v>
      </c>
      <c r="K357" s="16">
        <v>194.6970232534124</v>
      </c>
      <c r="L357" s="16">
        <v>0</v>
      </c>
      <c r="M357" s="16">
        <v>0</v>
      </c>
      <c r="N357" s="16">
        <v>0</v>
      </c>
    </row>
    <row r="358" spans="1:14" x14ac:dyDescent="0.3">
      <c r="A358" s="15" t="str">
        <f>INDEX('R1. Scenario specifications'!$C$11:$C$49,MATCH($B358,'R1. Scenario specifications'!$A$11:$A$49,0))</f>
        <v>Current 1.75DS, 2030 start, 'Expect the Unexpected' but with cheap renewables</v>
      </c>
      <c r="B358" s="15" t="s">
        <v>35</v>
      </c>
      <c r="C358" s="15" t="s">
        <v>75</v>
      </c>
      <c r="D358" s="16">
        <v>0</v>
      </c>
      <c r="E358" s="16">
        <v>0</v>
      </c>
      <c r="F358" s="16">
        <v>0</v>
      </c>
      <c r="G358" s="16">
        <v>0</v>
      </c>
      <c r="H358" s="16">
        <v>15.896232010874204</v>
      </c>
      <c r="I358" s="16">
        <v>187.00688972320091</v>
      </c>
      <c r="J358" s="16">
        <v>1958.1676346354825</v>
      </c>
      <c r="K358" s="16">
        <v>3606.5707836492584</v>
      </c>
      <c r="L358" s="16">
        <v>6351.4606564286796</v>
      </c>
      <c r="M358" s="16">
        <v>7916.8907203535782</v>
      </c>
      <c r="N358" s="16">
        <v>9952.9491283386506</v>
      </c>
    </row>
    <row r="359" spans="1:14" x14ac:dyDescent="0.3">
      <c r="A359" s="15" t="str">
        <f>INDEX('R1. Scenario specifications'!$C$11:$C$49,MATCH($B359,'R1. Scenario specifications'!$A$11:$A$49,0))</f>
        <v>Current 1.75DS, 2030 start, 'Expect the Unexpected' but with cheap renewables</v>
      </c>
      <c r="B359" s="15" t="s">
        <v>35</v>
      </c>
      <c r="C359" s="15" t="s">
        <v>67</v>
      </c>
      <c r="D359" s="16">
        <v>202.44802165440652</v>
      </c>
      <c r="E359" s="16">
        <v>194.35225063586262</v>
      </c>
      <c r="F359" s="16">
        <v>2546.6819220132293</v>
      </c>
      <c r="G359" s="16">
        <v>4016.4485737409777</v>
      </c>
      <c r="H359" s="16">
        <v>6039.6653019578862</v>
      </c>
      <c r="I359" s="16">
        <v>10991.152465275351</v>
      </c>
      <c r="J359" s="16">
        <v>14756.554862112878</v>
      </c>
      <c r="K359" s="16">
        <v>14735.996702790586</v>
      </c>
      <c r="L359" s="16">
        <v>16093.708374839765</v>
      </c>
      <c r="M359" s="16">
        <v>22910.909111241526</v>
      </c>
      <c r="N359" s="16">
        <v>25636.972475573595</v>
      </c>
    </row>
    <row r="360" spans="1:14" x14ac:dyDescent="0.3">
      <c r="A360" s="15" t="str">
        <f>INDEX('R1. Scenario specifications'!$C$11:$C$49,MATCH($B360,'R1. Scenario specifications'!$A$11:$A$49,0))</f>
        <v>Current 1.75DS, 2030 start, 'Expect the Unexpected' but with cheap renewables</v>
      </c>
      <c r="B360" s="15" t="s">
        <v>35</v>
      </c>
      <c r="C360" s="15" t="s">
        <v>68</v>
      </c>
      <c r="D360" s="16">
        <v>10255.125599999994</v>
      </c>
      <c r="E360" s="16">
        <v>10316.025032480371</v>
      </c>
      <c r="F360" s="16">
        <v>14410.158052002915</v>
      </c>
      <c r="G360" s="16">
        <v>17748.387078330801</v>
      </c>
      <c r="H360" s="16">
        <v>20647.885827429171</v>
      </c>
      <c r="I360" s="16">
        <v>26628.019542476224</v>
      </c>
      <c r="J360" s="16">
        <v>29200.090488696671</v>
      </c>
      <c r="K360" s="16">
        <v>30416.52043281867</v>
      </c>
      <c r="L360" s="16">
        <v>33576.006893295365</v>
      </c>
      <c r="M360" s="16">
        <v>36438.893633647873</v>
      </c>
      <c r="N360" s="16">
        <v>37687.862876022155</v>
      </c>
    </row>
    <row r="361" spans="1:14" x14ac:dyDescent="0.3">
      <c r="A361" s="15" t="str">
        <f>INDEX('R1. Scenario specifications'!$C$11:$C$49,MATCH($B361,'R1. Scenario specifications'!$A$11:$A$49,0))</f>
        <v>Current 1.75DS, 2030 start, 'Expect the Unexpected' but with cheap renewables</v>
      </c>
      <c r="B361" s="15" t="s">
        <v>35</v>
      </c>
      <c r="C361" s="15" t="s">
        <v>69</v>
      </c>
      <c r="D361" s="16">
        <v>9499.4101148835816</v>
      </c>
      <c r="E361" s="16">
        <v>9854.768593125913</v>
      </c>
      <c r="F361" s="16">
        <v>13753.197500000006</v>
      </c>
      <c r="G361" s="16">
        <v>14596.416971320803</v>
      </c>
      <c r="H361" s="16">
        <v>15649.957222630914</v>
      </c>
      <c r="I361" s="16">
        <v>24510.182208112165</v>
      </c>
      <c r="J361" s="16">
        <v>29999.28749999998</v>
      </c>
      <c r="K361" s="16">
        <v>32022.49397870298</v>
      </c>
      <c r="L361" s="16">
        <v>35522.192161487874</v>
      </c>
      <c r="M361" s="16">
        <v>38453.579999999973</v>
      </c>
      <c r="N361" s="16">
        <v>39666.827857914446</v>
      </c>
    </row>
    <row r="362" spans="1:14" x14ac:dyDescent="0.3">
      <c r="A362" s="15" t="str">
        <f>INDEX('R1. Scenario specifications'!$C$11:$C$49,MATCH($B362,'R1. Scenario specifications'!$A$11:$A$49,0))</f>
        <v>Current 1.75DS, 2030 start, 'Expect the Unexpected' but with cheap renewables</v>
      </c>
      <c r="B362" s="15" t="s">
        <v>35</v>
      </c>
      <c r="C362" s="15" t="s">
        <v>70</v>
      </c>
      <c r="D362" s="16">
        <v>2379.5369238501598</v>
      </c>
      <c r="E362" s="16">
        <v>2356.8190162179044</v>
      </c>
      <c r="F362" s="16">
        <v>2308.8771400062924</v>
      </c>
      <c r="G362" s="16">
        <v>1517.9912138207492</v>
      </c>
      <c r="H362" s="16">
        <v>744.70896439308751</v>
      </c>
      <c r="I362" s="16">
        <v>0</v>
      </c>
      <c r="J362" s="16">
        <v>0</v>
      </c>
      <c r="K362" s="16">
        <v>0</v>
      </c>
      <c r="L362" s="16">
        <v>0</v>
      </c>
      <c r="M362" s="16">
        <v>0</v>
      </c>
      <c r="N362" s="16">
        <v>0</v>
      </c>
    </row>
    <row r="363" spans="1:14" x14ac:dyDescent="0.3">
      <c r="A363" s="15" t="str">
        <f>INDEX('R1. Scenario specifications'!$C$11:$C$49,MATCH($B363,'R1. Scenario specifications'!$A$11:$A$49,0))</f>
        <v>Current 1.75DS, 2030 start, 'Expect the Unexpected' but with cheap renewables</v>
      </c>
      <c r="B363" s="15" t="s">
        <v>35</v>
      </c>
      <c r="C363" s="15" t="s">
        <v>71</v>
      </c>
      <c r="D363" s="16">
        <v>67.937052631788802</v>
      </c>
      <c r="E363" s="16">
        <v>458.66984800047192</v>
      </c>
      <c r="F363" s="16">
        <v>1278.4438452900149</v>
      </c>
      <c r="G363" s="16">
        <v>3882.7361780122792</v>
      </c>
      <c r="H363" s="16">
        <v>16609.443095956183</v>
      </c>
      <c r="I363" s="16">
        <v>33767.55383100942</v>
      </c>
      <c r="J363" s="16">
        <v>54026.235911929187</v>
      </c>
      <c r="K363" s="16">
        <v>69726.922869399656</v>
      </c>
      <c r="L363" s="16">
        <v>91127.585673169116</v>
      </c>
      <c r="M363" s="16">
        <v>108327.53693823103</v>
      </c>
      <c r="N363" s="16">
        <v>124605.3488528817</v>
      </c>
    </row>
    <row r="364" spans="1:14" x14ac:dyDescent="0.3">
      <c r="A364" s="15" t="str">
        <f>INDEX('R1. Scenario specifications'!$C$11:$C$49,MATCH($B364,'R1. Scenario specifications'!$A$11:$A$49,0))</f>
        <v>Current 1.75DS, 2030 start, 'Expect the Unexpected' but with cheap renewables</v>
      </c>
      <c r="B364" s="15" t="s">
        <v>35</v>
      </c>
      <c r="C364" s="15" t="s">
        <v>72</v>
      </c>
      <c r="D364" s="16">
        <v>0.68787021919935687</v>
      </c>
      <c r="E364" s="16">
        <v>0.6257617671977489</v>
      </c>
      <c r="F364" s="16">
        <v>0.52638824399517514</v>
      </c>
      <c r="G364" s="16">
        <v>0.35092549599678308</v>
      </c>
      <c r="H364" s="16">
        <v>0.17546274799839173</v>
      </c>
      <c r="I364" s="16">
        <v>0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</row>
    <row r="365" spans="1:14" x14ac:dyDescent="0.3">
      <c r="A365" s="15" t="str">
        <f>INDEX('R1. Scenario specifications'!$C$11:$C$49,MATCH($B365,'R1. Scenario specifications'!$A$11:$A$49,0))</f>
        <v>Current 1.75DS, 2030 start, 'Expect the Unexpected' but with cheap renewables</v>
      </c>
      <c r="B365" s="15" t="s">
        <v>35</v>
      </c>
      <c r="C365" s="15" t="s">
        <v>76</v>
      </c>
      <c r="D365" s="16">
        <v>1.963099940637433</v>
      </c>
      <c r="E365" s="16">
        <v>1.7858497922310177</v>
      </c>
      <c r="F365" s="16">
        <v>1.5022495547807513</v>
      </c>
      <c r="G365" s="16">
        <v>1.0014997031871673</v>
      </c>
      <c r="H365" s="16">
        <v>0.50074985159358421</v>
      </c>
      <c r="I365" s="16">
        <v>0</v>
      </c>
      <c r="J365" s="16">
        <v>0</v>
      </c>
      <c r="K365" s="16">
        <v>0</v>
      </c>
      <c r="L365" s="16">
        <v>0</v>
      </c>
      <c r="M365" s="16">
        <v>0</v>
      </c>
      <c r="N365" s="16">
        <v>0</v>
      </c>
    </row>
    <row r="366" spans="1:14" x14ac:dyDescent="0.3">
      <c r="A366" s="15" t="str">
        <f>INDEX('R1. Scenario specifications'!$C$11:$C$49,MATCH($B366,'R1. Scenario specifications'!$A$11:$A$49,0))</f>
        <v>Current 1.75DS, 2030 start, 'Expect the Unexpected' but with cheap renewables</v>
      </c>
      <c r="B366" s="15" t="s">
        <v>35</v>
      </c>
      <c r="C366" s="15" t="s">
        <v>73</v>
      </c>
      <c r="D366" s="16">
        <v>1517.4635089937533</v>
      </c>
      <c r="E366" s="16">
        <v>1704.941889708542</v>
      </c>
      <c r="F366" s="16">
        <v>2729.4881269668758</v>
      </c>
      <c r="G366" s="16">
        <v>4500.4567624903657</v>
      </c>
      <c r="H366" s="16">
        <v>19449.3119450864</v>
      </c>
      <c r="I366" s="16">
        <v>34960.501168587085</v>
      </c>
      <c r="J366" s="16">
        <v>57129.321553584159</v>
      </c>
      <c r="K366" s="16">
        <v>79992.869125409983</v>
      </c>
      <c r="L366" s="16">
        <v>117622.63945139042</v>
      </c>
      <c r="M366" s="16">
        <v>160785.34326239384</v>
      </c>
      <c r="N366" s="16">
        <v>206013.05856124457</v>
      </c>
    </row>
    <row r="367" spans="1:14" x14ac:dyDescent="0.3">
      <c r="A367" s="15" t="str">
        <f>INDEX('R1. Scenario specifications'!$C$11:$C$49,MATCH($B367,'R1. Scenario specifications'!$A$11:$A$49,0))</f>
        <v>Current 1.75DS, 2020 start, 'Expect the Unexpected' but with cheap CCS</v>
      </c>
      <c r="B367" s="15" t="s">
        <v>36</v>
      </c>
      <c r="C367" s="15" t="s">
        <v>64</v>
      </c>
      <c r="D367" s="16">
        <v>225.4470750919798</v>
      </c>
      <c r="E367" s="16">
        <v>436.21576252446346</v>
      </c>
      <c r="F367" s="16">
        <v>2791.4850951746107</v>
      </c>
      <c r="G367" s="16">
        <v>12492.694914792644</v>
      </c>
      <c r="H367" s="16">
        <v>14016.955071234541</v>
      </c>
      <c r="I367" s="16">
        <v>8993.829428012632</v>
      </c>
      <c r="J367" s="16">
        <v>917.68764317491309</v>
      </c>
      <c r="K367" s="16">
        <v>69.454955310473807</v>
      </c>
      <c r="L367" s="16">
        <v>77.039701786569609</v>
      </c>
      <c r="M367" s="16">
        <v>77.039701786569609</v>
      </c>
      <c r="N367" s="16">
        <v>98.768147400786802</v>
      </c>
    </row>
    <row r="368" spans="1:14" x14ac:dyDescent="0.3">
      <c r="A368" s="15" t="str">
        <f>INDEX('R1. Scenario specifications'!$C$11:$C$49,MATCH($B368,'R1. Scenario specifications'!$A$11:$A$49,0))</f>
        <v>Current 1.75DS, 2020 start, 'Expect the Unexpected' but with cheap CCS</v>
      </c>
      <c r="B368" s="15" t="s">
        <v>36</v>
      </c>
      <c r="C368" s="15" t="s">
        <v>74</v>
      </c>
      <c r="D368" s="16">
        <v>0</v>
      </c>
      <c r="E368" s="16">
        <v>0</v>
      </c>
      <c r="F368" s="16">
        <v>0</v>
      </c>
      <c r="G368" s="16">
        <v>387.43615935920417</v>
      </c>
      <c r="H368" s="16">
        <v>2532.2395566250839</v>
      </c>
      <c r="I368" s="16">
        <v>12834.550282044365</v>
      </c>
      <c r="J368" s="16">
        <v>39279.313302146838</v>
      </c>
      <c r="K368" s="16">
        <v>66178.131217285962</v>
      </c>
      <c r="L368" s="16">
        <v>83674.50351551699</v>
      </c>
      <c r="M368" s="16">
        <v>96082.697997725438</v>
      </c>
      <c r="N368" s="16">
        <v>102986.64471184113</v>
      </c>
    </row>
    <row r="369" spans="1:14" x14ac:dyDescent="0.3">
      <c r="A369" s="15" t="str">
        <f>INDEX('R1. Scenario specifications'!$C$11:$C$49,MATCH($B369,'R1. Scenario specifications'!$A$11:$A$49,0))</f>
        <v>Current 1.75DS, 2020 start, 'Expect the Unexpected' but with cheap CCS</v>
      </c>
      <c r="B369" s="15" t="s">
        <v>36</v>
      </c>
      <c r="C369" s="15" t="s">
        <v>65</v>
      </c>
      <c r="D369" s="16">
        <v>32468.624412386762</v>
      </c>
      <c r="E369" s="16">
        <v>42253.589754542532</v>
      </c>
      <c r="F369" s="16">
        <v>31380.532283629185</v>
      </c>
      <c r="G369" s="16">
        <v>14265.272818903893</v>
      </c>
      <c r="H369" s="16">
        <v>238.1561542030768</v>
      </c>
      <c r="I369" s="16">
        <v>0</v>
      </c>
      <c r="J369" s="16">
        <v>0</v>
      </c>
      <c r="K369" s="16">
        <v>0</v>
      </c>
      <c r="L369" s="16">
        <v>0</v>
      </c>
      <c r="M369" s="16">
        <v>0</v>
      </c>
      <c r="N369" s="16">
        <v>0</v>
      </c>
    </row>
    <row r="370" spans="1:14" x14ac:dyDescent="0.3">
      <c r="A370" s="15" t="str">
        <f>INDEX('R1. Scenario specifications'!$C$11:$C$49,MATCH($B370,'R1. Scenario specifications'!$A$11:$A$49,0))</f>
        <v>Current 1.75DS, 2020 start, 'Expect the Unexpected' but with cheap CCS</v>
      </c>
      <c r="B370" s="15" t="s">
        <v>36</v>
      </c>
      <c r="C370" s="15" t="s">
        <v>66</v>
      </c>
      <c r="D370" s="16">
        <v>15194.635593940169</v>
      </c>
      <c r="E370" s="16">
        <v>15742.568461825467</v>
      </c>
      <c r="F370" s="16">
        <v>24458.947586771632</v>
      </c>
      <c r="G370" s="16">
        <v>18686.786651217211</v>
      </c>
      <c r="H370" s="16">
        <v>11321.537508204203</v>
      </c>
      <c r="I370" s="16">
        <v>5829.3273855157431</v>
      </c>
      <c r="J370" s="16">
        <v>1954.7414322465668</v>
      </c>
      <c r="K370" s="16">
        <v>373.61148462461506</v>
      </c>
      <c r="L370" s="16">
        <v>0</v>
      </c>
      <c r="M370" s="16">
        <v>0</v>
      </c>
      <c r="N370" s="16">
        <v>0</v>
      </c>
    </row>
    <row r="371" spans="1:14" x14ac:dyDescent="0.3">
      <c r="A371" s="15" t="str">
        <f>INDEX('R1. Scenario specifications'!$C$11:$C$49,MATCH($B371,'R1. Scenario specifications'!$A$11:$A$49,0))</f>
        <v>Current 1.75DS, 2020 start, 'Expect the Unexpected' but with cheap CCS</v>
      </c>
      <c r="B371" s="15" t="s">
        <v>36</v>
      </c>
      <c r="C371" s="15" t="s">
        <v>75</v>
      </c>
      <c r="D371" s="16">
        <v>0</v>
      </c>
      <c r="E371" s="16">
        <v>0</v>
      </c>
      <c r="F371" s="16">
        <v>0</v>
      </c>
      <c r="G371" s="16">
        <v>38.471412248795865</v>
      </c>
      <c r="H371" s="16">
        <v>230.94568738451522</v>
      </c>
      <c r="I371" s="16">
        <v>1926.3590357089292</v>
      </c>
      <c r="J371" s="16">
        <v>2984.3852150024263</v>
      </c>
      <c r="K371" s="16">
        <v>4066.104625930227</v>
      </c>
      <c r="L371" s="16">
        <v>7795.8649429687975</v>
      </c>
      <c r="M371" s="16">
        <v>9874.981927038305</v>
      </c>
      <c r="N371" s="16">
        <v>9234.0723000917496</v>
      </c>
    </row>
    <row r="372" spans="1:14" x14ac:dyDescent="0.3">
      <c r="A372" s="15" t="str">
        <f>INDEX('R1. Scenario specifications'!$C$11:$C$49,MATCH($B372,'R1. Scenario specifications'!$A$11:$A$49,0))</f>
        <v>Current 1.75DS, 2020 start, 'Expect the Unexpected' but with cheap CCS</v>
      </c>
      <c r="B372" s="15" t="s">
        <v>36</v>
      </c>
      <c r="C372" s="15" t="s">
        <v>67</v>
      </c>
      <c r="D372" s="16">
        <v>202.44802165440652</v>
      </c>
      <c r="E372" s="16">
        <v>194.35225063586262</v>
      </c>
      <c r="F372" s="16">
        <v>2546.6819220132293</v>
      </c>
      <c r="G372" s="16">
        <v>4016.4485737409777</v>
      </c>
      <c r="H372" s="16">
        <v>5438.115296337206</v>
      </c>
      <c r="I372" s="16">
        <v>7418.1746476946391</v>
      </c>
      <c r="J372" s="16">
        <v>10026.393429001837</v>
      </c>
      <c r="K372" s="16">
        <v>12785.629049096373</v>
      </c>
      <c r="L372" s="16">
        <v>18086.255978201661</v>
      </c>
      <c r="M372" s="16">
        <v>24583.820517778644</v>
      </c>
      <c r="N372" s="16">
        <v>26726.021455351383</v>
      </c>
    </row>
    <row r="373" spans="1:14" x14ac:dyDescent="0.3">
      <c r="A373" s="15" t="str">
        <f>INDEX('R1. Scenario specifications'!$C$11:$C$49,MATCH($B373,'R1. Scenario specifications'!$A$11:$A$49,0))</f>
        <v>Current 1.75DS, 2020 start, 'Expect the Unexpected' but with cheap CCS</v>
      </c>
      <c r="B373" s="15" t="s">
        <v>36</v>
      </c>
      <c r="C373" s="15" t="s">
        <v>68</v>
      </c>
      <c r="D373" s="16">
        <v>10255.125599999994</v>
      </c>
      <c r="E373" s="16">
        <v>10316.025032480371</v>
      </c>
      <c r="F373" s="16">
        <v>14410.158052002915</v>
      </c>
      <c r="G373" s="16">
        <v>18365.896691052381</v>
      </c>
      <c r="H373" s="16">
        <v>21613.367124572567</v>
      </c>
      <c r="I373" s="16">
        <v>24919.024584478946</v>
      </c>
      <c r="J373" s="16">
        <v>26898.216541660709</v>
      </c>
      <c r="K373" s="16">
        <v>28945.092167903244</v>
      </c>
      <c r="L373" s="16">
        <v>33017.092479052939</v>
      </c>
      <c r="M373" s="16">
        <v>36455.187294205287</v>
      </c>
      <c r="N373" s="16">
        <v>37655.818483193172</v>
      </c>
    </row>
    <row r="374" spans="1:14" x14ac:dyDescent="0.3">
      <c r="A374" s="15" t="str">
        <f>INDEX('R1. Scenario specifications'!$C$11:$C$49,MATCH($B374,'R1. Scenario specifications'!$A$11:$A$49,0))</f>
        <v>Current 1.75DS, 2020 start, 'Expect the Unexpected' but with cheap CCS</v>
      </c>
      <c r="B374" s="15" t="s">
        <v>36</v>
      </c>
      <c r="C374" s="15" t="s">
        <v>69</v>
      </c>
      <c r="D374" s="16">
        <v>9499.4101148835816</v>
      </c>
      <c r="E374" s="16">
        <v>9854.768593125913</v>
      </c>
      <c r="F374" s="16">
        <v>13753.197500000006</v>
      </c>
      <c r="G374" s="16">
        <v>14596.416971320799</v>
      </c>
      <c r="H374" s="16">
        <v>17174.465752432614</v>
      </c>
      <c r="I374" s="16">
        <v>23150.450606316517</v>
      </c>
      <c r="J374" s="16">
        <v>26661.105613830729</v>
      </c>
      <c r="K374" s="16">
        <v>31859.42645155012</v>
      </c>
      <c r="L374" s="16">
        <v>36291.756722680773</v>
      </c>
      <c r="M374" s="16">
        <v>38453.579999999994</v>
      </c>
      <c r="N374" s="16">
        <v>38377.405731907253</v>
      </c>
    </row>
    <row r="375" spans="1:14" x14ac:dyDescent="0.3">
      <c r="A375" s="15" t="str">
        <f>INDEX('R1. Scenario specifications'!$C$11:$C$49,MATCH($B375,'R1. Scenario specifications'!$A$11:$A$49,0))</f>
        <v>Current 1.75DS, 2020 start, 'Expect the Unexpected' but with cheap CCS</v>
      </c>
      <c r="B375" s="15" t="s">
        <v>36</v>
      </c>
      <c r="C375" s="15" t="s">
        <v>70</v>
      </c>
      <c r="D375" s="16">
        <v>2379.5369238501598</v>
      </c>
      <c r="E375" s="16">
        <v>2356.8190162179044</v>
      </c>
      <c r="F375" s="16">
        <v>2308.8771400062924</v>
      </c>
      <c r="G375" s="16">
        <v>1503.8223551611873</v>
      </c>
      <c r="H375" s="16">
        <v>734.15459382575591</v>
      </c>
      <c r="I375" s="16">
        <v>0</v>
      </c>
      <c r="J375" s="16">
        <v>0</v>
      </c>
      <c r="K375" s="16">
        <v>0</v>
      </c>
      <c r="L375" s="16">
        <v>0</v>
      </c>
      <c r="M375" s="16">
        <v>0</v>
      </c>
      <c r="N375" s="16">
        <v>0</v>
      </c>
    </row>
    <row r="376" spans="1:14" x14ac:dyDescent="0.3">
      <c r="A376" s="15" t="str">
        <f>INDEX('R1. Scenario specifications'!$C$11:$C$49,MATCH($B376,'R1. Scenario specifications'!$A$11:$A$49,0))</f>
        <v>Current 1.75DS, 2020 start, 'Expect the Unexpected' but with cheap CCS</v>
      </c>
      <c r="B376" s="15" t="s">
        <v>36</v>
      </c>
      <c r="C376" s="15" t="s">
        <v>71</v>
      </c>
      <c r="D376" s="16">
        <v>67.937052631788802</v>
      </c>
      <c r="E376" s="16">
        <v>458.66984800047192</v>
      </c>
      <c r="F376" s="16">
        <v>1278.4438452900149</v>
      </c>
      <c r="G376" s="16">
        <v>5921.4449385674852</v>
      </c>
      <c r="H376" s="16">
        <v>20457.830903134683</v>
      </c>
      <c r="I376" s="16">
        <v>30248.143290265143</v>
      </c>
      <c r="J376" s="16">
        <v>40182.212836473242</v>
      </c>
      <c r="K376" s="16">
        <v>62104.700448118012</v>
      </c>
      <c r="L376" s="16">
        <v>91943.518649891877</v>
      </c>
      <c r="M376" s="16">
        <v>114563.72058668983</v>
      </c>
      <c r="N376" s="16">
        <v>125088.58191559697</v>
      </c>
    </row>
    <row r="377" spans="1:14" x14ac:dyDescent="0.3">
      <c r="A377" s="15" t="str">
        <f>INDEX('R1. Scenario specifications'!$C$11:$C$49,MATCH($B377,'R1. Scenario specifications'!$A$11:$A$49,0))</f>
        <v>Current 1.75DS, 2020 start, 'Expect the Unexpected' but with cheap CCS</v>
      </c>
      <c r="B377" s="15" t="s">
        <v>36</v>
      </c>
      <c r="C377" s="15" t="s">
        <v>72</v>
      </c>
      <c r="D377" s="16">
        <v>0.68787021919935687</v>
      </c>
      <c r="E377" s="16">
        <v>0.6257617671977489</v>
      </c>
      <c r="F377" s="16">
        <v>0.52638824399517514</v>
      </c>
      <c r="G377" s="16">
        <v>0.35092549599678308</v>
      </c>
      <c r="H377" s="16">
        <v>0.17546274799839173</v>
      </c>
      <c r="I377" s="16">
        <v>0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</row>
    <row r="378" spans="1:14" x14ac:dyDescent="0.3">
      <c r="A378" s="15" t="str">
        <f>INDEX('R1. Scenario specifications'!$C$11:$C$49,MATCH($B378,'R1. Scenario specifications'!$A$11:$A$49,0))</f>
        <v>Current 1.75DS, 2020 start, 'Expect the Unexpected' but with cheap CCS</v>
      </c>
      <c r="B378" s="15" t="s">
        <v>36</v>
      </c>
      <c r="C378" s="15" t="s">
        <v>76</v>
      </c>
      <c r="D378" s="16">
        <v>1.963099940637433</v>
      </c>
      <c r="E378" s="16">
        <v>1.7858497922310177</v>
      </c>
      <c r="F378" s="16">
        <v>1.5022495547807513</v>
      </c>
      <c r="G378" s="16">
        <v>1.0014997031871673</v>
      </c>
      <c r="H378" s="16">
        <v>0.50074985159358421</v>
      </c>
      <c r="I378" s="16">
        <v>0</v>
      </c>
      <c r="J378" s="16">
        <v>0</v>
      </c>
      <c r="K378" s="16">
        <v>0</v>
      </c>
      <c r="L378" s="16">
        <v>0</v>
      </c>
      <c r="M378" s="16">
        <v>0</v>
      </c>
      <c r="N378" s="16">
        <v>0</v>
      </c>
    </row>
    <row r="379" spans="1:14" x14ac:dyDescent="0.3">
      <c r="A379" s="15" t="str">
        <f>INDEX('R1. Scenario specifications'!$C$11:$C$49,MATCH($B379,'R1. Scenario specifications'!$A$11:$A$49,0))</f>
        <v>Current 1.75DS, 2020 start, 'Expect the Unexpected' but with cheap CCS</v>
      </c>
      <c r="B379" s="15" t="s">
        <v>36</v>
      </c>
      <c r="C379" s="15" t="s">
        <v>73</v>
      </c>
      <c r="D379" s="16">
        <v>1517.4635089937533</v>
      </c>
      <c r="E379" s="16">
        <v>1704.941889708542</v>
      </c>
      <c r="F379" s="16">
        <v>2729.4881269668758</v>
      </c>
      <c r="G379" s="16">
        <v>12508.010028284192</v>
      </c>
      <c r="H379" s="16">
        <v>26828.546783766553</v>
      </c>
      <c r="I379" s="16">
        <v>33298.176013130033</v>
      </c>
      <c r="J379" s="16">
        <v>48894.888350177884</v>
      </c>
      <c r="K379" s="16">
        <v>79133.59250123828</v>
      </c>
      <c r="L379" s="16">
        <v>125622.56638722681</v>
      </c>
      <c r="M379" s="16">
        <v>172343.8249234996</v>
      </c>
      <c r="N379" s="16">
        <v>209232.00012662445</v>
      </c>
    </row>
    <row r="380" spans="1:14" x14ac:dyDescent="0.3">
      <c r="A380" s="15" t="str">
        <f>INDEX('R1. Scenario specifications'!$C$11:$C$49,MATCH($B380,'R1. Scenario specifications'!$A$11:$A$49,0))</f>
        <v>Current 2DS, 2020 start, 'Expect the Unexpected' but with cheap renewables</v>
      </c>
      <c r="B380" s="15" t="s">
        <v>37</v>
      </c>
      <c r="C380" s="15" t="s">
        <v>64</v>
      </c>
      <c r="D380" s="16">
        <v>225.4470750919798</v>
      </c>
      <c r="E380" s="16">
        <v>436.21576252446346</v>
      </c>
      <c r="F380" s="16">
        <v>2791.4850951746107</v>
      </c>
      <c r="G380" s="16">
        <v>11422.215157081002</v>
      </c>
      <c r="H380" s="16">
        <v>12545.212366001659</v>
      </c>
      <c r="I380" s="16">
        <v>13532.963340181992</v>
      </c>
      <c r="J380" s="16">
        <v>6496.4565569093556</v>
      </c>
      <c r="K380" s="16">
        <v>2364.389186998872</v>
      </c>
      <c r="L380" s="16">
        <v>159.84792624570659</v>
      </c>
      <c r="M380" s="16">
        <v>74.057570068627996</v>
      </c>
      <c r="N380" s="16">
        <v>74.057570068627996</v>
      </c>
    </row>
    <row r="381" spans="1:14" x14ac:dyDescent="0.3">
      <c r="A381" s="15" t="str">
        <f>INDEX('R1. Scenario specifications'!$C$11:$C$49,MATCH($B381,'R1. Scenario specifications'!$A$11:$A$49,0))</f>
        <v>Current 2DS, 2020 start, 'Expect the Unexpected' but with cheap renewables</v>
      </c>
      <c r="B381" s="15" t="s">
        <v>37</v>
      </c>
      <c r="C381" s="15" t="s">
        <v>74</v>
      </c>
      <c r="D381" s="16">
        <v>0</v>
      </c>
      <c r="E381" s="16">
        <v>0</v>
      </c>
      <c r="F381" s="16">
        <v>0</v>
      </c>
      <c r="G381" s="16">
        <v>198.75686675040001</v>
      </c>
      <c r="H381" s="16">
        <v>974.18386507325272</v>
      </c>
      <c r="I381" s="16">
        <v>4268.0490970730307</v>
      </c>
      <c r="J381" s="16">
        <v>20712.014089823166</v>
      </c>
      <c r="K381" s="16">
        <v>47425.112180994969</v>
      </c>
      <c r="L381" s="16">
        <v>69584.045432584549</v>
      </c>
      <c r="M381" s="16">
        <v>86887.924057814525</v>
      </c>
      <c r="N381" s="16">
        <v>93141.079151153477</v>
      </c>
    </row>
    <row r="382" spans="1:14" x14ac:dyDescent="0.3">
      <c r="A382" s="15" t="str">
        <f>INDEX('R1. Scenario specifications'!$C$11:$C$49,MATCH($B382,'R1. Scenario specifications'!$A$11:$A$49,0))</f>
        <v>Current 2DS, 2020 start, 'Expect the Unexpected' but with cheap renewables</v>
      </c>
      <c r="B382" s="15" t="s">
        <v>37</v>
      </c>
      <c r="C382" s="15" t="s">
        <v>65</v>
      </c>
      <c r="D382" s="16">
        <v>32468.624412386762</v>
      </c>
      <c r="E382" s="16">
        <v>42253.589754542532</v>
      </c>
      <c r="F382" s="16">
        <v>31380.532283629185</v>
      </c>
      <c r="G382" s="16">
        <v>19311.690188905421</v>
      </c>
      <c r="H382" s="16">
        <v>6330.2592665518732</v>
      </c>
      <c r="I382" s="16">
        <v>0</v>
      </c>
      <c r="J382" s="16">
        <v>0</v>
      </c>
      <c r="K382" s="16">
        <v>0</v>
      </c>
      <c r="L382" s="16">
        <v>0</v>
      </c>
      <c r="M382" s="16">
        <v>0</v>
      </c>
      <c r="N382" s="16">
        <v>0</v>
      </c>
    </row>
    <row r="383" spans="1:14" x14ac:dyDescent="0.3">
      <c r="A383" s="15" t="str">
        <f>INDEX('R1. Scenario specifications'!$C$11:$C$49,MATCH($B383,'R1. Scenario specifications'!$A$11:$A$49,0))</f>
        <v>Current 2DS, 2020 start, 'Expect the Unexpected' but with cheap renewables</v>
      </c>
      <c r="B383" s="15" t="s">
        <v>37</v>
      </c>
      <c r="C383" s="15" t="s">
        <v>66</v>
      </c>
      <c r="D383" s="16">
        <v>15194.635593940169</v>
      </c>
      <c r="E383" s="16">
        <v>15742.568461825467</v>
      </c>
      <c r="F383" s="16">
        <v>24458.947586771632</v>
      </c>
      <c r="G383" s="16">
        <v>20093.51613144263</v>
      </c>
      <c r="H383" s="16">
        <v>12187.389815924309</v>
      </c>
      <c r="I383" s="16">
        <v>9538.8803918864214</v>
      </c>
      <c r="J383" s="16">
        <v>5771.8867246074878</v>
      </c>
      <c r="K383" s="16">
        <v>3198.9917258924452</v>
      </c>
      <c r="L383" s="16">
        <v>767.64007426905164</v>
      </c>
      <c r="M383" s="16">
        <v>83.020861227215207</v>
      </c>
      <c r="N383" s="16">
        <v>0</v>
      </c>
    </row>
    <row r="384" spans="1:14" x14ac:dyDescent="0.3">
      <c r="A384" s="15" t="str">
        <f>INDEX('R1. Scenario specifications'!$C$11:$C$49,MATCH($B384,'R1. Scenario specifications'!$A$11:$A$49,0))</f>
        <v>Current 2DS, 2020 start, 'Expect the Unexpected' but with cheap renewables</v>
      </c>
      <c r="B384" s="15" t="s">
        <v>37</v>
      </c>
      <c r="C384" s="15" t="s">
        <v>75</v>
      </c>
      <c r="D384" s="16">
        <v>0</v>
      </c>
      <c r="E384" s="16">
        <v>0</v>
      </c>
      <c r="F384" s="16">
        <v>0</v>
      </c>
      <c r="G384" s="16">
        <v>0</v>
      </c>
      <c r="H384" s="16">
        <v>9.5284655213343044</v>
      </c>
      <c r="I384" s="16">
        <v>21.522579288596308</v>
      </c>
      <c r="J384" s="16">
        <v>41.703890808005333</v>
      </c>
      <c r="K384" s="16">
        <v>340.58403869938405</v>
      </c>
      <c r="L384" s="16">
        <v>2498.9078193202986</v>
      </c>
      <c r="M384" s="16">
        <v>6241.5133301196647</v>
      </c>
      <c r="N384" s="16">
        <v>7696.5052492971399</v>
      </c>
    </row>
    <row r="385" spans="1:14" x14ac:dyDescent="0.3">
      <c r="A385" s="15" t="str">
        <f>INDEX('R1. Scenario specifications'!$C$11:$C$49,MATCH($B385,'R1. Scenario specifications'!$A$11:$A$49,0))</f>
        <v>Current 2DS, 2020 start, 'Expect the Unexpected' but with cheap renewables</v>
      </c>
      <c r="B385" s="15" t="s">
        <v>37</v>
      </c>
      <c r="C385" s="15" t="s">
        <v>67</v>
      </c>
      <c r="D385" s="16">
        <v>202.44802165440652</v>
      </c>
      <c r="E385" s="16">
        <v>194.35225063586262</v>
      </c>
      <c r="F385" s="16">
        <v>2546.6819220132293</v>
      </c>
      <c r="G385" s="16">
        <v>4016.4485737409777</v>
      </c>
      <c r="H385" s="16">
        <v>5510.8500023159486</v>
      </c>
      <c r="I385" s="16">
        <v>7422.1505294504814</v>
      </c>
      <c r="J385" s="16">
        <v>9475.3767035304118</v>
      </c>
      <c r="K385" s="16">
        <v>10307.309917583318</v>
      </c>
      <c r="L385" s="16">
        <v>11853.718480044872</v>
      </c>
      <c r="M385" s="16">
        <v>17681.046625245588</v>
      </c>
      <c r="N385" s="16">
        <v>23949.255806433968</v>
      </c>
    </row>
    <row r="386" spans="1:14" x14ac:dyDescent="0.3">
      <c r="A386" s="15" t="str">
        <f>INDEX('R1. Scenario specifications'!$C$11:$C$49,MATCH($B386,'R1. Scenario specifications'!$A$11:$A$49,0))</f>
        <v>Current 2DS, 2020 start, 'Expect the Unexpected' but with cheap renewables</v>
      </c>
      <c r="B386" s="15" t="s">
        <v>37</v>
      </c>
      <c r="C386" s="15" t="s">
        <v>68</v>
      </c>
      <c r="D386" s="16">
        <v>10255.125599999994</v>
      </c>
      <c r="E386" s="16">
        <v>10316.025032480371</v>
      </c>
      <c r="F386" s="16">
        <v>14410.158052002915</v>
      </c>
      <c r="G386" s="16">
        <v>17748.387078330801</v>
      </c>
      <c r="H386" s="16">
        <v>20232.487971708673</v>
      </c>
      <c r="I386" s="16">
        <v>23026.019783163061</v>
      </c>
      <c r="J386" s="16">
        <v>24803.672438010079</v>
      </c>
      <c r="K386" s="16">
        <v>26031.013579412273</v>
      </c>
      <c r="L386" s="16">
        <v>28883.182450005523</v>
      </c>
      <c r="M386" s="16">
        <v>34484.052769513044</v>
      </c>
      <c r="N386" s="16">
        <v>38425.616958720566</v>
      </c>
    </row>
    <row r="387" spans="1:14" x14ac:dyDescent="0.3">
      <c r="A387" s="15" t="str">
        <f>INDEX('R1. Scenario specifications'!$C$11:$C$49,MATCH($B387,'R1. Scenario specifications'!$A$11:$A$49,0))</f>
        <v>Current 2DS, 2020 start, 'Expect the Unexpected' but with cheap renewables</v>
      </c>
      <c r="B387" s="15" t="s">
        <v>37</v>
      </c>
      <c r="C387" s="15" t="s">
        <v>69</v>
      </c>
      <c r="D387" s="16">
        <v>9499.4101148835816</v>
      </c>
      <c r="E387" s="16">
        <v>9854.768593125913</v>
      </c>
      <c r="F387" s="16">
        <v>13753.197500000006</v>
      </c>
      <c r="G387" s="16">
        <v>14596.416971320803</v>
      </c>
      <c r="H387" s="16">
        <v>16407.351400717602</v>
      </c>
      <c r="I387" s="16">
        <v>21061.931449170821</v>
      </c>
      <c r="J387" s="16">
        <v>24312.372823829344</v>
      </c>
      <c r="K387" s="16">
        <v>30418.571278946525</v>
      </c>
      <c r="L387" s="16">
        <v>33541.572730124804</v>
      </c>
      <c r="M387" s="16">
        <v>38191.798164866421</v>
      </c>
      <c r="N387" s="16">
        <v>39733.174999999996</v>
      </c>
    </row>
    <row r="388" spans="1:14" x14ac:dyDescent="0.3">
      <c r="A388" s="15" t="str">
        <f>INDEX('R1. Scenario specifications'!$C$11:$C$49,MATCH($B388,'R1. Scenario specifications'!$A$11:$A$49,0))</f>
        <v>Current 2DS, 2020 start, 'Expect the Unexpected' but with cheap renewables</v>
      </c>
      <c r="B388" s="15" t="s">
        <v>37</v>
      </c>
      <c r="C388" s="15" t="s">
        <v>70</v>
      </c>
      <c r="D388" s="16">
        <v>2379.5369238501598</v>
      </c>
      <c r="E388" s="16">
        <v>2356.8190162179044</v>
      </c>
      <c r="F388" s="16">
        <v>2308.8771400062924</v>
      </c>
      <c r="G388" s="16">
        <v>1503.8223551611873</v>
      </c>
      <c r="H388" s="16">
        <v>735.79214155908949</v>
      </c>
      <c r="I388" s="16">
        <v>0</v>
      </c>
      <c r="J388" s="16">
        <v>0</v>
      </c>
      <c r="K388" s="16">
        <v>0</v>
      </c>
      <c r="L388" s="16">
        <v>0</v>
      </c>
      <c r="M388" s="16">
        <v>0</v>
      </c>
      <c r="N388" s="16">
        <v>0</v>
      </c>
    </row>
    <row r="389" spans="1:14" x14ac:dyDescent="0.3">
      <c r="A389" s="15" t="str">
        <f>INDEX('R1. Scenario specifications'!$C$11:$C$49,MATCH($B389,'R1. Scenario specifications'!$A$11:$A$49,0))</f>
        <v>Current 2DS, 2020 start, 'Expect the Unexpected' but with cheap renewables</v>
      </c>
      <c r="B389" s="15" t="s">
        <v>37</v>
      </c>
      <c r="C389" s="15" t="s">
        <v>71</v>
      </c>
      <c r="D389" s="16">
        <v>67.937052631788802</v>
      </c>
      <c r="E389" s="16">
        <v>458.66984800047192</v>
      </c>
      <c r="F389" s="16">
        <v>1278.4438452900149</v>
      </c>
      <c r="G389" s="16">
        <v>6005.4810323238871</v>
      </c>
      <c r="H389" s="16">
        <v>21475.913813976033</v>
      </c>
      <c r="I389" s="16">
        <v>30266.289798508646</v>
      </c>
      <c r="J389" s="16">
        <v>37907.901427511097</v>
      </c>
      <c r="K389" s="16">
        <v>46364.852526114497</v>
      </c>
      <c r="L389" s="16">
        <v>63060.483950601767</v>
      </c>
      <c r="M389" s="16">
        <v>91377.606899660721</v>
      </c>
      <c r="N389" s="16">
        <v>106333.76846132732</v>
      </c>
    </row>
    <row r="390" spans="1:14" x14ac:dyDescent="0.3">
      <c r="A390" s="15" t="str">
        <f>INDEX('R1. Scenario specifications'!$C$11:$C$49,MATCH($B390,'R1. Scenario specifications'!$A$11:$A$49,0))</f>
        <v>Current 2DS, 2020 start, 'Expect the Unexpected' but with cheap renewables</v>
      </c>
      <c r="B390" s="15" t="s">
        <v>37</v>
      </c>
      <c r="C390" s="15" t="s">
        <v>72</v>
      </c>
      <c r="D390" s="16">
        <v>0.68787021919935687</v>
      </c>
      <c r="E390" s="16">
        <v>0.6257617671977489</v>
      </c>
      <c r="F390" s="16">
        <v>0.52638824399517514</v>
      </c>
      <c r="G390" s="16">
        <v>0.35092549599678308</v>
      </c>
      <c r="H390" s="16">
        <v>0.17546274799839173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</row>
    <row r="391" spans="1:14" x14ac:dyDescent="0.3">
      <c r="A391" s="15" t="str">
        <f>INDEX('R1. Scenario specifications'!$C$11:$C$49,MATCH($B391,'R1. Scenario specifications'!$A$11:$A$49,0))</f>
        <v>Current 2DS, 2020 start, 'Expect the Unexpected' but with cheap renewables</v>
      </c>
      <c r="B391" s="15" t="s">
        <v>37</v>
      </c>
      <c r="C391" s="15" t="s">
        <v>76</v>
      </c>
      <c r="D391" s="16">
        <v>1.963099940637433</v>
      </c>
      <c r="E391" s="16">
        <v>1.7858497922310177</v>
      </c>
      <c r="F391" s="16">
        <v>1.5022495547807513</v>
      </c>
      <c r="G391" s="16">
        <v>1.0014997031871682</v>
      </c>
      <c r="H391" s="16">
        <v>0.50074985159358421</v>
      </c>
      <c r="I391" s="16">
        <v>0</v>
      </c>
      <c r="J391" s="16">
        <v>0</v>
      </c>
      <c r="K391" s="16">
        <v>0</v>
      </c>
      <c r="L391" s="16">
        <v>0</v>
      </c>
      <c r="M391" s="16">
        <v>0</v>
      </c>
      <c r="N391" s="16">
        <v>0</v>
      </c>
    </row>
    <row r="392" spans="1:14" x14ac:dyDescent="0.3">
      <c r="A392" s="15" t="str">
        <f>INDEX('R1. Scenario specifications'!$C$11:$C$49,MATCH($B392,'R1. Scenario specifications'!$A$11:$A$49,0))</f>
        <v>Current 2DS, 2020 start, 'Expect the Unexpected' but with cheap renewables</v>
      </c>
      <c r="B392" s="15" t="s">
        <v>37</v>
      </c>
      <c r="C392" s="15" t="s">
        <v>73</v>
      </c>
      <c r="D392" s="16">
        <v>1517.4635089937533</v>
      </c>
      <c r="E392" s="16">
        <v>1704.941889708542</v>
      </c>
      <c r="F392" s="16">
        <v>2729.4881269668758</v>
      </c>
      <c r="G392" s="16">
        <v>11533.125063965968</v>
      </c>
      <c r="H392" s="16">
        <v>26536.512437694382</v>
      </c>
      <c r="I392" s="16">
        <v>31698.396811133607</v>
      </c>
      <c r="J392" s="16">
        <v>43589.231771794424</v>
      </c>
      <c r="K392" s="16">
        <v>62691.759201157678</v>
      </c>
      <c r="L392" s="16">
        <v>92388.802656770655</v>
      </c>
      <c r="M392" s="16">
        <v>143946.81867401773</v>
      </c>
      <c r="N392" s="16">
        <v>187293.18521309039</v>
      </c>
    </row>
    <row r="393" spans="1:14" x14ac:dyDescent="0.3">
      <c r="A393" s="15" t="str">
        <f>INDEX('R1. Scenario specifications'!$C$11:$C$49,MATCH($B393,'R1. Scenario specifications'!$A$11:$A$49,0))</f>
        <v>Current 1.75DS, 2030 start, 'Expect the Unexpected' but with cheap CCS</v>
      </c>
      <c r="B393" s="15" t="s">
        <v>38</v>
      </c>
      <c r="C393" s="15" t="s">
        <v>64</v>
      </c>
      <c r="D393" s="16">
        <v>225.4470750919798</v>
      </c>
      <c r="E393" s="16">
        <v>436.21576252446346</v>
      </c>
      <c r="F393" s="16">
        <v>2791.4850951746107</v>
      </c>
      <c r="G393" s="16">
        <v>11749.6186402398</v>
      </c>
      <c r="H393" s="16">
        <v>16040.396282317559</v>
      </c>
      <c r="I393" s="16">
        <v>10891.794506618204</v>
      </c>
      <c r="J393" s="16">
        <v>823.58822102190345</v>
      </c>
      <c r="K393" s="16">
        <v>27.29960200564997</v>
      </c>
      <c r="L393" s="16">
        <v>0</v>
      </c>
      <c r="M393" s="16">
        <v>74.062185025028498</v>
      </c>
      <c r="N393" s="16">
        <v>74.062185025028498</v>
      </c>
    </row>
    <row r="394" spans="1:14" x14ac:dyDescent="0.3">
      <c r="A394" s="15" t="str">
        <f>INDEX('R1. Scenario specifications'!$C$11:$C$49,MATCH($B394,'R1. Scenario specifications'!$A$11:$A$49,0))</f>
        <v>Current 1.75DS, 2030 start, 'Expect the Unexpected' but with cheap CCS</v>
      </c>
      <c r="B394" s="15" t="s">
        <v>38</v>
      </c>
      <c r="C394" s="15" t="s">
        <v>74</v>
      </c>
      <c r="D394" s="16">
        <v>0</v>
      </c>
      <c r="E394" s="16">
        <v>0</v>
      </c>
      <c r="F394" s="16">
        <v>0</v>
      </c>
      <c r="G394" s="16">
        <v>0</v>
      </c>
      <c r="H394" s="16">
        <v>408.39068944479891</v>
      </c>
      <c r="I394" s="16">
        <v>7816.2528552164986</v>
      </c>
      <c r="J394" s="16">
        <v>47596.235088846057</v>
      </c>
      <c r="K394" s="16">
        <v>62985.329955386776</v>
      </c>
      <c r="L394" s="16">
        <v>79742.975905975531</v>
      </c>
      <c r="M394" s="16">
        <v>93011.145226690074</v>
      </c>
      <c r="N394" s="16">
        <v>101066.83751867339</v>
      </c>
    </row>
    <row r="395" spans="1:14" x14ac:dyDescent="0.3">
      <c r="A395" s="15" t="str">
        <f>INDEX('R1. Scenario specifications'!$C$11:$C$49,MATCH($B395,'R1. Scenario specifications'!$A$11:$A$49,0))</f>
        <v>Current 1.75DS, 2030 start, 'Expect the Unexpected' but with cheap CCS</v>
      </c>
      <c r="B395" s="15" t="s">
        <v>38</v>
      </c>
      <c r="C395" s="15" t="s">
        <v>65</v>
      </c>
      <c r="D395" s="16">
        <v>32468.624412386762</v>
      </c>
      <c r="E395" s="16">
        <v>42253.589754542532</v>
      </c>
      <c r="F395" s="16">
        <v>31380.532283629185</v>
      </c>
      <c r="G395" s="16">
        <v>27415.193343318369</v>
      </c>
      <c r="H395" s="16">
        <v>1554.456207854352</v>
      </c>
      <c r="I395" s="16">
        <v>0</v>
      </c>
      <c r="J395" s="16">
        <v>0</v>
      </c>
      <c r="K395" s="16">
        <v>0</v>
      </c>
      <c r="L395" s="16">
        <v>0</v>
      </c>
      <c r="M395" s="16">
        <v>0</v>
      </c>
      <c r="N395" s="16">
        <v>0</v>
      </c>
    </row>
    <row r="396" spans="1:14" x14ac:dyDescent="0.3">
      <c r="A396" s="15" t="str">
        <f>INDEX('R1. Scenario specifications'!$C$11:$C$49,MATCH($B396,'R1. Scenario specifications'!$A$11:$A$49,0))</f>
        <v>Current 1.75DS, 2030 start, 'Expect the Unexpected' but with cheap CCS</v>
      </c>
      <c r="B396" s="15" t="s">
        <v>38</v>
      </c>
      <c r="C396" s="15" t="s">
        <v>66</v>
      </c>
      <c r="D396" s="16">
        <v>15194.635593940169</v>
      </c>
      <c r="E396" s="16">
        <v>15742.568461825467</v>
      </c>
      <c r="F396" s="16">
        <v>24458.947586771632</v>
      </c>
      <c r="G396" s="16">
        <v>20618.938999923124</v>
      </c>
      <c r="H396" s="16">
        <v>17217.683662467909</v>
      </c>
      <c r="I396" s="16">
        <v>7848.7025598837581</v>
      </c>
      <c r="J396" s="16">
        <v>4668.7946151914057</v>
      </c>
      <c r="K396" s="16">
        <v>182.32843464339848</v>
      </c>
      <c r="L396" s="16">
        <v>0</v>
      </c>
      <c r="M396" s="16">
        <v>0</v>
      </c>
      <c r="N396" s="16">
        <v>0</v>
      </c>
    </row>
    <row r="397" spans="1:14" x14ac:dyDescent="0.3">
      <c r="A397" s="15" t="str">
        <f>INDEX('R1. Scenario specifications'!$C$11:$C$49,MATCH($B397,'R1. Scenario specifications'!$A$11:$A$49,0))</f>
        <v>Current 1.75DS, 2030 start, 'Expect the Unexpected' but with cheap CCS</v>
      </c>
      <c r="B397" s="15" t="s">
        <v>38</v>
      </c>
      <c r="C397" s="15" t="s">
        <v>75</v>
      </c>
      <c r="D397" s="16">
        <v>0</v>
      </c>
      <c r="E397" s="16">
        <v>0</v>
      </c>
      <c r="F397" s="16">
        <v>0</v>
      </c>
      <c r="G397" s="16">
        <v>0</v>
      </c>
      <c r="H397" s="16">
        <v>17.516882163201085</v>
      </c>
      <c r="I397" s="16">
        <v>187.41637494637791</v>
      </c>
      <c r="J397" s="16">
        <v>1955.8390837753082</v>
      </c>
      <c r="K397" s="16">
        <v>3472.4316221882227</v>
      </c>
      <c r="L397" s="16">
        <v>5988.6561843920317</v>
      </c>
      <c r="M397" s="16">
        <v>8033.2381568746059</v>
      </c>
      <c r="N397" s="16">
        <v>9797.5004794946726</v>
      </c>
    </row>
    <row r="398" spans="1:14" x14ac:dyDescent="0.3">
      <c r="A398" s="15" t="str">
        <f>INDEX('R1. Scenario specifications'!$C$11:$C$49,MATCH($B398,'R1. Scenario specifications'!$A$11:$A$49,0))</f>
        <v>Current 1.75DS, 2030 start, 'Expect the Unexpected' but with cheap CCS</v>
      </c>
      <c r="B398" s="15" t="s">
        <v>38</v>
      </c>
      <c r="C398" s="15" t="s">
        <v>67</v>
      </c>
      <c r="D398" s="16">
        <v>202.44802165440652</v>
      </c>
      <c r="E398" s="16">
        <v>194.35225063586262</v>
      </c>
      <c r="F398" s="16">
        <v>2546.6819220132293</v>
      </c>
      <c r="G398" s="16">
        <v>4016.4485737409777</v>
      </c>
      <c r="H398" s="16">
        <v>6003.1571330056258</v>
      </c>
      <c r="I398" s="16">
        <v>10855.974041888257</v>
      </c>
      <c r="J398" s="16">
        <v>14853.666411599514</v>
      </c>
      <c r="K398" s="16">
        <v>14937.682503669468</v>
      </c>
      <c r="L398" s="16">
        <v>16917.565299693695</v>
      </c>
      <c r="M398" s="16">
        <v>24034.885839384886</v>
      </c>
      <c r="N398" s="16">
        <v>26623.075764210203</v>
      </c>
    </row>
    <row r="399" spans="1:14" x14ac:dyDescent="0.3">
      <c r="A399" s="15" t="str">
        <f>INDEX('R1. Scenario specifications'!$C$11:$C$49,MATCH($B399,'R1. Scenario specifications'!$A$11:$A$49,0))</f>
        <v>Current 1.75DS, 2030 start, 'Expect the Unexpected' but with cheap CCS</v>
      </c>
      <c r="B399" s="15" t="s">
        <v>38</v>
      </c>
      <c r="C399" s="15" t="s">
        <v>68</v>
      </c>
      <c r="D399" s="16">
        <v>10255.125599999994</v>
      </c>
      <c r="E399" s="16">
        <v>10316.025032480371</v>
      </c>
      <c r="F399" s="16">
        <v>14410.158052002915</v>
      </c>
      <c r="G399" s="16">
        <v>17748.387078330801</v>
      </c>
      <c r="H399" s="16">
        <v>20720.156821114626</v>
      </c>
      <c r="I399" s="16">
        <v>26644.588121265748</v>
      </c>
      <c r="J399" s="16">
        <v>29529.365229356139</v>
      </c>
      <c r="K399" s="16">
        <v>30734.738465334147</v>
      </c>
      <c r="L399" s="16">
        <v>33273.153060514123</v>
      </c>
      <c r="M399" s="16">
        <v>36385.81399432035</v>
      </c>
      <c r="N399" s="16">
        <v>37568.417926424772</v>
      </c>
    </row>
    <row r="400" spans="1:14" x14ac:dyDescent="0.3">
      <c r="A400" s="15" t="str">
        <f>INDEX('R1. Scenario specifications'!$C$11:$C$49,MATCH($B400,'R1. Scenario specifications'!$A$11:$A$49,0))</f>
        <v>Current 1.75DS, 2030 start, 'Expect the Unexpected' but with cheap CCS</v>
      </c>
      <c r="B400" s="15" t="s">
        <v>38</v>
      </c>
      <c r="C400" s="15" t="s">
        <v>69</v>
      </c>
      <c r="D400" s="16">
        <v>9499.4101148835816</v>
      </c>
      <c r="E400" s="16">
        <v>9854.768593125913</v>
      </c>
      <c r="F400" s="16">
        <v>13753.197500000006</v>
      </c>
      <c r="G400" s="16">
        <v>14596.416971320803</v>
      </c>
      <c r="H400" s="16">
        <v>15649.957222630914</v>
      </c>
      <c r="I400" s="16">
        <v>24360.034632174218</v>
      </c>
      <c r="J400" s="16">
        <v>29999.28749999998</v>
      </c>
      <c r="K400" s="16">
        <v>31997.981096645348</v>
      </c>
      <c r="L400" s="16">
        <v>35478.389679342778</v>
      </c>
      <c r="M400" s="16">
        <v>38453.579999999987</v>
      </c>
      <c r="N400" s="16">
        <v>39717.3904614813</v>
      </c>
    </row>
    <row r="401" spans="1:14" x14ac:dyDescent="0.3">
      <c r="A401" s="15" t="str">
        <f>INDEX('R1. Scenario specifications'!$C$11:$C$49,MATCH($B401,'R1. Scenario specifications'!$A$11:$A$49,0))</f>
        <v>Current 1.75DS, 2030 start, 'Expect the Unexpected' but with cheap CCS</v>
      </c>
      <c r="B401" s="15" t="s">
        <v>38</v>
      </c>
      <c r="C401" s="15" t="s">
        <v>70</v>
      </c>
      <c r="D401" s="16">
        <v>2379.5369238501598</v>
      </c>
      <c r="E401" s="16">
        <v>2356.8190162179044</v>
      </c>
      <c r="F401" s="16">
        <v>2308.8771400062924</v>
      </c>
      <c r="G401" s="16">
        <v>1517.9912138207492</v>
      </c>
      <c r="H401" s="16">
        <v>744.7089643930874</v>
      </c>
      <c r="I401" s="16">
        <v>0</v>
      </c>
      <c r="J401" s="16">
        <v>0</v>
      </c>
      <c r="K401" s="16">
        <v>0</v>
      </c>
      <c r="L401" s="16">
        <v>0</v>
      </c>
      <c r="M401" s="16">
        <v>0</v>
      </c>
      <c r="N401" s="16">
        <v>0</v>
      </c>
    </row>
    <row r="402" spans="1:14" x14ac:dyDescent="0.3">
      <c r="A402" s="15" t="str">
        <f>INDEX('R1. Scenario specifications'!$C$11:$C$49,MATCH($B402,'R1. Scenario specifications'!$A$11:$A$49,0))</f>
        <v>Current 1.75DS, 2030 start, 'Expect the Unexpected' but with cheap CCS</v>
      </c>
      <c r="B402" s="15" t="s">
        <v>38</v>
      </c>
      <c r="C402" s="15" t="s">
        <v>71</v>
      </c>
      <c r="D402" s="16">
        <v>67.937052631788802</v>
      </c>
      <c r="E402" s="16">
        <v>458.66984800047192</v>
      </c>
      <c r="F402" s="16">
        <v>1278.4438452900149</v>
      </c>
      <c r="G402" s="16">
        <v>3882.7361780122792</v>
      </c>
      <c r="H402" s="16">
        <v>16289.671636578618</v>
      </c>
      <c r="I402" s="16">
        <v>33187.198830521971</v>
      </c>
      <c r="J402" s="16">
        <v>53278.452534451426</v>
      </c>
      <c r="K402" s="16">
        <v>68270.545528685572</v>
      </c>
      <c r="L402" s="16">
        <v>89569.032302843669</v>
      </c>
      <c r="M402" s="16">
        <v>106742.59385220108</v>
      </c>
      <c r="N402" s="16">
        <v>123025.60239984197</v>
      </c>
    </row>
    <row r="403" spans="1:14" x14ac:dyDescent="0.3">
      <c r="A403" s="15" t="str">
        <f>INDEX('R1. Scenario specifications'!$C$11:$C$49,MATCH($B403,'R1. Scenario specifications'!$A$11:$A$49,0))</f>
        <v>Current 1.75DS, 2030 start, 'Expect the Unexpected' but with cheap CCS</v>
      </c>
      <c r="B403" s="15" t="s">
        <v>38</v>
      </c>
      <c r="C403" s="15" t="s">
        <v>72</v>
      </c>
      <c r="D403" s="16">
        <v>0.68787021919935687</v>
      </c>
      <c r="E403" s="16">
        <v>0.6257617671977489</v>
      </c>
      <c r="F403" s="16">
        <v>0.52638824399517514</v>
      </c>
      <c r="G403" s="16">
        <v>0.35092549599678308</v>
      </c>
      <c r="H403" s="16">
        <v>0.17546274799839173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</row>
    <row r="404" spans="1:14" x14ac:dyDescent="0.3">
      <c r="A404" s="15" t="str">
        <f>INDEX('R1. Scenario specifications'!$C$11:$C$49,MATCH($B404,'R1. Scenario specifications'!$A$11:$A$49,0))</f>
        <v>Current 1.75DS, 2030 start, 'Expect the Unexpected' but with cheap CCS</v>
      </c>
      <c r="B404" s="15" t="s">
        <v>38</v>
      </c>
      <c r="C404" s="15" t="s">
        <v>76</v>
      </c>
      <c r="D404" s="16">
        <v>1.963099940637433</v>
      </c>
      <c r="E404" s="16">
        <v>1.7858497922310177</v>
      </c>
      <c r="F404" s="16">
        <v>1.5022495547807513</v>
      </c>
      <c r="G404" s="16">
        <v>1.0014997031871673</v>
      </c>
      <c r="H404" s="16">
        <v>0.50074985159358421</v>
      </c>
      <c r="I404" s="16">
        <v>0</v>
      </c>
      <c r="J404" s="16">
        <v>0</v>
      </c>
      <c r="K404" s="16">
        <v>0</v>
      </c>
      <c r="L404" s="16">
        <v>0</v>
      </c>
      <c r="M404" s="16">
        <v>0</v>
      </c>
      <c r="N404" s="16">
        <v>0</v>
      </c>
    </row>
    <row r="405" spans="1:14" x14ac:dyDescent="0.3">
      <c r="A405" s="15" t="str">
        <f>INDEX('R1. Scenario specifications'!$C$11:$C$49,MATCH($B405,'R1. Scenario specifications'!$A$11:$A$49,0))</f>
        <v>Current 1.75DS, 2030 start, 'Expect the Unexpected' but with cheap CCS</v>
      </c>
      <c r="B405" s="15" t="s">
        <v>38</v>
      </c>
      <c r="C405" s="15" t="s">
        <v>73</v>
      </c>
      <c r="D405" s="16">
        <v>1517.4635089937533</v>
      </c>
      <c r="E405" s="16">
        <v>1704.941889708542</v>
      </c>
      <c r="F405" s="16">
        <v>2729.4881269668758</v>
      </c>
      <c r="G405" s="16">
        <v>4500.4567624903657</v>
      </c>
      <c r="H405" s="16">
        <v>19432.384286569766</v>
      </c>
      <c r="I405" s="16">
        <v>34692.596996643086</v>
      </c>
      <c r="J405" s="16">
        <v>57080.801923135397</v>
      </c>
      <c r="K405" s="16">
        <v>79966.189774719285</v>
      </c>
      <c r="L405" s="16">
        <v>117383.74207915418</v>
      </c>
      <c r="M405" s="16">
        <v>160867.95887512615</v>
      </c>
      <c r="N405" s="16">
        <v>205635.74134906818</v>
      </c>
    </row>
    <row r="406" spans="1:14" x14ac:dyDescent="0.3">
      <c r="A406" s="15" t="str">
        <f>INDEX('R1. Scenario specifications'!$C$11:$C$49,MATCH($B406,'R1. Scenario specifications'!$A$11:$A$49,0))</f>
        <v>Current 1.75DS, 2020 start, 'Expect the Unexpected' but with cheap EVs</v>
      </c>
      <c r="B406" s="15" t="s">
        <v>39</v>
      </c>
      <c r="C406" s="15" t="s">
        <v>64</v>
      </c>
      <c r="D406" s="16">
        <v>225.4470750919798</v>
      </c>
      <c r="E406" s="16">
        <v>436.21576252446346</v>
      </c>
      <c r="F406" s="16">
        <v>2791.4850951746107</v>
      </c>
      <c r="G406" s="16">
        <v>13787.641145568865</v>
      </c>
      <c r="H406" s="16">
        <v>16294.354406560751</v>
      </c>
      <c r="I406" s="16">
        <v>12914.671232498571</v>
      </c>
      <c r="J406" s="16">
        <v>1894.2166213716687</v>
      </c>
      <c r="K406" s="16">
        <v>110.38832889111967</v>
      </c>
      <c r="L406" s="16">
        <v>77.039697521004911</v>
      </c>
      <c r="M406" s="16">
        <v>77.039697521004911</v>
      </c>
      <c r="N406" s="16">
        <v>71.288713601674203</v>
      </c>
    </row>
    <row r="407" spans="1:14" x14ac:dyDescent="0.3">
      <c r="A407" s="15" t="str">
        <f>INDEX('R1. Scenario specifications'!$C$11:$C$49,MATCH($B407,'R1. Scenario specifications'!$A$11:$A$49,0))</f>
        <v>Current 1.75DS, 2020 start, 'Expect the Unexpected' but with cheap EVs</v>
      </c>
      <c r="B407" s="15" t="s">
        <v>39</v>
      </c>
      <c r="C407" s="15" t="s">
        <v>74</v>
      </c>
      <c r="D407" s="16">
        <v>0</v>
      </c>
      <c r="E407" s="16">
        <v>0</v>
      </c>
      <c r="F407" s="16">
        <v>0</v>
      </c>
      <c r="G407" s="16">
        <v>369.17604625698112</v>
      </c>
      <c r="H407" s="16">
        <v>2572.3321397658378</v>
      </c>
      <c r="I407" s="16">
        <v>14216.998189013513</v>
      </c>
      <c r="J407" s="16">
        <v>43648.125825626397</v>
      </c>
      <c r="K407" s="16">
        <v>69030.449915535544</v>
      </c>
      <c r="L407" s="16">
        <v>83636.854268499475</v>
      </c>
      <c r="M407" s="16">
        <v>95926.661605074216</v>
      </c>
      <c r="N407" s="16">
        <v>103255.72894017889</v>
      </c>
    </row>
    <row r="408" spans="1:14" x14ac:dyDescent="0.3">
      <c r="A408" s="15" t="str">
        <f>INDEX('R1. Scenario specifications'!$C$11:$C$49,MATCH($B408,'R1. Scenario specifications'!$A$11:$A$49,0))</f>
        <v>Current 1.75DS, 2020 start, 'Expect the Unexpected' but with cheap EVs</v>
      </c>
      <c r="B408" s="15" t="s">
        <v>39</v>
      </c>
      <c r="C408" s="15" t="s">
        <v>65</v>
      </c>
      <c r="D408" s="16">
        <v>32468.624412386762</v>
      </c>
      <c r="E408" s="16">
        <v>42253.589754542532</v>
      </c>
      <c r="F408" s="16">
        <v>31380.532283629185</v>
      </c>
      <c r="G408" s="16">
        <v>15678.369197659575</v>
      </c>
      <c r="H408" s="16">
        <v>700.16994116507522</v>
      </c>
      <c r="I408" s="16">
        <v>0</v>
      </c>
      <c r="J408" s="16">
        <v>0</v>
      </c>
      <c r="K408" s="16">
        <v>0</v>
      </c>
      <c r="L408" s="16">
        <v>0</v>
      </c>
      <c r="M408" s="16">
        <v>0</v>
      </c>
      <c r="N408" s="16">
        <v>0</v>
      </c>
    </row>
    <row r="409" spans="1:14" x14ac:dyDescent="0.3">
      <c r="A409" s="15" t="str">
        <f>INDEX('R1. Scenario specifications'!$C$11:$C$49,MATCH($B409,'R1. Scenario specifications'!$A$11:$A$49,0))</f>
        <v>Current 1.75DS, 2020 start, 'Expect the Unexpected' but with cheap EVs</v>
      </c>
      <c r="B409" s="15" t="s">
        <v>39</v>
      </c>
      <c r="C409" s="15" t="s">
        <v>66</v>
      </c>
      <c r="D409" s="16">
        <v>15194.635593940169</v>
      </c>
      <c r="E409" s="16">
        <v>15742.568461825467</v>
      </c>
      <c r="F409" s="16">
        <v>24458.947586771632</v>
      </c>
      <c r="G409" s="16">
        <v>18244.367809528118</v>
      </c>
      <c r="H409" s="16">
        <v>14286.739830823355</v>
      </c>
      <c r="I409" s="16">
        <v>9683.8835027759815</v>
      </c>
      <c r="J409" s="16">
        <v>4530.9091538762577</v>
      </c>
      <c r="K409" s="16">
        <v>785.9500204339962</v>
      </c>
      <c r="L409" s="16">
        <v>0</v>
      </c>
      <c r="M409" s="16">
        <v>0</v>
      </c>
      <c r="N409" s="16">
        <v>0</v>
      </c>
    </row>
    <row r="410" spans="1:14" x14ac:dyDescent="0.3">
      <c r="A410" s="15" t="str">
        <f>INDEX('R1. Scenario specifications'!$C$11:$C$49,MATCH($B410,'R1. Scenario specifications'!$A$11:$A$49,0))</f>
        <v>Current 1.75DS, 2020 start, 'Expect the Unexpected' but with cheap EVs</v>
      </c>
      <c r="B410" s="15" t="s">
        <v>39</v>
      </c>
      <c r="C410" s="15" t="s">
        <v>75</v>
      </c>
      <c r="D410" s="16">
        <v>0</v>
      </c>
      <c r="E410" s="16">
        <v>0</v>
      </c>
      <c r="F410" s="16">
        <v>0</v>
      </c>
      <c r="G410" s="16">
        <v>28.393838107200004</v>
      </c>
      <c r="H410" s="16">
        <v>29.888818152803708</v>
      </c>
      <c r="I410" s="16">
        <v>1443.575656192555</v>
      </c>
      <c r="J410" s="16">
        <v>2022.0782474010412</v>
      </c>
      <c r="K410" s="16">
        <v>4981.7393837991276</v>
      </c>
      <c r="L410" s="16">
        <v>9959.7241993704938</v>
      </c>
      <c r="M410" s="16">
        <v>11440.808727775053</v>
      </c>
      <c r="N410" s="16">
        <v>10154.343229534068</v>
      </c>
    </row>
    <row r="411" spans="1:14" x14ac:dyDescent="0.3">
      <c r="A411" s="15" t="str">
        <f>INDEX('R1. Scenario specifications'!$C$11:$C$49,MATCH($B411,'R1. Scenario specifications'!$A$11:$A$49,0))</f>
        <v>Current 1.75DS, 2020 start, 'Expect the Unexpected' but with cheap EVs</v>
      </c>
      <c r="B411" s="15" t="s">
        <v>39</v>
      </c>
      <c r="C411" s="15" t="s">
        <v>67</v>
      </c>
      <c r="D411" s="16">
        <v>202.44802165440652</v>
      </c>
      <c r="E411" s="16">
        <v>194.35225063586262</v>
      </c>
      <c r="F411" s="16">
        <v>2546.6819220132293</v>
      </c>
      <c r="G411" s="16">
        <v>4016.4485737409777</v>
      </c>
      <c r="H411" s="16">
        <v>5448.6307808379916</v>
      </c>
      <c r="I411" s="16">
        <v>7532.1097071692911</v>
      </c>
      <c r="J411" s="16">
        <v>10616.174178418296</v>
      </c>
      <c r="K411" s="16">
        <v>13037.069693949485</v>
      </c>
      <c r="L411" s="16">
        <v>19523.914180491018</v>
      </c>
      <c r="M411" s="16">
        <v>25752.253802794887</v>
      </c>
      <c r="N411" s="16">
        <v>27524.676191874285</v>
      </c>
    </row>
    <row r="412" spans="1:14" x14ac:dyDescent="0.3">
      <c r="A412" s="15" t="str">
        <f>INDEX('R1. Scenario specifications'!$C$11:$C$49,MATCH($B412,'R1. Scenario specifications'!$A$11:$A$49,0))</f>
        <v>Current 1.75DS, 2020 start, 'Expect the Unexpected' but with cheap EVs</v>
      </c>
      <c r="B412" s="15" t="s">
        <v>39</v>
      </c>
      <c r="C412" s="15" t="s">
        <v>68</v>
      </c>
      <c r="D412" s="16">
        <v>10255.125599999994</v>
      </c>
      <c r="E412" s="16">
        <v>10316.025032480371</v>
      </c>
      <c r="F412" s="16">
        <v>14410.158052002915</v>
      </c>
      <c r="G412" s="16">
        <v>18151.16463026304</v>
      </c>
      <c r="H412" s="16">
        <v>21992.731202455881</v>
      </c>
      <c r="I412" s="16">
        <v>24927.889229338089</v>
      </c>
      <c r="J412" s="16">
        <v>26372.580879262907</v>
      </c>
      <c r="K412" s="16">
        <v>29350.651931999066</v>
      </c>
      <c r="L412" s="16">
        <v>33837.126598419345</v>
      </c>
      <c r="M412" s="16">
        <v>37110.214005763381</v>
      </c>
      <c r="N412" s="16">
        <v>38241.223155758475</v>
      </c>
    </row>
    <row r="413" spans="1:14" x14ac:dyDescent="0.3">
      <c r="A413" s="15" t="str">
        <f>INDEX('R1. Scenario specifications'!$C$11:$C$49,MATCH($B413,'R1. Scenario specifications'!$A$11:$A$49,0))</f>
        <v>Current 1.75DS, 2020 start, 'Expect the Unexpected' but with cheap EVs</v>
      </c>
      <c r="B413" s="15" t="s">
        <v>39</v>
      </c>
      <c r="C413" s="15" t="s">
        <v>69</v>
      </c>
      <c r="D413" s="16">
        <v>9499.4101148835816</v>
      </c>
      <c r="E413" s="16">
        <v>9854.768593125913</v>
      </c>
      <c r="F413" s="16">
        <v>13753.197500000006</v>
      </c>
      <c r="G413" s="16">
        <v>14596.416971320803</v>
      </c>
      <c r="H413" s="16">
        <v>17681.564955108188</v>
      </c>
      <c r="I413" s="16">
        <v>24318.191339139907</v>
      </c>
      <c r="J413" s="16">
        <v>29046.412287490672</v>
      </c>
      <c r="K413" s="16">
        <v>33220.255083160591</v>
      </c>
      <c r="L413" s="16">
        <v>36349.660635270797</v>
      </c>
      <c r="M413" s="16">
        <v>38453.579999999994</v>
      </c>
      <c r="N413" s="16">
        <v>39165.080446033331</v>
      </c>
    </row>
    <row r="414" spans="1:14" x14ac:dyDescent="0.3">
      <c r="A414" s="15" t="str">
        <f>INDEX('R1. Scenario specifications'!$C$11:$C$49,MATCH($B414,'R1. Scenario specifications'!$A$11:$A$49,0))</f>
        <v>Current 1.75DS, 2020 start, 'Expect the Unexpected' but with cheap EVs</v>
      </c>
      <c r="B414" s="15" t="s">
        <v>39</v>
      </c>
      <c r="C414" s="15" t="s">
        <v>70</v>
      </c>
      <c r="D414" s="16">
        <v>2379.5369238501598</v>
      </c>
      <c r="E414" s="16">
        <v>2356.8190162179044</v>
      </c>
      <c r="F414" s="16">
        <v>2308.8771400062924</v>
      </c>
      <c r="G414" s="16">
        <v>1503.8223551611873</v>
      </c>
      <c r="H414" s="16">
        <v>734.15459382575591</v>
      </c>
      <c r="I414" s="16">
        <v>0</v>
      </c>
      <c r="J414" s="16">
        <v>0</v>
      </c>
      <c r="K414" s="16">
        <v>0</v>
      </c>
      <c r="L414" s="16">
        <v>0</v>
      </c>
      <c r="M414" s="16">
        <v>0</v>
      </c>
      <c r="N414" s="16">
        <v>0</v>
      </c>
    </row>
    <row r="415" spans="1:14" x14ac:dyDescent="0.3">
      <c r="A415" s="15" t="str">
        <f>INDEX('R1. Scenario specifications'!$C$11:$C$49,MATCH($B415,'R1. Scenario specifications'!$A$11:$A$49,0))</f>
        <v>Current 1.75DS, 2020 start, 'Expect the Unexpected' but with cheap EVs</v>
      </c>
      <c r="B415" s="15" t="s">
        <v>39</v>
      </c>
      <c r="C415" s="15" t="s">
        <v>71</v>
      </c>
      <c r="D415" s="16">
        <v>67.937052631788802</v>
      </c>
      <c r="E415" s="16">
        <v>458.66984800047192</v>
      </c>
      <c r="F415" s="16">
        <v>1278.4438452900149</v>
      </c>
      <c r="G415" s="16">
        <v>5943.0464293226896</v>
      </c>
      <c r="H415" s="16">
        <v>20855.275886976291</v>
      </c>
      <c r="I415" s="16">
        <v>29117.408606175697</v>
      </c>
      <c r="J415" s="16">
        <v>37984.811703644307</v>
      </c>
      <c r="K415" s="16">
        <v>59333.103530600805</v>
      </c>
      <c r="L415" s="16">
        <v>90465.616089646035</v>
      </c>
      <c r="M415" s="16">
        <v>111340.52729755775</v>
      </c>
      <c r="N415" s="16">
        <v>122639.26038870763</v>
      </c>
    </row>
    <row r="416" spans="1:14" x14ac:dyDescent="0.3">
      <c r="A416" s="15" t="str">
        <f>INDEX('R1. Scenario specifications'!$C$11:$C$49,MATCH($B416,'R1. Scenario specifications'!$A$11:$A$49,0))</f>
        <v>Current 1.75DS, 2020 start, 'Expect the Unexpected' but with cheap EVs</v>
      </c>
      <c r="B416" s="15" t="s">
        <v>39</v>
      </c>
      <c r="C416" s="15" t="s">
        <v>72</v>
      </c>
      <c r="D416" s="16">
        <v>0.68787021919935687</v>
      </c>
      <c r="E416" s="16">
        <v>0.6257617671977489</v>
      </c>
      <c r="F416" s="16">
        <v>0.52638824399517514</v>
      </c>
      <c r="G416" s="16">
        <v>0.35092549599678308</v>
      </c>
      <c r="H416" s="16">
        <v>0.17546274799839173</v>
      </c>
      <c r="I416" s="16">
        <v>0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</row>
    <row r="417" spans="1:14" x14ac:dyDescent="0.3">
      <c r="A417" s="15" t="str">
        <f>INDEX('R1. Scenario specifications'!$C$11:$C$49,MATCH($B417,'R1. Scenario specifications'!$A$11:$A$49,0))</f>
        <v>Current 1.75DS, 2020 start, 'Expect the Unexpected' but with cheap EVs</v>
      </c>
      <c r="B417" s="15" t="s">
        <v>39</v>
      </c>
      <c r="C417" s="15" t="s">
        <v>76</v>
      </c>
      <c r="D417" s="16">
        <v>1.963099940637433</v>
      </c>
      <c r="E417" s="16">
        <v>1.7858497922310177</v>
      </c>
      <c r="F417" s="16">
        <v>1.5022495547807513</v>
      </c>
      <c r="G417" s="16">
        <v>1.0014997031871682</v>
      </c>
      <c r="H417" s="16">
        <v>0.50074985159358421</v>
      </c>
      <c r="I417" s="16">
        <v>0</v>
      </c>
      <c r="J417" s="16">
        <v>0</v>
      </c>
      <c r="K417" s="16">
        <v>0</v>
      </c>
      <c r="L417" s="16">
        <v>0</v>
      </c>
      <c r="M417" s="16">
        <v>0</v>
      </c>
      <c r="N417" s="16">
        <v>0</v>
      </c>
    </row>
    <row r="418" spans="1:14" x14ac:dyDescent="0.3">
      <c r="A418" s="15" t="str">
        <f>INDEX('R1. Scenario specifications'!$C$11:$C$49,MATCH($B418,'R1. Scenario specifications'!$A$11:$A$49,0))</f>
        <v>Current 1.75DS, 2020 start, 'Expect the Unexpected' but with cheap EVs</v>
      </c>
      <c r="B418" s="15" t="s">
        <v>39</v>
      </c>
      <c r="C418" s="15" t="s">
        <v>73</v>
      </c>
      <c r="D418" s="16">
        <v>1517.4635089937533</v>
      </c>
      <c r="E418" s="16">
        <v>1704.941889708542</v>
      </c>
      <c r="F418" s="16">
        <v>2729.4881269668758</v>
      </c>
      <c r="G418" s="16">
        <v>12074.035154220321</v>
      </c>
      <c r="H418" s="16">
        <v>28713.408946355499</v>
      </c>
      <c r="I418" s="16">
        <v>35672.205631743804</v>
      </c>
      <c r="J418" s="16">
        <v>51965.041810004725</v>
      </c>
      <c r="K418" s="16">
        <v>81211.85364907216</v>
      </c>
      <c r="L418" s="16">
        <v>127490.46642697939</v>
      </c>
      <c r="M418" s="16">
        <v>173105.7843035862</v>
      </c>
      <c r="N418" s="16">
        <v>210161.14802261881</v>
      </c>
    </row>
    <row r="419" spans="1:14" x14ac:dyDescent="0.3">
      <c r="A419" s="15" t="str">
        <f>INDEX('R1. Scenario specifications'!$C$11:$C$49,MATCH($B419,'R1. Scenario specifications'!$A$11:$A$49,0))</f>
        <v>Current 1.75DS, 2030 start, 'Expect the Unexpected' but with cheap EVs</v>
      </c>
      <c r="B419" s="15" t="s">
        <v>40</v>
      </c>
      <c r="C419" s="15" t="s">
        <v>64</v>
      </c>
      <c r="D419" s="16">
        <v>225.4470750919798</v>
      </c>
      <c r="E419" s="16">
        <v>436.21576252446346</v>
      </c>
      <c r="F419" s="16">
        <v>2791.4850951746107</v>
      </c>
      <c r="G419" s="16">
        <v>11749.6186402398</v>
      </c>
      <c r="H419" s="16">
        <v>19900.595864825122</v>
      </c>
      <c r="I419" s="16">
        <v>16804.618126531721</v>
      </c>
      <c r="J419" s="16">
        <v>2501.7518832321362</v>
      </c>
      <c r="K419" s="16">
        <v>154.04769786008052</v>
      </c>
      <c r="L419" s="16">
        <v>48.915270000269999</v>
      </c>
      <c r="M419" s="16">
        <v>122.9762739942619</v>
      </c>
      <c r="N419" s="16">
        <v>126.66162521807493</v>
      </c>
    </row>
    <row r="420" spans="1:14" x14ac:dyDescent="0.3">
      <c r="A420" s="15" t="str">
        <f>INDEX('R1. Scenario specifications'!$C$11:$C$49,MATCH($B420,'R1. Scenario specifications'!$A$11:$A$49,0))</f>
        <v>Current 1.75DS, 2030 start, 'Expect the Unexpected' but with cheap EVs</v>
      </c>
      <c r="B420" s="15" t="s">
        <v>40</v>
      </c>
      <c r="C420" s="15" t="s">
        <v>74</v>
      </c>
      <c r="D420" s="16">
        <v>0</v>
      </c>
      <c r="E420" s="16">
        <v>0</v>
      </c>
      <c r="F420" s="16">
        <v>0</v>
      </c>
      <c r="G420" s="16">
        <v>0</v>
      </c>
      <c r="H420" s="16">
        <v>414.29158149114971</v>
      </c>
      <c r="I420" s="16">
        <v>8582.4938826950565</v>
      </c>
      <c r="J420" s="16">
        <v>52049.634138684793</v>
      </c>
      <c r="K420" s="16">
        <v>67503.843899365878</v>
      </c>
      <c r="L420" s="16">
        <v>81592.361571014451</v>
      </c>
      <c r="M420" s="16">
        <v>92690.909610965246</v>
      </c>
      <c r="N420" s="16">
        <v>101078.85584334287</v>
      </c>
    </row>
    <row r="421" spans="1:14" x14ac:dyDescent="0.3">
      <c r="A421" s="15" t="str">
        <f>INDEX('R1. Scenario specifications'!$C$11:$C$49,MATCH($B421,'R1. Scenario specifications'!$A$11:$A$49,0))</f>
        <v>Current 1.75DS, 2030 start, 'Expect the Unexpected' but with cheap EVs</v>
      </c>
      <c r="B421" s="15" t="s">
        <v>40</v>
      </c>
      <c r="C421" s="15" t="s">
        <v>65</v>
      </c>
      <c r="D421" s="16">
        <v>32468.624412386762</v>
      </c>
      <c r="E421" s="16">
        <v>42253.589754542532</v>
      </c>
      <c r="F421" s="16">
        <v>31380.532283629185</v>
      </c>
      <c r="G421" s="16">
        <v>27415.193343318369</v>
      </c>
      <c r="H421" s="16">
        <v>2437.9002134930729</v>
      </c>
      <c r="I421" s="16">
        <v>0</v>
      </c>
      <c r="J421" s="16">
        <v>0</v>
      </c>
      <c r="K421" s="16">
        <v>0</v>
      </c>
      <c r="L421" s="16">
        <v>0</v>
      </c>
      <c r="M421" s="16">
        <v>0</v>
      </c>
      <c r="N421" s="16">
        <v>0</v>
      </c>
    </row>
    <row r="422" spans="1:14" x14ac:dyDescent="0.3">
      <c r="A422" s="15" t="str">
        <f>INDEX('R1. Scenario specifications'!$C$11:$C$49,MATCH($B422,'R1. Scenario specifications'!$A$11:$A$49,0))</f>
        <v>Current 1.75DS, 2030 start, 'Expect the Unexpected' but with cheap EVs</v>
      </c>
      <c r="B422" s="15" t="s">
        <v>40</v>
      </c>
      <c r="C422" s="15" t="s">
        <v>66</v>
      </c>
      <c r="D422" s="16">
        <v>15194.635593940169</v>
      </c>
      <c r="E422" s="16">
        <v>15742.568461825467</v>
      </c>
      <c r="F422" s="16">
        <v>24458.947586771632</v>
      </c>
      <c r="G422" s="16">
        <v>20618.938999923124</v>
      </c>
      <c r="H422" s="16">
        <v>20412.871766647993</v>
      </c>
      <c r="I422" s="16">
        <v>8723.6870602561794</v>
      </c>
      <c r="J422" s="16">
        <v>5600.227125327483</v>
      </c>
      <c r="K422" s="16">
        <v>949.08524539116559</v>
      </c>
      <c r="L422" s="16">
        <v>0</v>
      </c>
      <c r="M422" s="16">
        <v>0</v>
      </c>
      <c r="N422" s="16">
        <v>0</v>
      </c>
    </row>
    <row r="423" spans="1:14" x14ac:dyDescent="0.3">
      <c r="A423" s="15" t="str">
        <f>INDEX('R1. Scenario specifications'!$C$11:$C$49,MATCH($B423,'R1. Scenario specifications'!$A$11:$A$49,0))</f>
        <v>Current 1.75DS, 2030 start, 'Expect the Unexpected' but with cheap EVs</v>
      </c>
      <c r="B423" s="15" t="s">
        <v>40</v>
      </c>
      <c r="C423" s="15" t="s">
        <v>75</v>
      </c>
      <c r="D423" s="16">
        <v>0</v>
      </c>
      <c r="E423" s="16">
        <v>0</v>
      </c>
      <c r="F423" s="16">
        <v>0</v>
      </c>
      <c r="G423" s="16">
        <v>0</v>
      </c>
      <c r="H423" s="16">
        <v>11.615990116850332</v>
      </c>
      <c r="I423" s="16">
        <v>199.52969610699159</v>
      </c>
      <c r="J423" s="16">
        <v>1720.226101270292</v>
      </c>
      <c r="K423" s="16">
        <v>4167.7870710470652</v>
      </c>
      <c r="L423" s="16">
        <v>7522.0632895879553</v>
      </c>
      <c r="M423" s="16">
        <v>9481.801925169515</v>
      </c>
      <c r="N423" s="16">
        <v>10576.867055083298</v>
      </c>
    </row>
    <row r="424" spans="1:14" x14ac:dyDescent="0.3">
      <c r="A424" s="15" t="str">
        <f>INDEX('R1. Scenario specifications'!$C$11:$C$49,MATCH($B424,'R1. Scenario specifications'!$A$11:$A$49,0))</f>
        <v>Current 1.75DS, 2030 start, 'Expect the Unexpected' but with cheap EVs</v>
      </c>
      <c r="B424" s="15" t="s">
        <v>40</v>
      </c>
      <c r="C424" s="15" t="s">
        <v>67</v>
      </c>
      <c r="D424" s="16">
        <v>202.44802165440652</v>
      </c>
      <c r="E424" s="16">
        <v>194.35225063586262</v>
      </c>
      <c r="F424" s="16">
        <v>2546.6819220132293</v>
      </c>
      <c r="G424" s="16">
        <v>4016.4485737409777</v>
      </c>
      <c r="H424" s="16">
        <v>6084.2818041615665</v>
      </c>
      <c r="I424" s="16">
        <v>11360.543104917253</v>
      </c>
      <c r="J424" s="16">
        <v>17889.636037262469</v>
      </c>
      <c r="K424" s="16">
        <v>17909.092023078876</v>
      </c>
      <c r="L424" s="16">
        <v>19065.699139834334</v>
      </c>
      <c r="M424" s="16">
        <v>24724.968871949175</v>
      </c>
      <c r="N424" s="16">
        <v>27635.457466422504</v>
      </c>
    </row>
    <row r="425" spans="1:14" x14ac:dyDescent="0.3">
      <c r="A425" s="15" t="str">
        <f>INDEX('R1. Scenario specifications'!$C$11:$C$49,MATCH($B425,'R1. Scenario specifications'!$A$11:$A$49,0))</f>
        <v>Current 1.75DS, 2030 start, 'Expect the Unexpected' but with cheap EVs</v>
      </c>
      <c r="B425" s="15" t="s">
        <v>40</v>
      </c>
      <c r="C425" s="15" t="s">
        <v>68</v>
      </c>
      <c r="D425" s="16">
        <v>10255.125599999994</v>
      </c>
      <c r="E425" s="16">
        <v>10316.025032480371</v>
      </c>
      <c r="F425" s="16">
        <v>14410.158052002915</v>
      </c>
      <c r="G425" s="16">
        <v>17748.387078330801</v>
      </c>
      <c r="H425" s="16">
        <v>20788.674958630851</v>
      </c>
      <c r="I425" s="16">
        <v>27534.138802519607</v>
      </c>
      <c r="J425" s="16">
        <v>30144.742029230936</v>
      </c>
      <c r="K425" s="16">
        <v>32126.631370337585</v>
      </c>
      <c r="L425" s="16">
        <v>34906.195116728661</v>
      </c>
      <c r="M425" s="16">
        <v>36792.267710884422</v>
      </c>
      <c r="N425" s="16">
        <v>38537.729073451075</v>
      </c>
    </row>
    <row r="426" spans="1:14" x14ac:dyDescent="0.3">
      <c r="A426" s="15" t="str">
        <f>INDEX('R1. Scenario specifications'!$C$11:$C$49,MATCH($B426,'R1. Scenario specifications'!$A$11:$A$49,0))</f>
        <v>Current 1.75DS, 2030 start, 'Expect the Unexpected' but with cheap EVs</v>
      </c>
      <c r="B426" s="15" t="s">
        <v>40</v>
      </c>
      <c r="C426" s="15" t="s">
        <v>69</v>
      </c>
      <c r="D426" s="16">
        <v>9499.4101148835816</v>
      </c>
      <c r="E426" s="16">
        <v>9854.768593125913</v>
      </c>
      <c r="F426" s="16">
        <v>13753.197500000006</v>
      </c>
      <c r="G426" s="16">
        <v>14596.416971320803</v>
      </c>
      <c r="H426" s="16">
        <v>15649.957222630914</v>
      </c>
      <c r="I426" s="16">
        <v>25101.592801932115</v>
      </c>
      <c r="J426" s="16">
        <v>29999.287499999977</v>
      </c>
      <c r="K426" s="16">
        <v>31634.058720040091</v>
      </c>
      <c r="L426" s="16">
        <v>35347.50116833287</v>
      </c>
      <c r="M426" s="16">
        <v>38453.579999999994</v>
      </c>
      <c r="N426" s="16">
        <v>38542.486201594198</v>
      </c>
    </row>
    <row r="427" spans="1:14" x14ac:dyDescent="0.3">
      <c r="A427" s="15" t="str">
        <f>INDEX('R1. Scenario specifications'!$C$11:$C$49,MATCH($B427,'R1. Scenario specifications'!$A$11:$A$49,0))</f>
        <v>Current 1.75DS, 2030 start, 'Expect the Unexpected' but with cheap EVs</v>
      </c>
      <c r="B427" s="15" t="s">
        <v>40</v>
      </c>
      <c r="C427" s="15" t="s">
        <v>70</v>
      </c>
      <c r="D427" s="16">
        <v>2379.5369238501598</v>
      </c>
      <c r="E427" s="16">
        <v>2356.8190162179044</v>
      </c>
      <c r="F427" s="16">
        <v>2308.8771400062924</v>
      </c>
      <c r="G427" s="16">
        <v>1517.9912138207492</v>
      </c>
      <c r="H427" s="16">
        <v>795.93568692812426</v>
      </c>
      <c r="I427" s="16">
        <v>0</v>
      </c>
      <c r="J427" s="16">
        <v>0</v>
      </c>
      <c r="K427" s="16">
        <v>0</v>
      </c>
      <c r="L427" s="16">
        <v>0</v>
      </c>
      <c r="M427" s="16">
        <v>0</v>
      </c>
      <c r="N427" s="16">
        <v>0</v>
      </c>
    </row>
    <row r="428" spans="1:14" x14ac:dyDescent="0.3">
      <c r="A428" s="15" t="str">
        <f>INDEX('R1. Scenario specifications'!$C$11:$C$49,MATCH($B428,'R1. Scenario specifications'!$A$11:$A$49,0))</f>
        <v>Current 1.75DS, 2030 start, 'Expect the Unexpected' but with cheap EVs</v>
      </c>
      <c r="B428" s="15" t="s">
        <v>40</v>
      </c>
      <c r="C428" s="15" t="s">
        <v>71</v>
      </c>
      <c r="D428" s="16">
        <v>67.937052631788802</v>
      </c>
      <c r="E428" s="16">
        <v>458.66984800047192</v>
      </c>
      <c r="F428" s="16">
        <v>1278.4438452900149</v>
      </c>
      <c r="G428" s="16">
        <v>3882.7361780122792</v>
      </c>
      <c r="H428" s="16">
        <v>17202.672901238166</v>
      </c>
      <c r="I428" s="16">
        <v>35163.061047232586</v>
      </c>
      <c r="J428" s="16">
        <v>52531.518084072122</v>
      </c>
      <c r="K428" s="16">
        <v>67069.647800169536</v>
      </c>
      <c r="L428" s="16">
        <v>88002.71289648299</v>
      </c>
      <c r="M428" s="16">
        <v>105909.58386721616</v>
      </c>
      <c r="N428" s="16">
        <v>121373.37049128961</v>
      </c>
    </row>
    <row r="429" spans="1:14" x14ac:dyDescent="0.3">
      <c r="A429" s="15" t="str">
        <f>INDEX('R1. Scenario specifications'!$C$11:$C$49,MATCH($B429,'R1. Scenario specifications'!$A$11:$A$49,0))</f>
        <v>Current 1.75DS, 2030 start, 'Expect the Unexpected' but with cheap EVs</v>
      </c>
      <c r="B429" s="15" t="s">
        <v>40</v>
      </c>
      <c r="C429" s="15" t="s">
        <v>72</v>
      </c>
      <c r="D429" s="16">
        <v>0.68787021919935687</v>
      </c>
      <c r="E429" s="16">
        <v>0.6257617671977489</v>
      </c>
      <c r="F429" s="16">
        <v>0.52638824399517514</v>
      </c>
      <c r="G429" s="16">
        <v>0.35092549599678308</v>
      </c>
      <c r="H429" s="16">
        <v>0.17546274799839173</v>
      </c>
      <c r="I429" s="16">
        <v>0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</row>
    <row r="430" spans="1:14" x14ac:dyDescent="0.3">
      <c r="A430" s="15" t="str">
        <f>INDEX('R1. Scenario specifications'!$C$11:$C$49,MATCH($B430,'R1. Scenario specifications'!$A$11:$A$49,0))</f>
        <v>Current 1.75DS, 2030 start, 'Expect the Unexpected' but with cheap EVs</v>
      </c>
      <c r="B430" s="15" t="s">
        <v>40</v>
      </c>
      <c r="C430" s="15" t="s">
        <v>76</v>
      </c>
      <c r="D430" s="16">
        <v>1.963099940637433</v>
      </c>
      <c r="E430" s="16">
        <v>1.7858497922310177</v>
      </c>
      <c r="F430" s="16">
        <v>1.5022495547807513</v>
      </c>
      <c r="G430" s="16">
        <v>1.0014997031871673</v>
      </c>
      <c r="H430" s="16">
        <v>0.50074985159358421</v>
      </c>
      <c r="I430" s="16">
        <v>0</v>
      </c>
      <c r="J430" s="16">
        <v>0</v>
      </c>
      <c r="K430" s="16">
        <v>0</v>
      </c>
      <c r="L430" s="16">
        <v>0</v>
      </c>
      <c r="M430" s="16">
        <v>0</v>
      </c>
      <c r="N430" s="16">
        <v>0</v>
      </c>
    </row>
    <row r="431" spans="1:14" x14ac:dyDescent="0.3">
      <c r="A431" s="15" t="str">
        <f>INDEX('R1. Scenario specifications'!$C$11:$C$49,MATCH($B431,'R1. Scenario specifications'!$A$11:$A$49,0))</f>
        <v>Current 1.75DS, 2030 start, 'Expect the Unexpected' but with cheap EVs</v>
      </c>
      <c r="B431" s="15" t="s">
        <v>40</v>
      </c>
      <c r="C431" s="15" t="s">
        <v>73</v>
      </c>
      <c r="D431" s="16">
        <v>1517.4635089937533</v>
      </c>
      <c r="E431" s="16">
        <v>1704.941889708542</v>
      </c>
      <c r="F431" s="16">
        <v>2729.4881269668758</v>
      </c>
      <c r="G431" s="16">
        <v>4500.4567624903657</v>
      </c>
      <c r="H431" s="16">
        <v>19524.88857072479</v>
      </c>
      <c r="I431" s="16">
        <v>38198.806092211147</v>
      </c>
      <c r="J431" s="16">
        <v>61243.057389938993</v>
      </c>
      <c r="K431" s="16">
        <v>82745.24728864475</v>
      </c>
      <c r="L431" s="16">
        <v>120869.35039250224</v>
      </c>
      <c r="M431" s="16">
        <v>162907.14651848757</v>
      </c>
      <c r="N431" s="16">
        <v>206236.78464013</v>
      </c>
    </row>
    <row r="432" spans="1:14" x14ac:dyDescent="0.3">
      <c r="A432" s="15" t="str">
        <f>INDEX('R1. Scenario specifications'!$C$11:$C$49,MATCH($B432,'R1. Scenario specifications'!$A$11:$A$49,0))</f>
        <v>Current 1.75DS, 2020 start, 'Expect the Unexpected' but with cheap energy efficiency</v>
      </c>
      <c r="B432" s="15" t="s">
        <v>41</v>
      </c>
      <c r="C432" s="15" t="s">
        <v>64</v>
      </c>
      <c r="D432" s="16">
        <v>225.4470750919798</v>
      </c>
      <c r="E432" s="16">
        <v>436.21576252446346</v>
      </c>
      <c r="F432" s="16">
        <v>2791.4850951746107</v>
      </c>
      <c r="G432" s="16">
        <v>11614.598205580276</v>
      </c>
      <c r="H432" s="16">
        <v>12827.716937082776</v>
      </c>
      <c r="I432" s="16">
        <v>10484.176000275316</v>
      </c>
      <c r="J432" s="16">
        <v>2220.1676614315361</v>
      </c>
      <c r="K432" s="16">
        <v>54.362636547198306</v>
      </c>
      <c r="L432" s="16">
        <v>48.196911682997801</v>
      </c>
      <c r="M432" s="16">
        <v>76.980623739158801</v>
      </c>
      <c r="N432" s="16">
        <v>89.074123195386406</v>
      </c>
    </row>
    <row r="433" spans="1:14" x14ac:dyDescent="0.3">
      <c r="A433" s="15" t="str">
        <f>INDEX('R1. Scenario specifications'!$C$11:$C$49,MATCH($B433,'R1. Scenario specifications'!$A$11:$A$49,0))</f>
        <v>Current 1.75DS, 2020 start, 'Expect the Unexpected' but with cheap energy efficiency</v>
      </c>
      <c r="B433" s="15" t="s">
        <v>41</v>
      </c>
      <c r="C433" s="15" t="s">
        <v>74</v>
      </c>
      <c r="D433" s="16">
        <v>0</v>
      </c>
      <c r="E433" s="16">
        <v>0</v>
      </c>
      <c r="F433" s="16">
        <v>0</v>
      </c>
      <c r="G433" s="16">
        <v>271.70241153313867</v>
      </c>
      <c r="H433" s="16">
        <v>1913.5597515222473</v>
      </c>
      <c r="I433" s="16">
        <v>9531.5366206827366</v>
      </c>
      <c r="J433" s="16">
        <v>33694.322443971156</v>
      </c>
      <c r="K433" s="16">
        <v>61775.648142351005</v>
      </c>
      <c r="L433" s="16">
        <v>79231.844045067875</v>
      </c>
      <c r="M433" s="16">
        <v>92164.209040091126</v>
      </c>
      <c r="N433" s="16">
        <v>100701.42279161965</v>
      </c>
    </row>
    <row r="434" spans="1:14" x14ac:dyDescent="0.3">
      <c r="A434" s="15" t="str">
        <f>INDEX('R1. Scenario specifications'!$C$11:$C$49,MATCH($B434,'R1. Scenario specifications'!$A$11:$A$49,0))</f>
        <v>Current 1.75DS, 2020 start, 'Expect the Unexpected' but with cheap energy efficiency</v>
      </c>
      <c r="B434" s="15" t="s">
        <v>41</v>
      </c>
      <c r="C434" s="15" t="s">
        <v>65</v>
      </c>
      <c r="D434" s="16">
        <v>32468.624412386762</v>
      </c>
      <c r="E434" s="16">
        <v>42253.589754542532</v>
      </c>
      <c r="F434" s="16">
        <v>31380.532283629185</v>
      </c>
      <c r="G434" s="16">
        <v>16872.333817570972</v>
      </c>
      <c r="H434" s="16">
        <v>1537.1100388925765</v>
      </c>
      <c r="I434" s="16">
        <v>0</v>
      </c>
      <c r="J434" s="16">
        <v>0</v>
      </c>
      <c r="K434" s="16">
        <v>0</v>
      </c>
      <c r="L434" s="16">
        <v>0</v>
      </c>
      <c r="M434" s="16">
        <v>0</v>
      </c>
      <c r="N434" s="16">
        <v>0</v>
      </c>
    </row>
    <row r="435" spans="1:14" x14ac:dyDescent="0.3">
      <c r="A435" s="15" t="str">
        <f>INDEX('R1. Scenario specifications'!$C$11:$C$49,MATCH($B435,'R1. Scenario specifications'!$A$11:$A$49,0))</f>
        <v>Current 1.75DS, 2020 start, 'Expect the Unexpected' but with cheap energy efficiency</v>
      </c>
      <c r="B435" s="15" t="s">
        <v>41</v>
      </c>
      <c r="C435" s="15" t="s">
        <v>66</v>
      </c>
      <c r="D435" s="16">
        <v>15194.635593940169</v>
      </c>
      <c r="E435" s="16">
        <v>15742.568461825467</v>
      </c>
      <c r="F435" s="16">
        <v>24458.947586771632</v>
      </c>
      <c r="G435" s="16">
        <v>17688.119043689589</v>
      </c>
      <c r="H435" s="16">
        <v>12481.665044513789</v>
      </c>
      <c r="I435" s="16">
        <v>4424.6447061407789</v>
      </c>
      <c r="J435" s="16">
        <v>1531.8615302813582</v>
      </c>
      <c r="K435" s="16">
        <v>548.97976058076483</v>
      </c>
      <c r="L435" s="16">
        <v>148.8826047039112</v>
      </c>
      <c r="M435" s="16">
        <v>0</v>
      </c>
      <c r="N435" s="16">
        <v>0</v>
      </c>
    </row>
    <row r="436" spans="1:14" x14ac:dyDescent="0.3">
      <c r="A436" s="15" t="str">
        <f>INDEX('R1. Scenario specifications'!$C$11:$C$49,MATCH($B436,'R1. Scenario specifications'!$A$11:$A$49,0))</f>
        <v>Current 1.75DS, 2020 start, 'Expect the Unexpected' but with cheap energy efficiency</v>
      </c>
      <c r="B436" s="15" t="s">
        <v>41</v>
      </c>
      <c r="C436" s="15" t="s">
        <v>75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410.18823061757053</v>
      </c>
      <c r="J436" s="16">
        <v>1052.562878330594</v>
      </c>
      <c r="K436" s="16">
        <v>1207.5361593116536</v>
      </c>
      <c r="L436" s="16">
        <v>2325.0516878815765</v>
      </c>
      <c r="M436" s="16">
        <v>3570.467403135438</v>
      </c>
      <c r="N436" s="16">
        <v>4112.2958337128339</v>
      </c>
    </row>
    <row r="437" spans="1:14" x14ac:dyDescent="0.3">
      <c r="A437" s="15" t="str">
        <f>INDEX('R1. Scenario specifications'!$C$11:$C$49,MATCH($B437,'R1. Scenario specifications'!$A$11:$A$49,0))</f>
        <v>Current 1.75DS, 2020 start, 'Expect the Unexpected' but with cheap energy efficiency</v>
      </c>
      <c r="B437" s="15" t="s">
        <v>41</v>
      </c>
      <c r="C437" s="15" t="s">
        <v>67</v>
      </c>
      <c r="D437" s="16">
        <v>202.44802165440652</v>
      </c>
      <c r="E437" s="16">
        <v>194.35225063586262</v>
      </c>
      <c r="F437" s="16">
        <v>2546.6819220132293</v>
      </c>
      <c r="G437" s="16">
        <v>4010.4122388458154</v>
      </c>
      <c r="H437" s="16">
        <v>5432.0771110869191</v>
      </c>
      <c r="I437" s="16">
        <v>6937.3865534224387</v>
      </c>
      <c r="J437" s="16">
        <v>6724.1508315665697</v>
      </c>
      <c r="K437" s="16">
        <v>7255.0177086892281</v>
      </c>
      <c r="L437" s="16">
        <v>10948.022561985901</v>
      </c>
      <c r="M437" s="16">
        <v>15406.826985161162</v>
      </c>
      <c r="N437" s="16">
        <v>21325.735569080807</v>
      </c>
    </row>
    <row r="438" spans="1:14" x14ac:dyDescent="0.3">
      <c r="A438" s="15" t="str">
        <f>INDEX('R1. Scenario specifications'!$C$11:$C$49,MATCH($B438,'R1. Scenario specifications'!$A$11:$A$49,0))</f>
        <v>Current 1.75DS, 2020 start, 'Expect the Unexpected' but with cheap energy efficiency</v>
      </c>
      <c r="B438" s="15" t="s">
        <v>41</v>
      </c>
      <c r="C438" s="15" t="s">
        <v>68</v>
      </c>
      <c r="D438" s="16">
        <v>10255.125599999994</v>
      </c>
      <c r="E438" s="16">
        <v>10316.025032480371</v>
      </c>
      <c r="F438" s="16">
        <v>14410.158052002915</v>
      </c>
      <c r="G438" s="16">
        <v>17893.486695677078</v>
      </c>
      <c r="H438" s="16">
        <v>20365.484017268504</v>
      </c>
      <c r="I438" s="16">
        <v>22550.340234173895</v>
      </c>
      <c r="J438" s="16">
        <v>23433.961815117174</v>
      </c>
      <c r="K438" s="16">
        <v>24836.243044631748</v>
      </c>
      <c r="L438" s="16">
        <v>29617.410222621576</v>
      </c>
      <c r="M438" s="16">
        <v>33148.68519327703</v>
      </c>
      <c r="N438" s="16">
        <v>34659.304356300876</v>
      </c>
    </row>
    <row r="439" spans="1:14" x14ac:dyDescent="0.3">
      <c r="A439" s="15" t="str">
        <f>INDEX('R1. Scenario specifications'!$C$11:$C$49,MATCH($B439,'R1. Scenario specifications'!$A$11:$A$49,0))</f>
        <v>Current 1.75DS, 2020 start, 'Expect the Unexpected' but with cheap energy efficiency</v>
      </c>
      <c r="B439" s="15" t="s">
        <v>41</v>
      </c>
      <c r="C439" s="15" t="s">
        <v>69</v>
      </c>
      <c r="D439" s="16">
        <v>9499.4101148835816</v>
      </c>
      <c r="E439" s="16">
        <v>9854.768593125913</v>
      </c>
      <c r="F439" s="16">
        <v>13753.197500000006</v>
      </c>
      <c r="G439" s="16">
        <v>14596.416971320803</v>
      </c>
      <c r="H439" s="16">
        <v>16686.528933578051</v>
      </c>
      <c r="I439" s="16">
        <v>21198.924713733402</v>
      </c>
      <c r="J439" s="16">
        <v>22602.386012315819</v>
      </c>
      <c r="K439" s="16">
        <v>25605.045460692032</v>
      </c>
      <c r="L439" s="16">
        <v>35790.622128100898</v>
      </c>
      <c r="M439" s="16">
        <v>37908.53</v>
      </c>
      <c r="N439" s="16">
        <v>38831.461159287152</v>
      </c>
    </row>
    <row r="440" spans="1:14" x14ac:dyDescent="0.3">
      <c r="A440" s="15" t="str">
        <f>INDEX('R1. Scenario specifications'!$C$11:$C$49,MATCH($B440,'R1. Scenario specifications'!$A$11:$A$49,0))</f>
        <v>Current 1.75DS, 2020 start, 'Expect the Unexpected' but with cheap energy efficiency</v>
      </c>
      <c r="B440" s="15" t="s">
        <v>41</v>
      </c>
      <c r="C440" s="15" t="s">
        <v>70</v>
      </c>
      <c r="D440" s="16">
        <v>2379.5369238501598</v>
      </c>
      <c r="E440" s="16">
        <v>2356.8190162179044</v>
      </c>
      <c r="F440" s="16">
        <v>2308.8771400062924</v>
      </c>
      <c r="G440" s="16">
        <v>1503.8223551611873</v>
      </c>
      <c r="H440" s="16">
        <v>735.79214155908937</v>
      </c>
      <c r="I440" s="16">
        <v>0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</row>
    <row r="441" spans="1:14" x14ac:dyDescent="0.3">
      <c r="A441" s="15" t="str">
        <f>INDEX('R1. Scenario specifications'!$C$11:$C$49,MATCH($B441,'R1. Scenario specifications'!$A$11:$A$49,0))</f>
        <v>Current 1.75DS, 2020 start, 'Expect the Unexpected' but with cheap energy efficiency</v>
      </c>
      <c r="B441" s="15" t="s">
        <v>41</v>
      </c>
      <c r="C441" s="15" t="s">
        <v>71</v>
      </c>
      <c r="D441" s="16">
        <v>67.937052631788802</v>
      </c>
      <c r="E441" s="16">
        <v>458.66984800047192</v>
      </c>
      <c r="F441" s="16">
        <v>1278.4438452900149</v>
      </c>
      <c r="G441" s="16">
        <v>4970.3070026611776</v>
      </c>
      <c r="H441" s="16">
        <v>18207.765709276995</v>
      </c>
      <c r="I441" s="16">
        <v>25580.100183907496</v>
      </c>
      <c r="J441" s="16">
        <v>33729.702209462281</v>
      </c>
      <c r="K441" s="16">
        <v>47174.54825494362</v>
      </c>
      <c r="L441" s="16">
        <v>72472.5827435299</v>
      </c>
      <c r="M441" s="16">
        <v>88610.768004018784</v>
      </c>
      <c r="N441" s="16">
        <v>105472.52012070759</v>
      </c>
    </row>
    <row r="442" spans="1:14" x14ac:dyDescent="0.3">
      <c r="A442" s="15" t="str">
        <f>INDEX('R1. Scenario specifications'!$C$11:$C$49,MATCH($B442,'R1. Scenario specifications'!$A$11:$A$49,0))</f>
        <v>Current 1.75DS, 2020 start, 'Expect the Unexpected' but with cheap energy efficiency</v>
      </c>
      <c r="B442" s="15" t="s">
        <v>41</v>
      </c>
      <c r="C442" s="15" t="s">
        <v>72</v>
      </c>
      <c r="D442" s="16">
        <v>0.68787021919935687</v>
      </c>
      <c r="E442" s="16">
        <v>0.6257617671977489</v>
      </c>
      <c r="F442" s="16">
        <v>0.52638824399517514</v>
      </c>
      <c r="G442" s="16">
        <v>0.35092549599678308</v>
      </c>
      <c r="H442" s="16">
        <v>0.17546274799839201</v>
      </c>
      <c r="I442" s="16">
        <v>0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</row>
    <row r="443" spans="1:14" x14ac:dyDescent="0.3">
      <c r="A443" s="15" t="str">
        <f>INDEX('R1. Scenario specifications'!$C$11:$C$49,MATCH($B443,'R1. Scenario specifications'!$A$11:$A$49,0))</f>
        <v>Current 1.75DS, 2020 start, 'Expect the Unexpected' but with cheap energy efficiency</v>
      </c>
      <c r="B443" s="15" t="s">
        <v>41</v>
      </c>
      <c r="C443" s="15" t="s">
        <v>76</v>
      </c>
      <c r="D443" s="16">
        <v>1.963099940637433</v>
      </c>
      <c r="E443" s="16">
        <v>1.7858497922310177</v>
      </c>
      <c r="F443" s="16">
        <v>1.5022495547807513</v>
      </c>
      <c r="G443" s="16">
        <v>1.0014997031871673</v>
      </c>
      <c r="H443" s="16">
        <v>0.50074985159358421</v>
      </c>
      <c r="I443" s="16">
        <v>0</v>
      </c>
      <c r="J443" s="16">
        <v>0</v>
      </c>
      <c r="K443" s="16">
        <v>0</v>
      </c>
      <c r="L443" s="16">
        <v>0</v>
      </c>
      <c r="M443" s="16">
        <v>0</v>
      </c>
      <c r="N443" s="16">
        <v>0</v>
      </c>
    </row>
    <row r="444" spans="1:14" x14ac:dyDescent="0.3">
      <c r="A444" s="15" t="str">
        <f>INDEX('R1. Scenario specifications'!$C$11:$C$49,MATCH($B444,'R1. Scenario specifications'!$A$11:$A$49,0))</f>
        <v>Current 1.75DS, 2020 start, 'Expect the Unexpected' but with cheap energy efficiency</v>
      </c>
      <c r="B444" s="15" t="s">
        <v>41</v>
      </c>
      <c r="C444" s="15" t="s">
        <v>73</v>
      </c>
      <c r="D444" s="16">
        <v>1517.4635089937533</v>
      </c>
      <c r="E444" s="16">
        <v>1704.941889708542</v>
      </c>
      <c r="F444" s="16">
        <v>2729.4881269668758</v>
      </c>
      <c r="G444" s="16">
        <v>11843.523617245866</v>
      </c>
      <c r="H444" s="16">
        <v>25277.309810760598</v>
      </c>
      <c r="I444" s="16">
        <v>28510.412283089045</v>
      </c>
      <c r="J444" s="16">
        <v>39437.440184151317</v>
      </c>
      <c r="K444" s="16">
        <v>62416.214527839387</v>
      </c>
      <c r="L444" s="16">
        <v>103494.92834099349</v>
      </c>
      <c r="M444" s="16">
        <v>140385.6008470935</v>
      </c>
      <c r="N444" s="16">
        <v>181235.00874796495</v>
      </c>
    </row>
    <row r="445" spans="1:14" x14ac:dyDescent="0.3">
      <c r="A445" s="15" t="str">
        <f>INDEX('R1. Scenario specifications'!$C$11:$C$49,MATCH($B445,'R1. Scenario specifications'!$A$11:$A$49,0))</f>
        <v>Current 1.75DS, 2030 start, 'Expect the Unexpected' but with cheap energy efficiency</v>
      </c>
      <c r="B445" s="15" t="s">
        <v>42</v>
      </c>
      <c r="C445" s="15" t="s">
        <v>64</v>
      </c>
      <c r="D445" s="16">
        <v>225.4470750919798</v>
      </c>
      <c r="E445" s="16">
        <v>436.21576252446346</v>
      </c>
      <c r="F445" s="16">
        <v>2791.4850951746107</v>
      </c>
      <c r="G445" s="16">
        <v>11749.6186402398</v>
      </c>
      <c r="H445" s="16">
        <v>15583.691964964994</v>
      </c>
      <c r="I445" s="16">
        <v>10611.562674785953</v>
      </c>
      <c r="J445" s="16">
        <v>1986.9650524269155</v>
      </c>
      <c r="K445" s="16">
        <v>0</v>
      </c>
      <c r="L445" s="16">
        <v>0</v>
      </c>
      <c r="M445" s="16">
        <v>86.039676674674013</v>
      </c>
      <c r="N445" s="16">
        <v>92.804325563753807</v>
      </c>
    </row>
    <row r="446" spans="1:14" x14ac:dyDescent="0.3">
      <c r="A446" s="15" t="str">
        <f>INDEX('R1. Scenario specifications'!$C$11:$C$49,MATCH($B446,'R1. Scenario specifications'!$A$11:$A$49,0))</f>
        <v>Current 1.75DS, 2030 start, 'Expect the Unexpected' but with cheap energy efficiency</v>
      </c>
      <c r="B446" s="15" t="s">
        <v>42</v>
      </c>
      <c r="C446" s="15" t="s">
        <v>74</v>
      </c>
      <c r="D446" s="16">
        <v>0</v>
      </c>
      <c r="E446" s="16">
        <v>0</v>
      </c>
      <c r="F446" s="16">
        <v>0</v>
      </c>
      <c r="G446" s="16">
        <v>0</v>
      </c>
      <c r="H446" s="16">
        <v>403.80291985744304</v>
      </c>
      <c r="I446" s="16">
        <v>6493.3504384081061</v>
      </c>
      <c r="J446" s="16">
        <v>39399.420421377123</v>
      </c>
      <c r="K446" s="16">
        <v>57561.539857494325</v>
      </c>
      <c r="L446" s="16">
        <v>73117.800897557929</v>
      </c>
      <c r="M446" s="16">
        <v>89449.546171786365</v>
      </c>
      <c r="N446" s="16">
        <v>98226.672787450909</v>
      </c>
    </row>
    <row r="447" spans="1:14" x14ac:dyDescent="0.3">
      <c r="A447" s="15" t="str">
        <f>INDEX('R1. Scenario specifications'!$C$11:$C$49,MATCH($B447,'R1. Scenario specifications'!$A$11:$A$49,0))</f>
        <v>Current 1.75DS, 2030 start, 'Expect the Unexpected' but with cheap energy efficiency</v>
      </c>
      <c r="B447" s="15" t="s">
        <v>42</v>
      </c>
      <c r="C447" s="15" t="s">
        <v>65</v>
      </c>
      <c r="D447" s="16">
        <v>32468.624412386762</v>
      </c>
      <c r="E447" s="16">
        <v>42253.589754542532</v>
      </c>
      <c r="F447" s="16">
        <v>31380.532283629185</v>
      </c>
      <c r="G447" s="16">
        <v>27415.193343318369</v>
      </c>
      <c r="H447" s="16">
        <v>3545.9460697419199</v>
      </c>
      <c r="I447" s="16">
        <v>0</v>
      </c>
      <c r="J447" s="16">
        <v>0</v>
      </c>
      <c r="K447" s="16">
        <v>0</v>
      </c>
      <c r="L447" s="16">
        <v>0</v>
      </c>
      <c r="M447" s="16">
        <v>0</v>
      </c>
      <c r="N447" s="16">
        <v>0</v>
      </c>
    </row>
    <row r="448" spans="1:14" x14ac:dyDescent="0.3">
      <c r="A448" s="15" t="str">
        <f>INDEX('R1. Scenario specifications'!$C$11:$C$49,MATCH($B448,'R1. Scenario specifications'!$A$11:$A$49,0))</f>
        <v>Current 1.75DS, 2030 start, 'Expect the Unexpected' but with cheap energy efficiency</v>
      </c>
      <c r="B448" s="15" t="s">
        <v>42</v>
      </c>
      <c r="C448" s="15" t="s">
        <v>66</v>
      </c>
      <c r="D448" s="16">
        <v>15194.635593940169</v>
      </c>
      <c r="E448" s="16">
        <v>15742.568461825467</v>
      </c>
      <c r="F448" s="16">
        <v>24458.947586771632</v>
      </c>
      <c r="G448" s="16">
        <v>20618.938999923124</v>
      </c>
      <c r="H448" s="16">
        <v>13666.010244924271</v>
      </c>
      <c r="I448" s="16">
        <v>4299.60467870715</v>
      </c>
      <c r="J448" s="16">
        <v>2172.9660843938213</v>
      </c>
      <c r="K448" s="16">
        <v>55.209659957689922</v>
      </c>
      <c r="L448" s="16">
        <v>2.4037229333590102</v>
      </c>
      <c r="M448" s="16">
        <v>0</v>
      </c>
      <c r="N448" s="16">
        <v>0</v>
      </c>
    </row>
    <row r="449" spans="1:14" x14ac:dyDescent="0.3">
      <c r="A449" s="15" t="str">
        <f>INDEX('R1. Scenario specifications'!$C$11:$C$49,MATCH($B449,'R1. Scenario specifications'!$A$11:$A$49,0))</f>
        <v>Current 1.75DS, 2030 start, 'Expect the Unexpected' but with cheap energy efficiency</v>
      </c>
      <c r="B449" s="15" t="s">
        <v>42</v>
      </c>
      <c r="C449" s="15" t="s">
        <v>75</v>
      </c>
      <c r="D449" s="16">
        <v>0</v>
      </c>
      <c r="E449" s="16">
        <v>0</v>
      </c>
      <c r="F449" s="16">
        <v>0</v>
      </c>
      <c r="G449" s="16">
        <v>0</v>
      </c>
      <c r="H449" s="16">
        <v>13.801881595694159</v>
      </c>
      <c r="I449" s="16">
        <v>171.99487497839243</v>
      </c>
      <c r="J449" s="16">
        <v>1664.1170798755174</v>
      </c>
      <c r="K449" s="16">
        <v>1303.3433947884528</v>
      </c>
      <c r="L449" s="16">
        <v>1534.9981323925583</v>
      </c>
      <c r="M449" s="16">
        <v>3227.7565339008902</v>
      </c>
      <c r="N449" s="16">
        <v>4458.9159037901663</v>
      </c>
    </row>
    <row r="450" spans="1:14" x14ac:dyDescent="0.3">
      <c r="A450" s="15" t="str">
        <f>INDEX('R1. Scenario specifications'!$C$11:$C$49,MATCH($B450,'R1. Scenario specifications'!$A$11:$A$49,0))</f>
        <v>Current 1.75DS, 2030 start, 'Expect the Unexpected' but with cheap energy efficiency</v>
      </c>
      <c r="B450" s="15" t="s">
        <v>42</v>
      </c>
      <c r="C450" s="15" t="s">
        <v>67</v>
      </c>
      <c r="D450" s="16">
        <v>202.44802165440652</v>
      </c>
      <c r="E450" s="16">
        <v>194.35225063586262</v>
      </c>
      <c r="F450" s="16">
        <v>2546.6819220132293</v>
      </c>
      <c r="G450" s="16">
        <v>4016.4485737409777</v>
      </c>
      <c r="H450" s="16">
        <v>5548.0692368012433</v>
      </c>
      <c r="I450" s="16">
        <v>8140.4009315534449</v>
      </c>
      <c r="J450" s="16">
        <v>12449.333141239698</v>
      </c>
      <c r="K450" s="16">
        <v>11428.742542461086</v>
      </c>
      <c r="L450" s="16">
        <v>12825.755348595367</v>
      </c>
      <c r="M450" s="16">
        <v>14805.132782487131</v>
      </c>
      <c r="N450" s="16">
        <v>18381.3091117759</v>
      </c>
    </row>
    <row r="451" spans="1:14" x14ac:dyDescent="0.3">
      <c r="A451" s="15" t="str">
        <f>INDEX('R1. Scenario specifications'!$C$11:$C$49,MATCH($B451,'R1. Scenario specifications'!$A$11:$A$49,0))</f>
        <v>Current 1.75DS, 2030 start, 'Expect the Unexpected' but with cheap energy efficiency</v>
      </c>
      <c r="B451" s="15" t="s">
        <v>42</v>
      </c>
      <c r="C451" s="15" t="s">
        <v>68</v>
      </c>
      <c r="D451" s="16">
        <v>10255.125599999994</v>
      </c>
      <c r="E451" s="16">
        <v>10316.025032480371</v>
      </c>
      <c r="F451" s="16">
        <v>14410.158052002915</v>
      </c>
      <c r="G451" s="16">
        <v>17748.387078330801</v>
      </c>
      <c r="H451" s="16">
        <v>20382.889816354887</v>
      </c>
      <c r="I451" s="16">
        <v>24879.641130924116</v>
      </c>
      <c r="J451" s="16">
        <v>26536.967353751792</v>
      </c>
      <c r="K451" s="16">
        <v>27453.674391747507</v>
      </c>
      <c r="L451" s="16">
        <v>30251.286665722284</v>
      </c>
      <c r="M451" s="16">
        <v>32989.123721230084</v>
      </c>
      <c r="N451" s="16">
        <v>35057.782200590031</v>
      </c>
    </row>
    <row r="452" spans="1:14" x14ac:dyDescent="0.3">
      <c r="A452" s="15" t="str">
        <f>INDEX('R1. Scenario specifications'!$C$11:$C$49,MATCH($B452,'R1. Scenario specifications'!$A$11:$A$49,0))</f>
        <v>Current 1.75DS, 2030 start, 'Expect the Unexpected' but with cheap energy efficiency</v>
      </c>
      <c r="B452" s="15" t="s">
        <v>42</v>
      </c>
      <c r="C452" s="15" t="s">
        <v>69</v>
      </c>
      <c r="D452" s="16">
        <v>9499.4101148835816</v>
      </c>
      <c r="E452" s="16">
        <v>9854.768593125913</v>
      </c>
      <c r="F452" s="16">
        <v>13753.197500000006</v>
      </c>
      <c r="G452" s="16">
        <v>14596.416971320803</v>
      </c>
      <c r="H452" s="16">
        <v>15649.957222630914</v>
      </c>
      <c r="I452" s="16">
        <v>22091.465335069021</v>
      </c>
      <c r="J452" s="16">
        <v>28763.214037516056</v>
      </c>
      <c r="K452" s="16">
        <v>30760.340745957757</v>
      </c>
      <c r="L452" s="16">
        <v>33269.064320787402</v>
      </c>
      <c r="M452" s="16">
        <v>35555.679521804988</v>
      </c>
      <c r="N452" s="16">
        <v>39237.674999999996</v>
      </c>
    </row>
    <row r="453" spans="1:14" x14ac:dyDescent="0.3">
      <c r="A453" s="15" t="str">
        <f>INDEX('R1. Scenario specifications'!$C$11:$C$49,MATCH($B453,'R1. Scenario specifications'!$A$11:$A$49,0))</f>
        <v>Current 1.75DS, 2030 start, 'Expect the Unexpected' but with cheap energy efficiency</v>
      </c>
      <c r="B453" s="15" t="s">
        <v>42</v>
      </c>
      <c r="C453" s="15" t="s">
        <v>70</v>
      </c>
      <c r="D453" s="16">
        <v>2379.5369238501598</v>
      </c>
      <c r="E453" s="16">
        <v>2356.8190162179044</v>
      </c>
      <c r="F453" s="16">
        <v>2308.8771400062924</v>
      </c>
      <c r="G453" s="16">
        <v>1517.9912138207492</v>
      </c>
      <c r="H453" s="16">
        <v>745.17968066145761</v>
      </c>
      <c r="I453" s="16">
        <v>0</v>
      </c>
      <c r="J453" s="16">
        <v>0</v>
      </c>
      <c r="K453" s="16">
        <v>0</v>
      </c>
      <c r="L453" s="16">
        <v>0</v>
      </c>
      <c r="M453" s="16">
        <v>0</v>
      </c>
      <c r="N453" s="16">
        <v>0</v>
      </c>
    </row>
    <row r="454" spans="1:14" x14ac:dyDescent="0.3">
      <c r="A454" s="15" t="str">
        <f>INDEX('R1. Scenario specifications'!$C$11:$C$49,MATCH($B454,'R1. Scenario specifications'!$A$11:$A$49,0))</f>
        <v>Current 1.75DS, 2030 start, 'Expect the Unexpected' but with cheap energy efficiency</v>
      </c>
      <c r="B454" s="15" t="s">
        <v>42</v>
      </c>
      <c r="C454" s="15" t="s">
        <v>71</v>
      </c>
      <c r="D454" s="16">
        <v>67.937052631788802</v>
      </c>
      <c r="E454" s="16">
        <v>458.66984800047192</v>
      </c>
      <c r="F454" s="16">
        <v>1278.4438452900149</v>
      </c>
      <c r="G454" s="16">
        <v>3882.7361780122792</v>
      </c>
      <c r="H454" s="16">
        <v>15764.083022590594</v>
      </c>
      <c r="I454" s="16">
        <v>28273.200145287497</v>
      </c>
      <c r="J454" s="16">
        <v>42579.616662913075</v>
      </c>
      <c r="K454" s="16">
        <v>50336.026236095946</v>
      </c>
      <c r="L454" s="16">
        <v>67937.860632227603</v>
      </c>
      <c r="M454" s="16">
        <v>84174.806610898639</v>
      </c>
      <c r="N454" s="16">
        <v>101092.50313079219</v>
      </c>
    </row>
    <row r="455" spans="1:14" x14ac:dyDescent="0.3">
      <c r="A455" s="15" t="str">
        <f>INDEX('R1. Scenario specifications'!$C$11:$C$49,MATCH($B455,'R1. Scenario specifications'!$A$11:$A$49,0))</f>
        <v>Current 1.75DS, 2030 start, 'Expect the Unexpected' but with cheap energy efficiency</v>
      </c>
      <c r="B455" s="15" t="s">
        <v>42</v>
      </c>
      <c r="C455" s="15" t="s">
        <v>72</v>
      </c>
      <c r="D455" s="16">
        <v>0.68787021919935687</v>
      </c>
      <c r="E455" s="16">
        <v>0.6257617671977489</v>
      </c>
      <c r="F455" s="16">
        <v>0.52638824399517514</v>
      </c>
      <c r="G455" s="16">
        <v>0.35092549599678308</v>
      </c>
      <c r="H455" s="16">
        <v>0.17546274799839173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</row>
    <row r="456" spans="1:14" x14ac:dyDescent="0.3">
      <c r="A456" s="15" t="str">
        <f>INDEX('R1. Scenario specifications'!$C$11:$C$49,MATCH($B456,'R1. Scenario specifications'!$A$11:$A$49,0))</f>
        <v>Current 1.75DS, 2030 start, 'Expect the Unexpected' but with cheap energy efficiency</v>
      </c>
      <c r="B456" s="15" t="s">
        <v>42</v>
      </c>
      <c r="C456" s="15" t="s">
        <v>76</v>
      </c>
      <c r="D456" s="16">
        <v>1.963099940637433</v>
      </c>
      <c r="E456" s="16">
        <v>1.7858497922310177</v>
      </c>
      <c r="F456" s="16">
        <v>1.5022495547807513</v>
      </c>
      <c r="G456" s="16">
        <v>1.0014997031871673</v>
      </c>
      <c r="H456" s="16">
        <v>0.50074985159358421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</row>
    <row r="457" spans="1:14" x14ac:dyDescent="0.3">
      <c r="A457" s="15" t="str">
        <f>INDEX('R1. Scenario specifications'!$C$11:$C$49,MATCH($B457,'R1. Scenario specifications'!$A$11:$A$49,0))</f>
        <v>Current 1.75DS, 2030 start, 'Expect the Unexpected' but with cheap energy efficiency</v>
      </c>
      <c r="B457" s="15" t="s">
        <v>42</v>
      </c>
      <c r="C457" s="15" t="s">
        <v>73</v>
      </c>
      <c r="D457" s="16">
        <v>1517.4635089937533</v>
      </c>
      <c r="E457" s="16">
        <v>1704.941889708542</v>
      </c>
      <c r="F457" s="16">
        <v>2729.4881269668758</v>
      </c>
      <c r="G457" s="16">
        <v>4500.4567624903657</v>
      </c>
      <c r="H457" s="16">
        <v>19081.11687022249</v>
      </c>
      <c r="I457" s="16">
        <v>29464.113253971154</v>
      </c>
      <c r="J457" s="16">
        <v>47253.197218869718</v>
      </c>
      <c r="K457" s="16">
        <v>62330.90660478799</v>
      </c>
      <c r="L457" s="16">
        <v>94445.920664282443</v>
      </c>
      <c r="M457" s="16">
        <v>131882.22907486462</v>
      </c>
      <c r="N457" s="16">
        <v>173198.73011176279</v>
      </c>
    </row>
    <row r="458" spans="1:14" x14ac:dyDescent="0.3">
      <c r="A458" s="15" t="str">
        <f>INDEX('R1. Scenario specifications'!$C$11:$C$49,MATCH($B458,'R1. Scenario specifications'!$A$11:$A$49,0))</f>
        <v>Current 1.75DS, 2020 start, 'Expect the Unexpected' but with most conservative biomass CCS / NET technology cost assumptions</v>
      </c>
      <c r="B458" s="15" t="s">
        <v>43</v>
      </c>
      <c r="C458" s="15" t="s">
        <v>64</v>
      </c>
      <c r="D458" s="16">
        <v>225.4470750919798</v>
      </c>
      <c r="E458" s="16">
        <v>436.21576252446346</v>
      </c>
      <c r="F458" s="16">
        <v>2791.4850951746107</v>
      </c>
      <c r="G458" s="16">
        <v>11978.926662527523</v>
      </c>
      <c r="H458" s="16">
        <v>13334.464857396373</v>
      </c>
      <c r="I458" s="16">
        <v>5777.3438855087143</v>
      </c>
      <c r="J458" s="16">
        <v>831.06717804848199</v>
      </c>
      <c r="K458" s="16">
        <v>57.79498654528431</v>
      </c>
      <c r="L458" s="16">
        <v>77.039829510460606</v>
      </c>
      <c r="M458" s="16">
        <v>77.039829510460606</v>
      </c>
      <c r="N458" s="16">
        <v>87.8475192572038</v>
      </c>
    </row>
    <row r="459" spans="1:14" x14ac:dyDescent="0.3">
      <c r="A459" s="15" t="str">
        <f>INDEX('R1. Scenario specifications'!$C$11:$C$49,MATCH($B459,'R1. Scenario specifications'!$A$11:$A$49,0))</f>
        <v>Current 1.75DS, 2020 start, 'Expect the Unexpected' but with most conservative biomass CCS / NET technology cost assumptions</v>
      </c>
      <c r="B459" s="15" t="s">
        <v>43</v>
      </c>
      <c r="C459" s="15" t="s">
        <v>74</v>
      </c>
      <c r="D459" s="16">
        <v>0</v>
      </c>
      <c r="E459" s="16">
        <v>0</v>
      </c>
      <c r="F459" s="16">
        <v>0</v>
      </c>
      <c r="G459" s="16">
        <v>387.45830365557407</v>
      </c>
      <c r="H459" s="16">
        <v>2518.220389957859</v>
      </c>
      <c r="I459" s="16">
        <v>12580.171774650453</v>
      </c>
      <c r="J459" s="16">
        <v>39014.24388178745</v>
      </c>
      <c r="K459" s="16">
        <v>66096.583692161294</v>
      </c>
      <c r="L459" s="16">
        <v>83665.351841285563</v>
      </c>
      <c r="M459" s="16">
        <v>96106.507650460815</v>
      </c>
      <c r="N459" s="16">
        <v>102985.80598191061</v>
      </c>
    </row>
    <row r="460" spans="1:14" x14ac:dyDescent="0.3">
      <c r="A460" s="15" t="str">
        <f>INDEX('R1. Scenario specifications'!$C$11:$C$49,MATCH($B460,'R1. Scenario specifications'!$A$11:$A$49,0))</f>
        <v>Current 1.75DS, 2020 start, 'Expect the Unexpected' but with most conservative biomass CCS / NET technology cost assumptions</v>
      </c>
      <c r="B460" s="15" t="s">
        <v>43</v>
      </c>
      <c r="C460" s="15" t="s">
        <v>65</v>
      </c>
      <c r="D460" s="16">
        <v>32468.624412386762</v>
      </c>
      <c r="E460" s="16">
        <v>42253.589754542532</v>
      </c>
      <c r="F460" s="16">
        <v>31380.532283629185</v>
      </c>
      <c r="G460" s="16">
        <v>14479.760135730714</v>
      </c>
      <c r="H460" s="16">
        <v>354.73557462636069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</row>
    <row r="461" spans="1:14" x14ac:dyDescent="0.3">
      <c r="A461" s="15" t="str">
        <f>INDEX('R1. Scenario specifications'!$C$11:$C$49,MATCH($B461,'R1. Scenario specifications'!$A$11:$A$49,0))</f>
        <v>Current 1.75DS, 2020 start, 'Expect the Unexpected' but with most conservative biomass CCS / NET technology cost assumptions</v>
      </c>
      <c r="B461" s="15" t="s">
        <v>43</v>
      </c>
      <c r="C461" s="15" t="s">
        <v>66</v>
      </c>
      <c r="D461" s="16">
        <v>15194.635593940169</v>
      </c>
      <c r="E461" s="16">
        <v>15742.568461825467</v>
      </c>
      <c r="F461" s="16">
        <v>24458.947586771632</v>
      </c>
      <c r="G461" s="16">
        <v>18694.671974227265</v>
      </c>
      <c r="H461" s="16">
        <v>11360.773488940767</v>
      </c>
      <c r="I461" s="16">
        <v>5677.5600351352687</v>
      </c>
      <c r="J461" s="16">
        <v>1825.3065282431753</v>
      </c>
      <c r="K461" s="16">
        <v>323.37716296688882</v>
      </c>
      <c r="L461" s="16">
        <v>0</v>
      </c>
      <c r="M461" s="16">
        <v>0</v>
      </c>
      <c r="N461" s="16">
        <v>0</v>
      </c>
    </row>
    <row r="462" spans="1:14" x14ac:dyDescent="0.3">
      <c r="A462" s="15" t="str">
        <f>INDEX('R1. Scenario specifications'!$C$11:$C$49,MATCH($B462,'R1. Scenario specifications'!$A$11:$A$49,0))</f>
        <v>Current 1.75DS, 2020 start, 'Expect the Unexpected' but with most conservative biomass CCS / NET technology cost assumptions</v>
      </c>
      <c r="B462" s="15" t="s">
        <v>43</v>
      </c>
      <c r="C462" s="15" t="s">
        <v>75</v>
      </c>
      <c r="D462" s="16">
        <v>0</v>
      </c>
      <c r="E462" s="16">
        <v>0</v>
      </c>
      <c r="F462" s="16">
        <v>0</v>
      </c>
      <c r="G462" s="16">
        <v>38.449267952425956</v>
      </c>
      <c r="H462" s="16">
        <v>230.89528073092413</v>
      </c>
      <c r="I462" s="16">
        <v>1926.3086290553356</v>
      </c>
      <c r="J462" s="16">
        <v>3077.2495429010737</v>
      </c>
      <c r="K462" s="16">
        <v>4094.9229228850218</v>
      </c>
      <c r="L462" s="16">
        <v>7816.2580621988009</v>
      </c>
      <c r="M462" s="16">
        <v>10150.687580470079</v>
      </c>
      <c r="N462" s="16">
        <v>9186.4831058812815</v>
      </c>
    </row>
    <row r="463" spans="1:14" x14ac:dyDescent="0.3">
      <c r="A463" s="15" t="str">
        <f>INDEX('R1. Scenario specifications'!$C$11:$C$49,MATCH($B463,'R1. Scenario specifications'!$A$11:$A$49,0))</f>
        <v>Current 1.75DS, 2020 start, 'Expect the Unexpected' but with most conservative biomass CCS / NET technology cost assumptions</v>
      </c>
      <c r="B463" s="15" t="s">
        <v>43</v>
      </c>
      <c r="C463" s="15" t="s">
        <v>67</v>
      </c>
      <c r="D463" s="16">
        <v>202.44802165440652</v>
      </c>
      <c r="E463" s="16">
        <v>194.35225063586262</v>
      </c>
      <c r="F463" s="16">
        <v>2546.6819220132293</v>
      </c>
      <c r="G463" s="16">
        <v>4016.4485737409777</v>
      </c>
      <c r="H463" s="16">
        <v>5843.9404259274552</v>
      </c>
      <c r="I463" s="16">
        <v>9508.3694190731931</v>
      </c>
      <c r="J463" s="16">
        <v>10024.020295952643</v>
      </c>
      <c r="K463" s="16">
        <v>12783.337480155957</v>
      </c>
      <c r="L463" s="16">
        <v>18075.207171284736</v>
      </c>
      <c r="M463" s="16">
        <v>24588.236136177649</v>
      </c>
      <c r="N463" s="16">
        <v>26737.344741459099</v>
      </c>
    </row>
    <row r="464" spans="1:14" x14ac:dyDescent="0.3">
      <c r="A464" s="15" t="str">
        <f>INDEX('R1. Scenario specifications'!$C$11:$C$49,MATCH($B464,'R1. Scenario specifications'!$A$11:$A$49,0))</f>
        <v>Current 1.75DS, 2020 start, 'Expect the Unexpected' but with most conservative biomass CCS / NET technology cost assumptions</v>
      </c>
      <c r="B464" s="15" t="s">
        <v>43</v>
      </c>
      <c r="C464" s="15" t="s">
        <v>68</v>
      </c>
      <c r="D464" s="16">
        <v>10255.125599999994</v>
      </c>
      <c r="E464" s="16">
        <v>10316.025032480371</v>
      </c>
      <c r="F464" s="16">
        <v>14410.158052002915</v>
      </c>
      <c r="G464" s="16">
        <v>18365.896691052385</v>
      </c>
      <c r="H464" s="16">
        <v>21685.547791422803</v>
      </c>
      <c r="I464" s="16">
        <v>25004.663902744745</v>
      </c>
      <c r="J464" s="16">
        <v>26910.16849494541</v>
      </c>
      <c r="K464" s="16">
        <v>28949.399229713428</v>
      </c>
      <c r="L464" s="16">
        <v>33106.234994919236</v>
      </c>
      <c r="M464" s="16">
        <v>36454.381572817168</v>
      </c>
      <c r="N464" s="16">
        <v>37601.893167668743</v>
      </c>
    </row>
    <row r="465" spans="1:14" x14ac:dyDescent="0.3">
      <c r="A465" s="15" t="str">
        <f>INDEX('R1. Scenario specifications'!$C$11:$C$49,MATCH($B465,'R1. Scenario specifications'!$A$11:$A$49,0))</f>
        <v>Current 1.75DS, 2020 start, 'Expect the Unexpected' but with most conservative biomass CCS / NET technology cost assumptions</v>
      </c>
      <c r="B465" s="15" t="s">
        <v>43</v>
      </c>
      <c r="C465" s="15" t="s">
        <v>69</v>
      </c>
      <c r="D465" s="16">
        <v>9499.4101148835816</v>
      </c>
      <c r="E465" s="16">
        <v>9854.768593125913</v>
      </c>
      <c r="F465" s="16">
        <v>13753.197500000006</v>
      </c>
      <c r="G465" s="16">
        <v>14596.416971320803</v>
      </c>
      <c r="H465" s="16">
        <v>17114.654983138742</v>
      </c>
      <c r="I465" s="16">
        <v>23128.918657027483</v>
      </c>
      <c r="J465" s="16">
        <v>26648.822845456754</v>
      </c>
      <c r="K465" s="16">
        <v>32022.411220642774</v>
      </c>
      <c r="L465" s="16">
        <v>36283.729845059897</v>
      </c>
      <c r="M465" s="16">
        <v>38453.579999999987</v>
      </c>
      <c r="N465" s="16">
        <v>38483.456921536723</v>
      </c>
    </row>
    <row r="466" spans="1:14" x14ac:dyDescent="0.3">
      <c r="A466" s="15" t="str">
        <f>INDEX('R1. Scenario specifications'!$C$11:$C$49,MATCH($B466,'R1. Scenario specifications'!$A$11:$A$49,0))</f>
        <v>Current 1.75DS, 2020 start, 'Expect the Unexpected' but with most conservative biomass CCS / NET technology cost assumptions</v>
      </c>
      <c r="B466" s="15" t="s">
        <v>43</v>
      </c>
      <c r="C466" s="15" t="s">
        <v>70</v>
      </c>
      <c r="D466" s="16">
        <v>2379.5369238501598</v>
      </c>
      <c r="E466" s="16">
        <v>2356.8190162179044</v>
      </c>
      <c r="F466" s="16">
        <v>2308.8771400062924</v>
      </c>
      <c r="G466" s="16">
        <v>1503.822355161187</v>
      </c>
      <c r="H466" s="16">
        <v>734.1545938257558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</row>
    <row r="467" spans="1:14" x14ac:dyDescent="0.3">
      <c r="A467" s="15" t="str">
        <f>INDEX('R1. Scenario specifications'!$C$11:$C$49,MATCH($B467,'R1. Scenario specifications'!$A$11:$A$49,0))</f>
        <v>Current 1.75DS, 2020 start, 'Expect the Unexpected' but with most conservative biomass CCS / NET technology cost assumptions</v>
      </c>
      <c r="B467" s="15" t="s">
        <v>43</v>
      </c>
      <c r="C467" s="15" t="s">
        <v>71</v>
      </c>
      <c r="D467" s="16">
        <v>67.937052631788802</v>
      </c>
      <c r="E467" s="16">
        <v>458.66984800047192</v>
      </c>
      <c r="F467" s="16">
        <v>1278.4438452900149</v>
      </c>
      <c r="G467" s="16">
        <v>5921.4226643889124</v>
      </c>
      <c r="H467" s="16">
        <v>20565.437894310817</v>
      </c>
      <c r="I467" s="16">
        <v>30175.024499776562</v>
      </c>
      <c r="J467" s="16">
        <v>40087.093974985342</v>
      </c>
      <c r="K467" s="16">
        <v>62294.089154326211</v>
      </c>
      <c r="L467" s="16">
        <v>92127.00621591846</v>
      </c>
      <c r="M467" s="16">
        <v>114197.67858385119</v>
      </c>
      <c r="N467" s="16">
        <v>125035.28484151227</v>
      </c>
    </row>
    <row r="468" spans="1:14" x14ac:dyDescent="0.3">
      <c r="A468" s="15" t="str">
        <f>INDEX('R1. Scenario specifications'!$C$11:$C$49,MATCH($B468,'R1. Scenario specifications'!$A$11:$A$49,0))</f>
        <v>Current 1.75DS, 2020 start, 'Expect the Unexpected' but with most conservative biomass CCS / NET technology cost assumptions</v>
      </c>
      <c r="B468" s="15" t="s">
        <v>43</v>
      </c>
      <c r="C468" s="15" t="s">
        <v>72</v>
      </c>
      <c r="D468" s="16">
        <v>0.68787021919935687</v>
      </c>
      <c r="E468" s="16">
        <v>0.6257617671977489</v>
      </c>
      <c r="F468" s="16">
        <v>0.52638824399517514</v>
      </c>
      <c r="G468" s="16">
        <v>0.35092549599678308</v>
      </c>
      <c r="H468" s="16">
        <v>0.17546274799839173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</row>
    <row r="469" spans="1:14" x14ac:dyDescent="0.3">
      <c r="A469" s="15" t="str">
        <f>INDEX('R1. Scenario specifications'!$C$11:$C$49,MATCH($B469,'R1. Scenario specifications'!$A$11:$A$49,0))</f>
        <v>Current 1.75DS, 2020 start, 'Expect the Unexpected' but with most conservative biomass CCS / NET technology cost assumptions</v>
      </c>
      <c r="B469" s="15" t="s">
        <v>43</v>
      </c>
      <c r="C469" s="15" t="s">
        <v>76</v>
      </c>
      <c r="D469" s="16">
        <v>1.963099940637433</v>
      </c>
      <c r="E469" s="16">
        <v>1.7858497922310177</v>
      </c>
      <c r="F469" s="16">
        <v>1.5022495547807513</v>
      </c>
      <c r="G469" s="16">
        <v>1.0014997031871673</v>
      </c>
      <c r="H469" s="16">
        <v>0.50074985159358421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</row>
    <row r="470" spans="1:14" x14ac:dyDescent="0.3">
      <c r="A470" s="15" t="str">
        <f>INDEX('R1. Scenario specifications'!$C$11:$C$49,MATCH($B470,'R1. Scenario specifications'!$A$11:$A$49,0))</f>
        <v>Current 1.75DS, 2020 start, 'Expect the Unexpected' but with most conservative biomass CCS / NET technology cost assumptions</v>
      </c>
      <c r="B470" s="15" t="s">
        <v>43</v>
      </c>
      <c r="C470" s="15" t="s">
        <v>73</v>
      </c>
      <c r="D470" s="16">
        <v>1517.4635089937533</v>
      </c>
      <c r="E470" s="16">
        <v>1704.941889708542</v>
      </c>
      <c r="F470" s="16">
        <v>2729.4881269668758</v>
      </c>
      <c r="G470" s="16">
        <v>12784.679465457384</v>
      </c>
      <c r="H470" s="16">
        <v>26991.848460214107</v>
      </c>
      <c r="I470" s="16">
        <v>33022.64098260257</v>
      </c>
      <c r="J470" s="16">
        <v>48857.369458951267</v>
      </c>
      <c r="K470" s="16">
        <v>79264.21520341374</v>
      </c>
      <c r="L470" s="16">
        <v>125805.31518014136</v>
      </c>
      <c r="M470" s="16">
        <v>172392.66862604837</v>
      </c>
      <c r="N470" s="16">
        <v>209285.27457369363</v>
      </c>
    </row>
    <row r="471" spans="1:14" x14ac:dyDescent="0.3">
      <c r="A471" s="15" t="str">
        <f>INDEX('R1. Scenario specifications'!$C$11:$C$49,MATCH($B471,'R1. Scenario specifications'!$A$11:$A$49,0))</f>
        <v>Current 1.75DS, 2030 start, 'Expect the Unexpected' but with most conservative biomass CCS / NET technology cost assumptions</v>
      </c>
      <c r="B471" s="15" t="s">
        <v>44</v>
      </c>
      <c r="C471" s="15" t="s">
        <v>64</v>
      </c>
      <c r="D471" s="16">
        <v>225.4470750919798</v>
      </c>
      <c r="E471" s="16">
        <v>436.21576252446346</v>
      </c>
      <c r="F471" s="16">
        <v>2791.4850951746107</v>
      </c>
      <c r="G471" s="16">
        <v>11749.6186402398</v>
      </c>
      <c r="H471" s="16">
        <v>15036.368519196403</v>
      </c>
      <c r="I471" s="16">
        <v>9001.266124630336</v>
      </c>
      <c r="J471" s="16">
        <v>704.15254559651271</v>
      </c>
      <c r="K471" s="16">
        <v>2.2443141043927799</v>
      </c>
      <c r="L471" s="16">
        <v>6.7127232671928203</v>
      </c>
      <c r="M471" s="16">
        <v>74.062174683792506</v>
      </c>
      <c r="N471" s="16">
        <v>74.062174683792506</v>
      </c>
    </row>
    <row r="472" spans="1:14" x14ac:dyDescent="0.3">
      <c r="A472" s="15" t="str">
        <f>INDEX('R1. Scenario specifications'!$C$11:$C$49,MATCH($B472,'R1. Scenario specifications'!$A$11:$A$49,0))</f>
        <v>Current 1.75DS, 2030 start, 'Expect the Unexpected' but with most conservative biomass CCS / NET technology cost assumptions</v>
      </c>
      <c r="B472" s="15" t="s">
        <v>44</v>
      </c>
      <c r="C472" s="15" t="s">
        <v>74</v>
      </c>
      <c r="D472" s="16">
        <v>0</v>
      </c>
      <c r="E472" s="16">
        <v>0</v>
      </c>
      <c r="F472" s="16">
        <v>0</v>
      </c>
      <c r="G472" s="16">
        <v>0</v>
      </c>
      <c r="H472" s="16">
        <v>412.10569001230579</v>
      </c>
      <c r="I472" s="16">
        <v>7771.6647723128372</v>
      </c>
      <c r="J472" s="16">
        <v>47293.355137104176</v>
      </c>
      <c r="K472" s="16">
        <v>62870.065692807075</v>
      </c>
      <c r="L472" s="16">
        <v>79733.523794668174</v>
      </c>
      <c r="M472" s="16">
        <v>93044.297202973816</v>
      </c>
      <c r="N472" s="16">
        <v>100987.03538461687</v>
      </c>
    </row>
    <row r="473" spans="1:14" x14ac:dyDescent="0.3">
      <c r="A473" s="15" t="str">
        <f>INDEX('R1. Scenario specifications'!$C$11:$C$49,MATCH($B473,'R1. Scenario specifications'!$A$11:$A$49,0))</f>
        <v>Current 1.75DS, 2030 start, 'Expect the Unexpected' but with most conservative biomass CCS / NET technology cost assumptions</v>
      </c>
      <c r="B473" s="15" t="s">
        <v>44</v>
      </c>
      <c r="C473" s="15" t="s">
        <v>65</v>
      </c>
      <c r="D473" s="16">
        <v>32468.624412386762</v>
      </c>
      <c r="E473" s="16">
        <v>42253.589754542532</v>
      </c>
      <c r="F473" s="16">
        <v>31380.532283629185</v>
      </c>
      <c r="G473" s="16">
        <v>27415.193343318369</v>
      </c>
      <c r="H473" s="16">
        <v>1136.1385898821916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</row>
    <row r="474" spans="1:14" x14ac:dyDescent="0.3">
      <c r="A474" s="15" t="str">
        <f>INDEX('R1. Scenario specifications'!$C$11:$C$49,MATCH($B474,'R1. Scenario specifications'!$A$11:$A$49,0))</f>
        <v>Current 1.75DS, 2030 start, 'Expect the Unexpected' but with most conservative biomass CCS / NET technology cost assumptions</v>
      </c>
      <c r="B474" s="15" t="s">
        <v>44</v>
      </c>
      <c r="C474" s="15" t="s">
        <v>66</v>
      </c>
      <c r="D474" s="16">
        <v>15194.635593940169</v>
      </c>
      <c r="E474" s="16">
        <v>15742.568461825467</v>
      </c>
      <c r="F474" s="16">
        <v>24458.947586771632</v>
      </c>
      <c r="G474" s="16">
        <v>20618.938999923124</v>
      </c>
      <c r="H474" s="16">
        <v>18066.744914860166</v>
      </c>
      <c r="I474" s="16">
        <v>7858.8966747081931</v>
      </c>
      <c r="J474" s="16">
        <v>4742.3318749254422</v>
      </c>
      <c r="K474" s="16">
        <v>167.92297894338066</v>
      </c>
      <c r="L474" s="16">
        <v>0</v>
      </c>
      <c r="M474" s="16">
        <v>0</v>
      </c>
      <c r="N474" s="16">
        <v>0</v>
      </c>
    </row>
    <row r="475" spans="1:14" x14ac:dyDescent="0.3">
      <c r="A475" s="15" t="str">
        <f>INDEX('R1. Scenario specifications'!$C$11:$C$49,MATCH($B475,'R1. Scenario specifications'!$A$11:$A$49,0))</f>
        <v>Current 1.75DS, 2030 start, 'Expect the Unexpected' but with most conservative biomass CCS / NET technology cost assumptions</v>
      </c>
      <c r="B475" s="15" t="s">
        <v>44</v>
      </c>
      <c r="C475" s="15" t="s">
        <v>75</v>
      </c>
      <c r="D475" s="16">
        <v>0</v>
      </c>
      <c r="E475" s="16">
        <v>0</v>
      </c>
      <c r="F475" s="16">
        <v>0</v>
      </c>
      <c r="G475" s="16">
        <v>0</v>
      </c>
      <c r="H475" s="16">
        <v>13.801881595694169</v>
      </c>
      <c r="I475" s="16">
        <v>186.47771595553769</v>
      </c>
      <c r="J475" s="16">
        <v>1955.7830163115871</v>
      </c>
      <c r="K475" s="16">
        <v>3418.8617509399455</v>
      </c>
      <c r="L475" s="16">
        <v>5827.2153761790214</v>
      </c>
      <c r="M475" s="16">
        <v>7804.3255594829661</v>
      </c>
      <c r="N475" s="16">
        <v>9898.7811032497848</v>
      </c>
    </row>
    <row r="476" spans="1:14" x14ac:dyDescent="0.3">
      <c r="A476" s="15" t="str">
        <f>INDEX('R1. Scenario specifications'!$C$11:$C$49,MATCH($B476,'R1. Scenario specifications'!$A$11:$A$49,0))</f>
        <v>Current 1.75DS, 2030 start, 'Expect the Unexpected' but with most conservative biomass CCS / NET technology cost assumptions</v>
      </c>
      <c r="B476" s="15" t="s">
        <v>44</v>
      </c>
      <c r="C476" s="15" t="s">
        <v>67</v>
      </c>
      <c r="D476" s="16">
        <v>202.44802165440652</v>
      </c>
      <c r="E476" s="16">
        <v>194.35225063586262</v>
      </c>
      <c r="F476" s="16">
        <v>2546.6819220132293</v>
      </c>
      <c r="G476" s="16">
        <v>4016.4485737409777</v>
      </c>
      <c r="H476" s="16">
        <v>6105.6840462034952</v>
      </c>
      <c r="I476" s="16">
        <v>11245.470334093039</v>
      </c>
      <c r="J476" s="16">
        <v>14846.925492764391</v>
      </c>
      <c r="K476" s="16">
        <v>14822.350323433957</v>
      </c>
      <c r="L476" s="16">
        <v>16184.163502966217</v>
      </c>
      <c r="M476" s="16">
        <v>23051.390572711069</v>
      </c>
      <c r="N476" s="16">
        <v>26125.787053001666</v>
      </c>
    </row>
    <row r="477" spans="1:14" x14ac:dyDescent="0.3">
      <c r="A477" s="15" t="str">
        <f>INDEX('R1. Scenario specifications'!$C$11:$C$49,MATCH($B477,'R1. Scenario specifications'!$A$11:$A$49,0))</f>
        <v>Current 1.75DS, 2030 start, 'Expect the Unexpected' but with most conservative biomass CCS / NET technology cost assumptions</v>
      </c>
      <c r="B477" s="15" t="s">
        <v>44</v>
      </c>
      <c r="C477" s="15" t="s">
        <v>68</v>
      </c>
      <c r="D477" s="16">
        <v>10255.125599999994</v>
      </c>
      <c r="E477" s="16">
        <v>10316.025032480371</v>
      </c>
      <c r="F477" s="16">
        <v>14410.158052002915</v>
      </c>
      <c r="G477" s="16">
        <v>17748.387078330801</v>
      </c>
      <c r="H477" s="16">
        <v>20696.135251799315</v>
      </c>
      <c r="I477" s="16">
        <v>27187.387226424002</v>
      </c>
      <c r="J477" s="16">
        <v>29495.414580696874</v>
      </c>
      <c r="K477" s="16">
        <v>30822.012481962774</v>
      </c>
      <c r="L477" s="16">
        <v>33869.202991641127</v>
      </c>
      <c r="M477" s="16">
        <v>36769.436589251258</v>
      </c>
      <c r="N477" s="16">
        <v>37984.542341292006</v>
      </c>
    </row>
    <row r="478" spans="1:14" x14ac:dyDescent="0.3">
      <c r="A478" s="15" t="str">
        <f>INDEX('R1. Scenario specifications'!$C$11:$C$49,MATCH($B478,'R1. Scenario specifications'!$A$11:$A$49,0))</f>
        <v>Current 1.75DS, 2030 start, 'Expect the Unexpected' but with most conservative biomass CCS / NET technology cost assumptions</v>
      </c>
      <c r="B478" s="15" t="s">
        <v>44</v>
      </c>
      <c r="C478" s="15" t="s">
        <v>69</v>
      </c>
      <c r="D478" s="16">
        <v>9499.4101148835816</v>
      </c>
      <c r="E478" s="16">
        <v>9854.768593125913</v>
      </c>
      <c r="F478" s="16">
        <v>13753.197500000006</v>
      </c>
      <c r="G478" s="16">
        <v>14596.416971320803</v>
      </c>
      <c r="H478" s="16">
        <v>15649.957222630914</v>
      </c>
      <c r="I478" s="16">
        <v>24925.344846272608</v>
      </c>
      <c r="J478" s="16">
        <v>29999.287499999984</v>
      </c>
      <c r="K478" s="16">
        <v>32022.49397870298</v>
      </c>
      <c r="L478" s="16">
        <v>35461.490378522329</v>
      </c>
      <c r="M478" s="16">
        <v>38453.579999999994</v>
      </c>
      <c r="N478" s="16">
        <v>39725.102296283228</v>
      </c>
    </row>
    <row r="479" spans="1:14" x14ac:dyDescent="0.3">
      <c r="A479" s="15" t="str">
        <f>INDEX('R1. Scenario specifications'!$C$11:$C$49,MATCH($B479,'R1. Scenario specifications'!$A$11:$A$49,0))</f>
        <v>Current 1.75DS, 2030 start, 'Expect the Unexpected' but with most conservative biomass CCS / NET technology cost assumptions</v>
      </c>
      <c r="B479" s="15" t="s">
        <v>44</v>
      </c>
      <c r="C479" s="15" t="s">
        <v>70</v>
      </c>
      <c r="D479" s="16">
        <v>2379.5369238501598</v>
      </c>
      <c r="E479" s="16">
        <v>2356.8190162179044</v>
      </c>
      <c r="F479" s="16">
        <v>2308.8771400062924</v>
      </c>
      <c r="G479" s="16">
        <v>1517.9912138207492</v>
      </c>
      <c r="H479" s="16">
        <v>749.73089997130091</v>
      </c>
      <c r="I479" s="16">
        <v>0</v>
      </c>
      <c r="J479" s="16">
        <v>0</v>
      </c>
      <c r="K479" s="16">
        <v>0</v>
      </c>
      <c r="L479" s="16">
        <v>0</v>
      </c>
      <c r="M479" s="16">
        <v>0</v>
      </c>
      <c r="N479" s="16">
        <v>0</v>
      </c>
    </row>
    <row r="480" spans="1:14" x14ac:dyDescent="0.3">
      <c r="A480" s="15" t="str">
        <f>INDEX('R1. Scenario specifications'!$C$11:$C$49,MATCH($B480,'R1. Scenario specifications'!$A$11:$A$49,0))</f>
        <v>Current 1.75DS, 2030 start, 'Expect the Unexpected' but with most conservative biomass CCS / NET technology cost assumptions</v>
      </c>
      <c r="B480" s="15" t="s">
        <v>44</v>
      </c>
      <c r="C480" s="15" t="s">
        <v>71</v>
      </c>
      <c r="D480" s="16">
        <v>67.937052631788802</v>
      </c>
      <c r="E480" s="16">
        <v>458.66984800047192</v>
      </c>
      <c r="F480" s="16">
        <v>1278.4438452900149</v>
      </c>
      <c r="G480" s="16">
        <v>3882.7361780122792</v>
      </c>
      <c r="H480" s="16">
        <v>16252.465255636838</v>
      </c>
      <c r="I480" s="16">
        <v>33901.893952025246</v>
      </c>
      <c r="J480" s="16">
        <v>53521.925874542692</v>
      </c>
      <c r="K480" s="16">
        <v>69168.909989525069</v>
      </c>
      <c r="L480" s="16">
        <v>90112.476561177886</v>
      </c>
      <c r="M480" s="16">
        <v>106901.58647068001</v>
      </c>
      <c r="N480" s="16">
        <v>122821.49751094119</v>
      </c>
    </row>
    <row r="481" spans="1:14" x14ac:dyDescent="0.3">
      <c r="A481" s="15" t="str">
        <f>INDEX('R1. Scenario specifications'!$C$11:$C$49,MATCH($B481,'R1. Scenario specifications'!$A$11:$A$49,0))</f>
        <v>Current 1.75DS, 2030 start, 'Expect the Unexpected' but with most conservative biomass CCS / NET technology cost assumptions</v>
      </c>
      <c r="B481" s="15" t="s">
        <v>44</v>
      </c>
      <c r="C481" s="15" t="s">
        <v>72</v>
      </c>
      <c r="D481" s="16">
        <v>0.68787021919935687</v>
      </c>
      <c r="E481" s="16">
        <v>0.6257617671977489</v>
      </c>
      <c r="F481" s="16">
        <v>0.52638824399517514</v>
      </c>
      <c r="G481" s="16">
        <v>0.35092549599678308</v>
      </c>
      <c r="H481" s="16">
        <v>0.17546274799839173</v>
      </c>
      <c r="I481" s="16">
        <v>0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</row>
    <row r="482" spans="1:14" x14ac:dyDescent="0.3">
      <c r="A482" s="15" t="str">
        <f>INDEX('R1. Scenario specifications'!$C$11:$C$49,MATCH($B482,'R1. Scenario specifications'!$A$11:$A$49,0))</f>
        <v>Current 1.75DS, 2030 start, 'Expect the Unexpected' but with most conservative biomass CCS / NET technology cost assumptions</v>
      </c>
      <c r="B482" s="15" t="s">
        <v>44</v>
      </c>
      <c r="C482" s="15" t="s">
        <v>76</v>
      </c>
      <c r="D482" s="16">
        <v>1.963099940637433</v>
      </c>
      <c r="E482" s="16">
        <v>1.7858497922310177</v>
      </c>
      <c r="F482" s="16">
        <v>1.5022495547807513</v>
      </c>
      <c r="G482" s="16">
        <v>1.0014997031871673</v>
      </c>
      <c r="H482" s="16">
        <v>0.50074985159358409</v>
      </c>
      <c r="I482" s="16">
        <v>0</v>
      </c>
      <c r="J482" s="16">
        <v>0</v>
      </c>
      <c r="K482" s="16">
        <v>0</v>
      </c>
      <c r="L482" s="16">
        <v>0</v>
      </c>
      <c r="M482" s="16">
        <v>0</v>
      </c>
      <c r="N482" s="16">
        <v>0</v>
      </c>
    </row>
    <row r="483" spans="1:14" x14ac:dyDescent="0.3">
      <c r="A483" s="15" t="str">
        <f>INDEX('R1. Scenario specifications'!$C$11:$C$49,MATCH($B483,'R1. Scenario specifications'!$A$11:$A$49,0))</f>
        <v>Current 1.75DS, 2030 start, 'Expect the Unexpected' but with most conservative biomass CCS / NET technology cost assumptions</v>
      </c>
      <c r="B483" s="15" t="s">
        <v>44</v>
      </c>
      <c r="C483" s="15" t="s">
        <v>73</v>
      </c>
      <c r="D483" s="16">
        <v>1517.4635089937533</v>
      </c>
      <c r="E483" s="16">
        <v>1704.941889708542</v>
      </c>
      <c r="F483" s="16">
        <v>2729.4881269668758</v>
      </c>
      <c r="G483" s="16">
        <v>4500.4567624903657</v>
      </c>
      <c r="H483" s="16">
        <v>19492.997300400944</v>
      </c>
      <c r="I483" s="16">
        <v>35187.023328478135</v>
      </c>
      <c r="J483" s="16">
        <v>57211.740433044142</v>
      </c>
      <c r="K483" s="16">
        <v>80176.271523066287</v>
      </c>
      <c r="L483" s="16">
        <v>117645.12203850123</v>
      </c>
      <c r="M483" s="16">
        <v>160682.20683955113</v>
      </c>
      <c r="N483" s="16">
        <v>205379.31574270513</v>
      </c>
    </row>
    <row r="484" spans="1:14" x14ac:dyDescent="0.3">
      <c r="A484" s="15" t="str">
        <f>INDEX('R1. Scenario specifications'!$C$11:$C$49,MATCH($B484,'R1. Scenario specifications'!$A$11:$A$49,0))</f>
        <v>Current 2DS, 2030 start, 'Expect the Unexpected' but with cheap renewables</v>
      </c>
      <c r="B484" s="15" t="s">
        <v>45</v>
      </c>
      <c r="C484" s="15" t="s">
        <v>64</v>
      </c>
      <c r="D484" s="16">
        <v>225.4470750919798</v>
      </c>
      <c r="E484" s="16">
        <v>436.21576252446346</v>
      </c>
      <c r="F484" s="16">
        <v>2791.4850951746107</v>
      </c>
      <c r="G484" s="16">
        <v>11749.6186402398</v>
      </c>
      <c r="H484" s="16">
        <v>15762.229042720635</v>
      </c>
      <c r="I484" s="16">
        <v>13991.146666530565</v>
      </c>
      <c r="J484" s="16">
        <v>6289.1824881025623</v>
      </c>
      <c r="K484" s="16">
        <v>1212.645223630245</v>
      </c>
      <c r="L484" s="16">
        <v>157.2105718197123</v>
      </c>
      <c r="M484" s="16">
        <v>74.062502129088799</v>
      </c>
      <c r="N484" s="16">
        <v>74.062502129088799</v>
      </c>
    </row>
    <row r="485" spans="1:14" x14ac:dyDescent="0.3">
      <c r="A485" s="15" t="str">
        <f>INDEX('R1. Scenario specifications'!$C$11:$C$49,MATCH($B485,'R1. Scenario specifications'!$A$11:$A$49,0))</f>
        <v>Current 2DS, 2030 start, 'Expect the Unexpected' but with cheap renewables</v>
      </c>
      <c r="B485" s="15" t="s">
        <v>45</v>
      </c>
      <c r="C485" s="15" t="s">
        <v>74</v>
      </c>
      <c r="D485" s="16">
        <v>0</v>
      </c>
      <c r="E485" s="16">
        <v>0</v>
      </c>
      <c r="F485" s="16">
        <v>0</v>
      </c>
      <c r="G485" s="16">
        <v>0</v>
      </c>
      <c r="H485" s="16">
        <v>283.52629509899162</v>
      </c>
      <c r="I485" s="16">
        <v>2276.460713554015</v>
      </c>
      <c r="J485" s="16">
        <v>14373.065015545317</v>
      </c>
      <c r="K485" s="16">
        <v>40300.492597029246</v>
      </c>
      <c r="L485" s="16">
        <v>69309.00989591649</v>
      </c>
      <c r="M485" s="16">
        <v>87364.133318294975</v>
      </c>
      <c r="N485" s="16">
        <v>93280.359216988611</v>
      </c>
    </row>
    <row r="486" spans="1:14" x14ac:dyDescent="0.3">
      <c r="A486" s="15" t="str">
        <f>INDEX('R1. Scenario specifications'!$C$11:$C$49,MATCH($B486,'R1. Scenario specifications'!$A$11:$A$49,0))</f>
        <v>Current 2DS, 2030 start, 'Expect the Unexpected' but with cheap renewables</v>
      </c>
      <c r="B486" s="15" t="s">
        <v>45</v>
      </c>
      <c r="C486" s="15" t="s">
        <v>65</v>
      </c>
      <c r="D486" s="16">
        <v>32468.624412386762</v>
      </c>
      <c r="E486" s="16">
        <v>42253.589754542532</v>
      </c>
      <c r="F486" s="16">
        <v>31380.532283629185</v>
      </c>
      <c r="G486" s="16">
        <v>27415.193343318369</v>
      </c>
      <c r="H486" s="16">
        <v>6089.2828268101039</v>
      </c>
      <c r="I486" s="16">
        <v>0</v>
      </c>
      <c r="J486" s="16">
        <v>0</v>
      </c>
      <c r="K486" s="16">
        <v>0</v>
      </c>
      <c r="L486" s="16">
        <v>0</v>
      </c>
      <c r="M486" s="16">
        <v>0</v>
      </c>
      <c r="N486" s="16">
        <v>0</v>
      </c>
    </row>
    <row r="487" spans="1:14" x14ac:dyDescent="0.3">
      <c r="A487" s="15" t="str">
        <f>INDEX('R1. Scenario specifications'!$C$11:$C$49,MATCH($B487,'R1. Scenario specifications'!$A$11:$A$49,0))</f>
        <v>Current 2DS, 2030 start, 'Expect the Unexpected' but with cheap renewables</v>
      </c>
      <c r="B487" s="15" t="s">
        <v>45</v>
      </c>
      <c r="C487" s="15" t="s">
        <v>66</v>
      </c>
      <c r="D487" s="16">
        <v>15194.635593940169</v>
      </c>
      <c r="E487" s="16">
        <v>15742.568461825467</v>
      </c>
      <c r="F487" s="16">
        <v>24458.947586771632</v>
      </c>
      <c r="G487" s="16">
        <v>20618.938999923124</v>
      </c>
      <c r="H487" s="16">
        <v>17626.969152115875</v>
      </c>
      <c r="I487" s="16">
        <v>7597.3614099229217</v>
      </c>
      <c r="J487" s="16">
        <v>4820.1274239640043</v>
      </c>
      <c r="K487" s="16">
        <v>2068.965773674086</v>
      </c>
      <c r="L487" s="16">
        <v>351.29669226407248</v>
      </c>
      <c r="M487" s="16">
        <v>117.79267927564899</v>
      </c>
      <c r="N487" s="16">
        <v>0</v>
      </c>
    </row>
    <row r="488" spans="1:14" x14ac:dyDescent="0.3">
      <c r="A488" s="15" t="str">
        <f>INDEX('R1. Scenario specifications'!$C$11:$C$49,MATCH($B488,'R1. Scenario specifications'!$A$11:$A$49,0))</f>
        <v>Current 2DS, 2030 start, 'Expect the Unexpected' but with cheap renewables</v>
      </c>
      <c r="B488" s="15" t="s">
        <v>45</v>
      </c>
      <c r="C488" s="15" t="s">
        <v>75</v>
      </c>
      <c r="D488" s="16">
        <v>0</v>
      </c>
      <c r="E488" s="16">
        <v>0</v>
      </c>
      <c r="F488" s="16">
        <v>0</v>
      </c>
      <c r="G488" s="16">
        <v>0</v>
      </c>
      <c r="H488" s="16">
        <v>28.393838107200004</v>
      </c>
      <c r="I488" s="16">
        <v>82.925687377023081</v>
      </c>
      <c r="J488" s="16">
        <v>1144.8078863541621</v>
      </c>
      <c r="K488" s="16">
        <v>1311.5880538813465</v>
      </c>
      <c r="L488" s="16">
        <v>2711.0802955669669</v>
      </c>
      <c r="M488" s="16">
        <v>5890.4710286623422</v>
      </c>
      <c r="N488" s="16">
        <v>7938.5826134511581</v>
      </c>
    </row>
    <row r="489" spans="1:14" x14ac:dyDescent="0.3">
      <c r="A489" s="15" t="str">
        <f>INDEX('R1. Scenario specifications'!$C$11:$C$49,MATCH($B489,'R1. Scenario specifications'!$A$11:$A$49,0))</f>
        <v>Current 2DS, 2030 start, 'Expect the Unexpected' but with cheap renewables</v>
      </c>
      <c r="B489" s="15" t="s">
        <v>45</v>
      </c>
      <c r="C489" s="15" t="s">
        <v>67</v>
      </c>
      <c r="D489" s="16">
        <v>202.44802165440652</v>
      </c>
      <c r="E489" s="16">
        <v>194.35225063586262</v>
      </c>
      <c r="F489" s="16">
        <v>2546.6819220132293</v>
      </c>
      <c r="G489" s="16">
        <v>4016.4485737409777</v>
      </c>
      <c r="H489" s="16">
        <v>5549.9765204849646</v>
      </c>
      <c r="I489" s="16">
        <v>7807.251379049243</v>
      </c>
      <c r="J489" s="16">
        <v>10292.645650510349</v>
      </c>
      <c r="K489" s="16">
        <v>10230.879968606625</v>
      </c>
      <c r="L489" s="16">
        <v>11189.187744608458</v>
      </c>
      <c r="M489" s="16">
        <v>17639.492714985812</v>
      </c>
      <c r="N489" s="16">
        <v>25541.414046235066</v>
      </c>
    </row>
    <row r="490" spans="1:14" x14ac:dyDescent="0.3">
      <c r="A490" s="15" t="str">
        <f>INDEX('R1. Scenario specifications'!$C$11:$C$49,MATCH($B490,'R1. Scenario specifications'!$A$11:$A$49,0))</f>
        <v>Current 2DS, 2030 start, 'Expect the Unexpected' but with cheap renewables</v>
      </c>
      <c r="B490" s="15" t="s">
        <v>45</v>
      </c>
      <c r="C490" s="15" t="s">
        <v>68</v>
      </c>
      <c r="D490" s="16">
        <v>10255.125599999994</v>
      </c>
      <c r="E490" s="16">
        <v>10316.025032480371</v>
      </c>
      <c r="F490" s="16">
        <v>14410.158052002915</v>
      </c>
      <c r="G490" s="16">
        <v>17748.387078330801</v>
      </c>
      <c r="H490" s="16">
        <v>20430.984238061246</v>
      </c>
      <c r="I490" s="16">
        <v>24814.69989761995</v>
      </c>
      <c r="J490" s="16">
        <v>26335.732885844154</v>
      </c>
      <c r="K490" s="16">
        <v>27429.143317712922</v>
      </c>
      <c r="L490" s="16">
        <v>29252.569287022496</v>
      </c>
      <c r="M490" s="16">
        <v>34459.965773078387</v>
      </c>
      <c r="N490" s="16">
        <v>38143.233620268089</v>
      </c>
    </row>
    <row r="491" spans="1:14" x14ac:dyDescent="0.3">
      <c r="A491" s="15" t="str">
        <f>INDEX('R1. Scenario specifications'!$C$11:$C$49,MATCH($B491,'R1. Scenario specifications'!$A$11:$A$49,0))</f>
        <v>Current 2DS, 2030 start, 'Expect the Unexpected' but with cheap renewables</v>
      </c>
      <c r="B491" s="15" t="s">
        <v>45</v>
      </c>
      <c r="C491" s="15" t="s">
        <v>69</v>
      </c>
      <c r="D491" s="16">
        <v>9499.4101148835816</v>
      </c>
      <c r="E491" s="16">
        <v>9854.768593125913</v>
      </c>
      <c r="F491" s="16">
        <v>13753.197500000006</v>
      </c>
      <c r="G491" s="16">
        <v>14596.416971320803</v>
      </c>
      <c r="H491" s="16">
        <v>15649.957222630914</v>
      </c>
      <c r="I491" s="16">
        <v>21767.77673321576</v>
      </c>
      <c r="J491" s="16">
        <v>25961.037628372826</v>
      </c>
      <c r="K491" s="16">
        <v>30611.350292962139</v>
      </c>
      <c r="L491" s="16">
        <v>35144.14293045958</v>
      </c>
      <c r="M491" s="16">
        <v>38198.854711411703</v>
      </c>
      <c r="N491" s="16">
        <v>39733.174999999996</v>
      </c>
    </row>
    <row r="492" spans="1:14" x14ac:dyDescent="0.3">
      <c r="A492" s="15" t="str">
        <f>INDEX('R1. Scenario specifications'!$C$11:$C$49,MATCH($B492,'R1. Scenario specifications'!$A$11:$A$49,0))</f>
        <v>Current 2DS, 2030 start, 'Expect the Unexpected' but with cheap renewables</v>
      </c>
      <c r="B492" s="15" t="s">
        <v>45</v>
      </c>
      <c r="C492" s="15" t="s">
        <v>70</v>
      </c>
      <c r="D492" s="16">
        <v>2379.5369238501598</v>
      </c>
      <c r="E492" s="16">
        <v>2356.8190162179044</v>
      </c>
      <c r="F492" s="16">
        <v>2308.8771400062924</v>
      </c>
      <c r="G492" s="16">
        <v>1517.9912138207492</v>
      </c>
      <c r="H492" s="16">
        <v>754.90406958308961</v>
      </c>
      <c r="I492" s="16">
        <v>0</v>
      </c>
      <c r="J492" s="16">
        <v>0</v>
      </c>
      <c r="K492" s="16">
        <v>0</v>
      </c>
      <c r="L492" s="16">
        <v>0</v>
      </c>
      <c r="M492" s="16">
        <v>0</v>
      </c>
      <c r="N492" s="16">
        <v>0</v>
      </c>
    </row>
    <row r="493" spans="1:14" x14ac:dyDescent="0.3">
      <c r="A493" s="15" t="str">
        <f>INDEX('R1. Scenario specifications'!$C$11:$C$49,MATCH($B493,'R1. Scenario specifications'!$A$11:$A$49,0))</f>
        <v>Current 2DS, 2030 start, 'Expect the Unexpected' but with cheap renewables</v>
      </c>
      <c r="B493" s="15" t="s">
        <v>45</v>
      </c>
      <c r="C493" s="15" t="s">
        <v>71</v>
      </c>
      <c r="D493" s="16">
        <v>67.937052631788802</v>
      </c>
      <c r="E493" s="16">
        <v>458.66984800047192</v>
      </c>
      <c r="F493" s="16">
        <v>1278.4438452900149</v>
      </c>
      <c r="G493" s="16">
        <v>3882.7361780122792</v>
      </c>
      <c r="H493" s="16">
        <v>16802.352742149877</v>
      </c>
      <c r="I493" s="16">
        <v>30500.098558288999</v>
      </c>
      <c r="J493" s="16">
        <v>40658.497538710508</v>
      </c>
      <c r="K493" s="16">
        <v>49287.090495362041</v>
      </c>
      <c r="L493" s="16">
        <v>66961.2430710021</v>
      </c>
      <c r="M493" s="16">
        <v>95304.940831060827</v>
      </c>
      <c r="N493" s="16">
        <v>109625.6965728934</v>
      </c>
    </row>
    <row r="494" spans="1:14" x14ac:dyDescent="0.3">
      <c r="A494" s="15" t="str">
        <f>INDEX('R1. Scenario specifications'!$C$11:$C$49,MATCH($B494,'R1. Scenario specifications'!$A$11:$A$49,0))</f>
        <v>Current 2DS, 2030 start, 'Expect the Unexpected' but with cheap renewables</v>
      </c>
      <c r="B494" s="15" t="s">
        <v>45</v>
      </c>
      <c r="C494" s="15" t="s">
        <v>72</v>
      </c>
      <c r="D494" s="16">
        <v>0.68787021919935687</v>
      </c>
      <c r="E494" s="16">
        <v>0.6257617671977489</v>
      </c>
      <c r="F494" s="16">
        <v>0.52638824399517514</v>
      </c>
      <c r="G494" s="16">
        <v>0.35092549599678308</v>
      </c>
      <c r="H494" s="16">
        <v>0.17546274799839173</v>
      </c>
      <c r="I494" s="16">
        <v>0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</row>
    <row r="495" spans="1:14" x14ac:dyDescent="0.3">
      <c r="A495" s="15" t="str">
        <f>INDEX('R1. Scenario specifications'!$C$11:$C$49,MATCH($B495,'R1. Scenario specifications'!$A$11:$A$49,0))</f>
        <v>Current 2DS, 2030 start, 'Expect the Unexpected' but with cheap renewables</v>
      </c>
      <c r="B495" s="15" t="s">
        <v>45</v>
      </c>
      <c r="C495" s="15" t="s">
        <v>76</v>
      </c>
      <c r="D495" s="16">
        <v>1.963099940637433</v>
      </c>
      <c r="E495" s="16">
        <v>1.7858497922310177</v>
      </c>
      <c r="F495" s="16">
        <v>1.5022495547807513</v>
      </c>
      <c r="G495" s="16">
        <v>1.0014997031871673</v>
      </c>
      <c r="H495" s="16">
        <v>0.50074985159358421</v>
      </c>
      <c r="I495" s="16">
        <v>0</v>
      </c>
      <c r="J495" s="16">
        <v>0</v>
      </c>
      <c r="K495" s="16">
        <v>0</v>
      </c>
      <c r="L495" s="16">
        <v>0</v>
      </c>
      <c r="M495" s="16">
        <v>0</v>
      </c>
      <c r="N495" s="16">
        <v>0</v>
      </c>
    </row>
    <row r="496" spans="1:14" x14ac:dyDescent="0.3">
      <c r="A496" s="15" t="str">
        <f>INDEX('R1. Scenario specifications'!$C$11:$C$49,MATCH($B496,'R1. Scenario specifications'!$A$11:$A$49,0))</f>
        <v>Current 2DS, 2030 start, 'Expect the Unexpected' but with cheap renewables</v>
      </c>
      <c r="B496" s="15" t="s">
        <v>45</v>
      </c>
      <c r="C496" s="15" t="s">
        <v>73</v>
      </c>
      <c r="D496" s="16">
        <v>1517.4635089937533</v>
      </c>
      <c r="E496" s="16">
        <v>1704.941889708542</v>
      </c>
      <c r="F496" s="16">
        <v>2729.4881269668758</v>
      </c>
      <c r="G496" s="16">
        <v>4500.4567624903657</v>
      </c>
      <c r="H496" s="16">
        <v>19261.797456246943</v>
      </c>
      <c r="I496" s="16">
        <v>31324.460364488266</v>
      </c>
      <c r="J496" s="16">
        <v>43482.647127657088</v>
      </c>
      <c r="K496" s="16">
        <v>61475.930847085918</v>
      </c>
      <c r="L496" s="16">
        <v>92665.457783489794</v>
      </c>
      <c r="M496" s="16">
        <v>144431.47472352957</v>
      </c>
      <c r="N496" s="16">
        <v>188671.60312760941</v>
      </c>
    </row>
    <row r="497" spans="1:14" x14ac:dyDescent="0.3">
      <c r="A497" s="15" t="str">
        <f>INDEX('R1. Scenario specifications'!$C$11:$C$49,MATCH($B497,'R1. Scenario specifications'!$A$11:$A$49,0))</f>
        <v>Current 2DS, 2020 start, 'Expect the Unexpected' but with cheap CCS</v>
      </c>
      <c r="B497" s="15" t="s">
        <v>46</v>
      </c>
      <c r="C497" s="15" t="s">
        <v>64</v>
      </c>
      <c r="D497" s="16">
        <v>225.4470750919798</v>
      </c>
      <c r="E497" s="16">
        <v>436.21576252446346</v>
      </c>
      <c r="F497" s="16">
        <v>2791.4850951746107</v>
      </c>
      <c r="G497" s="16">
        <v>11362.496584798853</v>
      </c>
      <c r="H497" s="16">
        <v>12936.762298776599</v>
      </c>
      <c r="I497" s="16">
        <v>13748.997439449005</v>
      </c>
      <c r="J497" s="16">
        <v>5680.345467574999</v>
      </c>
      <c r="K497" s="16">
        <v>1739.6584412827333</v>
      </c>
      <c r="L497" s="16">
        <v>145.5089284833621</v>
      </c>
      <c r="M497" s="16">
        <v>74.057061409948091</v>
      </c>
      <c r="N497" s="16">
        <v>74.057061409948091</v>
      </c>
    </row>
    <row r="498" spans="1:14" x14ac:dyDescent="0.3">
      <c r="A498" s="15" t="str">
        <f>INDEX('R1. Scenario specifications'!$C$11:$C$49,MATCH($B498,'R1. Scenario specifications'!$A$11:$A$49,0))</f>
        <v>Current 2DS, 2020 start, 'Expect the Unexpected' but with cheap CCS</v>
      </c>
      <c r="B498" s="15" t="s">
        <v>46</v>
      </c>
      <c r="C498" s="15" t="s">
        <v>74</v>
      </c>
      <c r="D498" s="16">
        <v>0</v>
      </c>
      <c r="E498" s="16">
        <v>0</v>
      </c>
      <c r="F498" s="16">
        <v>0</v>
      </c>
      <c r="G498" s="16">
        <v>175.21925162541643</v>
      </c>
      <c r="H498" s="16">
        <v>1680.0727300623716</v>
      </c>
      <c r="I498" s="16">
        <v>5282.7929599624358</v>
      </c>
      <c r="J498" s="16">
        <v>22699.383824948709</v>
      </c>
      <c r="K498" s="16">
        <v>48062.889387591873</v>
      </c>
      <c r="L498" s="16">
        <v>68843.525101343752</v>
      </c>
      <c r="M498" s="16">
        <v>86600.364277743312</v>
      </c>
      <c r="N498" s="16">
        <v>92345.710482344046</v>
      </c>
    </row>
    <row r="499" spans="1:14" x14ac:dyDescent="0.3">
      <c r="A499" s="15" t="str">
        <f>INDEX('R1. Scenario specifications'!$C$11:$C$49,MATCH($B499,'R1. Scenario specifications'!$A$11:$A$49,0))</f>
        <v>Current 2DS, 2020 start, 'Expect the Unexpected' but with cheap CCS</v>
      </c>
      <c r="B499" s="15" t="s">
        <v>46</v>
      </c>
      <c r="C499" s="15" t="s">
        <v>65</v>
      </c>
      <c r="D499" s="16">
        <v>32468.624412386762</v>
      </c>
      <c r="E499" s="16">
        <v>42253.589754542532</v>
      </c>
      <c r="F499" s="16">
        <v>31380.532283629185</v>
      </c>
      <c r="G499" s="16">
        <v>19212.731957886877</v>
      </c>
      <c r="H499" s="16">
        <v>5986.3588743120772</v>
      </c>
      <c r="I499" s="16">
        <v>0</v>
      </c>
      <c r="J499" s="16">
        <v>0</v>
      </c>
      <c r="K499" s="16">
        <v>0</v>
      </c>
      <c r="L499" s="16">
        <v>0</v>
      </c>
      <c r="M499" s="16">
        <v>0</v>
      </c>
      <c r="N499" s="16">
        <v>0</v>
      </c>
    </row>
    <row r="500" spans="1:14" x14ac:dyDescent="0.3">
      <c r="A500" s="15" t="str">
        <f>INDEX('R1. Scenario specifications'!$C$11:$C$49,MATCH($B500,'R1. Scenario specifications'!$A$11:$A$49,0))</f>
        <v>Current 2DS, 2020 start, 'Expect the Unexpected' but with cheap CCS</v>
      </c>
      <c r="B500" s="15" t="s">
        <v>46</v>
      </c>
      <c r="C500" s="15" t="s">
        <v>66</v>
      </c>
      <c r="D500" s="16">
        <v>15194.635593940169</v>
      </c>
      <c r="E500" s="16">
        <v>15742.568461825467</v>
      </c>
      <c r="F500" s="16">
        <v>24458.947586771632</v>
      </c>
      <c r="G500" s="16">
        <v>20829.884272819967</v>
      </c>
      <c r="H500" s="16">
        <v>13799.088935414335</v>
      </c>
      <c r="I500" s="16">
        <v>8638.4995319977897</v>
      </c>
      <c r="J500" s="16">
        <v>5071.9500369865946</v>
      </c>
      <c r="K500" s="16">
        <v>2727.0780106269326</v>
      </c>
      <c r="L500" s="16">
        <v>831.73779417343349</v>
      </c>
      <c r="M500" s="16">
        <v>209.886021621673</v>
      </c>
      <c r="N500" s="16">
        <v>0</v>
      </c>
    </row>
    <row r="501" spans="1:14" x14ac:dyDescent="0.3">
      <c r="A501" s="15" t="str">
        <f>INDEX('R1. Scenario specifications'!$C$11:$C$49,MATCH($B501,'R1. Scenario specifications'!$A$11:$A$49,0))</f>
        <v>Current 2DS, 2020 start, 'Expect the Unexpected' but with cheap CCS</v>
      </c>
      <c r="B501" s="15" t="s">
        <v>46</v>
      </c>
      <c r="C501" s="15" t="s">
        <v>75</v>
      </c>
      <c r="D501" s="16">
        <v>0</v>
      </c>
      <c r="E501" s="16">
        <v>0</v>
      </c>
      <c r="F501" s="16">
        <v>0</v>
      </c>
      <c r="G501" s="16">
        <v>0</v>
      </c>
      <c r="H501" s="16">
        <v>0</v>
      </c>
      <c r="I501" s="16">
        <v>5.3003589247157699</v>
      </c>
      <c r="J501" s="16">
        <v>29.964796545053847</v>
      </c>
      <c r="K501" s="16">
        <v>481.5359757608727</v>
      </c>
      <c r="L501" s="16">
        <v>2404.120131890043</v>
      </c>
      <c r="M501" s="16">
        <v>6087.9468322322346</v>
      </c>
      <c r="N501" s="16">
        <v>7900.1871837334911</v>
      </c>
    </row>
    <row r="502" spans="1:14" x14ac:dyDescent="0.3">
      <c r="A502" s="15" t="str">
        <f>INDEX('R1. Scenario specifications'!$C$11:$C$49,MATCH($B502,'R1. Scenario specifications'!$A$11:$A$49,0))</f>
        <v>Current 2DS, 2020 start, 'Expect the Unexpected' but with cheap CCS</v>
      </c>
      <c r="B502" s="15" t="s">
        <v>46</v>
      </c>
      <c r="C502" s="15" t="s">
        <v>67</v>
      </c>
      <c r="D502" s="16">
        <v>202.44802165440652</v>
      </c>
      <c r="E502" s="16">
        <v>194.35225063586262</v>
      </c>
      <c r="F502" s="16">
        <v>2546.6819220132293</v>
      </c>
      <c r="G502" s="16">
        <v>4016.4485737409777</v>
      </c>
      <c r="H502" s="16">
        <v>5500.3326674600394</v>
      </c>
      <c r="I502" s="16">
        <v>7018.3024917285738</v>
      </c>
      <c r="J502" s="16">
        <v>7323.1374065460959</v>
      </c>
      <c r="K502" s="16">
        <v>9717.3883687554007</v>
      </c>
      <c r="L502" s="16">
        <v>12248.1379247407</v>
      </c>
      <c r="M502" s="16">
        <v>19657.37166492932</v>
      </c>
      <c r="N502" s="16">
        <v>25209.824096917175</v>
      </c>
    </row>
    <row r="503" spans="1:14" x14ac:dyDescent="0.3">
      <c r="A503" s="15" t="str">
        <f>INDEX('R1. Scenario specifications'!$C$11:$C$49,MATCH($B503,'R1. Scenario specifications'!$A$11:$A$49,0))</f>
        <v>Current 2DS, 2020 start, 'Expect the Unexpected' but with cheap CCS</v>
      </c>
      <c r="B503" s="15" t="s">
        <v>46</v>
      </c>
      <c r="C503" s="15" t="s">
        <v>68</v>
      </c>
      <c r="D503" s="16">
        <v>10255.125599999994</v>
      </c>
      <c r="E503" s="16">
        <v>10316.025032480371</v>
      </c>
      <c r="F503" s="16">
        <v>14410.158052002915</v>
      </c>
      <c r="G503" s="16">
        <v>17748.387078330801</v>
      </c>
      <c r="H503" s="16">
        <v>20188.230298640847</v>
      </c>
      <c r="I503" s="16">
        <v>23346.650457823132</v>
      </c>
      <c r="J503" s="16">
        <v>24989.612230227096</v>
      </c>
      <c r="K503" s="16">
        <v>25968.408147497339</v>
      </c>
      <c r="L503" s="16">
        <v>28468.812261491854</v>
      </c>
      <c r="M503" s="16">
        <v>33494.881769825384</v>
      </c>
      <c r="N503" s="16">
        <v>37511.547545166439</v>
      </c>
    </row>
    <row r="504" spans="1:14" x14ac:dyDescent="0.3">
      <c r="A504" s="15" t="str">
        <f>INDEX('R1. Scenario specifications'!$C$11:$C$49,MATCH($B504,'R1. Scenario specifications'!$A$11:$A$49,0))</f>
        <v>Current 2DS, 2020 start, 'Expect the Unexpected' but with cheap CCS</v>
      </c>
      <c r="B504" s="15" t="s">
        <v>46</v>
      </c>
      <c r="C504" s="15" t="s">
        <v>69</v>
      </c>
      <c r="D504" s="16">
        <v>9499.4101148835816</v>
      </c>
      <c r="E504" s="16">
        <v>9854.768593125913</v>
      </c>
      <c r="F504" s="16">
        <v>13753.197500000006</v>
      </c>
      <c r="G504" s="16">
        <v>14596.416971320803</v>
      </c>
      <c r="H504" s="16">
        <v>16422.048682433411</v>
      </c>
      <c r="I504" s="16">
        <v>21168.747396164068</v>
      </c>
      <c r="J504" s="16">
        <v>25644.694312707157</v>
      </c>
      <c r="K504" s="16">
        <v>30584.933604351027</v>
      </c>
      <c r="L504" s="16">
        <v>33296.419253050881</v>
      </c>
      <c r="M504" s="16">
        <v>38178.25438444793</v>
      </c>
      <c r="N504" s="16">
        <v>39686.46325578184</v>
      </c>
    </row>
    <row r="505" spans="1:14" x14ac:dyDescent="0.3">
      <c r="A505" s="15" t="str">
        <f>INDEX('R1. Scenario specifications'!$C$11:$C$49,MATCH($B505,'R1. Scenario specifications'!$A$11:$A$49,0))</f>
        <v>Current 2DS, 2020 start, 'Expect the Unexpected' but with cheap CCS</v>
      </c>
      <c r="B505" s="15" t="s">
        <v>46</v>
      </c>
      <c r="C505" s="15" t="s">
        <v>70</v>
      </c>
      <c r="D505" s="16">
        <v>2379.5369238501598</v>
      </c>
      <c r="E505" s="16">
        <v>2356.8190162179044</v>
      </c>
      <c r="F505" s="16">
        <v>2308.8771400062924</v>
      </c>
      <c r="G505" s="16">
        <v>1503.8223551611886</v>
      </c>
      <c r="H505" s="16">
        <v>735.79214155908915</v>
      </c>
      <c r="I505" s="16">
        <v>0</v>
      </c>
      <c r="J505" s="16">
        <v>0</v>
      </c>
      <c r="K505" s="16">
        <v>0</v>
      </c>
      <c r="L505" s="16">
        <v>0</v>
      </c>
      <c r="M505" s="16">
        <v>0</v>
      </c>
      <c r="N505" s="16">
        <v>0</v>
      </c>
    </row>
    <row r="506" spans="1:14" x14ac:dyDescent="0.3">
      <c r="A506" s="15" t="str">
        <f>INDEX('R1. Scenario specifications'!$C$11:$C$49,MATCH($B506,'R1. Scenario specifications'!$A$11:$A$49,0))</f>
        <v>Current 2DS, 2020 start, 'Expect the Unexpected' but with cheap CCS</v>
      </c>
      <c r="B506" s="15" t="s">
        <v>46</v>
      </c>
      <c r="C506" s="15" t="s">
        <v>71</v>
      </c>
      <c r="D506" s="16">
        <v>67.937052631788802</v>
      </c>
      <c r="E506" s="16">
        <v>458.66984800047192</v>
      </c>
      <c r="F506" s="16">
        <v>1278.4438452900149</v>
      </c>
      <c r="G506" s="16">
        <v>5216.1753939088294</v>
      </c>
      <c r="H506" s="16">
        <v>18810.073894320405</v>
      </c>
      <c r="I506" s="16">
        <v>29090.013142740165</v>
      </c>
      <c r="J506" s="16">
        <v>36771.338079644724</v>
      </c>
      <c r="K506" s="16">
        <v>45929.021496068402</v>
      </c>
      <c r="L506" s="16">
        <v>61464.518747939612</v>
      </c>
      <c r="M506" s="16">
        <v>89064.480059285881</v>
      </c>
      <c r="N506" s="16">
        <v>103197.49638749206</v>
      </c>
    </row>
    <row r="507" spans="1:14" x14ac:dyDescent="0.3">
      <c r="A507" s="15" t="str">
        <f>INDEX('R1. Scenario specifications'!$C$11:$C$49,MATCH($B507,'R1. Scenario specifications'!$A$11:$A$49,0))</f>
        <v>Current 2DS, 2020 start, 'Expect the Unexpected' but with cheap CCS</v>
      </c>
      <c r="B507" s="15" t="s">
        <v>46</v>
      </c>
      <c r="C507" s="15" t="s">
        <v>72</v>
      </c>
      <c r="D507" s="16">
        <v>0.68787021919935687</v>
      </c>
      <c r="E507" s="16">
        <v>0.6257617671977489</v>
      </c>
      <c r="F507" s="16">
        <v>0.52638824399517514</v>
      </c>
      <c r="G507" s="16">
        <v>0.35092549599678308</v>
      </c>
      <c r="H507" s="16">
        <v>0.17546274799839173</v>
      </c>
      <c r="I507" s="16">
        <v>0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</row>
    <row r="508" spans="1:14" x14ac:dyDescent="0.3">
      <c r="A508" s="15" t="str">
        <f>INDEX('R1. Scenario specifications'!$C$11:$C$49,MATCH($B508,'R1. Scenario specifications'!$A$11:$A$49,0))</f>
        <v>Current 2DS, 2020 start, 'Expect the Unexpected' but with cheap CCS</v>
      </c>
      <c r="B508" s="15" t="s">
        <v>46</v>
      </c>
      <c r="C508" s="15" t="s">
        <v>76</v>
      </c>
      <c r="D508" s="16">
        <v>1.963099940637433</v>
      </c>
      <c r="E508" s="16">
        <v>1.7858497922310177</v>
      </c>
      <c r="F508" s="16">
        <v>1.5022495547807513</v>
      </c>
      <c r="G508" s="16">
        <v>1.0014997031871682</v>
      </c>
      <c r="H508" s="16">
        <v>0.50074985159358421</v>
      </c>
      <c r="I508" s="16">
        <v>0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</row>
    <row r="509" spans="1:14" x14ac:dyDescent="0.3">
      <c r="A509" s="15" t="str">
        <f>INDEX('R1. Scenario specifications'!$C$11:$C$49,MATCH($B509,'R1. Scenario specifications'!$A$11:$A$49,0))</f>
        <v>Current 2DS, 2020 start, 'Expect the Unexpected' but with cheap CCS</v>
      </c>
      <c r="B509" s="15" t="s">
        <v>46</v>
      </c>
      <c r="C509" s="15" t="s">
        <v>73</v>
      </c>
      <c r="D509" s="16">
        <v>1517.4635089937533</v>
      </c>
      <c r="E509" s="16">
        <v>1704.941889708542</v>
      </c>
      <c r="F509" s="16">
        <v>2729.4881269668758</v>
      </c>
      <c r="G509" s="16">
        <v>11461.152776895793</v>
      </c>
      <c r="H509" s="16">
        <v>26621.665151455411</v>
      </c>
      <c r="I509" s="16">
        <v>31636.147865181218</v>
      </c>
      <c r="J509" s="16">
        <v>43430.089082293518</v>
      </c>
      <c r="K509" s="16">
        <v>62646.003593879941</v>
      </c>
      <c r="L509" s="16">
        <v>91539.072289619478</v>
      </c>
      <c r="M509" s="16">
        <v>143701.945064984</v>
      </c>
      <c r="N509" s="16">
        <v>185875.93288895226</v>
      </c>
    </row>
    <row r="510" spans="1:14" x14ac:dyDescent="0.3">
      <c r="A510" s="15" t="str">
        <f>INDEX('R1. Scenario specifications'!$C$11:$C$49,MATCH($B510,'R1. Scenario specifications'!$A$11:$A$49,0))</f>
        <v>Current 2DS, 2030 start, 'Expect the Unexpected' but with cheap CCS</v>
      </c>
      <c r="B510" s="15" t="s">
        <v>47</v>
      </c>
      <c r="C510" s="15" t="s">
        <v>64</v>
      </c>
      <c r="D510" s="16">
        <v>225.4470750919798</v>
      </c>
      <c r="E510" s="16">
        <v>436.21576252446346</v>
      </c>
      <c r="F510" s="16">
        <v>2791.4850951746107</v>
      </c>
      <c r="G510" s="16">
        <v>11749.6186402398</v>
      </c>
      <c r="H510" s="16">
        <v>16169.062254679902</v>
      </c>
      <c r="I510" s="16">
        <v>14305.276776958905</v>
      </c>
      <c r="J510" s="16">
        <v>6771.1224489539509</v>
      </c>
      <c r="K510" s="16">
        <v>1324.373505915577</v>
      </c>
      <c r="L510" s="16">
        <v>178.19886622008369</v>
      </c>
      <c r="M510" s="16">
        <v>74.062502129089097</v>
      </c>
      <c r="N510" s="16">
        <v>74.062502129089097</v>
      </c>
    </row>
    <row r="511" spans="1:14" x14ac:dyDescent="0.3">
      <c r="A511" s="15" t="str">
        <f>INDEX('R1. Scenario specifications'!$C$11:$C$49,MATCH($B511,'R1. Scenario specifications'!$A$11:$A$49,0))</f>
        <v>Current 2DS, 2030 start, 'Expect the Unexpected' but with cheap CCS</v>
      </c>
      <c r="B511" s="15" t="s">
        <v>47</v>
      </c>
      <c r="C511" s="15" t="s">
        <v>74</v>
      </c>
      <c r="D511" s="16">
        <v>0</v>
      </c>
      <c r="E511" s="16">
        <v>0</v>
      </c>
      <c r="F511" s="16">
        <v>0</v>
      </c>
      <c r="G511" s="16">
        <v>0</v>
      </c>
      <c r="H511" s="16">
        <v>283.52629509899174</v>
      </c>
      <c r="I511" s="16">
        <v>2275.8360384175462</v>
      </c>
      <c r="J511" s="16">
        <v>14726.831853550857</v>
      </c>
      <c r="K511" s="16">
        <v>40727.160829590444</v>
      </c>
      <c r="L511" s="16">
        <v>69562.888781181158</v>
      </c>
      <c r="M511" s="16">
        <v>87511.942159511644</v>
      </c>
      <c r="N511" s="16">
        <v>93355.782586400412</v>
      </c>
    </row>
    <row r="512" spans="1:14" x14ac:dyDescent="0.3">
      <c r="A512" s="15" t="str">
        <f>INDEX('R1. Scenario specifications'!$C$11:$C$49,MATCH($B512,'R1. Scenario specifications'!$A$11:$A$49,0))</f>
        <v>Current 2DS, 2030 start, 'Expect the Unexpected' but with cheap CCS</v>
      </c>
      <c r="B512" s="15" t="s">
        <v>47</v>
      </c>
      <c r="C512" s="15" t="s">
        <v>65</v>
      </c>
      <c r="D512" s="16">
        <v>32468.624412386762</v>
      </c>
      <c r="E512" s="16">
        <v>42253.589754542532</v>
      </c>
      <c r="F512" s="16">
        <v>31380.532283629185</v>
      </c>
      <c r="G512" s="16">
        <v>27415.193343318369</v>
      </c>
      <c r="H512" s="16">
        <v>6025.9194349527161</v>
      </c>
      <c r="I512" s="16">
        <v>0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</row>
    <row r="513" spans="1:14" x14ac:dyDescent="0.3">
      <c r="A513" s="15" t="str">
        <f>INDEX('R1. Scenario specifications'!$C$11:$C$49,MATCH($B513,'R1. Scenario specifications'!$A$11:$A$49,0))</f>
        <v>Current 2DS, 2030 start, 'Expect the Unexpected' but with cheap CCS</v>
      </c>
      <c r="B513" s="15" t="s">
        <v>47</v>
      </c>
      <c r="C513" s="15" t="s">
        <v>66</v>
      </c>
      <c r="D513" s="16">
        <v>15194.635593940169</v>
      </c>
      <c r="E513" s="16">
        <v>15742.568461825467</v>
      </c>
      <c r="F513" s="16">
        <v>24458.947586771632</v>
      </c>
      <c r="G513" s="16">
        <v>20618.938999923124</v>
      </c>
      <c r="H513" s="16">
        <v>17626.969150453289</v>
      </c>
      <c r="I513" s="16">
        <v>7570.9603558025083</v>
      </c>
      <c r="J513" s="16">
        <v>4768.4030040830785</v>
      </c>
      <c r="K513" s="16">
        <v>1870.9819147169314</v>
      </c>
      <c r="L513" s="16">
        <v>263.84290299464681</v>
      </c>
      <c r="M513" s="16">
        <v>83.898639196005405</v>
      </c>
      <c r="N513" s="16">
        <v>0</v>
      </c>
    </row>
    <row r="514" spans="1:14" x14ac:dyDescent="0.3">
      <c r="A514" s="15" t="str">
        <f>INDEX('R1. Scenario specifications'!$C$11:$C$49,MATCH($B514,'R1. Scenario specifications'!$A$11:$A$49,0))</f>
        <v>Current 2DS, 2030 start, 'Expect the Unexpected' but with cheap CCS</v>
      </c>
      <c r="B514" s="15" t="s">
        <v>47</v>
      </c>
      <c r="C514" s="15" t="s">
        <v>75</v>
      </c>
      <c r="D514" s="16">
        <v>0</v>
      </c>
      <c r="E514" s="16">
        <v>0</v>
      </c>
      <c r="F514" s="16">
        <v>0</v>
      </c>
      <c r="G514" s="16">
        <v>0</v>
      </c>
      <c r="H514" s="16">
        <v>28.393838107200004</v>
      </c>
      <c r="I514" s="16">
        <v>83.241499381271922</v>
      </c>
      <c r="J514" s="16">
        <v>1151.3686420808228</v>
      </c>
      <c r="K514" s="16">
        <v>1417.7043738342368</v>
      </c>
      <c r="L514" s="16">
        <v>2758.8551023055043</v>
      </c>
      <c r="M514" s="16">
        <v>5992.581348450738</v>
      </c>
      <c r="N514" s="16">
        <v>8106.1029838123004</v>
      </c>
    </row>
    <row r="515" spans="1:14" x14ac:dyDescent="0.3">
      <c r="A515" s="15" t="str">
        <f>INDEX('R1. Scenario specifications'!$C$11:$C$49,MATCH($B515,'R1. Scenario specifications'!$A$11:$A$49,0))</f>
        <v>Current 2DS, 2030 start, 'Expect the Unexpected' but with cheap CCS</v>
      </c>
      <c r="B515" s="15" t="s">
        <v>47</v>
      </c>
      <c r="C515" s="15" t="s">
        <v>67</v>
      </c>
      <c r="D515" s="16">
        <v>202.44802165440652</v>
      </c>
      <c r="E515" s="16">
        <v>194.35225063586262</v>
      </c>
      <c r="F515" s="16">
        <v>2546.6819220132293</v>
      </c>
      <c r="G515" s="16">
        <v>4016.4485737409777</v>
      </c>
      <c r="H515" s="16">
        <v>5533.4327515535915</v>
      </c>
      <c r="I515" s="16">
        <v>7808.3342272530344</v>
      </c>
      <c r="J515" s="16">
        <v>10735.72098122229</v>
      </c>
      <c r="K515" s="16">
        <v>10760.001753530827</v>
      </c>
      <c r="L515" s="16">
        <v>11962.335135868132</v>
      </c>
      <c r="M515" s="16">
        <v>19589.663499914604</v>
      </c>
      <c r="N515" s="16">
        <v>27078.707123601478</v>
      </c>
    </row>
    <row r="516" spans="1:14" x14ac:dyDescent="0.3">
      <c r="A516" s="15" t="str">
        <f>INDEX('R1. Scenario specifications'!$C$11:$C$49,MATCH($B516,'R1. Scenario specifications'!$A$11:$A$49,0))</f>
        <v>Current 2DS, 2030 start, 'Expect the Unexpected' but with cheap CCS</v>
      </c>
      <c r="B516" s="15" t="s">
        <v>47</v>
      </c>
      <c r="C516" s="15" t="s">
        <v>68</v>
      </c>
      <c r="D516" s="16">
        <v>10255.125599999994</v>
      </c>
      <c r="E516" s="16">
        <v>10316.025032480371</v>
      </c>
      <c r="F516" s="16">
        <v>14410.158052002915</v>
      </c>
      <c r="G516" s="16">
        <v>17748.387078330801</v>
      </c>
      <c r="H516" s="16">
        <v>20399.736640761072</v>
      </c>
      <c r="I516" s="16">
        <v>24765.763852136995</v>
      </c>
      <c r="J516" s="16">
        <v>26286.419581141847</v>
      </c>
      <c r="K516" s="16">
        <v>27380.574500237137</v>
      </c>
      <c r="L516" s="16">
        <v>29227.676930777667</v>
      </c>
      <c r="M516" s="16">
        <v>33652.0182799104</v>
      </c>
      <c r="N516" s="16">
        <v>37573.695827180483</v>
      </c>
    </row>
    <row r="517" spans="1:14" x14ac:dyDescent="0.3">
      <c r="A517" s="15" t="str">
        <f>INDEX('R1. Scenario specifications'!$C$11:$C$49,MATCH($B517,'R1. Scenario specifications'!$A$11:$A$49,0))</f>
        <v>Current 2DS, 2030 start, 'Expect the Unexpected' but with cheap CCS</v>
      </c>
      <c r="B517" s="15" t="s">
        <v>47</v>
      </c>
      <c r="C517" s="15" t="s">
        <v>69</v>
      </c>
      <c r="D517" s="16">
        <v>9499.4101148835816</v>
      </c>
      <c r="E517" s="16">
        <v>9854.768593125913</v>
      </c>
      <c r="F517" s="16">
        <v>13753.197500000006</v>
      </c>
      <c r="G517" s="16">
        <v>14596.416971320803</v>
      </c>
      <c r="H517" s="16">
        <v>15649.957222630914</v>
      </c>
      <c r="I517" s="16">
        <v>21693.190354578372</v>
      </c>
      <c r="J517" s="16">
        <v>26306.769022989221</v>
      </c>
      <c r="K517" s="16">
        <v>31058.067458516947</v>
      </c>
      <c r="L517" s="16">
        <v>35200.654559757604</v>
      </c>
      <c r="M517" s="16">
        <v>38207.955129056201</v>
      </c>
      <c r="N517" s="16">
        <v>39733.174999999996</v>
      </c>
    </row>
    <row r="518" spans="1:14" x14ac:dyDescent="0.3">
      <c r="A518" s="15" t="str">
        <f>INDEX('R1. Scenario specifications'!$C$11:$C$49,MATCH($B518,'R1. Scenario specifications'!$A$11:$A$49,0))</f>
        <v>Current 2DS, 2030 start, 'Expect the Unexpected' but with cheap CCS</v>
      </c>
      <c r="B518" s="15" t="s">
        <v>47</v>
      </c>
      <c r="C518" s="15" t="s">
        <v>70</v>
      </c>
      <c r="D518" s="16">
        <v>2379.5369238501598</v>
      </c>
      <c r="E518" s="16">
        <v>2356.8190162179044</v>
      </c>
      <c r="F518" s="16">
        <v>2308.8771400062924</v>
      </c>
      <c r="G518" s="16">
        <v>1517.9912138207492</v>
      </c>
      <c r="H518" s="16">
        <v>745.1796806614575</v>
      </c>
      <c r="I518" s="16">
        <v>0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</row>
    <row r="519" spans="1:14" x14ac:dyDescent="0.3">
      <c r="A519" s="15" t="str">
        <f>INDEX('R1. Scenario specifications'!$C$11:$C$49,MATCH($B519,'R1. Scenario specifications'!$A$11:$A$49,0))</f>
        <v>Current 2DS, 2030 start, 'Expect the Unexpected' but with cheap CCS</v>
      </c>
      <c r="B519" s="15" t="s">
        <v>47</v>
      </c>
      <c r="C519" s="15" t="s">
        <v>71</v>
      </c>
      <c r="D519" s="16">
        <v>67.937052631788802</v>
      </c>
      <c r="E519" s="16">
        <v>458.66984800047192</v>
      </c>
      <c r="F519" s="16">
        <v>1278.4438452900149</v>
      </c>
      <c r="G519" s="16">
        <v>3882.7361780122792</v>
      </c>
      <c r="H519" s="16">
        <v>16444.629207521622</v>
      </c>
      <c r="I519" s="16">
        <v>29993.23517375677</v>
      </c>
      <c r="J519" s="16">
        <v>38851.511914163282</v>
      </c>
      <c r="K519" s="16">
        <v>47606.554796771408</v>
      </c>
      <c r="L519" s="16">
        <v>64852.229575305777</v>
      </c>
      <c r="M519" s="16">
        <v>92951.601956691797</v>
      </c>
      <c r="N519" s="16">
        <v>108080.66537562333</v>
      </c>
    </row>
    <row r="520" spans="1:14" x14ac:dyDescent="0.3">
      <c r="A520" s="15" t="str">
        <f>INDEX('R1. Scenario specifications'!$C$11:$C$49,MATCH($B520,'R1. Scenario specifications'!$A$11:$A$49,0))</f>
        <v>Current 2DS, 2030 start, 'Expect the Unexpected' but with cheap CCS</v>
      </c>
      <c r="B520" s="15" t="s">
        <v>47</v>
      </c>
      <c r="C520" s="15" t="s">
        <v>72</v>
      </c>
      <c r="D520" s="16">
        <v>0.68787021919935687</v>
      </c>
      <c r="E520" s="16">
        <v>0.6257617671977489</v>
      </c>
      <c r="F520" s="16">
        <v>0.52638824399517514</v>
      </c>
      <c r="G520" s="16">
        <v>0.35092549599678308</v>
      </c>
      <c r="H520" s="16">
        <v>0.17546274799839173</v>
      </c>
      <c r="I520" s="16">
        <v>0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</row>
    <row r="521" spans="1:14" x14ac:dyDescent="0.3">
      <c r="A521" s="15" t="str">
        <f>INDEX('R1. Scenario specifications'!$C$11:$C$49,MATCH($B521,'R1. Scenario specifications'!$A$11:$A$49,0))</f>
        <v>Current 2DS, 2030 start, 'Expect the Unexpected' but with cheap CCS</v>
      </c>
      <c r="B521" s="15" t="s">
        <v>47</v>
      </c>
      <c r="C521" s="15" t="s">
        <v>76</v>
      </c>
      <c r="D521" s="16">
        <v>1.963099940637433</v>
      </c>
      <c r="E521" s="16">
        <v>1.7858497922310177</v>
      </c>
      <c r="F521" s="16">
        <v>1.5022495547807513</v>
      </c>
      <c r="G521" s="16">
        <v>1.0014997031871673</v>
      </c>
      <c r="H521" s="16">
        <v>0.50074985159358421</v>
      </c>
      <c r="I521" s="16">
        <v>0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</row>
    <row r="522" spans="1:14" x14ac:dyDescent="0.3">
      <c r="A522" s="15" t="str">
        <f>INDEX('R1. Scenario specifications'!$C$11:$C$49,MATCH($B522,'R1. Scenario specifications'!$A$11:$A$49,0))</f>
        <v>Current 2DS, 2030 start, 'Expect the Unexpected' but with cheap CCS</v>
      </c>
      <c r="B522" s="15" t="s">
        <v>47</v>
      </c>
      <c r="C522" s="15" t="s">
        <v>73</v>
      </c>
      <c r="D522" s="16">
        <v>1517.4635089937533</v>
      </c>
      <c r="E522" s="16">
        <v>1704.941889708542</v>
      </c>
      <c r="F522" s="16">
        <v>2729.4881269668758</v>
      </c>
      <c r="G522" s="16">
        <v>4500.4567624903657</v>
      </c>
      <c r="H522" s="16">
        <v>19071.890952169095</v>
      </c>
      <c r="I522" s="16">
        <v>31401.587871448537</v>
      </c>
      <c r="J522" s="16">
        <v>43657.189421663643</v>
      </c>
      <c r="K522" s="16">
        <v>61772.188611650628</v>
      </c>
      <c r="L522" s="16">
        <v>92384.878635036759</v>
      </c>
      <c r="M522" s="16">
        <v>144500.1655323446</v>
      </c>
      <c r="N522" s="16">
        <v>188716.9798492218</v>
      </c>
    </row>
    <row r="523" spans="1:14" x14ac:dyDescent="0.3">
      <c r="A523" s="15" t="str">
        <f>INDEX('R1. Scenario specifications'!$C$11:$C$49,MATCH($B523,'R1. Scenario specifications'!$A$11:$A$49,0))</f>
        <v>Current 2DS, 2020 start, 'Expect the Unexpected' but with cheap EVs</v>
      </c>
      <c r="B523" s="15" t="s">
        <v>48</v>
      </c>
      <c r="C523" s="15" t="s">
        <v>64</v>
      </c>
      <c r="D523" s="16">
        <v>225.4470750919798</v>
      </c>
      <c r="E523" s="16">
        <v>436.21576252446346</v>
      </c>
      <c r="F523" s="16">
        <v>2791.4850951746107</v>
      </c>
      <c r="G523" s="16">
        <v>11205.465401966221</v>
      </c>
      <c r="H523" s="16">
        <v>14657.898135666426</v>
      </c>
      <c r="I523" s="16">
        <v>16923.814572422049</v>
      </c>
      <c r="J523" s="16">
        <v>9361.3837222060647</v>
      </c>
      <c r="K523" s="16">
        <v>4078.079449099585</v>
      </c>
      <c r="L523" s="16">
        <v>162.85130686602432</v>
      </c>
      <c r="M523" s="16">
        <v>74.060185688885099</v>
      </c>
      <c r="N523" s="16">
        <v>74.060185688885099</v>
      </c>
    </row>
    <row r="524" spans="1:14" x14ac:dyDescent="0.3">
      <c r="A524" s="15" t="str">
        <f>INDEX('R1. Scenario specifications'!$C$11:$C$49,MATCH($B524,'R1. Scenario specifications'!$A$11:$A$49,0))</f>
        <v>Current 2DS, 2020 start, 'Expect the Unexpected' but with cheap EVs</v>
      </c>
      <c r="B524" s="15" t="s">
        <v>48</v>
      </c>
      <c r="C524" s="15" t="s">
        <v>74</v>
      </c>
      <c r="D524" s="16">
        <v>0</v>
      </c>
      <c r="E524" s="16">
        <v>0</v>
      </c>
      <c r="F524" s="16">
        <v>0</v>
      </c>
      <c r="G524" s="16">
        <v>190.38087103665711</v>
      </c>
      <c r="H524" s="16">
        <v>975.2875372821984</v>
      </c>
      <c r="I524" s="16">
        <v>5700.8830088405548</v>
      </c>
      <c r="J524" s="16">
        <v>23586.619408113082</v>
      </c>
      <c r="K524" s="16">
        <v>47340.928204503442</v>
      </c>
      <c r="L524" s="16">
        <v>68652.893771046423</v>
      </c>
      <c r="M524" s="16">
        <v>86388.120739752383</v>
      </c>
      <c r="N524" s="16">
        <v>92526.628622168602</v>
      </c>
    </row>
    <row r="525" spans="1:14" x14ac:dyDescent="0.3">
      <c r="A525" s="15" t="str">
        <f>INDEX('R1. Scenario specifications'!$C$11:$C$49,MATCH($B525,'R1. Scenario specifications'!$A$11:$A$49,0))</f>
        <v>Current 2DS, 2020 start, 'Expect the Unexpected' but with cheap EVs</v>
      </c>
      <c r="B525" s="15" t="s">
        <v>48</v>
      </c>
      <c r="C525" s="15" t="s">
        <v>65</v>
      </c>
      <c r="D525" s="16">
        <v>32468.624412386762</v>
      </c>
      <c r="E525" s="16">
        <v>42253.589754542532</v>
      </c>
      <c r="F525" s="16">
        <v>31380.532283629185</v>
      </c>
      <c r="G525" s="16">
        <v>20621.237741974204</v>
      </c>
      <c r="H525" s="16">
        <v>7297.1827279655581</v>
      </c>
      <c r="I525" s="16">
        <v>0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</row>
    <row r="526" spans="1:14" x14ac:dyDescent="0.3">
      <c r="A526" s="15" t="str">
        <f>INDEX('R1. Scenario specifications'!$C$11:$C$49,MATCH($B526,'R1. Scenario specifications'!$A$11:$A$49,0))</f>
        <v>Current 2DS, 2020 start, 'Expect the Unexpected' but with cheap EVs</v>
      </c>
      <c r="B526" s="15" t="s">
        <v>48</v>
      </c>
      <c r="C526" s="15" t="s">
        <v>66</v>
      </c>
      <c r="D526" s="16">
        <v>15194.635593940169</v>
      </c>
      <c r="E526" s="16">
        <v>15742.568461825467</v>
      </c>
      <c r="F526" s="16">
        <v>24458.947586771632</v>
      </c>
      <c r="G526" s="16">
        <v>20230.16962509284</v>
      </c>
      <c r="H526" s="16">
        <v>18741.045423929758</v>
      </c>
      <c r="I526" s="16">
        <v>12935.549362129233</v>
      </c>
      <c r="J526" s="16">
        <v>8200.5639079248322</v>
      </c>
      <c r="K526" s="16">
        <v>4337.5192233002763</v>
      </c>
      <c r="L526" s="16">
        <v>528.3636712195887</v>
      </c>
      <c r="M526" s="16">
        <v>0</v>
      </c>
      <c r="N526" s="16">
        <v>0</v>
      </c>
    </row>
    <row r="527" spans="1:14" x14ac:dyDescent="0.3">
      <c r="A527" s="15" t="str">
        <f>INDEX('R1. Scenario specifications'!$C$11:$C$49,MATCH($B527,'R1. Scenario specifications'!$A$11:$A$49,0))</f>
        <v>Current 2DS, 2020 start, 'Expect the Unexpected' but with cheap EVs</v>
      </c>
      <c r="B527" s="15" t="s">
        <v>48</v>
      </c>
      <c r="C527" s="15" t="s">
        <v>75</v>
      </c>
      <c r="D527" s="16">
        <v>0</v>
      </c>
      <c r="E527" s="16">
        <v>0</v>
      </c>
      <c r="F527" s="16">
        <v>0</v>
      </c>
      <c r="G527" s="16">
        <v>0</v>
      </c>
      <c r="H527" s="16">
        <v>0</v>
      </c>
      <c r="I527" s="16">
        <v>51.120772830231132</v>
      </c>
      <c r="J527" s="16">
        <v>58.749026127185331</v>
      </c>
      <c r="K527" s="16">
        <v>447.56979992540397</v>
      </c>
      <c r="L527" s="16">
        <v>3396.7163349135617</v>
      </c>
      <c r="M527" s="16">
        <v>7998.4367227304192</v>
      </c>
      <c r="N527" s="16">
        <v>8671.3774277961129</v>
      </c>
    </row>
    <row r="528" spans="1:14" x14ac:dyDescent="0.3">
      <c r="A528" s="15" t="str">
        <f>INDEX('R1. Scenario specifications'!$C$11:$C$49,MATCH($B528,'R1. Scenario specifications'!$A$11:$A$49,0))</f>
        <v>Current 2DS, 2020 start, 'Expect the Unexpected' but with cheap EVs</v>
      </c>
      <c r="B528" s="15" t="s">
        <v>48</v>
      </c>
      <c r="C528" s="15" t="s">
        <v>67</v>
      </c>
      <c r="D528" s="16">
        <v>202.44802165440652</v>
      </c>
      <c r="E528" s="16">
        <v>194.35225063586262</v>
      </c>
      <c r="F528" s="16">
        <v>2546.6819220132293</v>
      </c>
      <c r="G528" s="16">
        <v>4020.8797892345847</v>
      </c>
      <c r="H528" s="16">
        <v>5629.7799520937824</v>
      </c>
      <c r="I528" s="16">
        <v>7506.3681958148254</v>
      </c>
      <c r="J528" s="16">
        <v>9873.5208207305623</v>
      </c>
      <c r="K528" s="16">
        <v>10823.718855629537</v>
      </c>
      <c r="L528" s="16">
        <v>13100.073116292366</v>
      </c>
      <c r="M528" s="16">
        <v>20192.223120342333</v>
      </c>
      <c r="N528" s="16">
        <v>25640.024709508514</v>
      </c>
    </row>
    <row r="529" spans="1:14" x14ac:dyDescent="0.3">
      <c r="A529" s="15" t="str">
        <f>INDEX('R1. Scenario specifications'!$C$11:$C$49,MATCH($B529,'R1. Scenario specifications'!$A$11:$A$49,0))</f>
        <v>Current 2DS, 2020 start, 'Expect the Unexpected' but with cheap EVs</v>
      </c>
      <c r="B529" s="15" t="s">
        <v>48</v>
      </c>
      <c r="C529" s="15" t="s">
        <v>68</v>
      </c>
      <c r="D529" s="16">
        <v>10255.125599999994</v>
      </c>
      <c r="E529" s="16">
        <v>10316.025032480371</v>
      </c>
      <c r="F529" s="16">
        <v>14410.158052002915</v>
      </c>
      <c r="G529" s="16">
        <v>17760.169725872791</v>
      </c>
      <c r="H529" s="16">
        <v>20147.650180366996</v>
      </c>
      <c r="I529" s="16">
        <v>23864.765825861479</v>
      </c>
      <c r="J529" s="16">
        <v>25164.541828621906</v>
      </c>
      <c r="K529" s="16">
        <v>26283.268143902947</v>
      </c>
      <c r="L529" s="16">
        <v>28915.836962180667</v>
      </c>
      <c r="M529" s="16">
        <v>34405.647474762438</v>
      </c>
      <c r="N529" s="16">
        <v>38364.12506948955</v>
      </c>
    </row>
    <row r="530" spans="1:14" x14ac:dyDescent="0.3">
      <c r="A530" s="15" t="str">
        <f>INDEX('R1. Scenario specifications'!$C$11:$C$49,MATCH($B530,'R1. Scenario specifications'!$A$11:$A$49,0))</f>
        <v>Current 2DS, 2020 start, 'Expect the Unexpected' but with cheap EVs</v>
      </c>
      <c r="B530" s="15" t="s">
        <v>48</v>
      </c>
      <c r="C530" s="15" t="s">
        <v>69</v>
      </c>
      <c r="D530" s="16">
        <v>9499.4101148835816</v>
      </c>
      <c r="E530" s="16">
        <v>9854.768593125913</v>
      </c>
      <c r="F530" s="16">
        <v>13753.197500000006</v>
      </c>
      <c r="G530" s="16">
        <v>14596.416971320803</v>
      </c>
      <c r="H530" s="16">
        <v>16703.204560326434</v>
      </c>
      <c r="I530" s="16">
        <v>23234.672353102182</v>
      </c>
      <c r="J530" s="16">
        <v>26913.394984220999</v>
      </c>
      <c r="K530" s="16">
        <v>30592.975723591087</v>
      </c>
      <c r="L530" s="16">
        <v>34545.389048744473</v>
      </c>
      <c r="M530" s="16">
        <v>38268.352447755853</v>
      </c>
      <c r="N530" s="16">
        <v>39733.174999999996</v>
      </c>
    </row>
    <row r="531" spans="1:14" x14ac:dyDescent="0.3">
      <c r="A531" s="15" t="str">
        <f>INDEX('R1. Scenario specifications'!$C$11:$C$49,MATCH($B531,'R1. Scenario specifications'!$A$11:$A$49,0))</f>
        <v>Current 2DS, 2020 start, 'Expect the Unexpected' but with cheap EVs</v>
      </c>
      <c r="B531" s="15" t="s">
        <v>48</v>
      </c>
      <c r="C531" s="15" t="s">
        <v>70</v>
      </c>
      <c r="D531" s="16">
        <v>2379.5369238501598</v>
      </c>
      <c r="E531" s="16">
        <v>2356.8190162179044</v>
      </c>
      <c r="F531" s="16">
        <v>2308.8771400062924</v>
      </c>
      <c r="G531" s="16">
        <v>1503.8223551611877</v>
      </c>
      <c r="H531" s="16">
        <v>874.54319894508944</v>
      </c>
      <c r="I531" s="16">
        <v>0</v>
      </c>
      <c r="J531" s="16">
        <v>0</v>
      </c>
      <c r="K531" s="16">
        <v>0</v>
      </c>
      <c r="L531" s="16">
        <v>0</v>
      </c>
      <c r="M531" s="16">
        <v>0</v>
      </c>
      <c r="N531" s="16">
        <v>0</v>
      </c>
    </row>
    <row r="532" spans="1:14" x14ac:dyDescent="0.3">
      <c r="A532" s="15" t="str">
        <f>INDEX('R1. Scenario specifications'!$C$11:$C$49,MATCH($B532,'R1. Scenario specifications'!$A$11:$A$49,0))</f>
        <v>Current 2DS, 2020 start, 'Expect the Unexpected' but with cheap EVs</v>
      </c>
      <c r="B532" s="15" t="s">
        <v>48</v>
      </c>
      <c r="C532" s="15" t="s">
        <v>71</v>
      </c>
      <c r="D532" s="16">
        <v>67.937052631788802</v>
      </c>
      <c r="E532" s="16">
        <v>458.66984800047192</v>
      </c>
      <c r="F532" s="16">
        <v>1278.4438452900149</v>
      </c>
      <c r="G532" s="16">
        <v>4830.0935658534054</v>
      </c>
      <c r="H532" s="16">
        <v>16456.659261600853</v>
      </c>
      <c r="I532" s="16">
        <v>27780.035027737613</v>
      </c>
      <c r="J532" s="16">
        <v>34556.347564216027</v>
      </c>
      <c r="K532" s="16">
        <v>43543.902921565867</v>
      </c>
      <c r="L532" s="16">
        <v>58607.366563097537</v>
      </c>
      <c r="M532" s="16">
        <v>88983.27918314698</v>
      </c>
      <c r="N532" s="16">
        <v>101834.29911371981</v>
      </c>
    </row>
    <row r="533" spans="1:14" x14ac:dyDescent="0.3">
      <c r="A533" s="15" t="str">
        <f>INDEX('R1. Scenario specifications'!$C$11:$C$49,MATCH($B533,'R1. Scenario specifications'!$A$11:$A$49,0))</f>
        <v>Current 2DS, 2020 start, 'Expect the Unexpected' but with cheap EVs</v>
      </c>
      <c r="B533" s="15" t="s">
        <v>48</v>
      </c>
      <c r="C533" s="15" t="s">
        <v>72</v>
      </c>
      <c r="D533" s="16">
        <v>0.68787021919935687</v>
      </c>
      <c r="E533" s="16">
        <v>0.6257617671977489</v>
      </c>
      <c r="F533" s="16">
        <v>0.52638824399517514</v>
      </c>
      <c r="G533" s="16">
        <v>0.35092549599678308</v>
      </c>
      <c r="H533" s="16">
        <v>0.17546274799839173</v>
      </c>
      <c r="I533" s="16">
        <v>0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</row>
    <row r="534" spans="1:14" x14ac:dyDescent="0.3">
      <c r="A534" s="15" t="str">
        <f>INDEX('R1. Scenario specifications'!$C$11:$C$49,MATCH($B534,'R1. Scenario specifications'!$A$11:$A$49,0))</f>
        <v>Current 2DS, 2020 start, 'Expect the Unexpected' but with cheap EVs</v>
      </c>
      <c r="B534" s="15" t="s">
        <v>48</v>
      </c>
      <c r="C534" s="15" t="s">
        <v>76</v>
      </c>
      <c r="D534" s="16">
        <v>1.963099940637433</v>
      </c>
      <c r="E534" s="16">
        <v>1.7858497922310177</v>
      </c>
      <c r="F534" s="16">
        <v>1.5022495547807513</v>
      </c>
      <c r="G534" s="16">
        <v>1.0014997031871682</v>
      </c>
      <c r="H534" s="16">
        <v>0.50074985159358421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</row>
    <row r="535" spans="1:14" x14ac:dyDescent="0.3">
      <c r="A535" s="15" t="str">
        <f>INDEX('R1. Scenario specifications'!$C$11:$C$49,MATCH($B535,'R1. Scenario specifications'!$A$11:$A$49,0))</f>
        <v>Current 2DS, 2020 start, 'Expect the Unexpected' but with cheap EVs</v>
      </c>
      <c r="B535" s="15" t="s">
        <v>48</v>
      </c>
      <c r="C535" s="15" t="s">
        <v>73</v>
      </c>
      <c r="D535" s="16">
        <v>1517.4635089937533</v>
      </c>
      <c r="E535" s="16">
        <v>1704.941889708542</v>
      </c>
      <c r="F535" s="16">
        <v>2729.4881269668758</v>
      </c>
      <c r="G535" s="16">
        <v>11844.613802521531</v>
      </c>
      <c r="H535" s="16">
        <v>28539.234359281916</v>
      </c>
      <c r="I535" s="16">
        <v>35140.144951883674</v>
      </c>
      <c r="J535" s="16">
        <v>47170.19586828693</v>
      </c>
      <c r="K535" s="16">
        <v>63911.629982718063</v>
      </c>
      <c r="L535" s="16">
        <v>91757.259506880393</v>
      </c>
      <c r="M535" s="16">
        <v>145610.5299386121</v>
      </c>
      <c r="N535" s="16">
        <v>186248.30268542716</v>
      </c>
    </row>
    <row r="536" spans="1:14" x14ac:dyDescent="0.3">
      <c r="A536" s="15" t="str">
        <f>INDEX('R1. Scenario specifications'!$C$11:$C$49,MATCH($B536,'R1. Scenario specifications'!$A$11:$A$49,0))</f>
        <v>Current 2DS, 2030 start, 'Expect the Unexpected' but with cheap EVs</v>
      </c>
      <c r="B536" s="15" t="s">
        <v>49</v>
      </c>
      <c r="C536" s="15" t="s">
        <v>64</v>
      </c>
      <c r="D536" s="16">
        <v>225.4470750919798</v>
      </c>
      <c r="E536" s="16">
        <v>436.21576252446346</v>
      </c>
      <c r="F536" s="16">
        <v>2791.4850951746107</v>
      </c>
      <c r="G536" s="16">
        <v>11749.6186402398</v>
      </c>
      <c r="H536" s="16">
        <v>17336.840402690461</v>
      </c>
      <c r="I536" s="16">
        <v>17828.981188016827</v>
      </c>
      <c r="J536" s="16">
        <v>10574.421660809241</v>
      </c>
      <c r="K536" s="16">
        <v>2682.0566552380974</v>
      </c>
      <c r="L536" s="16">
        <v>299.72418370944337</v>
      </c>
      <c r="M536" s="16">
        <v>74.0597936048853</v>
      </c>
      <c r="N536" s="16">
        <v>74.0597936048853</v>
      </c>
    </row>
    <row r="537" spans="1:14" x14ac:dyDescent="0.3">
      <c r="A537" s="15" t="str">
        <f>INDEX('R1. Scenario specifications'!$C$11:$C$49,MATCH($B537,'R1. Scenario specifications'!$A$11:$A$49,0))</f>
        <v>Current 2DS, 2030 start, 'Expect the Unexpected' but with cheap EVs</v>
      </c>
      <c r="B537" s="15" t="s">
        <v>49</v>
      </c>
      <c r="C537" s="15" t="s">
        <v>74</v>
      </c>
      <c r="D537" s="16">
        <v>0</v>
      </c>
      <c r="E537" s="16">
        <v>0</v>
      </c>
      <c r="F537" s="16">
        <v>0</v>
      </c>
      <c r="G537" s="16">
        <v>0</v>
      </c>
      <c r="H537" s="16">
        <v>329.02611179266012</v>
      </c>
      <c r="I537" s="16">
        <v>2548.0600606153953</v>
      </c>
      <c r="J537" s="16">
        <v>15390.883436900724</v>
      </c>
      <c r="K537" s="16">
        <v>42985.520773634649</v>
      </c>
      <c r="L537" s="16">
        <v>70819.490262438208</v>
      </c>
      <c r="M537" s="16">
        <v>88188.08220661059</v>
      </c>
      <c r="N537" s="16">
        <v>94559.578602926573</v>
      </c>
    </row>
    <row r="538" spans="1:14" x14ac:dyDescent="0.3">
      <c r="A538" s="15" t="str">
        <f>INDEX('R1. Scenario specifications'!$C$11:$C$49,MATCH($B538,'R1. Scenario specifications'!$A$11:$A$49,0))</f>
        <v>Current 2DS, 2030 start, 'Expect the Unexpected' but with cheap EVs</v>
      </c>
      <c r="B538" s="15" t="s">
        <v>49</v>
      </c>
      <c r="C538" s="15" t="s">
        <v>65</v>
      </c>
      <c r="D538" s="16">
        <v>32468.624412386762</v>
      </c>
      <c r="E538" s="16">
        <v>42253.589754542532</v>
      </c>
      <c r="F538" s="16">
        <v>31380.532283629185</v>
      </c>
      <c r="G538" s="16">
        <v>27415.193343318369</v>
      </c>
      <c r="H538" s="16">
        <v>8364.8391741827836</v>
      </c>
      <c r="I538" s="16">
        <v>0</v>
      </c>
      <c r="J538" s="16">
        <v>0</v>
      </c>
      <c r="K538" s="16">
        <v>0</v>
      </c>
      <c r="L538" s="16">
        <v>0</v>
      </c>
      <c r="M538" s="16">
        <v>0</v>
      </c>
      <c r="N538" s="16">
        <v>0</v>
      </c>
    </row>
    <row r="539" spans="1:14" x14ac:dyDescent="0.3">
      <c r="A539" s="15" t="str">
        <f>INDEX('R1. Scenario specifications'!$C$11:$C$49,MATCH($B539,'R1. Scenario specifications'!$A$11:$A$49,0))</f>
        <v>Current 2DS, 2030 start, 'Expect the Unexpected' but with cheap EVs</v>
      </c>
      <c r="B539" s="15" t="s">
        <v>49</v>
      </c>
      <c r="C539" s="15" t="s">
        <v>66</v>
      </c>
      <c r="D539" s="16">
        <v>15194.635593940169</v>
      </c>
      <c r="E539" s="16">
        <v>15742.568461825467</v>
      </c>
      <c r="F539" s="16">
        <v>24458.947586771632</v>
      </c>
      <c r="G539" s="16">
        <v>20618.938999923124</v>
      </c>
      <c r="H539" s="16">
        <v>20415.463568166881</v>
      </c>
      <c r="I539" s="16">
        <v>12274.68614915268</v>
      </c>
      <c r="J539" s="16">
        <v>7627.6348814897419</v>
      </c>
      <c r="K539" s="16">
        <v>3555.566947828615</v>
      </c>
      <c r="L539" s="16">
        <v>149.9515080481136</v>
      </c>
      <c r="M539" s="16">
        <v>0</v>
      </c>
      <c r="N539" s="16">
        <v>0</v>
      </c>
    </row>
    <row r="540" spans="1:14" x14ac:dyDescent="0.3">
      <c r="A540" s="15" t="str">
        <f>INDEX('R1. Scenario specifications'!$C$11:$C$49,MATCH($B540,'R1. Scenario specifications'!$A$11:$A$49,0))</f>
        <v>Current 2DS, 2030 start, 'Expect the Unexpected' but with cheap EVs</v>
      </c>
      <c r="B540" s="15" t="s">
        <v>49</v>
      </c>
      <c r="C540" s="15" t="s">
        <v>75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  <c r="I540" s="16">
        <v>70.718657417772661</v>
      </c>
      <c r="J540" s="16">
        <v>1241.6541760180421</v>
      </c>
      <c r="K540" s="16">
        <v>1248.9518066630451</v>
      </c>
      <c r="L540" s="16">
        <v>3594.393822745229</v>
      </c>
      <c r="M540" s="16">
        <v>8047.3122907110283</v>
      </c>
      <c r="N540" s="16">
        <v>9196.8616160476813</v>
      </c>
    </row>
    <row r="541" spans="1:14" x14ac:dyDescent="0.3">
      <c r="A541" s="15" t="str">
        <f>INDEX('R1. Scenario specifications'!$C$11:$C$49,MATCH($B541,'R1. Scenario specifications'!$A$11:$A$49,0))</f>
        <v>Current 2DS, 2030 start, 'Expect the Unexpected' but with cheap EVs</v>
      </c>
      <c r="B541" s="15" t="s">
        <v>49</v>
      </c>
      <c r="C541" s="15" t="s">
        <v>67</v>
      </c>
      <c r="D541" s="16">
        <v>202.44802165440652</v>
      </c>
      <c r="E541" s="16">
        <v>194.35225063586262</v>
      </c>
      <c r="F541" s="16">
        <v>2546.6819220132293</v>
      </c>
      <c r="G541" s="16">
        <v>4016.4485737409777</v>
      </c>
      <c r="H541" s="16">
        <v>5581.8932701467475</v>
      </c>
      <c r="I541" s="16">
        <v>7850.7516003288383</v>
      </c>
      <c r="J541" s="16">
        <v>11784.424423591703</v>
      </c>
      <c r="K541" s="16">
        <v>11637.102043913657</v>
      </c>
      <c r="L541" s="16">
        <v>12857.112969142236</v>
      </c>
      <c r="M541" s="16">
        <v>20257.084110478329</v>
      </c>
      <c r="N541" s="16">
        <v>27364.550281782722</v>
      </c>
    </row>
    <row r="542" spans="1:14" x14ac:dyDescent="0.3">
      <c r="A542" s="15" t="str">
        <f>INDEX('R1. Scenario specifications'!$C$11:$C$49,MATCH($B542,'R1. Scenario specifications'!$A$11:$A$49,0))</f>
        <v>Current 2DS, 2030 start, 'Expect the Unexpected' but with cheap EVs</v>
      </c>
      <c r="B542" s="15" t="s">
        <v>49</v>
      </c>
      <c r="C542" s="15" t="s">
        <v>68</v>
      </c>
      <c r="D542" s="16">
        <v>10255.125599999994</v>
      </c>
      <c r="E542" s="16">
        <v>10316.025032480371</v>
      </c>
      <c r="F542" s="16">
        <v>14410.158052002915</v>
      </c>
      <c r="G542" s="16">
        <v>17748.387078330801</v>
      </c>
      <c r="H542" s="16">
        <v>20618.285900710842</v>
      </c>
      <c r="I542" s="16">
        <v>25196.870946546962</v>
      </c>
      <c r="J542" s="16">
        <v>26808.566238827392</v>
      </c>
      <c r="K542" s="16">
        <v>27609.92736177862</v>
      </c>
      <c r="L542" s="16">
        <v>31107.648760383316</v>
      </c>
      <c r="M542" s="16">
        <v>35597.463184438333</v>
      </c>
      <c r="N542" s="16">
        <v>38736.901695271772</v>
      </c>
    </row>
    <row r="543" spans="1:14" x14ac:dyDescent="0.3">
      <c r="A543" s="15" t="str">
        <f>INDEX('R1. Scenario specifications'!$C$11:$C$49,MATCH($B543,'R1. Scenario specifications'!$A$11:$A$49,0))</f>
        <v>Current 2DS, 2030 start, 'Expect the Unexpected' but with cheap EVs</v>
      </c>
      <c r="B543" s="15" t="s">
        <v>49</v>
      </c>
      <c r="C543" s="15" t="s">
        <v>69</v>
      </c>
      <c r="D543" s="16">
        <v>9499.4101148835816</v>
      </c>
      <c r="E543" s="16">
        <v>9854.768593125913</v>
      </c>
      <c r="F543" s="16">
        <v>13753.197500000006</v>
      </c>
      <c r="G543" s="16">
        <v>14596.416971320803</v>
      </c>
      <c r="H543" s="16">
        <v>15649.957222630914</v>
      </c>
      <c r="I543" s="16">
        <v>23252.970259501173</v>
      </c>
      <c r="J543" s="16">
        <v>28548.19992902278</v>
      </c>
      <c r="K543" s="16">
        <v>31876.910456401041</v>
      </c>
      <c r="L543" s="16">
        <v>35863.070511372527</v>
      </c>
      <c r="M543" s="16">
        <v>38257.645158066829</v>
      </c>
      <c r="N543" s="16">
        <v>39733.174999999996</v>
      </c>
    </row>
    <row r="544" spans="1:14" x14ac:dyDescent="0.3">
      <c r="A544" s="15" t="str">
        <f>INDEX('R1. Scenario specifications'!$C$11:$C$49,MATCH($B544,'R1. Scenario specifications'!$A$11:$A$49,0))</f>
        <v>Current 2DS, 2030 start, 'Expect the Unexpected' but with cheap EVs</v>
      </c>
      <c r="B544" s="15" t="s">
        <v>49</v>
      </c>
      <c r="C544" s="15" t="s">
        <v>70</v>
      </c>
      <c r="D544" s="16">
        <v>2379.5369238501598</v>
      </c>
      <c r="E544" s="16">
        <v>2356.8190162179044</v>
      </c>
      <c r="F544" s="16">
        <v>2308.8771400062924</v>
      </c>
      <c r="G544" s="16">
        <v>1517.9912138207492</v>
      </c>
      <c r="H544" s="16">
        <v>862.3795862601828</v>
      </c>
      <c r="I544" s="16">
        <v>0</v>
      </c>
      <c r="J544" s="16">
        <v>0</v>
      </c>
      <c r="K544" s="16">
        <v>0</v>
      </c>
      <c r="L544" s="16">
        <v>0</v>
      </c>
      <c r="M544" s="16">
        <v>0</v>
      </c>
      <c r="N544" s="16">
        <v>0</v>
      </c>
    </row>
    <row r="545" spans="1:14" x14ac:dyDescent="0.3">
      <c r="A545" s="15" t="str">
        <f>INDEX('R1. Scenario specifications'!$C$11:$C$49,MATCH($B545,'R1. Scenario specifications'!$A$11:$A$49,0))</f>
        <v>Current 2DS, 2030 start, 'Expect the Unexpected' but with cheap EVs</v>
      </c>
      <c r="B545" s="15" t="s">
        <v>49</v>
      </c>
      <c r="C545" s="15" t="s">
        <v>71</v>
      </c>
      <c r="D545" s="16">
        <v>67.937052631788802</v>
      </c>
      <c r="E545" s="16">
        <v>458.66984800047192</v>
      </c>
      <c r="F545" s="16">
        <v>1278.4438452900149</v>
      </c>
      <c r="G545" s="16">
        <v>3882.7361780122792</v>
      </c>
      <c r="H545" s="16">
        <v>16846.725247792838</v>
      </c>
      <c r="I545" s="16">
        <v>29811.659217533615</v>
      </c>
      <c r="J545" s="16">
        <v>37296.554842148718</v>
      </c>
      <c r="K545" s="16">
        <v>45651.899497080492</v>
      </c>
      <c r="L545" s="16">
        <v>63621.112546954304</v>
      </c>
      <c r="M545" s="16">
        <v>92039.569326099168</v>
      </c>
      <c r="N545" s="16">
        <v>107874.90213781824</v>
      </c>
    </row>
    <row r="546" spans="1:14" x14ac:dyDescent="0.3">
      <c r="A546" s="15" t="str">
        <f>INDEX('R1. Scenario specifications'!$C$11:$C$49,MATCH($B546,'R1. Scenario specifications'!$A$11:$A$49,0))</f>
        <v>Current 2DS, 2030 start, 'Expect the Unexpected' but with cheap EVs</v>
      </c>
      <c r="B546" s="15" t="s">
        <v>49</v>
      </c>
      <c r="C546" s="15" t="s">
        <v>72</v>
      </c>
      <c r="D546" s="16">
        <v>0.68787021919935687</v>
      </c>
      <c r="E546" s="16">
        <v>0.6257617671977489</v>
      </c>
      <c r="F546" s="16">
        <v>0.52638824399517514</v>
      </c>
      <c r="G546" s="16">
        <v>0.35092549599678308</v>
      </c>
      <c r="H546" s="16">
        <v>0.17546274799839173</v>
      </c>
      <c r="I546" s="16">
        <v>0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</row>
    <row r="547" spans="1:14" x14ac:dyDescent="0.3">
      <c r="A547" s="15" t="str">
        <f>INDEX('R1. Scenario specifications'!$C$11:$C$49,MATCH($B547,'R1. Scenario specifications'!$A$11:$A$49,0))</f>
        <v>Current 2DS, 2030 start, 'Expect the Unexpected' but with cheap EVs</v>
      </c>
      <c r="B547" s="15" t="s">
        <v>49</v>
      </c>
      <c r="C547" s="15" t="s">
        <v>76</v>
      </c>
      <c r="D547" s="16">
        <v>1.963099940637433</v>
      </c>
      <c r="E547" s="16">
        <v>1.7858497922310177</v>
      </c>
      <c r="F547" s="16">
        <v>1.5022495547807513</v>
      </c>
      <c r="G547" s="16">
        <v>1.0014997031871673</v>
      </c>
      <c r="H547" s="16">
        <v>0.50074985159358409</v>
      </c>
      <c r="I547" s="16">
        <v>0</v>
      </c>
      <c r="J547" s="16">
        <v>0</v>
      </c>
      <c r="K547" s="16">
        <v>0</v>
      </c>
      <c r="L547" s="16">
        <v>0</v>
      </c>
      <c r="M547" s="16">
        <v>0</v>
      </c>
      <c r="N547" s="16">
        <v>0</v>
      </c>
    </row>
    <row r="548" spans="1:14" x14ac:dyDescent="0.3">
      <c r="A548" s="15" t="str">
        <f>INDEX('R1. Scenario specifications'!$C$11:$C$49,MATCH($B548,'R1. Scenario specifications'!$A$11:$A$49,0))</f>
        <v>Current 2DS, 2030 start, 'Expect the Unexpected' but with cheap EVs</v>
      </c>
      <c r="B548" s="15" t="s">
        <v>49</v>
      </c>
      <c r="C548" s="15" t="s">
        <v>73</v>
      </c>
      <c r="D548" s="16">
        <v>1517.4635089937533</v>
      </c>
      <c r="E548" s="16">
        <v>1704.941889708542</v>
      </c>
      <c r="F548" s="16">
        <v>2729.4881269668758</v>
      </c>
      <c r="G548" s="16">
        <v>4500.4567624903657</v>
      </c>
      <c r="H548" s="16">
        <v>18947.841328012895</v>
      </c>
      <c r="I548" s="16">
        <v>34713.513745091594</v>
      </c>
      <c r="J548" s="16">
        <v>47554.783269000713</v>
      </c>
      <c r="K548" s="16">
        <v>64024.773329020638</v>
      </c>
      <c r="L548" s="16">
        <v>95231.456457169159</v>
      </c>
      <c r="M548" s="16">
        <v>147467.77155923104</v>
      </c>
      <c r="N548" s="16">
        <v>191760.89675482243</v>
      </c>
    </row>
    <row r="549" spans="1:14" x14ac:dyDescent="0.3">
      <c r="A549" s="15" t="str">
        <f>INDEX('R1. Scenario specifications'!$C$11:$C$49,MATCH($B549,'R1. Scenario specifications'!$A$11:$A$49,0))</f>
        <v>Current 2DS, 2020 start, 'Expect the Unexpected' but with cheap energy efficiency</v>
      </c>
      <c r="B549" s="15" t="s">
        <v>50</v>
      </c>
      <c r="C549" s="15" t="s">
        <v>64</v>
      </c>
      <c r="D549" s="16">
        <v>225.4470750919798</v>
      </c>
      <c r="E549" s="16">
        <v>436.21576252446346</v>
      </c>
      <c r="F549" s="16">
        <v>2791.4850951746107</v>
      </c>
      <c r="G549" s="16">
        <v>9689.1111284762719</v>
      </c>
      <c r="H549" s="16">
        <v>11996.916742963511</v>
      </c>
      <c r="I549" s="16">
        <v>14465.432423142835</v>
      </c>
      <c r="J549" s="16">
        <v>9097.470160204246</v>
      </c>
      <c r="K549" s="16">
        <v>6394.0532649129791</v>
      </c>
      <c r="L549" s="16">
        <v>583.73224111676097</v>
      </c>
      <c r="M549" s="16">
        <v>0</v>
      </c>
      <c r="N549" s="16">
        <v>89.059604194791191</v>
      </c>
    </row>
    <row r="550" spans="1:14" x14ac:dyDescent="0.3">
      <c r="A550" s="15" t="str">
        <f>INDEX('R1. Scenario specifications'!$C$11:$C$49,MATCH($B550,'R1. Scenario specifications'!$A$11:$A$49,0))</f>
        <v>Current 2DS, 2020 start, 'Expect the Unexpected' but with cheap energy efficiency</v>
      </c>
      <c r="B550" s="15" t="s">
        <v>50</v>
      </c>
      <c r="C550" s="15" t="s">
        <v>74</v>
      </c>
      <c r="D550" s="16">
        <v>0</v>
      </c>
      <c r="E550" s="16">
        <v>0</v>
      </c>
      <c r="F550" s="16">
        <v>0</v>
      </c>
      <c r="G550" s="16">
        <v>44.366819025588093</v>
      </c>
      <c r="H550" s="16">
        <v>395.0678979704719</v>
      </c>
      <c r="I550" s="16">
        <v>2571.7126359497079</v>
      </c>
      <c r="J550" s="16">
        <v>12419.585307549041</v>
      </c>
      <c r="K550" s="16">
        <v>31645.680942193445</v>
      </c>
      <c r="L550" s="16">
        <v>58538.740965827645</v>
      </c>
      <c r="M550" s="16">
        <v>77294.06815918666</v>
      </c>
      <c r="N550" s="16">
        <v>91874.602080280514</v>
      </c>
    </row>
    <row r="551" spans="1:14" x14ac:dyDescent="0.3">
      <c r="A551" s="15" t="str">
        <f>INDEX('R1. Scenario specifications'!$C$11:$C$49,MATCH($B551,'R1. Scenario specifications'!$A$11:$A$49,0))</f>
        <v>Current 2DS, 2020 start, 'Expect the Unexpected' but with cheap energy efficiency</v>
      </c>
      <c r="B551" s="15" t="s">
        <v>50</v>
      </c>
      <c r="C551" s="15" t="s">
        <v>65</v>
      </c>
      <c r="D551" s="16">
        <v>32468.624412386762</v>
      </c>
      <c r="E551" s="16">
        <v>42253.589754542532</v>
      </c>
      <c r="F551" s="16">
        <v>31380.532283629185</v>
      </c>
      <c r="G551" s="16">
        <v>21414.287272337933</v>
      </c>
      <c r="H551" s="16">
        <v>7477.7058683277337</v>
      </c>
      <c r="I551" s="16">
        <v>0</v>
      </c>
      <c r="J551" s="16">
        <v>0</v>
      </c>
      <c r="K551" s="16">
        <v>0</v>
      </c>
      <c r="L551" s="16">
        <v>0</v>
      </c>
      <c r="M551" s="16">
        <v>0</v>
      </c>
      <c r="N551" s="16">
        <v>0</v>
      </c>
    </row>
    <row r="552" spans="1:14" x14ac:dyDescent="0.3">
      <c r="A552" s="15" t="str">
        <f>INDEX('R1. Scenario specifications'!$C$11:$C$49,MATCH($B552,'R1. Scenario specifications'!$A$11:$A$49,0))</f>
        <v>Current 2DS, 2020 start, 'Expect the Unexpected' but with cheap energy efficiency</v>
      </c>
      <c r="B552" s="15" t="s">
        <v>50</v>
      </c>
      <c r="C552" s="15" t="s">
        <v>66</v>
      </c>
      <c r="D552" s="16">
        <v>15194.635593940169</v>
      </c>
      <c r="E552" s="16">
        <v>15742.568461825467</v>
      </c>
      <c r="F552" s="16">
        <v>24458.947586771632</v>
      </c>
      <c r="G552" s="16">
        <v>20312.994347864988</v>
      </c>
      <c r="H552" s="16">
        <v>15950.109311344813</v>
      </c>
      <c r="I552" s="16">
        <v>5457.6523015429284</v>
      </c>
      <c r="J552" s="16">
        <v>2844.1998858107022</v>
      </c>
      <c r="K552" s="16">
        <v>1413.4888333926931</v>
      </c>
      <c r="L552" s="16">
        <v>557.52900051834126</v>
      </c>
      <c r="M552" s="16">
        <v>272.37737829221248</v>
      </c>
      <c r="N552" s="16">
        <v>0</v>
      </c>
    </row>
    <row r="553" spans="1:14" x14ac:dyDescent="0.3">
      <c r="A553" s="15" t="str">
        <f>INDEX('R1. Scenario specifications'!$C$11:$C$49,MATCH($B553,'R1. Scenario specifications'!$A$11:$A$49,0))</f>
        <v>Current 2DS, 2020 start, 'Expect the Unexpected' but with cheap energy efficiency</v>
      </c>
      <c r="B553" s="15" t="s">
        <v>50</v>
      </c>
      <c r="C553" s="15" t="s">
        <v>75</v>
      </c>
      <c r="D553" s="16">
        <v>0</v>
      </c>
      <c r="E553" s="16">
        <v>0</v>
      </c>
      <c r="F553" s="16">
        <v>0</v>
      </c>
      <c r="G553" s="16">
        <v>0</v>
      </c>
      <c r="H553" s="16">
        <v>0</v>
      </c>
      <c r="I553" s="16">
        <v>6.8336082528779709</v>
      </c>
      <c r="J553" s="16">
        <v>8.8546764507760791</v>
      </c>
      <c r="K553" s="16">
        <v>364.8529157670896</v>
      </c>
      <c r="L553" s="16">
        <v>866.11593409204067</v>
      </c>
      <c r="M553" s="16">
        <v>1193.3922944209964</v>
      </c>
      <c r="N553" s="16">
        <v>4093.480171236899</v>
      </c>
    </row>
    <row r="554" spans="1:14" x14ac:dyDescent="0.3">
      <c r="A554" s="15" t="str">
        <f>INDEX('R1. Scenario specifications'!$C$11:$C$49,MATCH($B554,'R1. Scenario specifications'!$A$11:$A$49,0))</f>
        <v>Current 2DS, 2020 start, 'Expect the Unexpected' but with cheap energy efficiency</v>
      </c>
      <c r="B554" s="15" t="s">
        <v>50</v>
      </c>
      <c r="C554" s="15" t="s">
        <v>67</v>
      </c>
      <c r="D554" s="16">
        <v>202.44802165440652</v>
      </c>
      <c r="E554" s="16">
        <v>194.35225063586262</v>
      </c>
      <c r="F554" s="16">
        <v>2546.6819220132293</v>
      </c>
      <c r="G554" s="16">
        <v>4012.298628370525</v>
      </c>
      <c r="H554" s="16">
        <v>5469.8675921532194</v>
      </c>
      <c r="I554" s="16">
        <v>6887.6373864813804</v>
      </c>
      <c r="J554" s="16">
        <v>6870.6917864348561</v>
      </c>
      <c r="K554" s="16">
        <v>6790.6326605885952</v>
      </c>
      <c r="L554" s="16">
        <v>6835.6007797042221</v>
      </c>
      <c r="M554" s="16">
        <v>7506.2144082621908</v>
      </c>
      <c r="N554" s="16">
        <v>13388.148069592744</v>
      </c>
    </row>
    <row r="555" spans="1:14" x14ac:dyDescent="0.3">
      <c r="A555" s="15" t="str">
        <f>INDEX('R1. Scenario specifications'!$C$11:$C$49,MATCH($B555,'R1. Scenario specifications'!$A$11:$A$49,0))</f>
        <v>Current 2DS, 2020 start, 'Expect the Unexpected' but with cheap energy efficiency</v>
      </c>
      <c r="B555" s="15" t="s">
        <v>50</v>
      </c>
      <c r="C555" s="15" t="s">
        <v>68</v>
      </c>
      <c r="D555" s="16">
        <v>10255.125599999994</v>
      </c>
      <c r="E555" s="16">
        <v>10316.025032480371</v>
      </c>
      <c r="F555" s="16">
        <v>14410.158052002915</v>
      </c>
      <c r="G555" s="16">
        <v>17747.767906354744</v>
      </c>
      <c r="H555" s="16">
        <v>19714.399650826363</v>
      </c>
      <c r="I555" s="16">
        <v>22152.359996506719</v>
      </c>
      <c r="J555" s="16">
        <v>23160.414403208189</v>
      </c>
      <c r="K555" s="16">
        <v>24425.518745886591</v>
      </c>
      <c r="L555" s="16">
        <v>25163.345654240744</v>
      </c>
      <c r="M555" s="16">
        <v>29443.595204658159</v>
      </c>
      <c r="N555" s="16">
        <v>34046.281639038236</v>
      </c>
    </row>
    <row r="556" spans="1:14" x14ac:dyDescent="0.3">
      <c r="A556" s="15" t="str">
        <f>INDEX('R1. Scenario specifications'!$C$11:$C$49,MATCH($B556,'R1. Scenario specifications'!$A$11:$A$49,0))</f>
        <v>Current 2DS, 2020 start, 'Expect the Unexpected' but with cheap energy efficiency</v>
      </c>
      <c r="B556" s="15" t="s">
        <v>50</v>
      </c>
      <c r="C556" s="15" t="s">
        <v>69</v>
      </c>
      <c r="D556" s="16">
        <v>9499.4101148835816</v>
      </c>
      <c r="E556" s="16">
        <v>9854.768593125913</v>
      </c>
      <c r="F556" s="16">
        <v>13753.197500000006</v>
      </c>
      <c r="G556" s="16">
        <v>14596.416971320799</v>
      </c>
      <c r="H556" s="16">
        <v>15855.690198763026</v>
      </c>
      <c r="I556" s="16">
        <v>20474.038813663617</v>
      </c>
      <c r="J556" s="16">
        <v>20974.72161852158</v>
      </c>
      <c r="K556" s="16">
        <v>25310.044970017469</v>
      </c>
      <c r="L556" s="16">
        <v>28276.472377034934</v>
      </c>
      <c r="M556" s="16">
        <v>36245.101499586301</v>
      </c>
      <c r="N556" s="16">
        <v>37892.629873839724</v>
      </c>
    </row>
    <row r="557" spans="1:14" x14ac:dyDescent="0.3">
      <c r="A557" s="15" t="str">
        <f>INDEX('R1. Scenario specifications'!$C$11:$C$49,MATCH($B557,'R1. Scenario specifications'!$A$11:$A$49,0))</f>
        <v>Current 2DS, 2020 start, 'Expect the Unexpected' but with cheap energy efficiency</v>
      </c>
      <c r="B557" s="15" t="s">
        <v>50</v>
      </c>
      <c r="C557" s="15" t="s">
        <v>70</v>
      </c>
      <c r="D557" s="16">
        <v>2379.5369238501598</v>
      </c>
      <c r="E557" s="16">
        <v>2356.8190162179044</v>
      </c>
      <c r="F557" s="16">
        <v>2308.8771400062924</v>
      </c>
      <c r="G557" s="16">
        <v>1503.8223551611877</v>
      </c>
      <c r="H557" s="16">
        <v>737.64693331908927</v>
      </c>
      <c r="I557" s="16">
        <v>0</v>
      </c>
      <c r="J557" s="16">
        <v>0</v>
      </c>
      <c r="K557" s="16">
        <v>0</v>
      </c>
      <c r="L557" s="16">
        <v>0</v>
      </c>
      <c r="M557" s="16">
        <v>0</v>
      </c>
      <c r="N557" s="16">
        <v>0</v>
      </c>
    </row>
    <row r="558" spans="1:14" x14ac:dyDescent="0.3">
      <c r="A558" s="15" t="str">
        <f>INDEX('R1. Scenario specifications'!$C$11:$C$49,MATCH($B558,'R1. Scenario specifications'!$A$11:$A$49,0))</f>
        <v>Current 2DS, 2020 start, 'Expect the Unexpected' but with cheap energy efficiency</v>
      </c>
      <c r="B558" s="15" t="s">
        <v>50</v>
      </c>
      <c r="C558" s="15" t="s">
        <v>71</v>
      </c>
      <c r="D558" s="16">
        <v>67.937052631788802</v>
      </c>
      <c r="E558" s="16">
        <v>458.66984800047192</v>
      </c>
      <c r="F558" s="16">
        <v>1278.4438452900149</v>
      </c>
      <c r="G558" s="16">
        <v>3479.9665894280261</v>
      </c>
      <c r="H558" s="16">
        <v>13913.96841042461</v>
      </c>
      <c r="I558" s="16">
        <v>25011.913131998252</v>
      </c>
      <c r="J558" s="16">
        <v>33537.36931840382</v>
      </c>
      <c r="K558" s="16">
        <v>39415.622482830273</v>
      </c>
      <c r="L558" s="16">
        <v>49191.538225700242</v>
      </c>
      <c r="M558" s="16">
        <v>64440.845058105566</v>
      </c>
      <c r="N558" s="16">
        <v>83552.195106247294</v>
      </c>
    </row>
    <row r="559" spans="1:14" x14ac:dyDescent="0.3">
      <c r="A559" s="15" t="str">
        <f>INDEX('R1. Scenario specifications'!$C$11:$C$49,MATCH($B559,'R1. Scenario specifications'!$A$11:$A$49,0))</f>
        <v>Current 2DS, 2020 start, 'Expect the Unexpected' but with cheap energy efficiency</v>
      </c>
      <c r="B559" s="15" t="s">
        <v>50</v>
      </c>
      <c r="C559" s="15" t="s">
        <v>72</v>
      </c>
      <c r="D559" s="16">
        <v>0.68787021919935687</v>
      </c>
      <c r="E559" s="16">
        <v>0.6257617671977489</v>
      </c>
      <c r="F559" s="16">
        <v>0.52638824399517514</v>
      </c>
      <c r="G559" s="16">
        <v>0.35092549599678308</v>
      </c>
      <c r="H559" s="16">
        <v>0.17546274799839201</v>
      </c>
      <c r="I559" s="16">
        <v>0</v>
      </c>
      <c r="J559" s="16">
        <v>0</v>
      </c>
      <c r="K559" s="16">
        <v>0</v>
      </c>
      <c r="L559" s="16">
        <v>0</v>
      </c>
      <c r="M559" s="16">
        <v>0</v>
      </c>
      <c r="N559" s="16">
        <v>0</v>
      </c>
    </row>
    <row r="560" spans="1:14" x14ac:dyDescent="0.3">
      <c r="A560" s="15" t="str">
        <f>INDEX('R1. Scenario specifications'!$C$11:$C$49,MATCH($B560,'R1. Scenario specifications'!$A$11:$A$49,0))</f>
        <v>Current 2DS, 2020 start, 'Expect the Unexpected' but with cheap energy efficiency</v>
      </c>
      <c r="B560" s="15" t="s">
        <v>50</v>
      </c>
      <c r="C560" s="15" t="s">
        <v>76</v>
      </c>
      <c r="D560" s="16">
        <v>1.963099940637433</v>
      </c>
      <c r="E560" s="16">
        <v>1.7858497922310177</v>
      </c>
      <c r="F560" s="16">
        <v>1.5022495547807513</v>
      </c>
      <c r="G560" s="16">
        <v>1.0014997031871673</v>
      </c>
      <c r="H560" s="16">
        <v>0.50074985159358409</v>
      </c>
      <c r="I560" s="16">
        <v>0</v>
      </c>
      <c r="J560" s="16">
        <v>0</v>
      </c>
      <c r="K560" s="16">
        <v>0</v>
      </c>
      <c r="L560" s="16">
        <v>0</v>
      </c>
      <c r="M560" s="16">
        <v>0</v>
      </c>
      <c r="N560" s="16">
        <v>0</v>
      </c>
    </row>
    <row r="561" spans="1:14" x14ac:dyDescent="0.3">
      <c r="A561" s="15" t="str">
        <f>INDEX('R1. Scenario specifications'!$C$11:$C$49,MATCH($B561,'R1. Scenario specifications'!$A$11:$A$49,0))</f>
        <v>Current 2DS, 2020 start, 'Expect the Unexpected' but with cheap energy efficiency</v>
      </c>
      <c r="B561" s="15" t="s">
        <v>50</v>
      </c>
      <c r="C561" s="15" t="s">
        <v>73</v>
      </c>
      <c r="D561" s="16">
        <v>1517.4635089937533</v>
      </c>
      <c r="E561" s="16">
        <v>1704.941889708542</v>
      </c>
      <c r="F561" s="16">
        <v>2729.4881269668758</v>
      </c>
      <c r="G561" s="16">
        <v>11040.282293339284</v>
      </c>
      <c r="H561" s="16">
        <v>25360.291365851717</v>
      </c>
      <c r="I561" s="16">
        <v>28301.241369330699</v>
      </c>
      <c r="J561" s="16">
        <v>37061.335484479758</v>
      </c>
      <c r="K561" s="16">
        <v>50134.580702502899</v>
      </c>
      <c r="L561" s="16">
        <v>70953.832693130506</v>
      </c>
      <c r="M561" s="16">
        <v>107661.82914416751</v>
      </c>
      <c r="N561" s="16">
        <v>153894.20858351942</v>
      </c>
    </row>
  </sheetData>
  <mergeCells count="2">
    <mergeCell ref="C37:N37"/>
    <mergeCell ref="O37:Z37"/>
  </mergeCells>
  <conditionalFormatting sqref="A6020:XFD1048576 A1:XFD18 N19:XFD19 AA36:XFD37 A94:A6019 D552:XFD6019 A20:XFD35 A38:XFD551">
    <cfRule type="expression" dxfId="15" priority="3">
      <formula>_xlfn.ISFORMULA(A1)</formula>
    </cfRule>
  </conditionalFormatting>
  <conditionalFormatting sqref="A19:M19">
    <cfRule type="expression" dxfId="14" priority="2">
      <formula>_xlfn.ISFORMULA(A19)</formula>
    </cfRule>
  </conditionalFormatting>
  <conditionalFormatting sqref="A36:Z36 A37:C37 O37">
    <cfRule type="expression" dxfId="13" priority="1">
      <formula>_xlfn.ISFORMULA(A36)</formula>
    </cfRule>
  </conditionalFormatting>
  <dataValidations count="1">
    <dataValidation type="list" allowBlank="1" showInputMessage="1" showErrorMessage="1" sqref="B22" xr:uid="{B90A2AA4-3A99-4280-AF56-267CAD289BC9}">
      <formula1>$C$81:$C$93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40A32E-93BE-4672-9488-DAEBC18A2F80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7230-5C28-4BD5-ADD3-AFA5AF5BC78D}">
  <sheetPr>
    <tabColor theme="5" tint="0.39997558519241921"/>
  </sheetPr>
  <dimension ref="A1:Z556"/>
  <sheetViews>
    <sheetView tabSelected="1" zoomScale="55" zoomScaleNormal="55" workbookViewId="0">
      <pane ySplit="13" topLeftCell="A14" activePane="bottomLeft" state="frozen"/>
      <selection pane="bottomLeft" activeCell="A24" sqref="A2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234</v>
      </c>
    </row>
    <row r="2" spans="1:4" s="14" customFormat="1" x14ac:dyDescent="0.3">
      <c r="A2" s="5" t="s">
        <v>5</v>
      </c>
      <c r="B2" s="14" t="s">
        <v>230</v>
      </c>
    </row>
    <row r="3" spans="1:4" s="14" customFormat="1" x14ac:dyDescent="0.3">
      <c r="A3" s="5" t="s">
        <v>6</v>
      </c>
      <c r="B3" s="14" t="s">
        <v>233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296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297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298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213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$E$8:$P7000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tr">
        <f>CONCATENATE($B$22, " Generation capacity (GW)")</f>
        <v>POWGEN - SOPV Generation capacity (GW)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60</v>
      </c>
      <c r="B22" s="20" t="s">
        <v>71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 t="array" ref="B25">INDEX($E$50:$O$556,MATCH(B$24&amp;$B$22,$B$50:$B$556&amp;$C$50:$C$556,0),MATCH($A25,$E$49:$O$49,0))</f>
        <v>96.560908546679059</v>
      </c>
      <c r="C25" s="16">
        <f t="array" ref="C25">INDEX($E$50:$O$556,MATCH(C$24&amp;$B$22,$B$50:$B$556&amp;$C$50:$C$556,0),MATCH($A25,$E$49:$O$49,0))</f>
        <v>96.560908546679059</v>
      </c>
      <c r="D25" s="16">
        <f t="array" ref="D25">INDEX($E$50:$O$556,MATCH(D$24&amp;$B$22,$B$50:$B$556&amp;$C$50:$C$556,0),MATCH($A25,$E$49:$O$49,0))</f>
        <v>96.560908546679059</v>
      </c>
      <c r="E25" s="16">
        <f t="array" ref="E25">INDEX($E$50:$O$556,MATCH(E$24&amp;$B$22,$B$50:$B$556&amp;$C$50:$C$556,0),MATCH($A25,$E$49:$O$49,0))</f>
        <v>96.560908546679059</v>
      </c>
      <c r="F25" s="16">
        <f t="array" ref="F25">INDEX($E$50:$O$556,MATCH(F$24&amp;$B$22,$B$50:$B$556&amp;$C$50:$C$556,0),MATCH($A25,$E$49:$O$49,0))</f>
        <v>96.560908546679059</v>
      </c>
      <c r="G25" s="16">
        <f t="array" ref="G25">INDEX($E$50:$O$556,MATCH(G$24&amp;$B$22,$B$50:$B$556&amp;$C$50:$C$556,0),MATCH($A25,$E$49:$O$49,0))</f>
        <v>96.560908546679059</v>
      </c>
      <c r="H25" s="16">
        <f t="array" ref="H25">INDEX($E$50:$O$556,MATCH(H$24&amp;$B$22,$B$50:$B$556&amp;$C$50:$C$556,0),MATCH($A25,$E$49:$O$49,0))</f>
        <v>96.560908546679059</v>
      </c>
      <c r="I25" s="16">
        <f t="array" ref="I25">INDEX($E$50:$O$556,MATCH(I$24&amp;$B$22,$B$50:$B$556&amp;$C$50:$C$556,0),MATCH($A25,$E$49:$O$49,0))</f>
        <v>96.560908546679059</v>
      </c>
      <c r="J25" s="16">
        <f t="array" ref="J25">INDEX($E$50:$O$556,MATCH(J$24&amp;$B$22,$B$50:$B$556&amp;$C$50:$C$556,0),MATCH($A25,$E$49:$O$49,0))</f>
        <v>96.560908546679059</v>
      </c>
      <c r="K25" s="16" t="e">
        <f t="array" ref="K25">INDEX($E$50:$O$556,MATCH(K$24&amp;$B$22,$B$50:$B$556&amp;$C$50:$C$556,0),MATCH($A25,$E$49:$O$49,0))</f>
        <v>#N/A</v>
      </c>
      <c r="L25" s="16" t="e">
        <f t="array" ref="L25">INDEX($E$50:$O$556,MATCH(L$24&amp;$B$22,$B$50:$B$556&amp;$C$50:$C$556,0),MATCH($A25,$E$49:$O$49,0))</f>
        <v>#N/A</v>
      </c>
      <c r="M25" s="16" t="e">
        <f t="array" ref="M25">INDEX($E$50:$O$556,MATCH(M$24&amp;$B$22,$B$50:$B$556&amp;$C$50:$C$556,0),MATCH($A25,$E$49:$O$49,0))</f>
        <v>#N/A</v>
      </c>
      <c r="P25" s="18"/>
      <c r="Q25" s="18"/>
      <c r="R25" s="18"/>
    </row>
    <row r="26" spans="1:18" x14ac:dyDescent="0.3">
      <c r="A26" s="15">
        <v>2020</v>
      </c>
      <c r="B26" s="16">
        <f t="array" ref="B26">INDEX($E$50:$O$556,MATCH(B$24&amp;$B$22,$B$50:$B$556&amp;$C$50:$C$556,0),MATCH($A26,$E$49:$O$49,0))</f>
        <v>302.18315856131551</v>
      </c>
      <c r="C26" s="16">
        <f t="array" ref="C26">INDEX($E$50:$O$556,MATCH(C$24&amp;$B$22,$B$50:$B$556&amp;$C$50:$C$556,0),MATCH($A26,$E$49:$O$49,0))</f>
        <v>302.90808622265456</v>
      </c>
      <c r="D26" s="16">
        <f t="array" ref="D26">INDEX($E$50:$O$556,MATCH(D$24&amp;$B$22,$B$50:$B$556&amp;$C$50:$C$556,0),MATCH($A26,$E$49:$O$49,0))</f>
        <v>269.93412382738461</v>
      </c>
      <c r="E26" s="16">
        <f t="array" ref="E26">INDEX($E$50:$O$556,MATCH(E$24&amp;$B$22,$B$50:$B$556&amp;$C$50:$C$556,0),MATCH($A26,$E$49:$O$49,0))</f>
        <v>269.93412382738461</v>
      </c>
      <c r="F26" s="16">
        <f t="array" ref="F26">INDEX($E$50:$O$556,MATCH(F$24&amp;$B$22,$B$50:$B$556&amp;$C$50:$C$556,0),MATCH($A26,$E$49:$O$49,0))</f>
        <v>269.93412382738461</v>
      </c>
      <c r="G26" s="16">
        <f t="array" ref="G26">INDEX($E$50:$O$556,MATCH(G$24&amp;$B$22,$B$50:$B$556&amp;$C$50:$C$556,0),MATCH($A26,$E$49:$O$49,0))</f>
        <v>269.93412382738461</v>
      </c>
      <c r="H26" s="16">
        <f t="array" ref="H26">INDEX($E$50:$O$556,MATCH(H$24&amp;$B$22,$B$50:$B$556&amp;$C$50:$C$556,0),MATCH($A26,$E$49:$O$49,0))</f>
        <v>269.93412382738461</v>
      </c>
      <c r="I26" s="16">
        <f t="array" ref="I26">INDEX($E$50:$O$556,MATCH(I$24&amp;$B$22,$B$50:$B$556&amp;$C$50:$C$556,0),MATCH($A26,$E$49:$O$49,0))</f>
        <v>269.93412382738461</v>
      </c>
      <c r="J26" s="16">
        <f t="array" ref="J26">INDEX($E$50:$O$556,MATCH(J$24&amp;$B$22,$B$50:$B$556&amp;$C$50:$C$556,0),MATCH($A26,$E$49:$O$49,0))</f>
        <v>269.93412382738461</v>
      </c>
      <c r="K26" s="16" t="e">
        <f t="array" ref="K26">INDEX($E$50:$O$556,MATCH(K$24&amp;$B$22,$B$50:$B$556&amp;$C$50:$C$556,0),MATCH($A26,$E$49:$O$49,0))</f>
        <v>#N/A</v>
      </c>
      <c r="L26" s="16" t="e">
        <f t="array" ref="L26">INDEX($E$50:$O$556,MATCH(L$24&amp;$B$22,$B$50:$B$556&amp;$C$50:$C$556,0),MATCH($A26,$E$49:$O$49,0))</f>
        <v>#N/A</v>
      </c>
      <c r="M26" s="16" t="e">
        <f t="array" ref="M26">INDEX($E$50:$O$556,MATCH(M$24&amp;$B$22,$B$50:$B$556&amp;$C$50:$C$556,0),MATCH($A26,$E$49:$O$49,0))</f>
        <v>#N/A</v>
      </c>
      <c r="P26" s="18"/>
      <c r="Q26" s="18"/>
      <c r="R26" s="18"/>
    </row>
    <row r="27" spans="1:18" x14ac:dyDescent="0.3">
      <c r="A27" s="15">
        <v>2030</v>
      </c>
      <c r="B27" s="16">
        <f t="array" ref="B27">INDEX($E$50:$O$556,MATCH(B$24&amp;$B$22,$B$50:$B$556&amp;$C$50:$C$556,0),MATCH($A27,$E$49:$O$49,0))</f>
        <v>584.02911292959516</v>
      </c>
      <c r="C27" s="16">
        <f t="array" ref="C27">INDEX($E$50:$O$556,MATCH(C$24&amp;$B$22,$B$50:$B$556&amp;$C$50:$C$556,0),MATCH($A27,$E$49:$O$49,0))</f>
        <v>675.42203103567056</v>
      </c>
      <c r="D27" s="16">
        <f t="array" ref="D27">INDEX($E$50:$O$556,MATCH(D$24&amp;$B$22,$B$50:$B$556&amp;$C$50:$C$556,0),MATCH($A27,$E$49:$O$49,0))</f>
        <v>820.58695544865327</v>
      </c>
      <c r="E27" s="16">
        <f t="array" ref="E27">INDEX($E$50:$O$556,MATCH(E$24&amp;$B$22,$B$50:$B$556&amp;$C$50:$C$556,0),MATCH($A27,$E$49:$O$49,0))</f>
        <v>1102.1336544463934</v>
      </c>
      <c r="F27" s="16">
        <f t="array" ref="F27">INDEX($E$50:$O$556,MATCH(F$24&amp;$B$22,$B$50:$B$556&amp;$C$50:$C$556,0),MATCH($A27,$E$49:$O$49,0))</f>
        <v>820.58695544865327</v>
      </c>
      <c r="G27" s="16">
        <f t="array" ref="G27">INDEX($E$50:$O$556,MATCH(G$24&amp;$B$22,$B$50:$B$556&amp;$C$50:$C$556,0),MATCH($A27,$E$49:$O$49,0))</f>
        <v>1297.5330096393889</v>
      </c>
      <c r="H27" s="16">
        <f t="array" ref="H27">INDEX($E$50:$O$556,MATCH(H$24&amp;$B$22,$B$50:$B$556&amp;$C$50:$C$556,0),MATCH($A27,$E$49:$O$49,0))</f>
        <v>820.58695544865327</v>
      </c>
      <c r="I27" s="16">
        <f t="array" ref="I27">INDEX($E$50:$O$556,MATCH(I$24&amp;$B$22,$B$50:$B$556&amp;$C$50:$C$556,0),MATCH($A27,$E$49:$O$49,0))</f>
        <v>1251.567160199879</v>
      </c>
      <c r="J27" s="16">
        <f t="array" ref="J27">INDEX($E$50:$O$556,MATCH(J$24&amp;$B$22,$B$50:$B$556&amp;$C$50:$C$556,0),MATCH($A27,$E$49:$O$49,0))</f>
        <v>820.58695544865327</v>
      </c>
      <c r="K27" s="16" t="e">
        <f t="array" ref="K27">INDEX($E$50:$O$556,MATCH(K$24&amp;$B$22,$B$50:$B$556&amp;$C$50:$C$556,0),MATCH($A27,$E$49:$O$49,0))</f>
        <v>#N/A</v>
      </c>
      <c r="L27" s="16" t="e">
        <f t="array" ref="L27">INDEX($E$50:$O$556,MATCH(L$24&amp;$B$22,$B$50:$B$556&amp;$C$50:$C$556,0),MATCH($A27,$E$49:$O$49,0))</f>
        <v>#N/A</v>
      </c>
      <c r="M27" s="16" t="e">
        <f t="array" ref="M27">INDEX($E$50:$O$556,MATCH(M$24&amp;$B$22,$B$50:$B$556&amp;$C$50:$C$556,0),MATCH($A27,$E$49:$O$49,0))</f>
        <v>#N/A</v>
      </c>
      <c r="P27" s="18"/>
      <c r="Q27" s="18"/>
      <c r="R27" s="18"/>
    </row>
    <row r="28" spans="1:18" x14ac:dyDescent="0.3">
      <c r="A28" s="15">
        <v>2040</v>
      </c>
      <c r="B28" s="16">
        <f t="array" ref="B28">INDEX($E$50:$O$556,MATCH(B$24&amp;$B$22,$B$50:$B$556&amp;$C$50:$C$556,0),MATCH($A28,$E$49:$O$49,0))</f>
        <v>1892.6589798415712</v>
      </c>
      <c r="C28" s="16">
        <f t="array" ref="C28">INDEX($E$50:$O$556,MATCH(C$24&amp;$B$22,$B$50:$B$556&amp;$C$50:$C$556,0),MATCH($A28,$E$49:$O$49,0))</f>
        <v>1898.4764115769074</v>
      </c>
      <c r="D28" s="16">
        <f t="array" ref="D28">INDEX($E$50:$O$556,MATCH(D$24&amp;$B$22,$B$50:$B$556&amp;$C$50:$C$556,0),MATCH($A28,$E$49:$O$49,0))</f>
        <v>3545.3496022799372</v>
      </c>
      <c r="E28" s="16">
        <f t="array" ref="E28">INDEX($E$50:$O$556,MATCH(E$24&amp;$B$22,$B$50:$B$556&amp;$C$50:$C$556,0),MATCH($A28,$E$49:$O$49,0))</f>
        <v>4017.981870601242</v>
      </c>
      <c r="F28" s="16">
        <f t="array" ref="F28">INDEX($E$50:$O$556,MATCH(F$24&amp;$B$22,$B$50:$B$556&amp;$C$50:$C$556,0),MATCH($A28,$E$49:$O$49,0))</f>
        <v>3476.2627654198154</v>
      </c>
      <c r="G28" s="16">
        <f t="array" ref="G28">INDEX($E$50:$O$556,MATCH(G$24&amp;$B$22,$B$50:$B$556&amp;$C$50:$C$556,0),MATCH($A28,$E$49:$O$49,0))</f>
        <v>4850.5136052226771</v>
      </c>
      <c r="H28" s="16">
        <f t="array" ref="H28">INDEX($E$50:$O$556,MATCH(H$24&amp;$B$22,$B$50:$B$556&amp;$C$50:$C$556,0),MATCH($A28,$E$49:$O$49,0))</f>
        <v>3631.5291638481913</v>
      </c>
      <c r="I28" s="16">
        <f t="array" ref="I28">INDEX($E$50:$O$556,MATCH(I$24&amp;$B$22,$B$50:$B$556&amp;$C$50:$C$556,0),MATCH($A28,$E$49:$O$49,0))</f>
        <v>4324.6480384732431</v>
      </c>
      <c r="J28" s="16">
        <f t="array" ref="J28">INDEX($E$50:$O$556,MATCH(J$24&amp;$B$22,$B$50:$B$556&amp;$C$50:$C$556,0),MATCH($A28,$E$49:$O$49,0))</f>
        <v>3443.5049498264216</v>
      </c>
      <c r="K28" s="16" t="e">
        <f t="array" ref="K28">INDEX($E$50:$O$556,MATCH(K$24&amp;$B$22,$B$50:$B$556&amp;$C$50:$C$556,0),MATCH($A28,$E$49:$O$49,0))</f>
        <v>#N/A</v>
      </c>
      <c r="L28" s="16" t="e">
        <f t="array" ref="L28">INDEX($E$50:$O$556,MATCH(L$24&amp;$B$22,$B$50:$B$556&amp;$C$50:$C$556,0),MATCH($A28,$E$49:$O$49,0))</f>
        <v>#N/A</v>
      </c>
      <c r="M28" s="16" t="e">
        <f t="array" ref="M28">INDEX($E$50:$O$556,MATCH(M$24&amp;$B$22,$B$50:$B$556&amp;$C$50:$C$556,0),MATCH($A28,$E$49:$O$49,0))</f>
        <v>#N/A</v>
      </c>
      <c r="P28" s="18"/>
      <c r="Q28" s="18"/>
      <c r="R28" s="18"/>
    </row>
    <row r="29" spans="1:18" x14ac:dyDescent="0.3">
      <c r="A29" s="15">
        <v>2050</v>
      </c>
      <c r="B29" s="16">
        <f t="array" ref="B29">INDEX($E$50:$O$556,MATCH(B$24&amp;$B$22,$B$50:$B$556&amp;$C$50:$C$556,0),MATCH($A29,$E$49:$O$49,0))</f>
        <v>3485.7528316053572</v>
      </c>
      <c r="C29" s="16">
        <f t="array" ref="C29">INDEX($E$50:$O$556,MATCH(C$24&amp;$B$22,$B$50:$B$556&amp;$C$50:$C$556,0),MATCH($A29,$E$49:$O$49,0))</f>
        <v>3418.3589408747189</v>
      </c>
      <c r="D29" s="16">
        <f t="array" ref="D29">INDEX($E$50:$O$556,MATCH(D$24&amp;$B$22,$B$50:$B$556&amp;$C$50:$C$556,0),MATCH($A29,$E$49:$O$49,0))</f>
        <v>7675.8084373059019</v>
      </c>
      <c r="E29" s="16">
        <f t="array" ref="E29">INDEX($E$50:$O$556,MATCH(E$24&amp;$B$22,$B$50:$B$556&amp;$C$50:$C$556,0),MATCH($A29,$E$49:$O$49,0))</f>
        <v>6065.8817777541135</v>
      </c>
      <c r="F29" s="16">
        <f t="array" ref="F29">INDEX($E$50:$O$556,MATCH(F$24&amp;$B$22,$B$50:$B$556&amp;$C$50:$C$556,0),MATCH($A29,$E$49:$O$49,0))</f>
        <v>6340.5283211840406</v>
      </c>
      <c r="G29" s="16">
        <f t="array" ref="G29">INDEX($E$50:$O$556,MATCH(G$24&amp;$B$22,$B$50:$B$556&amp;$C$50:$C$556,0),MATCH($A29,$E$49:$O$49,0))</f>
        <v>11170.041407623485</v>
      </c>
      <c r="H29" s="16">
        <f t="array" ref="H29">INDEX($E$50:$O$556,MATCH(H$24&amp;$B$22,$B$50:$B$556&amp;$C$50:$C$556,0),MATCH($A29,$E$49:$O$49,0))</f>
        <v>9360.8548144192901</v>
      </c>
      <c r="I29" s="16">
        <f t="array" ref="I29">INDEX($E$50:$O$556,MATCH(I$24&amp;$B$22,$B$50:$B$556&amp;$C$50:$C$556,0),MATCH($A29,$E$49:$O$49,0))</f>
        <v>6394.415544197921</v>
      </c>
      <c r="J29" s="16">
        <f t="array" ref="J29">INDEX($E$50:$O$556,MATCH(J$24&amp;$B$22,$B$50:$B$556&amp;$C$50:$C$556,0),MATCH($A29,$E$49:$O$49,0))</f>
        <v>7015.7278091720855</v>
      </c>
      <c r="K29" s="16" t="e">
        <f t="array" ref="K29">INDEX($E$50:$O$556,MATCH(K$24&amp;$B$22,$B$50:$B$556&amp;$C$50:$C$556,0),MATCH($A29,$E$49:$O$49,0))</f>
        <v>#N/A</v>
      </c>
      <c r="L29" s="16" t="e">
        <f t="array" ref="L29">INDEX($E$50:$O$556,MATCH(L$24&amp;$B$22,$B$50:$B$556&amp;$C$50:$C$556,0),MATCH($A29,$E$49:$O$49,0))</f>
        <v>#N/A</v>
      </c>
      <c r="M29" s="16" t="e">
        <f t="array" ref="M29">INDEX($E$50:$O$556,MATCH(M$24&amp;$B$22,$B$50:$B$556&amp;$C$50:$C$556,0),MATCH($A29,$E$49:$O$49,0))</f>
        <v>#N/A</v>
      </c>
      <c r="P29" s="18"/>
      <c r="Q29" s="18"/>
      <c r="R29" s="18"/>
    </row>
    <row r="30" spans="1:18" x14ac:dyDescent="0.3">
      <c r="A30" s="15">
        <v>2060</v>
      </c>
      <c r="B30" s="16">
        <f t="array" ref="B30">INDEX($E$50:$O$556,MATCH(B$24&amp;$B$22,$B$50:$B$556&amp;$C$50:$C$556,0),MATCH($A30,$E$49:$O$49,0))</f>
        <v>4477.7818420134936</v>
      </c>
      <c r="C30" s="16">
        <f t="array" ref="C30">INDEX($E$50:$O$556,MATCH(C$24&amp;$B$22,$B$50:$B$556&amp;$C$50:$C$556,0),MATCH($A30,$E$49:$O$49,0))</f>
        <v>4322.0553851762124</v>
      </c>
      <c r="D30" s="16">
        <f t="array" ref="D30">INDEX($E$50:$O$556,MATCH(D$24&amp;$B$22,$B$50:$B$556&amp;$C$50:$C$556,0),MATCH($A30,$E$49:$O$49,0))</f>
        <v>8466.860790376064</v>
      </c>
      <c r="E30" s="16">
        <f t="array" ref="E30">INDEX($E$50:$O$556,MATCH(E$24&amp;$B$22,$B$50:$B$556&amp;$C$50:$C$556,0),MATCH($A30,$E$49:$O$49,0))</f>
        <v>7701.4448501326642</v>
      </c>
      <c r="F30" s="16">
        <f t="array" ref="F30">INDEX($E$50:$O$556,MATCH(F$24&amp;$B$22,$B$50:$B$556&amp;$C$50:$C$556,0),MATCH($A30,$E$49:$O$49,0))</f>
        <v>8213.1557409424786</v>
      </c>
      <c r="G30" s="16">
        <f t="array" ref="G30">INDEX($E$50:$O$556,MATCH(G$24&amp;$B$22,$B$50:$B$556&amp;$C$50:$C$556,0),MATCH($A30,$E$49:$O$49,0))</f>
        <v>16812.458806359798</v>
      </c>
      <c r="H30" s="16">
        <f t="array" ref="H30">INDEX($E$50:$O$556,MATCH(H$24&amp;$B$22,$B$50:$B$556&amp;$C$50:$C$556,0),MATCH($A30,$E$49:$O$49,0))</f>
        <v>18896.93143499655</v>
      </c>
      <c r="I30" s="16">
        <f t="array" ref="I30">INDEX($E$50:$O$556,MATCH(I$24&amp;$B$22,$B$50:$B$556&amp;$C$50:$C$556,0),MATCH($A30,$E$49:$O$49,0))</f>
        <v>8505.7298519790547</v>
      </c>
      <c r="J30" s="16">
        <f t="array" ref="J30">INDEX($E$50:$O$556,MATCH(J$24&amp;$B$22,$B$50:$B$556&amp;$C$50:$C$556,0),MATCH($A30,$E$49:$O$49,0))</f>
        <v>11270.510337795005</v>
      </c>
      <c r="K30" s="16" t="e">
        <f t="array" ref="K30">INDEX($E$50:$O$556,MATCH(K$24&amp;$B$22,$B$50:$B$556&amp;$C$50:$C$556,0),MATCH($A30,$E$49:$O$49,0))</f>
        <v>#N/A</v>
      </c>
      <c r="L30" s="16" t="e">
        <f t="array" ref="L30">INDEX($E$50:$O$556,MATCH(L$24&amp;$B$22,$B$50:$B$556&amp;$C$50:$C$556,0),MATCH($A30,$E$49:$O$49,0))</f>
        <v>#N/A</v>
      </c>
      <c r="M30" s="16" t="e">
        <f t="array" ref="M30">INDEX($E$50:$O$556,MATCH(M$24&amp;$B$22,$B$50:$B$556&amp;$C$50:$C$556,0),MATCH($A30,$E$49:$O$49,0))</f>
        <v>#N/A</v>
      </c>
      <c r="P30" s="18"/>
      <c r="Q30" s="18"/>
      <c r="R30" s="18"/>
    </row>
    <row r="31" spans="1:18" x14ac:dyDescent="0.3">
      <c r="A31" s="15">
        <v>2070</v>
      </c>
      <c r="B31" s="16">
        <f t="array" ref="B31">INDEX($E$50:$O$556,MATCH(B$24&amp;$B$22,$B$50:$B$556&amp;$C$50:$C$556,0),MATCH($A31,$E$49:$O$49,0))</f>
        <v>5119.2275770716169</v>
      </c>
      <c r="C31" s="16">
        <f t="array" ref="C31">INDEX($E$50:$O$556,MATCH(C$24&amp;$B$22,$B$50:$B$556&amp;$C$50:$C$556,0),MATCH($A31,$E$49:$O$49,0))</f>
        <v>4957.5710297085634</v>
      </c>
      <c r="D31" s="16">
        <f t="array" ref="D31">INDEX($E$50:$O$556,MATCH(D$24&amp;$B$22,$B$50:$B$556&amp;$C$50:$C$556,0),MATCH($A31,$E$49:$O$49,0))</f>
        <v>8615.9116079352207</v>
      </c>
      <c r="E31" s="16">
        <f t="array" ref="E31">INDEX($E$50:$O$556,MATCH(E$24&amp;$B$22,$B$50:$B$556&amp;$C$50:$C$556,0),MATCH($A31,$E$49:$O$49,0))</f>
        <v>9678.069065748572</v>
      </c>
      <c r="F31" s="16">
        <f t="array" ref="F31">INDEX($E$50:$O$556,MATCH(F$24&amp;$B$22,$B$50:$B$556&amp;$C$50:$C$556,0),MATCH($A31,$E$49:$O$49,0))</f>
        <v>10063.959665069695</v>
      </c>
      <c r="G31" s="16">
        <f t="array" ref="G31">INDEX($E$50:$O$556,MATCH(G$24&amp;$B$22,$B$50:$B$556&amp;$C$50:$C$556,0),MATCH($A31,$E$49:$O$49,0))</f>
        <v>16925.94249191121</v>
      </c>
      <c r="H31" s="16">
        <f t="array" ref="H31">INDEX($E$50:$O$556,MATCH(H$24&amp;$B$22,$B$50:$B$556&amp;$C$50:$C$556,0),MATCH($A31,$E$49:$O$49,0))</f>
        <v>18920.847257019392</v>
      </c>
      <c r="I31" s="16">
        <f t="array" ref="I31">INDEX($E$50:$O$556,MATCH(I$24&amp;$B$22,$B$50:$B$556&amp;$C$50:$C$556,0),MATCH($A31,$E$49:$O$49,0))</f>
        <v>13128.84754944075</v>
      </c>
      <c r="J31" s="16">
        <f t="array" ref="J31">INDEX($E$50:$O$556,MATCH(J$24&amp;$B$22,$B$50:$B$556&amp;$C$50:$C$556,0),MATCH($A31,$E$49:$O$49,0))</f>
        <v>14435.942877899488</v>
      </c>
      <c r="K31" s="16" t="e">
        <f t="array" ref="K31">INDEX($E$50:$O$556,MATCH(K$24&amp;$B$22,$B$50:$B$556&amp;$C$50:$C$556,0),MATCH($A31,$E$49:$O$49,0))</f>
        <v>#N/A</v>
      </c>
      <c r="L31" s="16" t="e">
        <f t="array" ref="L31">INDEX($E$50:$O$556,MATCH(L$24&amp;$B$22,$B$50:$B$556&amp;$C$50:$C$556,0),MATCH($A31,$E$49:$O$49,0))</f>
        <v>#N/A</v>
      </c>
      <c r="M31" s="16" t="e">
        <f t="array" ref="M31">INDEX($E$50:$O$556,MATCH(M$24&amp;$B$22,$B$50:$B$556&amp;$C$50:$C$556,0),MATCH($A31,$E$49:$O$49,0))</f>
        <v>#N/A</v>
      </c>
      <c r="P31" s="18"/>
      <c r="Q31" s="18"/>
      <c r="R31" s="18"/>
    </row>
    <row r="32" spans="1:18" x14ac:dyDescent="0.3">
      <c r="A32" s="15">
        <v>2080</v>
      </c>
      <c r="B32" s="16">
        <f t="array" ref="B32">INDEX($E$50:$O$556,MATCH(B$24&amp;$B$22,$B$50:$B$556&amp;$C$50:$C$556,0),MATCH($A32,$E$49:$O$49,0))</f>
        <v>5317.3603923278079</v>
      </c>
      <c r="C32" s="16">
        <f t="array" ref="C32">INDEX($E$50:$O$556,MATCH(C$24&amp;$B$22,$B$50:$B$556&amp;$C$50:$C$556,0),MATCH($A32,$E$49:$O$49,0))</f>
        <v>5159.9619791165596</v>
      </c>
      <c r="D32" s="16">
        <f t="array" ref="D32">INDEX($E$50:$O$556,MATCH(D$24&amp;$B$22,$B$50:$B$556&amp;$C$50:$C$556,0),MATCH($A32,$E$49:$O$49,0))</f>
        <v>8635.3223676012622</v>
      </c>
      <c r="E32" s="16">
        <f t="array" ref="E32">INDEX($E$50:$O$556,MATCH(E$24&amp;$B$22,$B$50:$B$556&amp;$C$50:$C$556,0),MATCH($A32,$E$49:$O$49,0))</f>
        <v>13001.841425761262</v>
      </c>
      <c r="F32" s="16">
        <f t="array" ref="F32">INDEX($E$50:$O$556,MATCH(F$24&amp;$B$22,$B$50:$B$556&amp;$C$50:$C$556,0),MATCH($A32,$E$49:$O$49,0))</f>
        <v>13709.67139744608</v>
      </c>
      <c r="G32" s="16">
        <f t="array" ref="G32">INDEX($E$50:$O$556,MATCH(G$24&amp;$B$22,$B$50:$B$556&amp;$C$50:$C$556,0),MATCH($A32,$E$49:$O$49,0))</f>
        <v>19108.756320501539</v>
      </c>
      <c r="H32" s="16">
        <f t="array" ref="H32">INDEX($E$50:$O$556,MATCH(H$24&amp;$B$22,$B$50:$B$556&amp;$C$50:$C$556,0),MATCH($A32,$E$49:$O$49,0))</f>
        <v>18963.845519191011</v>
      </c>
      <c r="I32" s="16">
        <f t="array" ref="I32">INDEX($E$50:$O$556,MATCH(I$24&amp;$B$22,$B$50:$B$556&amp;$C$50:$C$556,0),MATCH($A32,$E$49:$O$49,0))</f>
        <v>19436.732337629132</v>
      </c>
      <c r="J32" s="16">
        <f t="array" ref="J32">INDEX($E$50:$O$556,MATCH(J$24&amp;$B$22,$B$50:$B$556&amp;$C$50:$C$556,0),MATCH($A32,$E$49:$O$49,0))</f>
        <v>18934.769216286433</v>
      </c>
      <c r="K32" s="16" t="e">
        <f t="array" ref="K32">INDEX($E$50:$O$556,MATCH(K$24&amp;$B$22,$B$50:$B$556&amp;$C$50:$C$556,0),MATCH($A32,$E$49:$O$49,0))</f>
        <v>#N/A</v>
      </c>
      <c r="L32" s="16" t="e">
        <f t="array" ref="L32">INDEX($E$50:$O$556,MATCH(L$24&amp;$B$22,$B$50:$B$556&amp;$C$50:$C$556,0),MATCH($A32,$E$49:$O$49,0))</f>
        <v>#N/A</v>
      </c>
      <c r="M32" s="16" t="e">
        <f t="array" ref="M32">INDEX($E$50:$O$556,MATCH(M$24&amp;$B$22,$B$50:$B$556&amp;$C$50:$C$556,0),MATCH($A32,$E$49:$O$49,0))</f>
        <v>#N/A</v>
      </c>
      <c r="P32" s="18"/>
      <c r="Q32" s="18"/>
      <c r="R32" s="18"/>
    </row>
    <row r="33" spans="1:26" x14ac:dyDescent="0.3">
      <c r="A33" s="15">
        <v>2090</v>
      </c>
      <c r="B33" s="16">
        <f t="array" ref="B33">INDEX($E$50:$O$556,MATCH(B$24&amp;$B$22,$B$50:$B$556&amp;$C$50:$C$556,0),MATCH($A33,$E$49:$O$49,0))</f>
        <v>5413.0983061711577</v>
      </c>
      <c r="C33" s="16">
        <f t="array" ref="C33">INDEX($E$50:$O$556,MATCH(C$24&amp;$B$22,$B$50:$B$556&amp;$C$50:$C$556,0),MATCH($A33,$E$49:$O$49,0))</f>
        <v>5256.5163320541351</v>
      </c>
      <c r="D33" s="16">
        <f t="array" ref="D33">INDEX($E$50:$O$556,MATCH(D$24&amp;$B$22,$B$50:$B$556&amp;$C$50:$C$556,0),MATCH($A33,$E$49:$O$49,0))</f>
        <v>8690.9499505310851</v>
      </c>
      <c r="E33" s="16">
        <f t="array" ref="E33">INDEX($E$50:$O$556,MATCH(E$24&amp;$B$22,$B$50:$B$556&amp;$C$50:$C$556,0),MATCH($A33,$E$49:$O$49,0))</f>
        <v>18877.867476324835</v>
      </c>
      <c r="F33" s="16">
        <f t="array" ref="F33">INDEX($E$50:$O$556,MATCH(F$24&amp;$B$22,$B$50:$B$556&amp;$C$50:$C$556,0),MATCH($A33,$E$49:$O$49,0))</f>
        <v>19649.839753361317</v>
      </c>
      <c r="G33" s="16">
        <f t="array" ref="G33">INDEX($E$50:$O$556,MATCH(G$24&amp;$B$22,$B$50:$B$556&amp;$C$50:$C$556,0),MATCH($A33,$E$49:$O$49,0))</f>
        <v>21623.997930685586</v>
      </c>
      <c r="H33" s="16">
        <f t="array" ref="H33">INDEX($E$50:$O$556,MATCH(H$24&amp;$B$22,$B$50:$B$556&amp;$C$50:$C$556,0),MATCH($A33,$E$49:$O$49,0))</f>
        <v>20024.415206832971</v>
      </c>
      <c r="I33" s="16">
        <f t="array" ref="I33">INDEX($E$50:$O$556,MATCH(I$24&amp;$B$22,$B$50:$B$556&amp;$C$50:$C$556,0),MATCH($A33,$E$49:$O$49,0))</f>
        <v>24218.611657967769</v>
      </c>
      <c r="J33" s="16">
        <f t="array" ref="J33">INDEX($E$50:$O$556,MATCH(J$24&amp;$B$22,$B$50:$B$556&amp;$C$50:$C$556,0),MATCH($A33,$E$49:$O$49,0))</f>
        <v>22565.236312868241</v>
      </c>
      <c r="K33" s="16" t="e">
        <f t="array" ref="K33">INDEX($E$50:$O$556,MATCH(K$24&amp;$B$22,$B$50:$B$556&amp;$C$50:$C$556,0),MATCH($A33,$E$49:$O$49,0))</f>
        <v>#N/A</v>
      </c>
      <c r="L33" s="16" t="e">
        <f t="array" ref="L33">INDEX($E$50:$O$556,MATCH(L$24&amp;$B$22,$B$50:$B$556&amp;$C$50:$C$556,0),MATCH($A33,$E$49:$O$49,0))</f>
        <v>#N/A</v>
      </c>
      <c r="M33" s="16" t="e">
        <f t="array" ref="M33">INDEX($E$50:$O$556,MATCH(M$24&amp;$B$22,$B$50:$B$556&amp;$C$50:$C$556,0),MATCH($A33,$E$49:$O$49,0))</f>
        <v>#N/A</v>
      </c>
    </row>
    <row r="34" spans="1:26" x14ac:dyDescent="0.3">
      <c r="A34" s="15">
        <v>2100</v>
      </c>
      <c r="B34" s="16">
        <f t="array" ref="B34">INDEX($E$50:$O$556,MATCH(B$24&amp;$B$22,$B$50:$B$556&amp;$C$50:$C$556,0),MATCH($A34,$E$49:$O$49,0))</f>
        <v>5550.1994191799549</v>
      </c>
      <c r="C34" s="16">
        <f t="array" ref="C34">INDEX($E$50:$O$556,MATCH(C$24&amp;$B$22,$B$50:$B$556&amp;$C$50:$C$556,0),MATCH($A34,$E$49:$O$49,0))</f>
        <v>5346.4386753612653</v>
      </c>
      <c r="D34" s="16">
        <f t="array" ref="D34">INDEX($E$50:$O$556,MATCH(D$24&amp;$B$22,$B$50:$B$556&amp;$C$50:$C$556,0),MATCH($A34,$E$49:$O$49,0))</f>
        <v>8758.0358681883281</v>
      </c>
      <c r="E34" s="16">
        <f t="array" ref="E34">INDEX($E$50:$O$556,MATCH(E$24&amp;$B$22,$B$50:$B$556&amp;$C$50:$C$556,0),MATCH($A34,$E$49:$O$49,0))</f>
        <v>22021.88017684337</v>
      </c>
      <c r="F34" s="16">
        <f t="array" ref="F34">INDEX($E$50:$O$556,MATCH(F$24&amp;$B$22,$B$50:$B$556&amp;$C$50:$C$556,0),MATCH($A34,$E$49:$O$49,0))</f>
        <v>22848.102775383966</v>
      </c>
      <c r="G34" s="16">
        <f t="array" ref="G34">INDEX($E$50:$O$556,MATCH(G$24&amp;$B$22,$B$50:$B$556&amp;$C$50:$C$556,0),MATCH($A34,$E$49:$O$49,0))</f>
        <v>24848.412536855307</v>
      </c>
      <c r="H34" s="16">
        <f t="array" ref="H34">INDEX($E$50:$O$556,MATCH(H$24&amp;$B$22,$B$50:$B$556&amp;$C$50:$C$556,0),MATCH($A34,$E$49:$O$49,0))</f>
        <v>20662.227646177103</v>
      </c>
      <c r="I34" s="16">
        <f t="array" ref="I34">INDEX($E$50:$O$556,MATCH(I$24&amp;$B$22,$B$50:$B$556&amp;$C$50:$C$556,0),MATCH($A34,$E$49:$O$49,0))</f>
        <v>26443.552747248283</v>
      </c>
      <c r="J34" s="16">
        <f t="array" ref="J34">INDEX($E$50:$O$556,MATCH(J$24&amp;$B$22,$B$50:$B$556&amp;$C$50:$C$556,0),MATCH($A34,$E$49:$O$49,0))</f>
        <v>26007.441738604186</v>
      </c>
      <c r="K34" s="16" t="e">
        <f t="array" ref="K34">INDEX($E$50:$O$556,MATCH(K$24&amp;$B$22,$B$50:$B$556&amp;$C$50:$C$556,0),MATCH($A34,$E$49:$O$49,0))</f>
        <v>#N/A</v>
      </c>
      <c r="L34" s="16" t="e">
        <f t="array" ref="L34">INDEX($E$50:$O$556,MATCH(L$24&amp;$B$22,$B$50:$B$556&amp;$C$50:$C$556,0),MATCH($A34,$E$49:$O$49,0))</f>
        <v>#N/A</v>
      </c>
      <c r="M34" s="16" t="e">
        <f t="array" ref="M34">INDEX($E$50:$O$556,MATCH(M$24&amp;$B$22,$B$50:$B$556&amp;$C$50:$C$556,0),MATCH($A34,$E$49:$O$49,0))</f>
        <v>#N/A</v>
      </c>
    </row>
    <row r="36" spans="1:26" x14ac:dyDescent="0.3">
      <c r="A36" s="15" t="s">
        <v>195</v>
      </c>
      <c r="B36" s="15">
        <v>2012</v>
      </c>
      <c r="C36" s="15">
        <v>2030</v>
      </c>
      <c r="D36" s="15">
        <v>2030</v>
      </c>
      <c r="E36" s="15">
        <v>2030</v>
      </c>
      <c r="F36" s="15">
        <v>2030</v>
      </c>
      <c r="G36" s="15">
        <v>2030</v>
      </c>
      <c r="H36" s="15">
        <v>2030</v>
      </c>
      <c r="I36" s="15">
        <v>2030</v>
      </c>
      <c r="J36" s="15">
        <v>2030</v>
      </c>
      <c r="K36" s="15">
        <v>2030</v>
      </c>
      <c r="L36" s="15">
        <v>2030</v>
      </c>
      <c r="M36" s="15">
        <v>2030</v>
      </c>
      <c r="N36" s="15">
        <v>2030</v>
      </c>
      <c r="O36" s="15">
        <v>2050</v>
      </c>
      <c r="P36" s="15">
        <v>2050</v>
      </c>
      <c r="Q36" s="15">
        <v>2050</v>
      </c>
      <c r="R36" s="15">
        <v>2050</v>
      </c>
      <c r="S36" s="15">
        <v>2050</v>
      </c>
      <c r="T36" s="15">
        <v>2050</v>
      </c>
      <c r="U36" s="15">
        <v>2050</v>
      </c>
      <c r="V36" s="15">
        <v>2050</v>
      </c>
      <c r="W36" s="15">
        <v>2050</v>
      </c>
      <c r="X36" s="15">
        <v>2050</v>
      </c>
      <c r="Y36" s="15">
        <v>2050</v>
      </c>
      <c r="Z36" s="15">
        <v>2050</v>
      </c>
    </row>
    <row r="37" spans="1:26" x14ac:dyDescent="0.3">
      <c r="B37" s="22">
        <v>2012</v>
      </c>
      <c r="C37" s="23">
        <v>2030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>
        <v>2050</v>
      </c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x14ac:dyDescent="0.3">
      <c r="A38" s="15" t="s">
        <v>261</v>
      </c>
      <c r="B38" s="15" t="str">
        <f t="shared" ref="B38" si="2">IF(ISBLANK(B20),"",B20)</f>
        <v>Vivid_0A</v>
      </c>
      <c r="C38" s="15" t="str">
        <f t="shared" ref="C38:N38" si="3">IF(ISBLANK(B20),"",B20)</f>
        <v>Vivid_0A</v>
      </c>
      <c r="D38" s="15" t="str">
        <f t="shared" si="3"/>
        <v>Vivid_0A_BAU</v>
      </c>
      <c r="E38" s="15" t="str">
        <f t="shared" si="3"/>
        <v>Vivid_0B</v>
      </c>
      <c r="F38" s="15" t="str">
        <f t="shared" si="3"/>
        <v>Vivid_1</v>
      </c>
      <c r="G38" s="15" t="str">
        <f t="shared" si="3"/>
        <v>Vivid_2</v>
      </c>
      <c r="H38" s="15" t="str">
        <f t="shared" si="3"/>
        <v>Vivid_13</v>
      </c>
      <c r="I38" s="15" t="str">
        <f t="shared" si="3"/>
        <v>Vivid_14</v>
      </c>
      <c r="J38" s="15" t="str">
        <f t="shared" si="3"/>
        <v>Vivid_25</v>
      </c>
      <c r="K38" s="15" t="str">
        <f t="shared" si="3"/>
        <v>Vivid_26</v>
      </c>
      <c r="L38" s="15" t="str">
        <f t="shared" si="3"/>
        <v/>
      </c>
      <c r="M38" s="15" t="str">
        <f t="shared" si="3"/>
        <v/>
      </c>
      <c r="N38" s="15" t="str">
        <f t="shared" si="3"/>
        <v/>
      </c>
      <c r="O38" s="15" t="str">
        <f t="shared" ref="O38:Z38" si="4">IF(ISBLANK(B20),"",B20)</f>
        <v>Vivid_0A</v>
      </c>
      <c r="P38" s="15" t="str">
        <f t="shared" si="4"/>
        <v>Vivid_0A_BAU</v>
      </c>
      <c r="Q38" s="15" t="str">
        <f t="shared" si="4"/>
        <v>Vivid_0B</v>
      </c>
      <c r="R38" s="15" t="str">
        <f t="shared" si="4"/>
        <v>Vivid_1</v>
      </c>
      <c r="S38" s="15" t="str">
        <f t="shared" si="4"/>
        <v>Vivid_2</v>
      </c>
      <c r="T38" s="15" t="str">
        <f t="shared" si="4"/>
        <v>Vivid_13</v>
      </c>
      <c r="U38" s="15" t="str">
        <f t="shared" si="4"/>
        <v>Vivid_14</v>
      </c>
      <c r="V38" s="15" t="str">
        <f t="shared" si="4"/>
        <v>Vivid_25</v>
      </c>
      <c r="W38" s="15" t="str">
        <f t="shared" si="4"/>
        <v>Vivid_26</v>
      </c>
      <c r="X38" s="15" t="str">
        <f t="shared" si="4"/>
        <v/>
      </c>
      <c r="Y38" s="15" t="str">
        <f t="shared" si="4"/>
        <v/>
      </c>
      <c r="Z38" s="15" t="str">
        <f t="shared" si="4"/>
        <v/>
      </c>
    </row>
    <row r="39" spans="1:26" x14ac:dyDescent="0.3">
      <c r="A39" s="15" t="s">
        <v>262</v>
      </c>
      <c r="B39" s="16">
        <f t="array" ref="B39">IF(B$38="",NA(),SUM(IF(($B$50:$B$556=B$38)*($D$50:$D$556=$A39)*($E$49:$O$49=B$36),$E$50:$O$556)))</f>
        <v>26.293537578267138</v>
      </c>
      <c r="C39" s="16">
        <f t="array" ref="C39">IF(C$38="",NA(),SUM(IF(($B$50:$B$556=C$38)*($D$50:$D$556=$A39)*($E$49:$O$49=C$36),$E$50:$O$556)))</f>
        <v>295.29797602835276</v>
      </c>
      <c r="D39" s="16">
        <f t="array" ref="D39">IF(D$38="",NA(),SUM(IF(($B$50:$B$556=D$38)*($D$50:$D$556=$A39)*($E$49:$O$49=D$36),$E$50:$O$556)))</f>
        <v>409.68069940267941</v>
      </c>
      <c r="E39" s="16">
        <f t="array" ref="E39">IF(E$38="",NA(),SUM(IF(($B$50:$B$556=E$38)*($D$50:$D$556=$A39)*($E$49:$O$49=E$36),$E$50:$O$556)))</f>
        <v>450.71847138715748</v>
      </c>
      <c r="F39" s="16">
        <f t="array" ref="F39">IF(F$38="",NA(),SUM(IF(($B$50:$B$556=F$38)*($D$50:$D$556=$A39)*($E$49:$O$49=F$36),$E$50:$O$556)))</f>
        <v>464.04931458086139</v>
      </c>
      <c r="G39" s="16">
        <f t="array" ref="G39">IF(G$38="",NA(),SUM(IF(($B$50:$B$556=G$38)*($D$50:$D$556=$A39)*($E$49:$O$49=G$36),$E$50:$O$556)))</f>
        <v>450.71847138715748</v>
      </c>
      <c r="H39" s="16">
        <f t="array" ref="H39">IF(H$38="",NA(),SUM(IF(($B$50:$B$556=H$38)*($D$50:$D$556=$A39)*($E$49:$O$49=H$36),$E$50:$O$556)))</f>
        <v>607.20591326531644</v>
      </c>
      <c r="I39" s="16">
        <f t="array" ref="I39">IF(I$38="",NA(),SUM(IF(($B$50:$B$556=I$38)*($D$50:$D$556=$A39)*($E$49:$O$49=I$36),$E$50:$O$556)))</f>
        <v>450.71847138715748</v>
      </c>
      <c r="J39" s="16">
        <f t="array" ref="J39">IF(J$38="",NA(),SUM(IF(($B$50:$B$556=J$38)*($D$50:$D$556=$A39)*($E$49:$O$49=J$36),$E$50:$O$556)))</f>
        <v>498.36848163551974</v>
      </c>
      <c r="K39" s="16">
        <f t="array" ref="K39">IF(K$38="",NA(),SUM(IF(($B$50:$B$556=K$38)*($D$50:$D$556=$A39)*($E$49:$O$49=K$36),$E$50:$O$556)))</f>
        <v>450.71847138715748</v>
      </c>
      <c r="L39" s="16" t="e">
        <f t="array" ref="L39">IF(L$38="",NA(),SUM(IF(($B$50:$B$556=L$38)*($D$50:$D$556=$A39)*($E$49:$O$49=L$36),$E$50:$O$556)))</f>
        <v>#N/A</v>
      </c>
      <c r="M39" s="16" t="e">
        <f t="array" ref="M39">IF(M$38="",NA(),SUM(IF(($B$50:$B$556=M$38)*($D$50:$D$556=$A39)*($E$49:$O$49=M$36),$E$50:$O$556)))</f>
        <v>#N/A</v>
      </c>
      <c r="N39" s="16" t="e">
        <f t="array" ref="N39">IF(N$38="",NA(),SUM(IF(($B$50:$B$556=N$38)*($D$50:$D$556=$A39)*($E$49:$O$49=N$36),$E$50:$O$556)))</f>
        <v>#N/A</v>
      </c>
      <c r="O39" s="16">
        <f t="array" ref="O39">IF(O$38="",NA(),SUM(IF(($B$50:$B$556=O$38)*($D$50:$D$556=$A39)*($E$49:$O$49=O$36),$E$50:$O$556)))</f>
        <v>576.77043792953214</v>
      </c>
      <c r="P39" s="16">
        <f t="array" ref="P39">IF(P$38="",NA(),SUM(IF(($B$50:$B$556=P$38)*($D$50:$D$556=$A39)*($E$49:$O$49=P$36),$E$50:$O$556)))</f>
        <v>585.60145476206321</v>
      </c>
      <c r="Q39" s="16">
        <f t="array" ref="Q39">IF(Q$38="",NA(),SUM(IF(($B$50:$B$556=Q$38)*($D$50:$D$556=$A39)*($E$49:$O$49=Q$36),$E$50:$O$556)))</f>
        <v>671.87258859386429</v>
      </c>
      <c r="R39" s="16">
        <f t="array" ref="R39">IF(R$38="",NA(),SUM(IF(($B$50:$B$556=R$38)*($D$50:$D$556=$A39)*($E$49:$O$49=R$36),$E$50:$O$556)))</f>
        <v>704.33786271174631</v>
      </c>
      <c r="S39" s="16">
        <f t="array" ref="S39">IF(S$38="",NA(),SUM(IF(($B$50:$B$556=S$38)*($D$50:$D$556=$A39)*($E$49:$O$49=S$36),$E$50:$O$556)))</f>
        <v>662.79862372362618</v>
      </c>
      <c r="T39" s="16">
        <f t="array" ref="T39">IF(T$38="",NA(),SUM(IF(($B$50:$B$556=T$38)*($D$50:$D$556=$A39)*($E$49:$O$49=T$36),$E$50:$O$556)))</f>
        <v>2040.1619568296119</v>
      </c>
      <c r="U39" s="16">
        <f t="array" ref="U39">IF(U$38="",NA(),SUM(IF(($B$50:$B$556=U$38)*($D$50:$D$556=$A39)*($E$49:$O$49=U$36),$E$50:$O$556)))</f>
        <v>1886.8307228761678</v>
      </c>
      <c r="V39" s="16">
        <f t="array" ref="V39">IF(V$38="",NA(),SUM(IF(($B$50:$B$556=V$38)*($D$50:$D$556=$A39)*($E$49:$O$49=V$36),$E$50:$O$556)))</f>
        <v>913.68699668745592</v>
      </c>
      <c r="W39" s="16">
        <f t="array" ref="W39">IF(W$38="",NA(),SUM(IF(($B$50:$B$556=W$38)*($D$50:$D$556=$A39)*($E$49:$O$49=W$36),$E$50:$O$556)))</f>
        <v>822.1395337239544</v>
      </c>
      <c r="X39" s="16" t="e">
        <f t="array" ref="X39">IF(X$38="",NA(),SUM(IF(($B$50:$B$556=X$38)*($D$50:$D$556=$A39)*($E$49:$O$49=X$36),$E$50:$O$556)))</f>
        <v>#N/A</v>
      </c>
      <c r="Y39" s="16" t="e">
        <f t="array" ref="Y39">IF(Y$38="",NA(),SUM(IF(($B$50:$B$556=Y$38)*($D$50:$D$556=$A39)*($E$49:$O$49=Y$36),$E$50:$O$556)))</f>
        <v>#N/A</v>
      </c>
      <c r="Z39" s="16" t="e">
        <f t="array" ref="Z39">IF(Z$38="",NA(),SUM(IF(($B$50:$B$556=Z$38)*($D$50:$D$556=$A39)*($E$49:$O$49=Z$36),$E$50:$O$556)))</f>
        <v>#N/A</v>
      </c>
    </row>
    <row r="40" spans="1:26" x14ac:dyDescent="0.3">
      <c r="A40" s="15" t="s">
        <v>263</v>
      </c>
      <c r="B40" s="16">
        <f t="array" ref="B40">IF(B$38="",NA(),SUM(IF(($B$50:$B$556=B$38)*($D$50:$D$556=$A40)*($E$49:$O$49=B$36),$E$50:$O$556)))</f>
        <v>1805.0000000000007</v>
      </c>
      <c r="C40" s="16">
        <f t="array" ref="C40">IF(C$38="",NA(),SUM(IF(($B$50:$B$556=C$38)*($D$50:$D$556=$A40)*($E$49:$O$49=C$36),$E$50:$O$556)))</f>
        <v>2036.8097039580064</v>
      </c>
      <c r="D40" s="16">
        <f t="array" ref="D40">IF(D$38="",NA(),SUM(IF(($B$50:$B$556=D$38)*($D$50:$D$556=$A40)*($E$49:$O$49=D$36),$E$50:$O$556)))</f>
        <v>1655.5727052889356</v>
      </c>
      <c r="E40" s="16">
        <f t="array" ref="E40">IF(E$38="",NA(),SUM(IF(($B$50:$B$556=E$38)*($D$50:$D$556=$A40)*($E$49:$O$49=E$36),$E$50:$O$556)))</f>
        <v>1442.4317981122215</v>
      </c>
      <c r="F40" s="16">
        <f t="array" ref="F40">IF(F$38="",NA(),SUM(IF(($B$50:$B$556=F$38)*($D$50:$D$556=$A40)*($E$49:$O$49=F$36),$E$50:$O$556)))</f>
        <v>1442.4317981122215</v>
      </c>
      <c r="G40" s="16">
        <f t="array" ref="G40">IF(G$38="",NA(),SUM(IF(($B$50:$B$556=G$38)*($D$50:$D$556=$A40)*($E$49:$O$49=G$36),$E$50:$O$556)))</f>
        <v>1442.4317981122215</v>
      </c>
      <c r="H40" s="16">
        <f t="array" ref="H40">IF(H$38="",NA(),SUM(IF(($B$50:$B$556=H$38)*($D$50:$D$556=$A40)*($E$49:$O$49=H$36),$E$50:$O$556)))</f>
        <v>1442.4317981122215</v>
      </c>
      <c r="I40" s="16">
        <f t="array" ref="I40">IF(I$38="",NA(),SUM(IF(($B$50:$B$556=I$38)*($D$50:$D$556=$A40)*($E$49:$O$49=I$36),$E$50:$O$556)))</f>
        <v>1442.4317981122215</v>
      </c>
      <c r="J40" s="16">
        <f t="array" ref="J40">IF(J$38="",NA(),SUM(IF(($B$50:$B$556=J$38)*($D$50:$D$556=$A40)*($E$49:$O$49=J$36),$E$50:$O$556)))</f>
        <v>1442.4317981122215</v>
      </c>
      <c r="K40" s="16">
        <f t="array" ref="K40">IF(K$38="",NA(),SUM(IF(($B$50:$B$556=K$38)*($D$50:$D$556=$A40)*($E$49:$O$49=K$36),$E$50:$O$556)))</f>
        <v>1442.4317981122215</v>
      </c>
      <c r="L40" s="16" t="e">
        <f t="array" ref="L40">IF(L$38="",NA(),SUM(IF(($B$50:$B$556=L$38)*($D$50:$D$556=$A40)*($E$49:$O$49=L$36),$E$50:$O$556)))</f>
        <v>#N/A</v>
      </c>
      <c r="M40" s="16" t="e">
        <f t="array" ref="M40">IF(M$38="",NA(),SUM(IF(($B$50:$B$556=M$38)*($D$50:$D$556=$A40)*($E$49:$O$49=M$36),$E$50:$O$556)))</f>
        <v>#N/A</v>
      </c>
      <c r="N40" s="16" t="e">
        <f t="array" ref="N40">IF(N$38="",NA(),SUM(IF(($B$50:$B$556=N$38)*($D$50:$D$556=$A40)*($E$49:$O$49=N$36),$E$50:$O$556)))</f>
        <v>#N/A</v>
      </c>
      <c r="O40" s="16">
        <f t="array" ref="O40">IF(O$38="",NA(),SUM(IF(($B$50:$B$556=O$38)*($D$50:$D$556=$A40)*($E$49:$O$49=O$36),$E$50:$O$556)))</f>
        <v>2012.7359982362741</v>
      </c>
      <c r="P40" s="16">
        <f t="array" ref="P40">IF(P$38="",NA(),SUM(IF(($B$50:$B$556=P$38)*($D$50:$D$556=$A40)*($E$49:$O$49=P$36),$E$50:$O$556)))</f>
        <v>2001.7077214496753</v>
      </c>
      <c r="Q40" s="16">
        <f t="array" ref="Q40">IF(Q$38="",NA(),SUM(IF(($B$50:$B$556=Q$38)*($D$50:$D$556=$A40)*($E$49:$O$49=Q$36),$E$50:$O$556)))</f>
        <v>762.97266672643127</v>
      </c>
      <c r="R40" s="16">
        <f t="array" ref="R40">IF(R$38="",NA(),SUM(IF(($B$50:$B$556=R$38)*($D$50:$D$556=$A40)*($E$49:$O$49=R$36),$E$50:$O$556)))</f>
        <v>0</v>
      </c>
      <c r="S40" s="16">
        <f t="array" ref="S40">IF(S$38="",NA(),SUM(IF(($B$50:$B$556=S$38)*($D$50:$D$556=$A40)*($E$49:$O$49=S$36),$E$50:$O$556)))</f>
        <v>0</v>
      </c>
      <c r="T40" s="16">
        <f t="array" ref="T40">IF(T$38="",NA(),SUM(IF(($B$50:$B$556=T$38)*($D$50:$D$556=$A40)*($E$49:$O$49=T$36),$E$50:$O$556)))</f>
        <v>0</v>
      </c>
      <c r="U40" s="16">
        <f t="array" ref="U40">IF(U$38="",NA(),SUM(IF(($B$50:$B$556=U$38)*($D$50:$D$556=$A40)*($E$49:$O$49=U$36),$E$50:$O$556)))</f>
        <v>0</v>
      </c>
      <c r="V40" s="16">
        <f t="array" ref="V40">IF(V$38="",NA(),SUM(IF(($B$50:$B$556=V$38)*($D$50:$D$556=$A40)*($E$49:$O$49=V$36),$E$50:$O$556)))</f>
        <v>0</v>
      </c>
      <c r="W40" s="16">
        <f t="array" ref="W40">IF(W$38="",NA(),SUM(IF(($B$50:$B$556=W$38)*($D$50:$D$556=$A40)*($E$49:$O$49=W$36),$E$50:$O$556)))</f>
        <v>0</v>
      </c>
      <c r="X40" s="16" t="e">
        <f t="array" ref="X40">IF(X$38="",NA(),SUM(IF(($B$50:$B$556=X$38)*($D$50:$D$556=$A40)*($E$49:$O$49=X$36),$E$50:$O$556)))</f>
        <v>#N/A</v>
      </c>
      <c r="Y40" s="16" t="e">
        <f t="array" ref="Y40">IF(Y$38="",NA(),SUM(IF(($B$50:$B$556=Y$38)*($D$50:$D$556=$A40)*($E$49:$O$49=Y$36),$E$50:$O$556)))</f>
        <v>#N/A</v>
      </c>
      <c r="Z40" s="16" t="e">
        <f t="array" ref="Z40">IF(Z$38="",NA(),SUM(IF(($B$50:$B$556=Z$38)*($D$50:$D$556=$A40)*($E$49:$O$49=Z$36),$E$50:$O$556)))</f>
        <v>#N/A</v>
      </c>
    </row>
    <row r="41" spans="1:26" x14ac:dyDescent="0.3">
      <c r="A41" s="15" t="s">
        <v>264</v>
      </c>
      <c r="B41" s="16">
        <f t="array" ref="B41">IF(B$38="",NA(),SUM(IF(($B$50:$B$556=B$38)*($D$50:$D$556=$A41)*($E$49:$O$49=B$36),$E$50:$O$556)))</f>
        <v>1662.4440689496698</v>
      </c>
      <c r="C41" s="16">
        <f t="array" ref="C41">IF(C$38="",NA(),SUM(IF(($B$50:$B$556=C$38)*($D$50:$D$556=$A41)*($E$49:$O$49=C$36),$E$50:$O$556)))</f>
        <v>1739.2618664078757</v>
      </c>
      <c r="D41" s="16">
        <f t="array" ref="D41">IF(D$38="",NA(),SUM(IF(($B$50:$B$556=D$38)*($D$50:$D$556=$A41)*($E$49:$O$49=D$36),$E$50:$O$556)))</f>
        <v>1788.5213233864106</v>
      </c>
      <c r="E41" s="16">
        <f t="array" ref="E41">IF(E$38="",NA(),SUM(IF(($B$50:$B$556=E$38)*($D$50:$D$556=$A41)*($E$49:$O$49=E$36),$E$50:$O$556)))</f>
        <v>2025.6229693718635</v>
      </c>
      <c r="F41" s="16">
        <f t="array" ref="F41">IF(F$38="",NA(),SUM(IF(($B$50:$B$556=F$38)*($D$50:$D$556=$A41)*($E$49:$O$49=F$36),$E$50:$O$556)))</f>
        <v>2029.334805881278</v>
      </c>
      <c r="G41" s="16">
        <f t="array" ref="G41">IF(G$38="",NA(),SUM(IF(($B$50:$B$556=G$38)*($D$50:$D$556=$A41)*($E$49:$O$49=G$36),$E$50:$O$556)))</f>
        <v>2025.6229693718635</v>
      </c>
      <c r="H41" s="16">
        <f t="array" ref="H41">IF(H$38="",NA(),SUM(IF(($B$50:$B$556=H$38)*($D$50:$D$556=$A41)*($E$49:$O$49=H$36),$E$50:$O$556)))</f>
        <v>2361.996470860262</v>
      </c>
      <c r="I41" s="16">
        <f t="array" ref="I41">IF(I$38="",NA(),SUM(IF(($B$50:$B$556=I$38)*($D$50:$D$556=$A41)*($E$49:$O$49=I$36),$E$50:$O$556)))</f>
        <v>2025.6229693718635</v>
      </c>
      <c r="J41" s="16">
        <f t="array" ref="J41">IF(J$38="",NA(),SUM(IF(($B$50:$B$556=J$38)*($D$50:$D$556=$A41)*($E$49:$O$49=J$36),$E$50:$O$556)))</f>
        <v>2027.9838560929531</v>
      </c>
      <c r="K41" s="16">
        <f t="array" ref="K41">IF(K$38="",NA(),SUM(IF(($B$50:$B$556=K$38)*($D$50:$D$556=$A41)*($E$49:$O$49=K$36),$E$50:$O$556)))</f>
        <v>2025.6229693718635</v>
      </c>
      <c r="L41" s="16" t="e">
        <f t="array" ref="L41">IF(L$38="",NA(),SUM(IF(($B$50:$B$556=L$38)*($D$50:$D$556=$A41)*($E$49:$O$49=L$36),$E$50:$O$556)))</f>
        <v>#N/A</v>
      </c>
      <c r="M41" s="16" t="e">
        <f t="array" ref="M41">IF(M$38="",NA(),SUM(IF(($B$50:$B$556=M$38)*($D$50:$D$556=$A41)*($E$49:$O$49=M$36),$E$50:$O$556)))</f>
        <v>#N/A</v>
      </c>
      <c r="N41" s="16" t="e">
        <f t="array" ref="N41">IF(N$38="",NA(),SUM(IF(($B$50:$B$556=N$38)*($D$50:$D$556=$A41)*($E$49:$O$49=N$36),$E$50:$O$556)))</f>
        <v>#N/A</v>
      </c>
      <c r="O41" s="16">
        <f t="array" ref="O41">IF(O$38="",NA(),SUM(IF(($B$50:$B$556=O$38)*($D$50:$D$556=$A41)*($E$49:$O$49=O$36),$E$50:$O$556)))</f>
        <v>262.61950456417958</v>
      </c>
      <c r="P41" s="16">
        <f t="array" ref="P41">IF(P$38="",NA(),SUM(IF(($B$50:$B$556=P$38)*($D$50:$D$556=$A41)*($E$49:$O$49=P$36),$E$50:$O$556)))</f>
        <v>244.39324912682486</v>
      </c>
      <c r="Q41" s="16">
        <f t="array" ref="Q41">IF(Q$38="",NA(),SUM(IF(($B$50:$B$556=Q$38)*($D$50:$D$556=$A41)*($E$49:$O$49=Q$36),$E$50:$O$556)))</f>
        <v>145.41187373111785</v>
      </c>
      <c r="R41" s="16">
        <f t="array" ref="R41">IF(R$38="",NA(),SUM(IF(($B$50:$B$556=R$38)*($D$50:$D$556=$A41)*($E$49:$O$49=R$36),$E$50:$O$556)))</f>
        <v>435.78520495545644</v>
      </c>
      <c r="S41" s="16">
        <f t="array" ref="S41">IF(S$38="",NA(),SUM(IF(($B$50:$B$556=S$38)*($D$50:$D$556=$A41)*($E$49:$O$49=S$36),$E$50:$O$556)))</f>
        <v>493.79346510441115</v>
      </c>
      <c r="T41" s="16">
        <f t="array" ref="T41">IF(T$38="",NA(),SUM(IF(($B$50:$B$556=T$38)*($D$50:$D$556=$A41)*($E$49:$O$49=T$36),$E$50:$O$556)))</f>
        <v>1941.6756167865246</v>
      </c>
      <c r="U41" s="16">
        <f t="array" ref="U41">IF(U$38="",NA(),SUM(IF(($B$50:$B$556=U$38)*($D$50:$D$556=$A41)*($E$49:$O$49=U$36),$E$50:$O$556)))</f>
        <v>625.42150734053791</v>
      </c>
      <c r="V41" s="16">
        <f t="array" ref="V41">IF(V$38="",NA(),SUM(IF(($B$50:$B$556=V$38)*($D$50:$D$556=$A41)*($E$49:$O$49=V$36),$E$50:$O$556)))</f>
        <v>457.70946477409899</v>
      </c>
      <c r="W41" s="16">
        <f t="array" ref="W41">IF(W$38="",NA(),SUM(IF(($B$50:$B$556=W$38)*($D$50:$D$556=$A41)*($E$49:$O$49=W$36),$E$50:$O$556)))</f>
        <v>376.46511321129123</v>
      </c>
      <c r="X41" s="16" t="e">
        <f t="array" ref="X41">IF(X$38="",NA(),SUM(IF(($B$50:$B$556=X$38)*($D$50:$D$556=$A41)*($E$49:$O$49=X$36),$E$50:$O$556)))</f>
        <v>#N/A</v>
      </c>
      <c r="Y41" s="16" t="e">
        <f t="array" ref="Y41">IF(Y$38="",NA(),SUM(IF(($B$50:$B$556=Y$38)*($D$50:$D$556=$A41)*($E$49:$O$49=Y$36),$E$50:$O$556)))</f>
        <v>#N/A</v>
      </c>
      <c r="Z41" s="16" t="e">
        <f t="array" ref="Z41">IF(Z$38="",NA(),SUM(IF(($B$50:$B$556=Z$38)*($D$50:$D$556=$A41)*($E$49:$O$49=Z$36),$E$50:$O$556)))</f>
        <v>#N/A</v>
      </c>
    </row>
    <row r="42" spans="1:26" x14ac:dyDescent="0.3">
      <c r="A42" s="15" t="s">
        <v>267</v>
      </c>
      <c r="B42" s="16">
        <f t="array" ref="B42">IF(B$38="",NA(),SUM(IF(($B$50:$B$556=B$38)*($D$50:$D$556=$A42)*($E$49:$O$49=B$36),$E$50:$O$556)))</f>
        <v>481.39045973200535</v>
      </c>
      <c r="C42" s="16">
        <f t="array" ref="C42">IF(C$38="",NA(),SUM(IF(($B$50:$B$556=C$38)*($D$50:$D$556=$A42)*($E$49:$O$49=C$36),$E$50:$O$556)))</f>
        <v>382.4575033311358</v>
      </c>
      <c r="D42" s="16">
        <f t="array" ref="D42">IF(D$38="",NA(),SUM(IF(($B$50:$B$556=D$38)*($D$50:$D$556=$A42)*($E$49:$O$49=D$36),$E$50:$O$556)))</f>
        <v>403.13339998796584</v>
      </c>
      <c r="E42" s="16">
        <f t="array" ref="E42">IF(E$38="",NA(),SUM(IF(($B$50:$B$556=E$38)*($D$50:$D$556=$A42)*($E$49:$O$49=E$36),$E$50:$O$556)))</f>
        <v>406.98863605369854</v>
      </c>
      <c r="F42" s="16">
        <f t="array" ref="F42">IF(F$38="",NA(),SUM(IF(($B$50:$B$556=F$38)*($D$50:$D$556=$A42)*($E$49:$O$49=F$36),$E$50:$O$556)))</f>
        <v>414.6111850510265</v>
      </c>
      <c r="G42" s="16">
        <f t="array" ref="G42">IF(G$38="",NA(),SUM(IF(($B$50:$B$556=G$38)*($D$50:$D$556=$A42)*($E$49:$O$49=G$36),$E$50:$O$556)))</f>
        <v>406.98863605369854</v>
      </c>
      <c r="H42" s="16">
        <f t="array" ref="H42">IF(H$38="",NA(),SUM(IF(($B$50:$B$556=H$38)*($D$50:$D$556=$A42)*($E$49:$O$49=H$36),$E$50:$O$556)))</f>
        <v>480.72079353243709</v>
      </c>
      <c r="I42" s="16">
        <f t="array" ref="I42">IF(I$38="",NA(),SUM(IF(($B$50:$B$556=I$38)*($D$50:$D$556=$A42)*($E$49:$O$49=I$36),$E$50:$O$556)))</f>
        <v>406.98863605369854</v>
      </c>
      <c r="J42" s="16">
        <f t="array" ref="J42">IF(J$38="",NA(),SUM(IF(($B$50:$B$556=J$38)*($D$50:$D$556=$A42)*($E$49:$O$49=J$36),$E$50:$O$556)))</f>
        <v>420.88462277824249</v>
      </c>
      <c r="K42" s="16">
        <f t="array" ref="K42">IF(K$38="",NA(),SUM(IF(($B$50:$B$556=K$38)*($D$50:$D$556=$A42)*($E$49:$O$49=K$36),$E$50:$O$556)))</f>
        <v>406.98863605369854</v>
      </c>
      <c r="L42" s="16" t="e">
        <f t="array" ref="L42">IF(L$38="",NA(),SUM(IF(($B$50:$B$556=L$38)*($D$50:$D$556=$A42)*($E$49:$O$49=L$36),$E$50:$O$556)))</f>
        <v>#N/A</v>
      </c>
      <c r="M42" s="16" t="e">
        <f t="array" ref="M42">IF(M$38="",NA(),SUM(IF(($B$50:$B$556=M$38)*($D$50:$D$556=$A42)*($E$49:$O$49=M$36),$E$50:$O$556)))</f>
        <v>#N/A</v>
      </c>
      <c r="N42" s="16" t="e">
        <f t="array" ref="N42">IF(N$38="",NA(),SUM(IF(($B$50:$B$556=N$38)*($D$50:$D$556=$A42)*($E$49:$O$49=N$36),$E$50:$O$556)))</f>
        <v>#N/A</v>
      </c>
      <c r="O42" s="16">
        <f t="array" ref="O42">IF(O$38="",NA(),SUM(IF(($B$50:$B$556=O$38)*($D$50:$D$556=$A42)*($E$49:$O$49=O$36),$E$50:$O$556)))</f>
        <v>251.62481976204597</v>
      </c>
      <c r="P42" s="16">
        <f t="array" ref="P42">IF(P$38="",NA(),SUM(IF(($B$50:$B$556=P$38)*($D$50:$D$556=$A42)*($E$49:$O$49=P$36),$E$50:$O$556)))</f>
        <v>247.21740416271228</v>
      </c>
      <c r="Q42" s="16">
        <f t="array" ref="Q42">IF(Q$38="",NA(),SUM(IF(($B$50:$B$556=Q$38)*($D$50:$D$556=$A42)*($E$49:$O$49=Q$36),$E$50:$O$556)))</f>
        <v>246.67665808949445</v>
      </c>
      <c r="R42" s="16">
        <f t="array" ref="R42">IF(R$38="",NA(),SUM(IF(($B$50:$B$556=R$38)*($D$50:$D$556=$A42)*($E$49:$O$49=R$36),$E$50:$O$556)))</f>
        <v>271.21706086729046</v>
      </c>
      <c r="S42" s="16">
        <f t="array" ref="S42">IF(S$38="",NA(),SUM(IF(($B$50:$B$556=S$38)*($D$50:$D$556=$A42)*($E$49:$O$49=S$36),$E$50:$O$556)))</f>
        <v>287.58281474191529</v>
      </c>
      <c r="T42" s="16">
        <f t="array" ref="T42">IF(T$38="",NA(),SUM(IF(($B$50:$B$556=T$38)*($D$50:$D$556=$A42)*($E$49:$O$49=T$36),$E$50:$O$556)))</f>
        <v>994.27363153299177</v>
      </c>
      <c r="U42" s="16">
        <f t="array" ref="U42">IF(U$38="",NA(),SUM(IF(($B$50:$B$556=U$38)*($D$50:$D$556=$A42)*($E$49:$O$49=U$36),$E$50:$O$556)))</f>
        <v>1197.9730850907824</v>
      </c>
      <c r="V42" s="16">
        <f t="array" ref="V42">IF(V$38="",NA(),SUM(IF(($B$50:$B$556=V$38)*($D$50:$D$556=$A42)*($E$49:$O$49=V$36),$E$50:$O$556)))</f>
        <v>270.46469229445194</v>
      </c>
      <c r="W42" s="16">
        <f t="array" ref="W42">IF(W$38="",NA(),SUM(IF(($B$50:$B$556=W$38)*($D$50:$D$556=$A42)*($E$49:$O$49=W$36),$E$50:$O$556)))</f>
        <v>390.37149408064096</v>
      </c>
      <c r="X42" s="16" t="e">
        <f t="array" ref="X42">IF(X$38="",NA(),SUM(IF(($B$50:$B$556=X$38)*($D$50:$D$556=$A42)*($E$49:$O$49=X$36),$E$50:$O$556)))</f>
        <v>#N/A</v>
      </c>
      <c r="Y42" s="16" t="e">
        <f t="array" ref="Y42">IF(Y$38="",NA(),SUM(IF(($B$50:$B$556=Y$38)*($D$50:$D$556=$A42)*($E$49:$O$49=Y$36),$E$50:$O$556)))</f>
        <v>#N/A</v>
      </c>
      <c r="Z42" s="16" t="e">
        <f t="array" ref="Z42">IF(Z$38="",NA(),SUM(IF(($B$50:$B$556=Z$38)*($D$50:$D$556=$A42)*($E$49:$O$49=Z$36),$E$50:$O$556)))</f>
        <v>#N/A</v>
      </c>
    </row>
    <row r="43" spans="1:26" x14ac:dyDescent="0.3">
      <c r="A43" s="15" t="s">
        <v>265</v>
      </c>
      <c r="B43" s="16">
        <f t="array" ref="B43">IF(B$38="",NA(),SUM(IF(($B$50:$B$556=B$38)*($D$50:$D$556=$A43)*($E$49:$O$49=B$36),$E$50:$O$556)))</f>
        <v>742.10319821571034</v>
      </c>
      <c r="C43" s="16">
        <f t="array" ref="C43">IF(C$38="",NA(),SUM(IF(($B$50:$B$556=C$38)*($D$50:$D$556=$A43)*($E$49:$O$49=C$36),$E$50:$O$556)))</f>
        <v>1106.0867004441702</v>
      </c>
      <c r="D43" s="16">
        <f t="array" ref="D43">IF(D$38="",NA(),SUM(IF(($B$50:$B$556=D$38)*($D$50:$D$556=$A43)*($E$49:$O$49=D$36),$E$50:$O$556)))</f>
        <v>1109.6934665781723</v>
      </c>
      <c r="E43" s="16">
        <f t="array" ref="E43">IF(E$38="",NA(),SUM(IF(($B$50:$B$556=E$38)*($D$50:$D$556=$A43)*($E$49:$O$49=E$36),$E$50:$O$556)))</f>
        <v>1189.6433262038427</v>
      </c>
      <c r="F43" s="16">
        <f t="array" ref="F43">IF(F$38="",NA(),SUM(IF(($B$50:$B$556=F$38)*($D$50:$D$556=$A43)*($E$49:$O$49=F$36),$E$50:$O$556)))</f>
        <v>1189.6433262038427</v>
      </c>
      <c r="G43" s="16">
        <f t="array" ref="G43">IF(G$38="",NA(),SUM(IF(($B$50:$B$556=G$38)*($D$50:$D$556=$A43)*($E$49:$O$49=G$36),$E$50:$O$556)))</f>
        <v>1189.6433262038427</v>
      </c>
      <c r="H43" s="16">
        <f t="array" ref="H43">IF(H$38="",NA(),SUM(IF(($B$50:$B$556=H$38)*($D$50:$D$556=$A43)*($E$49:$O$49=H$36),$E$50:$O$556)))</f>
        <v>1230.9322716581205</v>
      </c>
      <c r="I43" s="16">
        <f t="array" ref="I43">IF(I$38="",NA(),SUM(IF(($B$50:$B$556=I$38)*($D$50:$D$556=$A43)*($E$49:$O$49=I$36),$E$50:$O$556)))</f>
        <v>1189.6433262038427</v>
      </c>
      <c r="J43" s="16">
        <f t="array" ref="J43">IF(J$38="",NA(),SUM(IF(($B$50:$B$556=J$38)*($D$50:$D$556=$A43)*($E$49:$O$49=J$36),$E$50:$O$556)))</f>
        <v>1228.8055289385952</v>
      </c>
      <c r="K43" s="16">
        <f t="array" ref="K43">IF(K$38="",NA(),SUM(IF(($B$50:$B$556=K$38)*($D$50:$D$556=$A43)*($E$49:$O$49=K$36),$E$50:$O$556)))</f>
        <v>1189.6433262038427</v>
      </c>
      <c r="L43" s="16" t="e">
        <f t="array" ref="L43">IF(L$38="",NA(),SUM(IF(($B$50:$B$556=L$38)*($D$50:$D$556=$A43)*($E$49:$O$49=L$36),$E$50:$O$556)))</f>
        <v>#N/A</v>
      </c>
      <c r="M43" s="16" t="e">
        <f t="array" ref="M43">IF(M$38="",NA(),SUM(IF(($B$50:$B$556=M$38)*($D$50:$D$556=$A43)*($E$49:$O$49=M$36),$E$50:$O$556)))</f>
        <v>#N/A</v>
      </c>
      <c r="N43" s="16" t="e">
        <f t="array" ref="N43">IF(N$38="",NA(),SUM(IF(($B$50:$B$556=N$38)*($D$50:$D$556=$A43)*($E$49:$O$49=N$36),$E$50:$O$556)))</f>
        <v>#N/A</v>
      </c>
      <c r="O43" s="16">
        <f t="array" ref="O43">IF(O$38="",NA(),SUM(IF(($B$50:$B$556=O$38)*($D$50:$D$556=$A43)*($E$49:$O$49=O$36),$E$50:$O$556)))</f>
        <v>1278.9028340533387</v>
      </c>
      <c r="P43" s="16">
        <f t="array" ref="P43">IF(P$38="",NA(),SUM(IF(($B$50:$B$556=P$38)*($D$50:$D$556=$A43)*($E$49:$O$49=P$36),$E$50:$O$556)))</f>
        <v>1263.4294608372068</v>
      </c>
      <c r="Q43" s="16">
        <f t="array" ref="Q43">IF(Q$38="",NA(),SUM(IF(($B$50:$B$556=Q$38)*($D$50:$D$556=$A43)*($E$49:$O$49=Q$36),$E$50:$O$556)))</f>
        <v>1443.2560403544842</v>
      </c>
      <c r="R43" s="16">
        <f t="array" ref="R43">IF(R$38="",NA(),SUM(IF(($B$50:$B$556=R$38)*($D$50:$D$556=$A43)*($E$49:$O$49=R$36),$E$50:$O$556)))</f>
        <v>1579.8331361377743</v>
      </c>
      <c r="S43" s="16">
        <f t="array" ref="S43">IF(S$38="",NA(),SUM(IF(($B$50:$B$556=S$38)*($D$50:$D$556=$A43)*($E$49:$O$49=S$36),$E$50:$O$556)))</f>
        <v>1673.146395999579</v>
      </c>
      <c r="T43" s="16">
        <f t="array" ref="T43">IF(T$38="",NA(),SUM(IF(($B$50:$B$556=T$38)*($D$50:$D$556=$A43)*($E$49:$O$49=T$36),$E$50:$O$556)))</f>
        <v>2398.4311917890259</v>
      </c>
      <c r="U43" s="16">
        <f t="array" ref="U43">IF(U$38="",NA(),SUM(IF(($B$50:$B$556=U$38)*($D$50:$D$556=$A43)*($E$49:$O$49=U$36),$E$50:$O$556)))</f>
        <v>2275.887950942898</v>
      </c>
      <c r="V43" s="16">
        <f t="array" ref="V43">IF(V$38="",NA(),SUM(IF(($B$50:$B$556=V$38)*($D$50:$D$556=$A43)*($E$49:$O$49=V$36),$E$50:$O$556)))</f>
        <v>1690.8640283250036</v>
      </c>
      <c r="W43" s="16">
        <f t="array" ref="W43">IF(W$38="",NA(),SUM(IF(($B$50:$B$556=W$38)*($D$50:$D$556=$A43)*($E$49:$O$49=W$36),$E$50:$O$556)))</f>
        <v>1905.6610697113351</v>
      </c>
      <c r="X43" s="16" t="e">
        <f t="array" ref="X43">IF(X$38="",NA(),SUM(IF(($B$50:$B$556=X$38)*($D$50:$D$556=$A43)*($E$49:$O$49=X$36),$E$50:$O$556)))</f>
        <v>#N/A</v>
      </c>
      <c r="Y43" s="16" t="e">
        <f t="array" ref="Y43">IF(Y$38="",NA(),SUM(IF(($B$50:$B$556=Y$38)*($D$50:$D$556=$A43)*($E$49:$O$49=Y$36),$E$50:$O$556)))</f>
        <v>#N/A</v>
      </c>
      <c r="Z43" s="16" t="e">
        <f t="array" ref="Z43">IF(Z$38="",NA(),SUM(IF(($B$50:$B$556=Z$38)*($D$50:$D$556=$A43)*($E$49:$O$49=Z$36),$E$50:$O$556)))</f>
        <v>#N/A</v>
      </c>
    </row>
    <row r="44" spans="1:26" x14ac:dyDescent="0.3">
      <c r="A44" s="15" t="s">
        <v>266</v>
      </c>
      <c r="B44" s="16">
        <f t="array" ref="B44">IF(B$38="",NA(),SUM(IF(($B$50:$B$556=B$38)*($D$50:$D$556=$A44)*($E$49:$O$49=B$36),$E$50:$O$556)))</f>
        <v>393.99999999999972</v>
      </c>
      <c r="C44" s="16">
        <f t="array" ref="C44">IF(C$38="",NA(),SUM(IF(($B$50:$B$556=C$38)*($D$50:$D$556=$A44)*($E$49:$O$49=C$36),$E$50:$O$556)))</f>
        <v>599.60750408611364</v>
      </c>
      <c r="D44" s="16">
        <f t="array" ref="D44">IF(D$38="",NA(),SUM(IF(($B$50:$B$556=D$38)*($D$50:$D$556=$A44)*($E$49:$O$49=D$36),$E$50:$O$556)))</f>
        <v>599.60750408611352</v>
      </c>
      <c r="E44" s="16">
        <f t="array" ref="E44">IF(E$38="",NA(),SUM(IF(($B$50:$B$556=E$38)*($D$50:$D$556=$A44)*($E$49:$O$49=E$36),$E$50:$O$556)))</f>
        <v>602.70600668291604</v>
      </c>
      <c r="F44" s="16">
        <f t="array" ref="F44">IF(F$38="",NA(),SUM(IF(($B$50:$B$556=F$38)*($D$50:$D$556=$A44)*($E$49:$O$49=F$36),$E$50:$O$556)))</f>
        <v>602.70600668291604</v>
      </c>
      <c r="G44" s="16">
        <f t="array" ref="G44">IF(G$38="",NA(),SUM(IF(($B$50:$B$556=G$38)*($D$50:$D$556=$A44)*($E$49:$O$49=G$36),$E$50:$O$556)))</f>
        <v>602.70600668291604</v>
      </c>
      <c r="H44" s="16">
        <f t="array" ref="H44">IF(H$38="",NA(),SUM(IF(($B$50:$B$556=H$38)*($D$50:$D$556=$A44)*($E$49:$O$49=H$36),$E$50:$O$556)))</f>
        <v>602.70600668291604</v>
      </c>
      <c r="I44" s="16">
        <f t="array" ref="I44">IF(I$38="",NA(),SUM(IF(($B$50:$B$556=I$38)*($D$50:$D$556=$A44)*($E$49:$O$49=I$36),$E$50:$O$556)))</f>
        <v>602.70600668291604</v>
      </c>
      <c r="J44" s="16">
        <f t="array" ref="J44">IF(J$38="",NA(),SUM(IF(($B$50:$B$556=J$38)*($D$50:$D$556=$A44)*($E$49:$O$49=J$36),$E$50:$O$556)))</f>
        <v>602.70600668291604</v>
      </c>
      <c r="K44" s="16">
        <f t="array" ref="K44">IF(K$38="",NA(),SUM(IF(($B$50:$B$556=K$38)*($D$50:$D$556=$A44)*($E$49:$O$49=K$36),$E$50:$O$556)))</f>
        <v>602.70600668291604</v>
      </c>
      <c r="L44" s="16" t="e">
        <f t="array" ref="L44">IF(L$38="",NA(),SUM(IF(($B$50:$B$556=L$38)*($D$50:$D$556=$A44)*($E$49:$O$49=L$36),$E$50:$O$556)))</f>
        <v>#N/A</v>
      </c>
      <c r="M44" s="16" t="e">
        <f t="array" ref="M44">IF(M$38="",NA(),SUM(IF(($B$50:$B$556=M$38)*($D$50:$D$556=$A44)*($E$49:$O$49=M$36),$E$50:$O$556)))</f>
        <v>#N/A</v>
      </c>
      <c r="N44" s="16" t="e">
        <f t="array" ref="N44">IF(N$38="",NA(),SUM(IF(($B$50:$B$556=N$38)*($D$50:$D$556=$A44)*($E$49:$O$49=N$36),$E$50:$O$556)))</f>
        <v>#N/A</v>
      </c>
      <c r="O44" s="16">
        <f t="array" ref="O44">IF(O$38="",NA(),SUM(IF(($B$50:$B$556=O$38)*($D$50:$D$556=$A44)*($E$49:$O$49=O$36),$E$50:$O$556)))</f>
        <v>599.64664069178173</v>
      </c>
      <c r="P44" s="16">
        <f t="array" ref="P44">IF(P$38="",NA(),SUM(IF(($B$50:$B$556=P$38)*($D$50:$D$556=$A44)*($E$49:$O$49=P$36),$E$50:$O$556)))</f>
        <v>596.51867309367481</v>
      </c>
      <c r="Q44" s="16">
        <f t="array" ref="Q44">IF(Q$38="",NA(),SUM(IF(($B$50:$B$556=Q$38)*($D$50:$D$556=$A44)*($E$49:$O$49=Q$36),$E$50:$O$556)))</f>
        <v>698.03698682184904</v>
      </c>
      <c r="R44" s="16">
        <f t="array" ref="R44">IF(R$38="",NA(),SUM(IF(($B$50:$B$556=R$38)*($D$50:$D$556=$A44)*($E$49:$O$49=R$36),$E$50:$O$556)))</f>
        <v>794.01839806603709</v>
      </c>
      <c r="S44" s="16">
        <f t="array" ref="S44">IF(S$38="",NA(),SUM(IF(($B$50:$B$556=S$38)*($D$50:$D$556=$A44)*($E$49:$O$49=S$36),$E$50:$O$556)))</f>
        <v>812.17530932040279</v>
      </c>
      <c r="T44" s="16">
        <f t="array" ref="T44">IF(T$38="",NA(),SUM(IF(($B$50:$B$556=T$38)*($D$50:$D$556=$A44)*($E$49:$O$49=T$36),$E$50:$O$556)))</f>
        <v>969.75133527253342</v>
      </c>
      <c r="U44" s="16">
        <f t="array" ref="U44">IF(U$38="",NA(),SUM(IF(($B$50:$B$556=U$38)*($D$50:$D$556=$A44)*($E$49:$O$49=U$36),$E$50:$O$556)))</f>
        <v>958.48909711629824</v>
      </c>
      <c r="V44" s="16">
        <f t="array" ref="V44">IF(V$38="",NA(),SUM(IF(($B$50:$B$556=V$38)*($D$50:$D$556=$A44)*($E$49:$O$49=V$36),$E$50:$O$556)))</f>
        <v>866.62850782876137</v>
      </c>
      <c r="W44" s="16">
        <f t="array" ref="W44">IF(W$38="",NA(),SUM(IF(($B$50:$B$556=W$38)*($D$50:$D$556=$A44)*($E$49:$O$49=W$36),$E$50:$O$556)))</f>
        <v>911.66363570837882</v>
      </c>
      <c r="X44" s="16" t="e">
        <f t="array" ref="X44">IF(X$38="",NA(),SUM(IF(($B$50:$B$556=X$38)*($D$50:$D$556=$A44)*($E$49:$O$49=X$36),$E$50:$O$556)))</f>
        <v>#N/A</v>
      </c>
      <c r="Y44" s="16" t="e">
        <f t="array" ref="Y44">IF(Y$38="",NA(),SUM(IF(($B$50:$B$556=Y$38)*($D$50:$D$556=$A44)*($E$49:$O$49=Y$36),$E$50:$O$556)))</f>
        <v>#N/A</v>
      </c>
      <c r="Z44" s="16" t="e">
        <f t="array" ref="Z44">IF(Z$38="",NA(),SUM(IF(($B$50:$B$556=Z$38)*($D$50:$D$556=$A44)*($E$49:$O$49=Z$36),$E$50:$O$556)))</f>
        <v>#N/A</v>
      </c>
    </row>
    <row r="45" spans="1:26" x14ac:dyDescent="0.3">
      <c r="A45" s="15" t="s">
        <v>268</v>
      </c>
      <c r="B45" s="16">
        <f t="array" ref="B45">IF(B$38="",NA(),SUM(IF(($B$50:$B$556=B$38)*($D$50:$D$556=$A45)*($E$49:$O$49=B$36),$E$50:$O$556)))</f>
        <v>108.81041965779016</v>
      </c>
      <c r="C45" s="16">
        <f t="array" ref="C45">IF(C$38="",NA(),SUM(IF(($B$50:$B$556=C$38)*($D$50:$D$556=$A45)*($E$49:$O$49=C$36),$E$50:$O$556)))</f>
        <v>597.09222404070624</v>
      </c>
      <c r="D45" s="16">
        <f t="array" ref="D45">IF(D$38="",NA(),SUM(IF(($B$50:$B$556=D$38)*($D$50:$D$556=$A45)*($E$49:$O$49=D$36),$E$50:$O$556)))</f>
        <v>688.48514214678164</v>
      </c>
      <c r="E45" s="16">
        <f t="array" ref="E45">IF(E$38="",NA(),SUM(IF(($B$50:$B$556=E$38)*($D$50:$D$556=$A45)*($E$49:$O$49=E$36),$E$50:$O$556)))</f>
        <v>833.64686100376434</v>
      </c>
      <c r="F45" s="16">
        <f t="array" ref="F45">IF(F$38="",NA(),SUM(IF(($B$50:$B$556=F$38)*($D$50:$D$556=$A45)*($E$49:$O$49=F$36),$E$50:$O$556)))</f>
        <v>1115.1927599979044</v>
      </c>
      <c r="G45" s="16">
        <f t="array" ref="G45">IF(G$38="",NA(),SUM(IF(($B$50:$B$556=G$38)*($D$50:$D$556=$A45)*($E$49:$O$49=G$36),$E$50:$O$556)))</f>
        <v>833.64686100376434</v>
      </c>
      <c r="H45" s="16">
        <f t="array" ref="H45">IF(H$38="",NA(),SUM(IF(($B$50:$B$556=H$38)*($D$50:$D$556=$A45)*($E$49:$O$49=H$36),$E$50:$O$556)))</f>
        <v>1314.6706374174971</v>
      </c>
      <c r="I45" s="16">
        <f t="array" ref="I45">IF(I$38="",NA(),SUM(IF(($B$50:$B$556=I$38)*($D$50:$D$556=$A45)*($E$49:$O$49=I$36),$E$50:$O$556)))</f>
        <v>833.64686100376434</v>
      </c>
      <c r="J45" s="16">
        <f t="array" ref="J45">IF(J$38="",NA(),SUM(IF(($B$50:$B$556=J$38)*($D$50:$D$556=$A45)*($E$49:$O$49=J$36),$E$50:$O$556)))</f>
        <v>1264.8158838684724</v>
      </c>
      <c r="K45" s="16">
        <f t="array" ref="K45">IF(K$38="",NA(),SUM(IF(($B$50:$B$556=K$38)*($D$50:$D$556=$A45)*($E$49:$O$49=K$36),$E$50:$O$556)))</f>
        <v>833.64686100376434</v>
      </c>
      <c r="L45" s="16" t="e">
        <f t="array" ref="L45">IF(L$38="",NA(),SUM(IF(($B$50:$B$556=L$38)*($D$50:$D$556=$A45)*($E$49:$O$49=L$36),$E$50:$O$556)))</f>
        <v>#N/A</v>
      </c>
      <c r="M45" s="16" t="e">
        <f t="array" ref="M45">IF(M$38="",NA(),SUM(IF(($B$50:$B$556=M$38)*($D$50:$D$556=$A45)*($E$49:$O$49=M$36),$E$50:$O$556)))</f>
        <v>#N/A</v>
      </c>
      <c r="N45" s="16" t="e">
        <f t="array" ref="N45">IF(N$38="",NA(),SUM(IF(($B$50:$B$556=N$38)*($D$50:$D$556=$A45)*($E$49:$O$49=N$36),$E$50:$O$556)))</f>
        <v>#N/A</v>
      </c>
      <c r="O45" s="16">
        <f t="array" ref="O45">IF(O$38="",NA(),SUM(IF(($B$50:$B$556=O$38)*($D$50:$D$556=$A45)*($E$49:$O$49=O$36),$E$50:$O$556)))</f>
        <v>3498.8159427164683</v>
      </c>
      <c r="P45" s="16">
        <f t="array" ref="P45">IF(P$38="",NA(),SUM(IF(($B$50:$B$556=P$38)*($D$50:$D$556=$A45)*($E$49:$O$49=P$36),$E$50:$O$556)))</f>
        <v>3431.42205198583</v>
      </c>
      <c r="Q45" s="16">
        <f t="array" ref="Q45">IF(Q$38="",NA(),SUM(IF(($B$50:$B$556=Q$38)*($D$50:$D$556=$A45)*($E$49:$O$49=Q$36),$E$50:$O$556)))</f>
        <v>7688.864342861013</v>
      </c>
      <c r="R45" s="16">
        <f t="array" ref="R45">IF(R$38="",NA(),SUM(IF(($B$50:$B$556=R$38)*($D$50:$D$556=$A45)*($E$49:$O$49=R$36),$E$50:$O$556)))</f>
        <v>6078.9480482766457</v>
      </c>
      <c r="S45" s="16">
        <f t="array" ref="S45">IF(S$38="",NA(),SUM(IF(($B$50:$B$556=S$38)*($D$50:$D$556=$A45)*($E$49:$O$49=S$36),$E$50:$O$556)))</f>
        <v>6353.5869692989572</v>
      </c>
      <c r="T45" s="16">
        <f t="array" ref="T45">IF(T$38="",NA(),SUM(IF(($B$50:$B$556=T$38)*($D$50:$D$556=$A45)*($E$49:$O$49=T$36),$E$50:$O$556)))</f>
        <v>11285.927018910304</v>
      </c>
      <c r="U45" s="16">
        <f t="array" ref="U45">IF(U$38="",NA(),SUM(IF(($B$50:$B$556=U$38)*($D$50:$D$556=$A45)*($E$49:$O$49=U$36),$E$50:$O$556)))</f>
        <v>9457.7786410689532</v>
      </c>
      <c r="V45" s="16">
        <f t="array" ref="V45">IF(V$38="",NA(),SUM(IF(($B$50:$B$556=V$38)*($D$50:$D$556=$A45)*($E$49:$O$49=V$36),$E$50:$O$556)))</f>
        <v>6412.9649347933109</v>
      </c>
      <c r="W45" s="16">
        <f t="array" ref="W45">IF(W$38="",NA(),SUM(IF(($B$50:$B$556=W$38)*($D$50:$D$556=$A45)*($E$49:$O$49=W$36),$E$50:$O$556)))</f>
        <v>7029.8887371535911</v>
      </c>
      <c r="X45" s="16" t="e">
        <f t="array" ref="X45">IF(X$38="",NA(),SUM(IF(($B$50:$B$556=X$38)*($D$50:$D$556=$A45)*($E$49:$O$49=X$36),$E$50:$O$556)))</f>
        <v>#N/A</v>
      </c>
      <c r="Y45" s="16" t="e">
        <f t="array" ref="Y45">IF(Y$38="",NA(),SUM(IF(($B$50:$B$556=Y$38)*($D$50:$D$556=$A45)*($E$49:$O$49=Y$36),$E$50:$O$556)))</f>
        <v>#N/A</v>
      </c>
      <c r="Z45" s="16" t="e">
        <f t="array" ref="Z45">IF(Z$38="",NA(),SUM(IF(($B$50:$B$556=Z$38)*($D$50:$D$556=$A45)*($E$49:$O$49=Z$36),$E$50:$O$556)))</f>
        <v>#N/A</v>
      </c>
    </row>
    <row r="46" spans="1:26" x14ac:dyDescent="0.3">
      <c r="A46" s="15" t="s">
        <v>269</v>
      </c>
      <c r="B46" s="16">
        <f t="array" ref="B46">IF(B$38="",NA(),SUM(IF(($B$50:$B$556=B$38)*($D$50:$D$556=$A46)*($E$49:$O$49=B$36),$E$50:$O$556)))</f>
        <v>242.99857406704328</v>
      </c>
      <c r="C46" s="16">
        <f t="array" ref="C46">IF(C$38="",NA(),SUM(IF(($B$50:$B$556=C$38)*($D$50:$D$556=$A46)*($E$49:$O$49=C$36),$E$50:$O$556)))</f>
        <v>548.08459256599099</v>
      </c>
      <c r="D46" s="16">
        <f t="array" ref="D46">IF(D$38="",NA(),SUM(IF(($B$50:$B$556=D$38)*($D$50:$D$556=$A46)*($E$49:$O$49=D$36),$E$50:$O$556)))</f>
        <v>591.092168915907</v>
      </c>
      <c r="E46" s="16">
        <f t="array" ref="E46">IF(E$38="",NA(),SUM(IF(($B$50:$B$556=E$38)*($D$50:$D$556=$A46)*($E$49:$O$49=E$36),$E$50:$O$556)))</f>
        <v>591.09736891590751</v>
      </c>
      <c r="F46" s="16">
        <f t="array" ref="F46">IF(F$38="",NA(),SUM(IF(($B$50:$B$556=F$38)*($D$50:$D$556=$A46)*($E$49:$O$49=F$36),$E$50:$O$556)))</f>
        <v>1485.3847393785634</v>
      </c>
      <c r="G46" s="16">
        <f t="array" ref="G46">IF(G$38="",NA(),SUM(IF(($B$50:$B$556=G$38)*($D$50:$D$556=$A46)*($E$49:$O$49=G$36),$E$50:$O$556)))</f>
        <v>591.09736891590751</v>
      </c>
      <c r="H46" s="16">
        <f t="array" ref="H46">IF(H$38="",NA(),SUM(IF(($B$50:$B$556=H$38)*($D$50:$D$556=$A46)*($E$49:$O$49=H$36),$E$50:$O$556)))</f>
        <v>1715.4912225639946</v>
      </c>
      <c r="I46" s="16">
        <f t="array" ref="I46">IF(I$38="",NA(),SUM(IF(($B$50:$B$556=I$38)*($D$50:$D$556=$A46)*($E$49:$O$49=I$36),$E$50:$O$556)))</f>
        <v>591.09736891590751</v>
      </c>
      <c r="J46" s="16">
        <f t="array" ref="J46">IF(J$38="",NA(),SUM(IF(($B$50:$B$556=J$38)*($D$50:$D$556=$A46)*($E$49:$O$49=J$36),$E$50:$O$556)))</f>
        <v>1630.8873037689705</v>
      </c>
      <c r="K46" s="16">
        <f t="array" ref="K46">IF(K$38="",NA(),SUM(IF(($B$50:$B$556=K$38)*($D$50:$D$556=$A46)*($E$49:$O$49=K$36),$E$50:$O$556)))</f>
        <v>591.09736891590751</v>
      </c>
      <c r="L46" s="16" t="e">
        <f t="array" ref="L46">IF(L$38="",NA(),SUM(IF(($B$50:$B$556=L$38)*($D$50:$D$556=$A46)*($E$49:$O$49=L$36),$E$50:$O$556)))</f>
        <v>#N/A</v>
      </c>
      <c r="M46" s="16" t="e">
        <f t="array" ref="M46">IF(M$38="",NA(),SUM(IF(($B$50:$B$556=M$38)*($D$50:$D$556=$A46)*($E$49:$O$49=M$36),$E$50:$O$556)))</f>
        <v>#N/A</v>
      </c>
      <c r="N46" s="16" t="e">
        <f t="array" ref="N46">IF(N$38="",NA(),SUM(IF(($B$50:$B$556=N$38)*($D$50:$D$556=$A46)*($E$49:$O$49=N$36),$E$50:$O$556)))</f>
        <v>#N/A</v>
      </c>
      <c r="O46" s="16">
        <f t="array" ref="O46">IF(O$38="",NA(),SUM(IF(($B$50:$B$556=O$38)*($D$50:$D$556=$A46)*($E$49:$O$49=O$36),$E$50:$O$556)))</f>
        <v>1449.8474072669046</v>
      </c>
      <c r="P46" s="16">
        <f t="array" ref="P46">IF(P$38="",NA(),SUM(IF(($B$50:$B$556=P$38)*($D$50:$D$556=$A46)*($E$49:$O$49=P$36),$E$50:$O$556)))</f>
        <v>1557.9348400081219</v>
      </c>
      <c r="Q46" s="16">
        <f t="array" ref="Q46">IF(Q$38="",NA(),SUM(IF(($B$50:$B$556=Q$38)*($D$50:$D$556=$A46)*($E$49:$O$49=Q$36),$E$50:$O$556)))</f>
        <v>1563.9867783000855</v>
      </c>
      <c r="R46" s="16">
        <f t="array" ref="R46">IF(R$38="",NA(),SUM(IF(($B$50:$B$556=R$38)*($D$50:$D$556=$A46)*($E$49:$O$49=R$36),$E$50:$O$556)))</f>
        <v>4018.6703190546159</v>
      </c>
      <c r="S46" s="16">
        <f t="array" ref="S46">IF(S$38="",NA(),SUM(IF(($B$50:$B$556=S$38)*($D$50:$D$556=$A46)*($E$49:$O$49=S$36),$E$50:$O$556)))</f>
        <v>4000.1528627597459</v>
      </c>
      <c r="T46" s="16">
        <f t="array" ref="T46">IF(T$38="",NA(),SUM(IF(($B$50:$B$556=T$38)*($D$50:$D$556=$A46)*($E$49:$O$49=T$36),$E$50:$O$556)))</f>
        <v>8368.8606735077101</v>
      </c>
      <c r="U46" s="16">
        <f t="array" ref="U46">IF(U$38="",NA(),SUM(IF(($B$50:$B$556=U$38)*($D$50:$D$556=$A46)*($E$49:$O$49=U$36),$E$50:$O$556)))</f>
        <v>6158.7353918646386</v>
      </c>
      <c r="V46" s="16">
        <f t="array" ref="V46">IF(V$38="",NA(),SUM(IF(($B$50:$B$556=V$38)*($D$50:$D$556=$A46)*($E$49:$O$49=V$36),$E$50:$O$556)))</f>
        <v>4284.9643863324582</v>
      </c>
      <c r="W46" s="16">
        <f t="array" ref="W46">IF(W$38="",NA(),SUM(IF(($B$50:$B$556=W$38)*($D$50:$D$556=$A46)*($E$49:$O$49=W$36),$E$50:$O$556)))</f>
        <v>4509.4647877800835</v>
      </c>
      <c r="X46" s="16" t="e">
        <f t="array" ref="X46">IF(X$38="",NA(),SUM(IF(($B$50:$B$556=X$38)*($D$50:$D$556=$A46)*($E$49:$O$49=X$36),$E$50:$O$556)))</f>
        <v>#N/A</v>
      </c>
      <c r="Y46" s="16" t="e">
        <f t="array" ref="Y46">IF(Y$38="",NA(),SUM(IF(($B$50:$B$556=Y$38)*($D$50:$D$556=$A46)*($E$49:$O$49=Y$36),$E$50:$O$556)))</f>
        <v>#N/A</v>
      </c>
      <c r="Z46" s="16" t="e">
        <f t="array" ref="Z46">IF(Z$38="",NA(),SUM(IF(($B$50:$B$556=Z$38)*($D$50:$D$556=$A46)*($E$49:$O$49=Z$36),$E$50:$O$556)))</f>
        <v>#N/A</v>
      </c>
    </row>
    <row r="47" spans="1:26" ht="15" thickBot="1" x14ac:dyDescent="0.35"/>
    <row r="48" spans="1:26" s="17" customFormat="1" ht="15" thickBot="1" x14ac:dyDescent="0.35">
      <c r="A48" s="17" t="s">
        <v>201</v>
      </c>
      <c r="S48" s="19"/>
    </row>
    <row r="49" spans="1:19" x14ac:dyDescent="0.3">
      <c r="A49" s="15" t="s">
        <v>86</v>
      </c>
      <c r="B49" s="15" t="s">
        <v>8</v>
      </c>
      <c r="C49" s="15" t="s">
        <v>60</v>
      </c>
      <c r="D49" s="15" t="s">
        <v>261</v>
      </c>
      <c r="E49" s="15">
        <v>2007</v>
      </c>
      <c r="F49" s="15">
        <v>2012</v>
      </c>
      <c r="G49" s="15">
        <v>2020</v>
      </c>
      <c r="H49" s="15">
        <v>2030</v>
      </c>
      <c r="I49" s="15">
        <v>2040</v>
      </c>
      <c r="J49" s="15">
        <v>2050</v>
      </c>
      <c r="K49" s="15">
        <v>2060</v>
      </c>
      <c r="L49" s="15">
        <v>2070</v>
      </c>
      <c r="M49" s="15">
        <v>2080</v>
      </c>
      <c r="N49" s="15">
        <v>2090</v>
      </c>
      <c r="O49" s="15">
        <v>2100</v>
      </c>
    </row>
    <row r="50" spans="1:19" x14ac:dyDescent="0.3">
      <c r="A50" s="15" t="str">
        <f>INDEX('R1. Scenario specifications'!$C$11:$C$49,MATCH($B50,'R1. Scenario specifications'!$A$11:$A$49,0))</f>
        <v>TIAM BAU - No Policy Action</v>
      </c>
      <c r="B50" s="15" t="s">
        <v>11</v>
      </c>
      <c r="C50" s="15" t="s">
        <v>64</v>
      </c>
      <c r="D50" s="15" t="s">
        <v>262</v>
      </c>
      <c r="E50" s="16">
        <v>19.526838931037336</v>
      </c>
      <c r="F50" s="16">
        <v>26.293537578267138</v>
      </c>
      <c r="G50" s="16">
        <v>77.253147991774</v>
      </c>
      <c r="H50" s="16">
        <v>295.29797602835276</v>
      </c>
      <c r="I50" s="16">
        <v>574.60041760731713</v>
      </c>
      <c r="J50" s="16">
        <v>576.77043792953214</v>
      </c>
      <c r="K50" s="16">
        <v>543.43681965766802</v>
      </c>
      <c r="L50" s="16">
        <v>543.84978233694562</v>
      </c>
      <c r="M50" s="16">
        <v>613.60543084869914</v>
      </c>
      <c r="N50" s="16">
        <v>554.35082741436975</v>
      </c>
      <c r="O50" s="16">
        <v>415.18015983117812</v>
      </c>
      <c r="S50" s="18"/>
    </row>
    <row r="51" spans="1:19" x14ac:dyDescent="0.3">
      <c r="A51" s="15" t="str">
        <f>INDEX('R1. Scenario specifications'!$C$11:$C$49,MATCH($B51,'R1. Scenario specifications'!$A$11:$A$49,0))</f>
        <v>TIAM BAU - No Policy Action</v>
      </c>
      <c r="B51" s="15" t="s">
        <v>11</v>
      </c>
      <c r="C51" s="15" t="s">
        <v>65</v>
      </c>
      <c r="D51" s="15" t="s">
        <v>263</v>
      </c>
      <c r="E51" s="16">
        <v>1559.1151167828541</v>
      </c>
      <c r="F51" s="16">
        <v>1805.0000000000007</v>
      </c>
      <c r="G51" s="16">
        <v>1937.0111641095257</v>
      </c>
      <c r="H51" s="16">
        <v>2036.8097039580064</v>
      </c>
      <c r="I51" s="16">
        <v>2040.6172542883758</v>
      </c>
      <c r="J51" s="16">
        <v>2012.7359982362741</v>
      </c>
      <c r="K51" s="16">
        <v>2359.3561386209908</v>
      </c>
      <c r="L51" s="16">
        <v>2333.522569781755</v>
      </c>
      <c r="M51" s="16">
        <v>2168.8599878087334</v>
      </c>
      <c r="N51" s="16">
        <v>1711.0138576240518</v>
      </c>
      <c r="O51" s="16">
        <v>1569.7241786883187</v>
      </c>
    </row>
    <row r="52" spans="1:19" x14ac:dyDescent="0.3">
      <c r="A52" s="15" t="str">
        <f>INDEX('R1. Scenario specifications'!$C$11:$C$49,MATCH($B52,'R1. Scenario specifications'!$A$11:$A$49,0))</f>
        <v>TIAM BAU - No Policy Action</v>
      </c>
      <c r="B52" s="15" t="s">
        <v>11</v>
      </c>
      <c r="C52" s="15" t="s">
        <v>66</v>
      </c>
      <c r="D52" s="15" t="s">
        <v>264</v>
      </c>
      <c r="E52" s="16">
        <v>1036.6918682936412</v>
      </c>
      <c r="F52" s="16">
        <v>1662.4440689496698</v>
      </c>
      <c r="G52" s="16">
        <v>1877.6245707119188</v>
      </c>
      <c r="H52" s="16">
        <v>1739.2618664078757</v>
      </c>
      <c r="I52" s="16">
        <v>738.84484172180544</v>
      </c>
      <c r="J52" s="16">
        <v>262.61950456417958</v>
      </c>
      <c r="K52" s="16">
        <v>412.18720919422509</v>
      </c>
      <c r="L52" s="16">
        <v>639.58621360051006</v>
      </c>
      <c r="M52" s="16">
        <v>733.3050271771906</v>
      </c>
      <c r="N52" s="16">
        <v>684.71954064049828</v>
      </c>
      <c r="O52" s="16">
        <v>644.83716674177549</v>
      </c>
    </row>
    <row r="53" spans="1:19" x14ac:dyDescent="0.3">
      <c r="A53" s="15" t="str">
        <f>INDEX('R1. Scenario specifications'!$C$11:$C$49,MATCH($B53,'R1. Scenario specifications'!$A$11:$A$49,0))</f>
        <v>TIAM BAU - No Policy Action</v>
      </c>
      <c r="B53" s="15" t="s">
        <v>11</v>
      </c>
      <c r="C53" s="15" t="s">
        <v>67</v>
      </c>
      <c r="D53" s="15" t="s">
        <v>267</v>
      </c>
      <c r="E53" s="16">
        <v>31.122062759818384</v>
      </c>
      <c r="F53" s="16">
        <v>28.670816918420648</v>
      </c>
      <c r="G53" s="16">
        <v>24.940787734406484</v>
      </c>
      <c r="H53" s="16">
        <v>127.36772998573686</v>
      </c>
      <c r="I53" s="16">
        <v>194.62940363333462</v>
      </c>
      <c r="J53" s="16">
        <v>240.58528568238333</v>
      </c>
      <c r="K53" s="16">
        <v>243.054</v>
      </c>
      <c r="L53" s="16">
        <v>243.054</v>
      </c>
      <c r="M53" s="16">
        <v>243.054</v>
      </c>
      <c r="N53" s="16">
        <v>243.054</v>
      </c>
      <c r="O53" s="16">
        <v>240.49890805090797</v>
      </c>
    </row>
    <row r="54" spans="1:19" x14ac:dyDescent="0.3">
      <c r="A54" s="15" t="str">
        <f>INDEX('R1. Scenario specifications'!$C$11:$C$49,MATCH($B54,'R1. Scenario specifications'!$A$11:$A$49,0))</f>
        <v>TIAM BAU - No Policy Action</v>
      </c>
      <c r="B54" s="15" t="s">
        <v>11</v>
      </c>
      <c r="C54" s="15" t="s">
        <v>68</v>
      </c>
      <c r="D54" s="15" t="s">
        <v>265</v>
      </c>
      <c r="E54" s="16">
        <v>738.24098154394619</v>
      </c>
      <c r="F54" s="16">
        <v>742.10319821571034</v>
      </c>
      <c r="G54" s="16">
        <v>981.41086686622771</v>
      </c>
      <c r="H54" s="16">
        <v>1106.0867004441702</v>
      </c>
      <c r="I54" s="16">
        <v>1185.5910694513561</v>
      </c>
      <c r="J54" s="16">
        <v>1278.9028340533387</v>
      </c>
      <c r="K54" s="16">
        <v>1311.0622870863128</v>
      </c>
      <c r="L54" s="16">
        <v>1332.1081359446434</v>
      </c>
      <c r="M54" s="16">
        <v>1354.7777824240711</v>
      </c>
      <c r="N54" s="16">
        <v>1384.2852883806477</v>
      </c>
      <c r="O54" s="16">
        <v>1408.8413533707285</v>
      </c>
    </row>
    <row r="55" spans="1:19" x14ac:dyDescent="0.3">
      <c r="A55" s="15" t="str">
        <f>INDEX('R1. Scenario specifications'!$C$11:$C$49,MATCH($B55,'R1. Scenario specifications'!$A$11:$A$49,0))</f>
        <v>TIAM BAU - No Policy Action</v>
      </c>
      <c r="B55" s="15" t="s">
        <v>11</v>
      </c>
      <c r="C55" s="15" t="s">
        <v>69</v>
      </c>
      <c r="D55" s="15" t="s">
        <v>266</v>
      </c>
      <c r="E55" s="16">
        <v>381.69394199846289</v>
      </c>
      <c r="F55" s="16">
        <v>393.99999999999972</v>
      </c>
      <c r="G55" s="16">
        <v>647.54384646462074</v>
      </c>
      <c r="H55" s="16">
        <v>599.60750408611364</v>
      </c>
      <c r="I55" s="16">
        <v>572.69643613752351</v>
      </c>
      <c r="J55" s="16">
        <v>599.64664069178173</v>
      </c>
      <c r="K55" s="16">
        <v>640.97548447342911</v>
      </c>
      <c r="L55" s="16">
        <v>717.93054189819168</v>
      </c>
      <c r="M55" s="16">
        <v>802.77807328361973</v>
      </c>
      <c r="N55" s="16">
        <v>854.93755377027912</v>
      </c>
      <c r="O55" s="16">
        <v>883.61761155592637</v>
      </c>
    </row>
    <row r="56" spans="1:19" x14ac:dyDescent="0.3">
      <c r="A56" s="15" t="str">
        <f>INDEX('R1. Scenario specifications'!$C$11:$C$49,MATCH($B56,'R1. Scenario specifications'!$A$11:$A$49,0))</f>
        <v>TIAM BAU - No Policy Action</v>
      </c>
      <c r="B56" s="15" t="s">
        <v>11</v>
      </c>
      <c r="C56" s="15" t="s">
        <v>70</v>
      </c>
      <c r="D56" s="15" t="s">
        <v>267</v>
      </c>
      <c r="E56" s="16">
        <v>431.38841726417206</v>
      </c>
      <c r="F56" s="16">
        <v>452.4364981864552</v>
      </c>
      <c r="G56" s="16">
        <v>453.44741376171442</v>
      </c>
      <c r="H56" s="16">
        <v>254.93098660909959</v>
      </c>
      <c r="I56" s="16">
        <v>132.72094309817206</v>
      </c>
      <c r="J56" s="16">
        <v>11.039534079662641</v>
      </c>
      <c r="K56" s="16">
        <v>5.5991947516431937</v>
      </c>
      <c r="L56" s="16">
        <v>7.3338155007830226</v>
      </c>
      <c r="M56" s="16">
        <v>17.998696243279717</v>
      </c>
      <c r="N56" s="16">
        <v>77.528176804380038</v>
      </c>
      <c r="O56" s="16">
        <v>237.72718156088288</v>
      </c>
    </row>
    <row r="57" spans="1:19" x14ac:dyDescent="0.3">
      <c r="A57" s="15" t="str">
        <f>INDEX('R1. Scenario specifications'!$C$11:$C$49,MATCH($B57,'R1. Scenario specifications'!$A$11:$A$49,0))</f>
        <v>TIAM BAU - No Policy Action</v>
      </c>
      <c r="B57" s="15" t="s">
        <v>11</v>
      </c>
      <c r="C57" s="15" t="s">
        <v>71</v>
      </c>
      <c r="D57" s="15" t="s">
        <v>268</v>
      </c>
      <c r="E57" s="16">
        <v>13.930776255707762</v>
      </c>
      <c r="F57" s="16">
        <v>96.560908546679059</v>
      </c>
      <c r="G57" s="16">
        <v>302.18315856131551</v>
      </c>
      <c r="H57" s="16">
        <v>584.02911292959516</v>
      </c>
      <c r="I57" s="16">
        <v>1892.6589798415712</v>
      </c>
      <c r="J57" s="16">
        <v>3485.7528316053572</v>
      </c>
      <c r="K57" s="16">
        <v>4477.7818420134936</v>
      </c>
      <c r="L57" s="16">
        <v>5119.2275770716169</v>
      </c>
      <c r="M57" s="16">
        <v>5317.3603923278079</v>
      </c>
      <c r="N57" s="16">
        <v>5413.0983061711577</v>
      </c>
      <c r="O57" s="16">
        <v>5550.1994191799549</v>
      </c>
    </row>
    <row r="58" spans="1:19" x14ac:dyDescent="0.3">
      <c r="A58" s="15" t="str">
        <f>INDEX('R1. Scenario specifications'!$C$11:$C$49,MATCH($B58,'R1. Scenario specifications'!$A$11:$A$49,0))</f>
        <v>TIAM BAU - No Policy Action</v>
      </c>
      <c r="B58" s="15" t="s">
        <v>11</v>
      </c>
      <c r="C58" s="15" t="s">
        <v>72</v>
      </c>
      <c r="D58" s="15" t="s">
        <v>268</v>
      </c>
      <c r="E58" s="16">
        <v>11.2241111111111</v>
      </c>
      <c r="F58" s="16">
        <v>12.249511111111101</v>
      </c>
      <c r="G58" s="16">
        <v>13.0631111111111</v>
      </c>
      <c r="H58" s="16">
        <v>13.063111111111096</v>
      </c>
      <c r="I58" s="16">
        <v>13.063111111111104</v>
      </c>
      <c r="J58" s="16">
        <v>13.0631111111111</v>
      </c>
      <c r="K58" s="16">
        <v>13.0631111111111</v>
      </c>
      <c r="L58" s="16">
        <v>13.0631111111111</v>
      </c>
      <c r="M58" s="16">
        <v>13.0631111111111</v>
      </c>
      <c r="N58" s="16">
        <v>13.0631111111111</v>
      </c>
      <c r="O58" s="16">
        <v>13.0631111111111</v>
      </c>
    </row>
    <row r="59" spans="1:19" x14ac:dyDescent="0.3">
      <c r="A59" s="15" t="str">
        <f>INDEX('R1. Scenario specifications'!$C$11:$C$49,MATCH($B59,'R1. Scenario specifications'!$A$11:$A$49,0))</f>
        <v>TIAM BAU - No Policy Action</v>
      </c>
      <c r="B59" s="15" t="s">
        <v>11</v>
      </c>
      <c r="C59" s="15" t="s">
        <v>76</v>
      </c>
      <c r="D59" s="15" t="s">
        <v>267</v>
      </c>
      <c r="E59" s="16">
        <v>0.31124745380476826</v>
      </c>
      <c r="F59" s="16">
        <v>0.28314462712947408</v>
      </c>
      <c r="G59" s="16">
        <v>0.23818010444900301</v>
      </c>
      <c r="H59" s="16">
        <v>0.15878673629933501</v>
      </c>
      <c r="I59" s="16">
        <v>7.9393368149667701E-2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</row>
    <row r="60" spans="1:19" x14ac:dyDescent="0.3">
      <c r="A60" s="15" t="str">
        <f>INDEX('R1. Scenario specifications'!$C$11:$C$49,MATCH($B60,'R1. Scenario specifications'!$A$11:$A$49,0))</f>
        <v>TIAM BAU - No Policy Action</v>
      </c>
      <c r="B60" s="15" t="s">
        <v>11</v>
      </c>
      <c r="C60" s="15" t="s">
        <v>73</v>
      </c>
      <c r="D60" s="15" t="s">
        <v>269</v>
      </c>
      <c r="E60" s="16">
        <v>217.76839471634247</v>
      </c>
      <c r="F60" s="16">
        <v>242.99857406704328</v>
      </c>
      <c r="G60" s="16">
        <v>365.36686102816458</v>
      </c>
      <c r="H60" s="16">
        <v>548.08459256599099</v>
      </c>
      <c r="I60" s="16">
        <v>890.12143003043707</v>
      </c>
      <c r="J60" s="16">
        <v>1449.8474072669046</v>
      </c>
      <c r="K60" s="16">
        <v>2361.6486513442651</v>
      </c>
      <c r="L60" s="16">
        <v>3791.003777548206</v>
      </c>
      <c r="M60" s="16">
        <v>5924.2478375633564</v>
      </c>
      <c r="N60" s="16">
        <v>9290.8450843499631</v>
      </c>
      <c r="O60" s="16">
        <v>12690.25062631832</v>
      </c>
    </row>
    <row r="61" spans="1:19" x14ac:dyDescent="0.3">
      <c r="A61" s="15" t="str">
        <f>INDEX('R1. Scenario specifications'!$C$11:$C$49,MATCH($B61,'R1. Scenario specifications'!$A$11:$A$49,0))</f>
        <v>TIAM BAU - No Policy Action</v>
      </c>
      <c r="B61" s="15" t="s">
        <v>11</v>
      </c>
      <c r="C61" s="15" t="s">
        <v>74</v>
      </c>
      <c r="D61" s="15" t="s">
        <v>262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</row>
    <row r="62" spans="1:19" x14ac:dyDescent="0.3">
      <c r="A62" s="15" t="str">
        <f>INDEX('R1. Scenario specifications'!$C$11:$C$49,MATCH($B62,'R1. Scenario specifications'!$A$11:$A$49,0))</f>
        <v>TIAM BAU - No Policy Action</v>
      </c>
      <c r="B62" s="15" t="s">
        <v>11</v>
      </c>
      <c r="C62" s="15" t="s">
        <v>75</v>
      </c>
      <c r="D62" s="15" t="s">
        <v>264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</row>
    <row r="63" spans="1:19" x14ac:dyDescent="0.3">
      <c r="A63" s="15" t="str">
        <f>INDEX('R1. Scenario specifications'!$C$11:$C$49,MATCH($B63,'R1. Scenario specifications'!$A$11:$A$49,0))</f>
        <v>Vivid BAU - WEO Current Policies Scenario emissions pathway run through TIAM</v>
      </c>
      <c r="B63" s="15" t="s">
        <v>13</v>
      </c>
      <c r="C63" s="15" t="s">
        <v>64</v>
      </c>
      <c r="D63" s="15" t="s">
        <v>262</v>
      </c>
      <c r="E63" s="16">
        <v>19.526838931037336</v>
      </c>
      <c r="F63" s="16">
        <v>26.357877284355094</v>
      </c>
      <c r="G63" s="16">
        <v>115.79395898706798</v>
      </c>
      <c r="H63" s="16">
        <v>409.68069940267941</v>
      </c>
      <c r="I63" s="16">
        <v>572.6982290076354</v>
      </c>
      <c r="J63" s="16">
        <v>585.60145476206321</v>
      </c>
      <c r="K63" s="16">
        <v>512.83990217817177</v>
      </c>
      <c r="L63" s="16">
        <v>583.13874522529136</v>
      </c>
      <c r="M63" s="16">
        <v>603.54760270899556</v>
      </c>
      <c r="N63" s="16">
        <v>507.81275355326926</v>
      </c>
      <c r="O63" s="16">
        <v>371.94403560492111</v>
      </c>
    </row>
    <row r="64" spans="1:19" x14ac:dyDescent="0.3">
      <c r="A64" s="15" t="str">
        <f>INDEX('R1. Scenario specifications'!$C$11:$C$49,MATCH($B64,'R1. Scenario specifications'!$A$11:$A$49,0))</f>
        <v>Vivid BAU - WEO Current Policies Scenario emissions pathway run through TIAM</v>
      </c>
      <c r="B64" s="15" t="s">
        <v>13</v>
      </c>
      <c r="C64" s="15" t="s">
        <v>65</v>
      </c>
      <c r="D64" s="15" t="s">
        <v>263</v>
      </c>
      <c r="E64" s="16">
        <v>1473.9669839789408</v>
      </c>
      <c r="F64" s="16">
        <v>1805.0000000000002</v>
      </c>
      <c r="G64" s="16">
        <v>1805.0000000000002</v>
      </c>
      <c r="H64" s="16">
        <v>1655.5727052889356</v>
      </c>
      <c r="I64" s="16">
        <v>1975.5052691626649</v>
      </c>
      <c r="J64" s="16">
        <v>2001.7077214496753</v>
      </c>
      <c r="K64" s="16">
        <v>2391.4173034854225</v>
      </c>
      <c r="L64" s="16">
        <v>2302.4053912724839</v>
      </c>
      <c r="M64" s="16">
        <v>2184.3141880835415</v>
      </c>
      <c r="N64" s="16">
        <v>1844.0184469847272</v>
      </c>
      <c r="O64" s="16">
        <v>1639.7857740100148</v>
      </c>
    </row>
    <row r="65" spans="1:15" x14ac:dyDescent="0.3">
      <c r="A65" s="15" t="str">
        <f>INDEX('R1. Scenario specifications'!$C$11:$C$49,MATCH($B65,'R1. Scenario specifications'!$A$11:$A$49,0))</f>
        <v>Vivid BAU - WEO Current Policies Scenario emissions pathway run through TIAM</v>
      </c>
      <c r="B65" s="15" t="s">
        <v>13</v>
      </c>
      <c r="C65" s="15" t="s">
        <v>66</v>
      </c>
      <c r="D65" s="15" t="s">
        <v>264</v>
      </c>
      <c r="E65" s="16">
        <v>984.69461404571632</v>
      </c>
      <c r="F65" s="16">
        <v>1625.0170653964105</v>
      </c>
      <c r="G65" s="16">
        <v>1945.6181820077693</v>
      </c>
      <c r="H65" s="16">
        <v>1788.5213233864106</v>
      </c>
      <c r="I65" s="16">
        <v>838.72208678021855</v>
      </c>
      <c r="J65" s="16">
        <v>244.39324912682486</v>
      </c>
      <c r="K65" s="16">
        <v>493.47960740209783</v>
      </c>
      <c r="L65" s="16">
        <v>671.46348698461031</v>
      </c>
      <c r="M65" s="16">
        <v>736.47466132782256</v>
      </c>
      <c r="N65" s="16">
        <v>726.59355457596416</v>
      </c>
      <c r="O65" s="16">
        <v>709.41654095406921</v>
      </c>
    </row>
    <row r="66" spans="1:15" x14ac:dyDescent="0.3">
      <c r="A66" s="15" t="str">
        <f>INDEX('R1. Scenario specifications'!$C$11:$C$49,MATCH($B66,'R1. Scenario specifications'!$A$11:$A$49,0))</f>
        <v>Vivid BAU - WEO Current Policies Scenario emissions pathway run through TIAM</v>
      </c>
      <c r="B66" s="15" t="s">
        <v>13</v>
      </c>
      <c r="C66" s="15" t="s">
        <v>67</v>
      </c>
      <c r="D66" s="15" t="s">
        <v>267</v>
      </c>
      <c r="E66" s="16">
        <v>31.153530359818383</v>
      </c>
      <c r="F66" s="16">
        <v>29.235121696198426</v>
      </c>
      <c r="G66" s="16">
        <v>107.86956428996206</v>
      </c>
      <c r="H66" s="16">
        <v>149.6740734155303</v>
      </c>
      <c r="I66" s="16">
        <v>194.84810446822326</v>
      </c>
      <c r="J66" s="16">
        <v>241.6700603644413</v>
      </c>
      <c r="K66" s="16">
        <v>243.42455722222221</v>
      </c>
      <c r="L66" s="16">
        <v>243.054</v>
      </c>
      <c r="M66" s="16">
        <v>243.054</v>
      </c>
      <c r="N66" s="16">
        <v>237.24697794444444</v>
      </c>
      <c r="O66" s="16">
        <v>241.60688275165214</v>
      </c>
    </row>
    <row r="67" spans="1:15" x14ac:dyDescent="0.3">
      <c r="A67" s="15" t="str">
        <f>INDEX('R1. Scenario specifications'!$C$11:$C$49,MATCH($B67,'R1. Scenario specifications'!$A$11:$A$49,0))</f>
        <v>Vivid BAU - WEO Current Policies Scenario emissions pathway run through TIAM</v>
      </c>
      <c r="B67" s="15" t="s">
        <v>13</v>
      </c>
      <c r="C67" s="15" t="s">
        <v>68</v>
      </c>
      <c r="D67" s="15" t="s">
        <v>265</v>
      </c>
      <c r="E67" s="16">
        <v>738.24098154394619</v>
      </c>
      <c r="F67" s="16">
        <v>741.07204685773308</v>
      </c>
      <c r="G67" s="16">
        <v>1009.7137507404852</v>
      </c>
      <c r="H67" s="16">
        <v>1109.6934665781723</v>
      </c>
      <c r="I67" s="16">
        <v>1190.1633348709479</v>
      </c>
      <c r="J67" s="16">
        <v>1263.4294608372068</v>
      </c>
      <c r="K67" s="16">
        <v>1295.8741593886625</v>
      </c>
      <c r="L67" s="16">
        <v>1342.6002131970001</v>
      </c>
      <c r="M67" s="16">
        <v>1362.1162072062534</v>
      </c>
      <c r="N67" s="16">
        <v>1394.0026106263172</v>
      </c>
      <c r="O67" s="16">
        <v>1416.7738648695822</v>
      </c>
    </row>
    <row r="68" spans="1:15" x14ac:dyDescent="0.3">
      <c r="A68" s="15" t="str">
        <f>INDEX('R1. Scenario specifications'!$C$11:$C$49,MATCH($B68,'R1. Scenario specifications'!$A$11:$A$49,0))</f>
        <v>Vivid BAU - WEO Current Policies Scenario emissions pathway run through TIAM</v>
      </c>
      <c r="B68" s="15" t="s">
        <v>13</v>
      </c>
      <c r="C68" s="15" t="s">
        <v>69</v>
      </c>
      <c r="D68" s="15" t="s">
        <v>266</v>
      </c>
      <c r="E68" s="16">
        <v>381.69394199846289</v>
      </c>
      <c r="F68" s="16">
        <v>393.99999999999972</v>
      </c>
      <c r="G68" s="16">
        <v>647.54384646462063</v>
      </c>
      <c r="H68" s="16">
        <v>599.60750408611352</v>
      </c>
      <c r="I68" s="16">
        <v>569.29830127383002</v>
      </c>
      <c r="J68" s="16">
        <v>596.51867309367481</v>
      </c>
      <c r="K68" s="16">
        <v>640.97548447342911</v>
      </c>
      <c r="L68" s="16">
        <v>733.30824198511175</v>
      </c>
      <c r="M68" s="16">
        <v>802.77807328361951</v>
      </c>
      <c r="N68" s="16">
        <v>854.93755377027912</v>
      </c>
      <c r="O68" s="16">
        <v>883.61761155592626</v>
      </c>
    </row>
    <row r="69" spans="1:15" x14ac:dyDescent="0.3">
      <c r="A69" s="15" t="str">
        <f>INDEX('R1. Scenario specifications'!$C$11:$C$49,MATCH($B69,'R1. Scenario specifications'!$A$11:$A$49,0))</f>
        <v>Vivid BAU - WEO Current Policies Scenario emissions pathway run through TIAM</v>
      </c>
      <c r="B69" s="15" t="s">
        <v>13</v>
      </c>
      <c r="C69" s="15" t="s">
        <v>70</v>
      </c>
      <c r="D69" s="15" t="s">
        <v>267</v>
      </c>
      <c r="E69" s="16">
        <v>430.74865454212681</v>
      </c>
      <c r="F69" s="16">
        <v>452.4364981864552</v>
      </c>
      <c r="G69" s="16">
        <v>453.26649485407404</v>
      </c>
      <c r="H69" s="16">
        <v>253.30053983613618</v>
      </c>
      <c r="I69" s="16">
        <v>126.10050707886803</v>
      </c>
      <c r="J69" s="16">
        <v>5.5473437982709877</v>
      </c>
      <c r="K69" s="16">
        <v>5.5599699891075902</v>
      </c>
      <c r="L69" s="16">
        <v>7.7830772053997412</v>
      </c>
      <c r="M69" s="16">
        <v>22.041609379523585</v>
      </c>
      <c r="N69" s="16">
        <v>99.57245225736213</v>
      </c>
      <c r="O69" s="16">
        <v>262.24034587077983</v>
      </c>
    </row>
    <row r="70" spans="1:15" x14ac:dyDescent="0.3">
      <c r="A70" s="15" t="str">
        <f>INDEX('R1. Scenario specifications'!$C$11:$C$49,MATCH($B70,'R1. Scenario specifications'!$A$11:$A$49,0))</f>
        <v>Vivid BAU - WEO Current Policies Scenario emissions pathway run through TIAM</v>
      </c>
      <c r="B70" s="15" t="s">
        <v>13</v>
      </c>
      <c r="C70" s="15" t="s">
        <v>71</v>
      </c>
      <c r="D70" s="15" t="s">
        <v>268</v>
      </c>
      <c r="E70" s="16">
        <v>13.930776255707762</v>
      </c>
      <c r="F70" s="16">
        <v>96.560908546679059</v>
      </c>
      <c r="G70" s="16">
        <v>302.90808622265456</v>
      </c>
      <c r="H70" s="16">
        <v>675.42203103567056</v>
      </c>
      <c r="I70" s="16">
        <v>1898.4764115769074</v>
      </c>
      <c r="J70" s="16">
        <v>3418.3589408747189</v>
      </c>
      <c r="K70" s="16">
        <v>4322.0553851762124</v>
      </c>
      <c r="L70" s="16">
        <v>4957.5710297085634</v>
      </c>
      <c r="M70" s="16">
        <v>5159.9619791165596</v>
      </c>
      <c r="N70" s="16">
        <v>5256.5163320541351</v>
      </c>
      <c r="O70" s="16">
        <v>5346.4386753612653</v>
      </c>
    </row>
    <row r="71" spans="1:15" x14ac:dyDescent="0.3">
      <c r="A71" s="15" t="str">
        <f>INDEX('R1. Scenario specifications'!$C$11:$C$49,MATCH($B71,'R1. Scenario specifications'!$A$11:$A$49,0))</f>
        <v>Vivid BAU - WEO Current Policies Scenario emissions pathway run through TIAM</v>
      </c>
      <c r="B71" s="15" t="s">
        <v>13</v>
      </c>
      <c r="C71" s="15" t="s">
        <v>72</v>
      </c>
      <c r="D71" s="15" t="s">
        <v>268</v>
      </c>
      <c r="E71" s="16">
        <v>11.2241111111111</v>
      </c>
      <c r="F71" s="16">
        <v>12.249511111111101</v>
      </c>
      <c r="G71" s="16">
        <v>13.0631111111111</v>
      </c>
      <c r="H71" s="16">
        <v>13.063111111111096</v>
      </c>
      <c r="I71" s="16">
        <v>13.063111111111104</v>
      </c>
      <c r="J71" s="16">
        <v>13.0631111111111</v>
      </c>
      <c r="K71" s="16">
        <v>13.0631111111111</v>
      </c>
      <c r="L71" s="16">
        <v>13.0631111111111</v>
      </c>
      <c r="M71" s="16">
        <v>13.0631111111111</v>
      </c>
      <c r="N71" s="16">
        <v>13.0631111111111</v>
      </c>
      <c r="O71" s="16">
        <v>13.0631111111111</v>
      </c>
    </row>
    <row r="72" spans="1:15" x14ac:dyDescent="0.3">
      <c r="A72" s="15" t="str">
        <f>INDEX('R1. Scenario specifications'!$C$11:$C$49,MATCH($B72,'R1. Scenario specifications'!$A$11:$A$49,0))</f>
        <v>Vivid BAU - WEO Current Policies Scenario emissions pathway run through TIAM</v>
      </c>
      <c r="B72" s="15" t="s">
        <v>13</v>
      </c>
      <c r="C72" s="15" t="s">
        <v>76</v>
      </c>
      <c r="D72" s="15" t="s">
        <v>267</v>
      </c>
      <c r="E72" s="16">
        <v>0.31124745380476826</v>
      </c>
      <c r="F72" s="16">
        <v>0.28314462712947408</v>
      </c>
      <c r="G72" s="16">
        <v>0.23818010444900301</v>
      </c>
      <c r="H72" s="16">
        <v>0.15878673629933501</v>
      </c>
      <c r="I72" s="16">
        <v>7.9393368149667701E-2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</row>
    <row r="73" spans="1:15" x14ac:dyDescent="0.3">
      <c r="A73" s="15" t="str">
        <f>INDEX('R1. Scenario specifications'!$C$11:$C$49,MATCH($B73,'R1. Scenario specifications'!$A$11:$A$49,0))</f>
        <v>Vivid BAU - WEO Current Policies Scenario emissions pathway run through TIAM</v>
      </c>
      <c r="B73" s="15" t="s">
        <v>13</v>
      </c>
      <c r="C73" s="15" t="s">
        <v>73</v>
      </c>
      <c r="D73" s="15" t="s">
        <v>269</v>
      </c>
      <c r="E73" s="16">
        <v>217.76839471634241</v>
      </c>
      <c r="F73" s="16">
        <v>242.99857406704328</v>
      </c>
      <c r="G73" s="16">
        <v>365.36686102816458</v>
      </c>
      <c r="H73" s="16">
        <v>591.092168915907</v>
      </c>
      <c r="I73" s="16">
        <v>960.17624005753589</v>
      </c>
      <c r="J73" s="16">
        <v>1557.9348400081219</v>
      </c>
      <c r="K73" s="16">
        <v>2537.7116897586016</v>
      </c>
      <c r="L73" s="16">
        <v>3840.5886494710121</v>
      </c>
      <c r="M73" s="16">
        <v>6000.4894938357666</v>
      </c>
      <c r="N73" s="16">
        <v>9348.7671420942897</v>
      </c>
      <c r="O73" s="16">
        <v>13194.773474931877</v>
      </c>
    </row>
    <row r="74" spans="1:15" x14ac:dyDescent="0.3">
      <c r="A74" s="15" t="str">
        <f>INDEX('R1. Scenario specifications'!$C$11:$C$49,MATCH($B74,'R1. Scenario specifications'!$A$11:$A$49,0))</f>
        <v>Vivid BAU - WEO Current Policies Scenario emissions pathway run through TIAM</v>
      </c>
      <c r="B74" s="15" t="s">
        <v>13</v>
      </c>
      <c r="C74" s="15" t="s">
        <v>74</v>
      </c>
      <c r="D74" s="15" t="s">
        <v>262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</row>
    <row r="75" spans="1:15" x14ac:dyDescent="0.3">
      <c r="A75" s="15" t="str">
        <f>INDEX('R1. Scenario specifications'!$C$11:$C$49,MATCH($B75,'R1. Scenario specifications'!$A$11:$A$49,0))</f>
        <v>Vivid BAU - WEO Current Policies Scenario emissions pathway run through TIAM</v>
      </c>
      <c r="B75" s="15" t="s">
        <v>13</v>
      </c>
      <c r="C75" s="15" t="s">
        <v>75</v>
      </c>
      <c r="D75" s="15" t="s">
        <v>264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</row>
    <row r="76" spans="1:15" x14ac:dyDescent="0.3">
      <c r="A76" s="15" t="str">
        <f>INDEX('R1. Scenario specifications'!$C$11:$C$49,MATCH($B76,'R1. Scenario specifications'!$A$11:$A$49,0))</f>
        <v>Vivid Paris NDCs - WEO New Policies Scenario emissions pathway run through TIAM</v>
      </c>
      <c r="B76" s="15" t="s">
        <v>14</v>
      </c>
      <c r="C76" s="15" t="s">
        <v>64</v>
      </c>
      <c r="D76" s="15" t="s">
        <v>262</v>
      </c>
      <c r="E76" s="16">
        <v>19.526838931037336</v>
      </c>
      <c r="F76" s="16">
        <v>26.293537578267138</v>
      </c>
      <c r="G76" s="16">
        <v>116.2027361393006</v>
      </c>
      <c r="H76" s="16">
        <v>450.71847138715748</v>
      </c>
      <c r="I76" s="16">
        <v>647.45793062144514</v>
      </c>
      <c r="J76" s="16">
        <v>671.87258859386429</v>
      </c>
      <c r="K76" s="16">
        <v>715.63446704714454</v>
      </c>
      <c r="L76" s="16">
        <v>639.62407264252943</v>
      </c>
      <c r="M76" s="16">
        <v>704.64439234437964</v>
      </c>
      <c r="N76" s="16">
        <v>486.02938763861675</v>
      </c>
      <c r="O76" s="16">
        <v>417.52125356413239</v>
      </c>
    </row>
    <row r="77" spans="1:15" x14ac:dyDescent="0.3">
      <c r="A77" s="15" t="str">
        <f>INDEX('R1. Scenario specifications'!$C$11:$C$49,MATCH($B77,'R1. Scenario specifications'!$A$11:$A$49,0))</f>
        <v>Vivid Paris NDCs - WEO New Policies Scenario emissions pathway run through TIAM</v>
      </c>
      <c r="B77" s="15" t="s">
        <v>14</v>
      </c>
      <c r="C77" s="15" t="s">
        <v>74</v>
      </c>
      <c r="D77" s="15" t="s">
        <v>262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</row>
    <row r="78" spans="1:15" x14ac:dyDescent="0.3">
      <c r="A78" s="15" t="str">
        <f>INDEX('R1. Scenario specifications'!$C$11:$C$49,MATCH($B78,'R1. Scenario specifications'!$A$11:$A$49,0))</f>
        <v>Vivid Paris NDCs - WEO New Policies Scenario emissions pathway run through TIAM</v>
      </c>
      <c r="B78" s="15" t="s">
        <v>14</v>
      </c>
      <c r="C78" s="15" t="s">
        <v>65</v>
      </c>
      <c r="D78" s="15" t="s">
        <v>263</v>
      </c>
      <c r="E78" s="16">
        <v>1559.1151167828541</v>
      </c>
      <c r="F78" s="16">
        <v>1805.0000000000007</v>
      </c>
      <c r="G78" s="16">
        <v>1805.0000000000007</v>
      </c>
      <c r="H78" s="16">
        <v>1442.4317981122215</v>
      </c>
      <c r="I78" s="16">
        <v>835.70689200123707</v>
      </c>
      <c r="J78" s="16">
        <v>762.97266672643127</v>
      </c>
      <c r="K78" s="16">
        <v>851.8237861866769</v>
      </c>
      <c r="L78" s="16">
        <v>1425.1419341051944</v>
      </c>
      <c r="M78" s="16">
        <v>1417.8611560911431</v>
      </c>
      <c r="N78" s="16">
        <v>1546.3013847599577</v>
      </c>
      <c r="O78" s="16">
        <v>1379.6499073927669</v>
      </c>
    </row>
    <row r="79" spans="1:15" x14ac:dyDescent="0.3">
      <c r="A79" s="15" t="str">
        <f>INDEX('R1. Scenario specifications'!$C$11:$C$49,MATCH($B79,'R1. Scenario specifications'!$A$11:$A$49,0))</f>
        <v>Vivid Paris NDCs - WEO New Policies Scenario emissions pathway run through TIAM</v>
      </c>
      <c r="B79" s="15" t="s">
        <v>14</v>
      </c>
      <c r="C79" s="15" t="s">
        <v>66</v>
      </c>
      <c r="D79" s="15" t="s">
        <v>264</v>
      </c>
      <c r="E79" s="16">
        <v>1036.6918682936412</v>
      </c>
      <c r="F79" s="16">
        <v>1662.4440689496698</v>
      </c>
      <c r="G79" s="16">
        <v>2170.7398065245934</v>
      </c>
      <c r="H79" s="16">
        <v>2025.6229693718635</v>
      </c>
      <c r="I79" s="16">
        <v>1013.6787377418841</v>
      </c>
      <c r="J79" s="16">
        <v>145.41187373111785</v>
      </c>
      <c r="K79" s="16">
        <v>203.99080275888568</v>
      </c>
      <c r="L79" s="16">
        <v>397.35348704565308</v>
      </c>
      <c r="M79" s="16">
        <v>576.67405530798158</v>
      </c>
      <c r="N79" s="16">
        <v>644.95207741558636</v>
      </c>
      <c r="O79" s="16">
        <v>701.99282167451588</v>
      </c>
    </row>
    <row r="80" spans="1:15" x14ac:dyDescent="0.3">
      <c r="A80" s="15" t="str">
        <f>INDEX('R1. Scenario specifications'!$C$11:$C$49,MATCH($B80,'R1. Scenario specifications'!$A$11:$A$49,0))</f>
        <v>Vivid Paris NDCs - WEO New Policies Scenario emissions pathway run through TIAM</v>
      </c>
      <c r="B80" s="15" t="s">
        <v>14</v>
      </c>
      <c r="C80" s="15" t="s">
        <v>75</v>
      </c>
      <c r="D80" s="15" t="s">
        <v>264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</row>
    <row r="81" spans="1:15" x14ac:dyDescent="0.3">
      <c r="A81" s="15" t="str">
        <f>INDEX('R1. Scenario specifications'!$C$11:$C$49,MATCH($B81,'R1. Scenario specifications'!$A$11:$A$49,0))</f>
        <v>Vivid Paris NDCs - WEO New Policies Scenario emissions pathway run through TIAM</v>
      </c>
      <c r="B81" s="15" t="s">
        <v>14</v>
      </c>
      <c r="C81" s="15" t="s">
        <v>67</v>
      </c>
      <c r="D81" s="15" t="s">
        <v>267</v>
      </c>
      <c r="E81" s="16">
        <v>31.122062759818384</v>
      </c>
      <c r="F81" s="16">
        <v>28.670816918420648</v>
      </c>
      <c r="G81" s="16">
        <v>108.08507790610373</v>
      </c>
      <c r="H81" s="16">
        <v>153.75032540730504</v>
      </c>
      <c r="I81" s="16">
        <v>199.04501457461242</v>
      </c>
      <c r="J81" s="16">
        <v>241.95089224093925</v>
      </c>
      <c r="K81" s="16">
        <v>243.43568749589389</v>
      </c>
      <c r="L81" s="16">
        <v>243.06512916200001</v>
      </c>
      <c r="M81" s="16">
        <v>243.06512916200001</v>
      </c>
      <c r="N81" s="16">
        <v>242.73699501093387</v>
      </c>
      <c r="O81" s="16">
        <v>237.3693120758</v>
      </c>
    </row>
    <row r="82" spans="1:15" x14ac:dyDescent="0.3">
      <c r="A82" s="15" t="str">
        <f>INDEX('R1. Scenario specifications'!$C$11:$C$49,MATCH($B82,'R1. Scenario specifications'!$A$11:$A$49,0))</f>
        <v>Vivid Paris NDCs - WEO New Policies Scenario emissions pathway run through TIAM</v>
      </c>
      <c r="B82" s="15" t="s">
        <v>14</v>
      </c>
      <c r="C82" s="15" t="s">
        <v>68</v>
      </c>
      <c r="D82" s="15" t="s">
        <v>265</v>
      </c>
      <c r="E82" s="16">
        <v>738.24098154394619</v>
      </c>
      <c r="F82" s="16">
        <v>742.10319821571034</v>
      </c>
      <c r="G82" s="16">
        <v>985.08724812164996</v>
      </c>
      <c r="H82" s="16">
        <v>1189.6433262038427</v>
      </c>
      <c r="I82" s="16">
        <v>1327.0436407558429</v>
      </c>
      <c r="J82" s="16">
        <v>1443.2560403544842</v>
      </c>
      <c r="K82" s="16">
        <v>1485.951564829071</v>
      </c>
      <c r="L82" s="16">
        <v>1511.3401690532251</v>
      </c>
      <c r="M82" s="16">
        <v>1523.4307236051973</v>
      </c>
      <c r="N82" s="16">
        <v>1552.9926901589067</v>
      </c>
      <c r="O82" s="16">
        <v>1563.440925561109</v>
      </c>
    </row>
    <row r="83" spans="1:15" x14ac:dyDescent="0.3">
      <c r="A83" s="15" t="str">
        <f>INDEX('R1. Scenario specifications'!$C$11:$C$49,MATCH($B83,'R1. Scenario specifications'!$A$11:$A$49,0))</f>
        <v>Vivid Paris NDCs - WEO New Policies Scenario emissions pathway run through TIAM</v>
      </c>
      <c r="B83" s="15" t="s">
        <v>14</v>
      </c>
      <c r="C83" s="15" t="s">
        <v>69</v>
      </c>
      <c r="D83" s="15" t="s">
        <v>266</v>
      </c>
      <c r="E83" s="16">
        <v>381.69394199846289</v>
      </c>
      <c r="F83" s="16">
        <v>393.99999999999972</v>
      </c>
      <c r="G83" s="16">
        <v>647.54384646462074</v>
      </c>
      <c r="H83" s="16">
        <v>602.70600668291604</v>
      </c>
      <c r="I83" s="16">
        <v>591.32250202718751</v>
      </c>
      <c r="J83" s="16">
        <v>698.03698682184904</v>
      </c>
      <c r="K83" s="16">
        <v>736.49284762254752</v>
      </c>
      <c r="L83" s="16">
        <v>766.91110076770315</v>
      </c>
      <c r="M83" s="16">
        <v>815.55019258494053</v>
      </c>
      <c r="N83" s="16">
        <v>853.16930283122156</v>
      </c>
      <c r="O83" s="16">
        <v>883.61761155592637</v>
      </c>
    </row>
    <row r="84" spans="1:15" x14ac:dyDescent="0.3">
      <c r="A84" s="15" t="str">
        <f>INDEX('R1. Scenario specifications'!$C$11:$C$49,MATCH($B84,'R1. Scenario specifications'!$A$11:$A$49,0))</f>
        <v>Vivid Paris NDCs - WEO New Policies Scenario emissions pathway run through TIAM</v>
      </c>
      <c r="B84" s="15" t="s">
        <v>14</v>
      </c>
      <c r="C84" s="15" t="s">
        <v>70</v>
      </c>
      <c r="D84" s="15" t="s">
        <v>267</v>
      </c>
      <c r="E84" s="16">
        <v>431.38841726417206</v>
      </c>
      <c r="F84" s="16">
        <v>452.4364981864552</v>
      </c>
      <c r="G84" s="16">
        <v>452.8330666776244</v>
      </c>
      <c r="H84" s="16">
        <v>253.07952391009411</v>
      </c>
      <c r="I84" s="16">
        <v>124.7433096233995</v>
      </c>
      <c r="J84" s="16">
        <v>4.7257658485551923</v>
      </c>
      <c r="K84" s="16">
        <v>6.2962512683053857</v>
      </c>
      <c r="L84" s="16">
        <v>9.5857914388527501</v>
      </c>
      <c r="M84" s="16">
        <v>27.113630168696506</v>
      </c>
      <c r="N84" s="16">
        <v>69.408899377423154</v>
      </c>
      <c r="O84" s="16">
        <v>194.69796908712874</v>
      </c>
    </row>
    <row r="85" spans="1:15" x14ac:dyDescent="0.3">
      <c r="A85" s="15" t="str">
        <f>INDEX('R1. Scenario specifications'!$C$11:$C$49,MATCH($B85,'R1. Scenario specifications'!$A$11:$A$49,0))</f>
        <v>Vivid Paris NDCs - WEO New Policies Scenario emissions pathway run through TIAM</v>
      </c>
      <c r="B85" s="15" t="s">
        <v>14</v>
      </c>
      <c r="C85" s="15" t="s">
        <v>71</v>
      </c>
      <c r="D85" s="15" t="s">
        <v>268</v>
      </c>
      <c r="E85" s="16">
        <v>13.930776255707762</v>
      </c>
      <c r="F85" s="16">
        <v>96.560908546679059</v>
      </c>
      <c r="G85" s="16">
        <v>269.93412382738461</v>
      </c>
      <c r="H85" s="16">
        <v>820.58695544865327</v>
      </c>
      <c r="I85" s="16">
        <v>3545.3496022799372</v>
      </c>
      <c r="J85" s="16">
        <v>7675.8084373059019</v>
      </c>
      <c r="K85" s="16">
        <v>8466.860790376064</v>
      </c>
      <c r="L85" s="16">
        <v>8615.9116079352207</v>
      </c>
      <c r="M85" s="16">
        <v>8635.3223676012622</v>
      </c>
      <c r="N85" s="16">
        <v>8690.9499505310851</v>
      </c>
      <c r="O85" s="16">
        <v>8758.0358681883281</v>
      </c>
    </row>
    <row r="86" spans="1:15" x14ac:dyDescent="0.3">
      <c r="A86" s="15" t="str">
        <f>INDEX('R1. Scenario specifications'!$C$11:$C$49,MATCH($B86,'R1. Scenario specifications'!$A$11:$A$49,0))</f>
        <v>Vivid Paris NDCs - WEO New Policies Scenario emissions pathway run through TIAM</v>
      </c>
      <c r="B86" s="15" t="s">
        <v>14</v>
      </c>
      <c r="C86" s="15" t="s">
        <v>72</v>
      </c>
      <c r="D86" s="15" t="s">
        <v>268</v>
      </c>
      <c r="E86" s="16">
        <v>11.2241111111111</v>
      </c>
      <c r="F86" s="16">
        <v>12.249511111111101</v>
      </c>
      <c r="G86" s="16">
        <v>13.0611055551111</v>
      </c>
      <c r="H86" s="16">
        <v>13.059905555111095</v>
      </c>
      <c r="I86" s="16">
        <v>13.057905555111102</v>
      </c>
      <c r="J86" s="16">
        <v>13.055905555111099</v>
      </c>
      <c r="K86" s="16">
        <v>13.054172488046625</v>
      </c>
      <c r="L86" s="16">
        <v>13.052184276334902</v>
      </c>
      <c r="M86" s="16">
        <v>13.050305561111099</v>
      </c>
      <c r="N86" s="16">
        <v>13.048705561111101</v>
      </c>
      <c r="O86" s="16">
        <v>13.047105561111097</v>
      </c>
    </row>
    <row r="87" spans="1:15" x14ac:dyDescent="0.3">
      <c r="A87" s="15" t="str">
        <f>INDEX('R1. Scenario specifications'!$C$11:$C$49,MATCH($B87,'R1. Scenario specifications'!$A$11:$A$49,0))</f>
        <v>Vivid Paris NDCs - WEO New Policies Scenario emissions pathway run through TIAM</v>
      </c>
      <c r="B87" s="15" t="s">
        <v>14</v>
      </c>
      <c r="C87" s="15" t="s">
        <v>76</v>
      </c>
      <c r="D87" s="15" t="s">
        <v>267</v>
      </c>
      <c r="E87" s="16">
        <v>0.31124745380476826</v>
      </c>
      <c r="F87" s="16">
        <v>0.28314462712947408</v>
      </c>
      <c r="G87" s="16">
        <v>0.23818010444900301</v>
      </c>
      <c r="H87" s="16">
        <v>0.15878673629933501</v>
      </c>
      <c r="I87" s="16">
        <v>7.9393368149667701E-2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</row>
    <row r="88" spans="1:15" x14ac:dyDescent="0.3">
      <c r="A88" s="15" t="str">
        <f>INDEX('R1. Scenario specifications'!$C$11:$C$49,MATCH($B88,'R1. Scenario specifications'!$A$11:$A$49,0))</f>
        <v>Vivid Paris NDCs - WEO New Policies Scenario emissions pathway run through TIAM</v>
      </c>
      <c r="B88" s="15" t="s">
        <v>14</v>
      </c>
      <c r="C88" s="15" t="s">
        <v>73</v>
      </c>
      <c r="D88" s="15" t="s">
        <v>269</v>
      </c>
      <c r="E88" s="16">
        <v>217.76839471634247</v>
      </c>
      <c r="F88" s="16">
        <v>242.99857406704328</v>
      </c>
      <c r="G88" s="16">
        <v>365.36686102816446</v>
      </c>
      <c r="H88" s="16">
        <v>591.09736891590751</v>
      </c>
      <c r="I88" s="16">
        <v>960.18991030959569</v>
      </c>
      <c r="J88" s="16">
        <v>1563.9867783000855</v>
      </c>
      <c r="K88" s="16">
        <v>2547.5748595239738</v>
      </c>
      <c r="L88" s="16">
        <v>3567.3422537039696</v>
      </c>
      <c r="M88" s="16">
        <v>5601.0258064117097</v>
      </c>
      <c r="N88" s="16">
        <v>8895.1189591764214</v>
      </c>
      <c r="O88" s="16">
        <v>12516.909030682516</v>
      </c>
    </row>
    <row r="89" spans="1:15" x14ac:dyDescent="0.3">
      <c r="A89" s="15" t="str">
        <f>INDEX('R1. Scenario specifications'!$C$11:$C$49,MATCH($B89,'R1. Scenario specifications'!$A$11:$A$49,0))</f>
        <v>Current 2DS, 2020 start, 'Expect the Unexpected'</v>
      </c>
      <c r="B89" s="15" t="s">
        <v>15</v>
      </c>
      <c r="C89" s="15" t="s">
        <v>64</v>
      </c>
      <c r="D89" s="15" t="s">
        <v>262</v>
      </c>
      <c r="E89" s="16">
        <v>19.526838931037336</v>
      </c>
      <c r="F89" s="16">
        <v>26.293537578267138</v>
      </c>
      <c r="G89" s="16">
        <v>116.2027361393006</v>
      </c>
      <c r="H89" s="16">
        <v>457.04649358086141</v>
      </c>
      <c r="I89" s="16">
        <v>532.10740699651956</v>
      </c>
      <c r="J89" s="16">
        <v>554.31109024716989</v>
      </c>
      <c r="K89" s="16">
        <v>275.56027840464265</v>
      </c>
      <c r="L89" s="16">
        <v>190.90566592024797</v>
      </c>
      <c r="M89" s="16">
        <v>73.31032870287244</v>
      </c>
      <c r="N89" s="16">
        <v>6.2364539649822799</v>
      </c>
      <c r="O89" s="16">
        <v>6.2364539649822799</v>
      </c>
    </row>
    <row r="90" spans="1:15" x14ac:dyDescent="0.3">
      <c r="A90" s="15" t="str">
        <f>INDEX('R1. Scenario specifications'!$C$11:$C$49,MATCH($B90,'R1. Scenario specifications'!$A$11:$A$49,0))</f>
        <v>Current 2DS, 2020 start, 'Expect the Unexpected'</v>
      </c>
      <c r="B90" s="15" t="s">
        <v>15</v>
      </c>
      <c r="C90" s="15" t="s">
        <v>74</v>
      </c>
      <c r="D90" s="15" t="s">
        <v>262</v>
      </c>
      <c r="E90" s="16">
        <v>0</v>
      </c>
      <c r="F90" s="16">
        <v>0</v>
      </c>
      <c r="G90" s="16">
        <v>0</v>
      </c>
      <c r="H90" s="16">
        <v>7.0028210000000009</v>
      </c>
      <c r="I90" s="16">
        <v>34.748775729573872</v>
      </c>
      <c r="J90" s="16">
        <v>150.0267724645764</v>
      </c>
      <c r="K90" s="16">
        <v>738.55593188707257</v>
      </c>
      <c r="L90" s="16">
        <v>1675.4724192312181</v>
      </c>
      <c r="M90" s="16">
        <v>2471.5152964364388</v>
      </c>
      <c r="N90" s="16">
        <v>3097.7354823629507</v>
      </c>
      <c r="O90" s="16">
        <v>3361.5650535354521</v>
      </c>
    </row>
    <row r="91" spans="1:15" x14ac:dyDescent="0.3">
      <c r="A91" s="15" t="str">
        <f>INDEX('R1. Scenario specifications'!$C$11:$C$49,MATCH($B91,'R1. Scenario specifications'!$A$11:$A$49,0))</f>
        <v>Current 2DS, 2020 start, 'Expect the Unexpected'</v>
      </c>
      <c r="B91" s="15" t="s">
        <v>15</v>
      </c>
      <c r="C91" s="15" t="s">
        <v>65</v>
      </c>
      <c r="D91" s="15" t="s">
        <v>263</v>
      </c>
      <c r="E91" s="16">
        <v>1559.1151167828541</v>
      </c>
      <c r="F91" s="16">
        <v>1805.0000000000007</v>
      </c>
      <c r="G91" s="16">
        <v>1805.0000000000007</v>
      </c>
      <c r="H91" s="16">
        <v>1442.4317981122215</v>
      </c>
      <c r="I91" s="16">
        <v>475.48267438420936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</row>
    <row r="92" spans="1:15" x14ac:dyDescent="0.3">
      <c r="A92" s="15" t="str">
        <f>INDEX('R1. Scenario specifications'!$C$11:$C$49,MATCH($B92,'R1. Scenario specifications'!$A$11:$A$49,0))</f>
        <v>Current 2DS, 2020 start, 'Expect the Unexpected'</v>
      </c>
      <c r="B92" s="15" t="s">
        <v>15</v>
      </c>
      <c r="C92" s="15" t="s">
        <v>66</v>
      </c>
      <c r="D92" s="15" t="s">
        <v>264</v>
      </c>
      <c r="E92" s="16">
        <v>1036.6918682936412</v>
      </c>
      <c r="F92" s="16">
        <v>1662.4440689496698</v>
      </c>
      <c r="G92" s="16">
        <v>2170.7398065245934</v>
      </c>
      <c r="H92" s="16">
        <v>2029.334805881278</v>
      </c>
      <c r="I92" s="16">
        <v>1022.2131133493551</v>
      </c>
      <c r="J92" s="16">
        <v>429.42247217795693</v>
      </c>
      <c r="K92" s="16">
        <v>698.51934004315353</v>
      </c>
      <c r="L92" s="16">
        <v>789.87287404373171</v>
      </c>
      <c r="M92" s="16">
        <v>501.51502362511576</v>
      </c>
      <c r="N92" s="16">
        <v>308.30822674664915</v>
      </c>
      <c r="O92" s="16">
        <v>267.86831736128283</v>
      </c>
    </row>
    <row r="93" spans="1:15" x14ac:dyDescent="0.3">
      <c r="A93" s="15" t="str">
        <f>INDEX('R1. Scenario specifications'!$C$11:$C$49,MATCH($B93,'R1. Scenario specifications'!$A$11:$A$49,0))</f>
        <v>Current 2DS, 2020 start, 'Expect the Unexpected'</v>
      </c>
      <c r="B93" s="15" t="s">
        <v>15</v>
      </c>
      <c r="C93" s="15" t="s">
        <v>75</v>
      </c>
      <c r="D93" s="15" t="s">
        <v>264</v>
      </c>
      <c r="E93" s="16">
        <v>0</v>
      </c>
      <c r="F93" s="16">
        <v>0</v>
      </c>
      <c r="G93" s="16">
        <v>0</v>
      </c>
      <c r="H93" s="16">
        <v>0</v>
      </c>
      <c r="I93" s="16">
        <v>2.3554736705156318</v>
      </c>
      <c r="J93" s="16">
        <v>6.362732777499513</v>
      </c>
      <c r="K93" s="16">
        <v>7.6466138065958313</v>
      </c>
      <c r="L93" s="16">
        <v>47.335340826406167</v>
      </c>
      <c r="M93" s="16">
        <v>372.05032268966625</v>
      </c>
      <c r="N93" s="16">
        <v>883.64210908867108</v>
      </c>
      <c r="O93" s="16">
        <v>1104.6505797878845</v>
      </c>
    </row>
    <row r="94" spans="1:15" x14ac:dyDescent="0.3">
      <c r="A94" s="15" t="str">
        <f>INDEX('R1. Scenario specifications'!$C$11:$C$49,MATCH($B94,'R1. Scenario specifications'!$A$11:$A$49,0))</f>
        <v>Current 2DS, 2020 start, 'Expect the Unexpected'</v>
      </c>
      <c r="B94" s="15" t="s">
        <v>15</v>
      </c>
      <c r="C94" s="15" t="s">
        <v>67</v>
      </c>
      <c r="D94" s="15" t="s">
        <v>267</v>
      </c>
      <c r="E94" s="16">
        <v>31.122062759818384</v>
      </c>
      <c r="F94" s="16">
        <v>28.670816918420648</v>
      </c>
      <c r="G94" s="16">
        <v>108.08507790610373</v>
      </c>
      <c r="H94" s="16">
        <v>153.75032540730504</v>
      </c>
      <c r="I94" s="16">
        <v>200.28353251894174</v>
      </c>
      <c r="J94" s="16">
        <v>259.28676786997858</v>
      </c>
      <c r="K94" s="16">
        <v>320.99838138991788</v>
      </c>
      <c r="L94" s="16">
        <v>359.70613712452194</v>
      </c>
      <c r="M94" s="16">
        <v>434.56201552098076</v>
      </c>
      <c r="N94" s="16">
        <v>692.33453646344196</v>
      </c>
      <c r="O94" s="16">
        <v>887.00257436945412</v>
      </c>
    </row>
    <row r="95" spans="1:15" x14ac:dyDescent="0.3">
      <c r="A95" s="15" t="str">
        <f>INDEX('R1. Scenario specifications'!$C$11:$C$49,MATCH($B95,'R1. Scenario specifications'!$A$11:$A$49,0))</f>
        <v>Current 2DS, 2020 start, 'Expect the Unexpected'</v>
      </c>
      <c r="B95" s="15" t="s">
        <v>15</v>
      </c>
      <c r="C95" s="15" t="s">
        <v>68</v>
      </c>
      <c r="D95" s="15" t="s">
        <v>265</v>
      </c>
      <c r="E95" s="16">
        <v>738.24098154394619</v>
      </c>
      <c r="F95" s="16">
        <v>742.10319821571034</v>
      </c>
      <c r="G95" s="16">
        <v>985.08724812164996</v>
      </c>
      <c r="H95" s="16">
        <v>1189.6433262038427</v>
      </c>
      <c r="I95" s="16">
        <v>1349.2562615411289</v>
      </c>
      <c r="J95" s="16">
        <v>1579.8331361377743</v>
      </c>
      <c r="K95" s="16">
        <v>1719.7331019591179</v>
      </c>
      <c r="L95" s="16">
        <v>1906.9720288163003</v>
      </c>
      <c r="M95" s="16">
        <v>2232.8060825856437</v>
      </c>
      <c r="N95" s="16">
        <v>2714.1780931958165</v>
      </c>
      <c r="O95" s="16">
        <v>3088.1256883070337</v>
      </c>
    </row>
    <row r="96" spans="1:15" x14ac:dyDescent="0.3">
      <c r="A96" s="15" t="str">
        <f>INDEX('R1. Scenario specifications'!$C$11:$C$49,MATCH($B96,'R1. Scenario specifications'!$A$11:$A$49,0))</f>
        <v>Current 2DS, 2020 start, 'Expect the Unexpected'</v>
      </c>
      <c r="B96" s="15" t="s">
        <v>15</v>
      </c>
      <c r="C96" s="15" t="s">
        <v>69</v>
      </c>
      <c r="D96" s="15" t="s">
        <v>266</v>
      </c>
      <c r="E96" s="16">
        <v>381.69394199846289</v>
      </c>
      <c r="F96" s="16">
        <v>393.99999999999972</v>
      </c>
      <c r="G96" s="16">
        <v>647.54384646462074</v>
      </c>
      <c r="H96" s="16">
        <v>602.70600668291604</v>
      </c>
      <c r="I96" s="16">
        <v>620.60249200151111</v>
      </c>
      <c r="J96" s="16">
        <v>794.01839806603709</v>
      </c>
      <c r="K96" s="16">
        <v>927.27134154531211</v>
      </c>
      <c r="L96" s="16">
        <v>1151.2619700846271</v>
      </c>
      <c r="M96" s="16">
        <v>1239.9086435914064</v>
      </c>
      <c r="N96" s="16">
        <v>1425.9690988257992</v>
      </c>
      <c r="O96" s="16">
        <v>1482.4943388069485</v>
      </c>
    </row>
    <row r="97" spans="1:15" x14ac:dyDescent="0.3">
      <c r="A97" s="15" t="str">
        <f>INDEX('R1. Scenario specifications'!$C$11:$C$49,MATCH($B97,'R1. Scenario specifications'!$A$11:$A$49,0))</f>
        <v>Current 2DS, 2020 start, 'Expect the Unexpected'</v>
      </c>
      <c r="B97" s="15" t="s">
        <v>15</v>
      </c>
      <c r="C97" s="15" t="s">
        <v>70</v>
      </c>
      <c r="D97" s="15" t="s">
        <v>267</v>
      </c>
      <c r="E97" s="16">
        <v>431.38841726417206</v>
      </c>
      <c r="F97" s="16">
        <v>452.4364981864552</v>
      </c>
      <c r="G97" s="16">
        <v>452.8330666776244</v>
      </c>
      <c r="H97" s="16">
        <v>260.70207290742206</v>
      </c>
      <c r="I97" s="16">
        <v>138.7192263047568</v>
      </c>
      <c r="J97" s="16">
        <v>11.930292997311874</v>
      </c>
      <c r="K97" s="16">
        <v>9.4570131711809573</v>
      </c>
      <c r="L97" s="16">
        <v>8.6311627590421107</v>
      </c>
      <c r="M97" s="16">
        <v>41.625490240475635</v>
      </c>
      <c r="N97" s="16">
        <v>82.918388893940019</v>
      </c>
      <c r="O97" s="16">
        <v>160.85896187657926</v>
      </c>
    </row>
    <row r="98" spans="1:15" x14ac:dyDescent="0.3">
      <c r="A98" s="15" t="str">
        <f>INDEX('R1. Scenario specifications'!$C$11:$C$49,MATCH($B98,'R1. Scenario specifications'!$A$11:$A$49,0))</f>
        <v>Current 2DS, 2020 start, 'Expect the Unexpected'</v>
      </c>
      <c r="B98" s="15" t="s">
        <v>15</v>
      </c>
      <c r="C98" s="15" t="s">
        <v>71</v>
      </c>
      <c r="D98" s="15" t="s">
        <v>268</v>
      </c>
      <c r="E98" s="16">
        <v>13.930776255707762</v>
      </c>
      <c r="F98" s="16">
        <v>96.560908546679059</v>
      </c>
      <c r="G98" s="16">
        <v>269.93412382738461</v>
      </c>
      <c r="H98" s="16">
        <v>1102.1336544463934</v>
      </c>
      <c r="I98" s="16">
        <v>4017.981870601242</v>
      </c>
      <c r="J98" s="16">
        <v>6065.8817777541135</v>
      </c>
      <c r="K98" s="16">
        <v>7701.4448501326642</v>
      </c>
      <c r="L98" s="16">
        <v>9678.069065748572</v>
      </c>
      <c r="M98" s="16">
        <v>13001.841425761262</v>
      </c>
      <c r="N98" s="16">
        <v>18877.867476324835</v>
      </c>
      <c r="O98" s="16">
        <v>22021.88017684337</v>
      </c>
    </row>
    <row r="99" spans="1:15" x14ac:dyDescent="0.3">
      <c r="A99" s="15" t="str">
        <f>INDEX('R1. Scenario specifications'!$C$11:$C$49,MATCH($B99,'R1. Scenario specifications'!$A$11:$A$49,0))</f>
        <v>Current 2DS, 2020 start, 'Expect the Unexpected'</v>
      </c>
      <c r="B99" s="15" t="s">
        <v>15</v>
      </c>
      <c r="C99" s="15" t="s">
        <v>72</v>
      </c>
      <c r="D99" s="15" t="s">
        <v>268</v>
      </c>
      <c r="E99" s="16">
        <v>11.2241111111111</v>
      </c>
      <c r="F99" s="16">
        <v>12.249511111111101</v>
      </c>
      <c r="G99" s="16">
        <v>13.0611055551111</v>
      </c>
      <c r="H99" s="16">
        <v>13.059105551511097</v>
      </c>
      <c r="I99" s="16">
        <v>13.0590282828668</v>
      </c>
      <c r="J99" s="16">
        <v>13.066270522532257</v>
      </c>
      <c r="K99" s="16">
        <v>13.108963315471918</v>
      </c>
      <c r="L99" s="16">
        <v>71.382143392291496</v>
      </c>
      <c r="M99" s="16">
        <v>71.379864677067701</v>
      </c>
      <c r="N99" s="16">
        <v>71.377464677067707</v>
      </c>
      <c r="O99" s="16">
        <v>71.375064677067684</v>
      </c>
    </row>
    <row r="100" spans="1:15" x14ac:dyDescent="0.3">
      <c r="A100" s="15" t="str">
        <f>INDEX('R1. Scenario specifications'!$C$11:$C$49,MATCH($B100,'R1. Scenario specifications'!$A$11:$A$49,0))</f>
        <v>Current 2DS, 2020 start, 'Expect the Unexpected'</v>
      </c>
      <c r="B100" s="15" t="s">
        <v>15</v>
      </c>
      <c r="C100" s="15" t="s">
        <v>76</v>
      </c>
      <c r="D100" s="15" t="s">
        <v>267</v>
      </c>
      <c r="E100" s="16">
        <v>0.31124745380476826</v>
      </c>
      <c r="F100" s="16">
        <v>0.28314462712947408</v>
      </c>
      <c r="G100" s="16">
        <v>0.23818010444900301</v>
      </c>
      <c r="H100" s="16">
        <v>0.15878673629933501</v>
      </c>
      <c r="I100" s="16">
        <v>7.9393368149667701E-2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</row>
    <row r="101" spans="1:15" x14ac:dyDescent="0.3">
      <c r="A101" s="15" t="str">
        <f>INDEX('R1. Scenario specifications'!$C$11:$C$49,MATCH($B101,'R1. Scenario specifications'!$A$11:$A$49,0))</f>
        <v>Current 2DS, 2020 start, 'Expect the Unexpected'</v>
      </c>
      <c r="B101" s="15" t="s">
        <v>15</v>
      </c>
      <c r="C101" s="15" t="s">
        <v>73</v>
      </c>
      <c r="D101" s="15" t="s">
        <v>269</v>
      </c>
      <c r="E101" s="16">
        <v>217.76839471634247</v>
      </c>
      <c r="F101" s="16">
        <v>242.99857406704328</v>
      </c>
      <c r="G101" s="16">
        <v>365.36686102816446</v>
      </c>
      <c r="H101" s="16">
        <v>1485.3847393785634</v>
      </c>
      <c r="I101" s="16">
        <v>3404.4468287072605</v>
      </c>
      <c r="J101" s="16">
        <v>4018.6703190546159</v>
      </c>
      <c r="K101" s="16">
        <v>5619.093372835523</v>
      </c>
      <c r="L101" s="16">
        <v>8249.2482709610704</v>
      </c>
      <c r="M101" s="16">
        <v>11809.840915504356</v>
      </c>
      <c r="N101" s="16">
        <v>18568.301808393455</v>
      </c>
      <c r="O101" s="16">
        <v>23800.790032919504</v>
      </c>
    </row>
    <row r="102" spans="1:15" x14ac:dyDescent="0.3">
      <c r="A102" s="15" t="str">
        <f>INDEX('R1. Scenario specifications'!$C$11:$C$49,MATCH($B102,'R1. Scenario specifications'!$A$11:$A$49,0))</f>
        <v>Current 2DS, 2030 start, 'Expect the Unexpected' but with cheap energy efficiency</v>
      </c>
      <c r="B102" s="15" t="s">
        <v>16</v>
      </c>
      <c r="C102" s="15" t="s">
        <v>64</v>
      </c>
      <c r="D102" s="15" t="s">
        <v>262</v>
      </c>
      <c r="E102" s="16">
        <v>19.526838931037336</v>
      </c>
      <c r="F102" s="16">
        <v>26.293537578267138</v>
      </c>
      <c r="G102" s="16">
        <v>116.2027361393006</v>
      </c>
      <c r="H102" s="16">
        <v>450.71847138715748</v>
      </c>
      <c r="I102" s="16">
        <v>539.30728593938795</v>
      </c>
      <c r="J102" s="16">
        <v>569.46110866052254</v>
      </c>
      <c r="K102" s="16">
        <v>304.51971713293398</v>
      </c>
      <c r="L102" s="16">
        <v>206.33720351196797</v>
      </c>
      <c r="M102" s="16">
        <v>80.282034450234363</v>
      </c>
      <c r="N102" s="16">
        <v>5.7267615911088798</v>
      </c>
      <c r="O102" s="16">
        <v>5.9971576198200003</v>
      </c>
    </row>
    <row r="103" spans="1:15" x14ac:dyDescent="0.3">
      <c r="A103" s="15" t="str">
        <f>INDEX('R1. Scenario specifications'!$C$11:$C$49,MATCH($B103,'R1. Scenario specifications'!$A$11:$A$49,0))</f>
        <v>Current 2DS, 2030 start, 'Expect the Unexpected' but with cheap energy efficiency</v>
      </c>
      <c r="B103" s="15" t="s">
        <v>16</v>
      </c>
      <c r="C103" s="15" t="s">
        <v>74</v>
      </c>
      <c r="D103" s="15" t="s">
        <v>262</v>
      </c>
      <c r="E103" s="16">
        <v>0</v>
      </c>
      <c r="F103" s="16">
        <v>0</v>
      </c>
      <c r="G103" s="16">
        <v>0</v>
      </c>
      <c r="H103" s="16">
        <v>0</v>
      </c>
      <c r="I103" s="16">
        <v>6.0057392629204784</v>
      </c>
      <c r="J103" s="16">
        <v>44.766117647754697</v>
      </c>
      <c r="K103" s="16">
        <v>312.01744132644069</v>
      </c>
      <c r="L103" s="16">
        <v>1152.8974337652412</v>
      </c>
      <c r="M103" s="16">
        <v>2147.0211361032329</v>
      </c>
      <c r="N103" s="16">
        <v>2833.3461016781389</v>
      </c>
      <c r="O103" s="16">
        <v>3273.0636677352418</v>
      </c>
    </row>
    <row r="104" spans="1:15" x14ac:dyDescent="0.3">
      <c r="A104" s="15" t="str">
        <f>INDEX('R1. Scenario specifications'!$C$11:$C$49,MATCH($B104,'R1. Scenario specifications'!$A$11:$A$49,0))</f>
        <v>Current 2DS, 2030 start, 'Expect the Unexpected' but with cheap energy efficiency</v>
      </c>
      <c r="B104" s="15" t="s">
        <v>16</v>
      </c>
      <c r="C104" s="15" t="s">
        <v>65</v>
      </c>
      <c r="D104" s="15" t="s">
        <v>263</v>
      </c>
      <c r="E104" s="16">
        <v>1559.1151167828541</v>
      </c>
      <c r="F104" s="16">
        <v>1805.0000000000007</v>
      </c>
      <c r="G104" s="16">
        <v>1805.0000000000007</v>
      </c>
      <c r="H104" s="16">
        <v>1442.4317981122215</v>
      </c>
      <c r="I104" s="16">
        <v>475.48267438420936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</row>
    <row r="105" spans="1:15" x14ac:dyDescent="0.3">
      <c r="A105" s="15" t="str">
        <f>INDEX('R1. Scenario specifications'!$C$11:$C$49,MATCH($B105,'R1. Scenario specifications'!$A$11:$A$49,0))</f>
        <v>Current 2DS, 2030 start, 'Expect the Unexpected' but with cheap energy efficiency</v>
      </c>
      <c r="B105" s="15" t="s">
        <v>16</v>
      </c>
      <c r="C105" s="15" t="s">
        <v>66</v>
      </c>
      <c r="D105" s="15" t="s">
        <v>264</v>
      </c>
      <c r="E105" s="16">
        <v>1036.6918682936412</v>
      </c>
      <c r="F105" s="16">
        <v>1662.4440689496698</v>
      </c>
      <c r="G105" s="16">
        <v>2170.7398065245934</v>
      </c>
      <c r="H105" s="16">
        <v>2025.6229693718635</v>
      </c>
      <c r="I105" s="16">
        <v>1029.2591260476008</v>
      </c>
      <c r="J105" s="16">
        <v>294.31080151897481</v>
      </c>
      <c r="K105" s="16">
        <v>295.16238529859311</v>
      </c>
      <c r="L105" s="16">
        <v>387.59709901849845</v>
      </c>
      <c r="M105" s="16">
        <v>284.51511617043593</v>
      </c>
      <c r="N105" s="16">
        <v>274.35736309181482</v>
      </c>
      <c r="O105" s="16">
        <v>214.34723632811688</v>
      </c>
    </row>
    <row r="106" spans="1:15" x14ac:dyDescent="0.3">
      <c r="A106" s="15" t="str">
        <f>INDEX('R1. Scenario specifications'!$C$11:$C$49,MATCH($B106,'R1. Scenario specifications'!$A$11:$A$49,0))</f>
        <v>Current 2DS, 2030 start, 'Expect the Unexpected' but with cheap energy efficiency</v>
      </c>
      <c r="B106" s="15" t="s">
        <v>16</v>
      </c>
      <c r="C106" s="15" t="s">
        <v>75</v>
      </c>
      <c r="D106" s="15" t="s">
        <v>264</v>
      </c>
      <c r="E106" s="16">
        <v>0</v>
      </c>
      <c r="F106" s="16">
        <v>0</v>
      </c>
      <c r="G106" s="16">
        <v>0</v>
      </c>
      <c r="H106" s="16">
        <v>0</v>
      </c>
      <c r="I106" s="16">
        <v>1.685090035577733</v>
      </c>
      <c r="J106" s="16">
        <v>4.2498005692321037</v>
      </c>
      <c r="K106" s="16">
        <v>4.7782592279819003</v>
      </c>
      <c r="L106" s="16">
        <v>21.830768106636768</v>
      </c>
      <c r="M106" s="16">
        <v>68.325909864947548</v>
      </c>
      <c r="N106" s="16">
        <v>184.94908095851585</v>
      </c>
      <c r="O106" s="16">
        <v>468.00107313951582</v>
      </c>
    </row>
    <row r="107" spans="1:15" x14ac:dyDescent="0.3">
      <c r="A107" s="15" t="str">
        <f>INDEX('R1. Scenario specifications'!$C$11:$C$49,MATCH($B107,'R1. Scenario specifications'!$A$11:$A$49,0))</f>
        <v>Current 2DS, 2030 start, 'Expect the Unexpected' but with cheap energy efficiency</v>
      </c>
      <c r="B107" s="15" t="s">
        <v>16</v>
      </c>
      <c r="C107" s="15" t="s">
        <v>67</v>
      </c>
      <c r="D107" s="15" t="s">
        <v>267</v>
      </c>
      <c r="E107" s="16">
        <v>31.122062759818384</v>
      </c>
      <c r="F107" s="16">
        <v>28.670816918420648</v>
      </c>
      <c r="G107" s="16">
        <v>108.08507790610373</v>
      </c>
      <c r="H107" s="16">
        <v>153.75032540730504</v>
      </c>
      <c r="I107" s="16">
        <v>199.04501457461242</v>
      </c>
      <c r="J107" s="16">
        <v>253.54518617701194</v>
      </c>
      <c r="K107" s="16">
        <v>308.70097036447851</v>
      </c>
      <c r="L107" s="16">
        <v>305.67472073020127</v>
      </c>
      <c r="M107" s="16">
        <v>307.62749173751229</v>
      </c>
      <c r="N107" s="16">
        <v>355.09451500718097</v>
      </c>
      <c r="O107" s="16">
        <v>495.22480517273812</v>
      </c>
    </row>
    <row r="108" spans="1:15" x14ac:dyDescent="0.3">
      <c r="A108" s="15" t="str">
        <f>INDEX('R1. Scenario specifications'!$C$11:$C$49,MATCH($B108,'R1. Scenario specifications'!$A$11:$A$49,0))</f>
        <v>Current 2DS, 2030 start, 'Expect the Unexpected' but with cheap energy efficiency</v>
      </c>
      <c r="B108" s="15" t="s">
        <v>16</v>
      </c>
      <c r="C108" s="15" t="s">
        <v>68</v>
      </c>
      <c r="D108" s="15" t="s">
        <v>265</v>
      </c>
      <c r="E108" s="16">
        <v>738.24098154394619</v>
      </c>
      <c r="F108" s="16">
        <v>742.10319821571034</v>
      </c>
      <c r="G108" s="16">
        <v>985.08724812164996</v>
      </c>
      <c r="H108" s="16">
        <v>1189.6433262038427</v>
      </c>
      <c r="I108" s="16">
        <v>1333.4430298896211</v>
      </c>
      <c r="J108" s="16">
        <v>1507.9520357665151</v>
      </c>
      <c r="K108" s="16">
        <v>1644.3767497140354</v>
      </c>
      <c r="L108" s="16">
        <v>1796.0527891004879</v>
      </c>
      <c r="M108" s="16">
        <v>1882.8735887880503</v>
      </c>
      <c r="N108" s="16">
        <v>2300.8228997368324</v>
      </c>
      <c r="O108" s="16">
        <v>2665.1557186541886</v>
      </c>
    </row>
    <row r="109" spans="1:15" x14ac:dyDescent="0.3">
      <c r="A109" s="15" t="str">
        <f>INDEX('R1. Scenario specifications'!$C$11:$C$49,MATCH($B109,'R1. Scenario specifications'!$A$11:$A$49,0))</f>
        <v>Current 2DS, 2030 start, 'Expect the Unexpected' but with cheap energy efficiency</v>
      </c>
      <c r="B109" s="15" t="s">
        <v>16</v>
      </c>
      <c r="C109" s="15" t="s">
        <v>69</v>
      </c>
      <c r="D109" s="15" t="s">
        <v>266</v>
      </c>
      <c r="E109" s="16">
        <v>381.69394199846289</v>
      </c>
      <c r="F109" s="16">
        <v>393.99999999999972</v>
      </c>
      <c r="G109" s="16">
        <v>647.54384646462074</v>
      </c>
      <c r="H109" s="16">
        <v>602.70600668291604</v>
      </c>
      <c r="I109" s="16">
        <v>591.32250202718751</v>
      </c>
      <c r="J109" s="16">
        <v>762.40128158870709</v>
      </c>
      <c r="K109" s="16">
        <v>829.27717298994924</v>
      </c>
      <c r="L109" s="16">
        <v>968.54723506174707</v>
      </c>
      <c r="M109" s="16">
        <v>1054.0720125639273</v>
      </c>
      <c r="N109" s="16">
        <v>1361.2760477642159</v>
      </c>
      <c r="O109" s="16">
        <v>1416.6305041692581</v>
      </c>
    </row>
    <row r="110" spans="1:15" x14ac:dyDescent="0.3">
      <c r="A110" s="15" t="str">
        <f>INDEX('R1. Scenario specifications'!$C$11:$C$49,MATCH($B110,'R1. Scenario specifications'!$A$11:$A$49,0))</f>
        <v>Current 2DS, 2030 start, 'Expect the Unexpected' but with cheap energy efficiency</v>
      </c>
      <c r="B110" s="15" t="s">
        <v>16</v>
      </c>
      <c r="C110" s="15" t="s">
        <v>70</v>
      </c>
      <c r="D110" s="15" t="s">
        <v>267</v>
      </c>
      <c r="E110" s="16">
        <v>431.38841726417206</v>
      </c>
      <c r="F110" s="16">
        <v>452.4364981864552</v>
      </c>
      <c r="G110" s="16">
        <v>452.8330666776244</v>
      </c>
      <c r="H110" s="16">
        <v>253.07952391009411</v>
      </c>
      <c r="I110" s="16">
        <v>129.62830010936767</v>
      </c>
      <c r="J110" s="16">
        <v>14.648537631190967</v>
      </c>
      <c r="K110" s="16">
        <v>13.960161334673824</v>
      </c>
      <c r="L110" s="16">
        <v>30.272565182104096</v>
      </c>
      <c r="M110" s="16">
        <v>50.031943066148465</v>
      </c>
      <c r="N110" s="16">
        <v>66.431884255832585</v>
      </c>
      <c r="O110" s="16">
        <v>179.95576468178956</v>
      </c>
    </row>
    <row r="111" spans="1:15" x14ac:dyDescent="0.3">
      <c r="A111" s="15" t="str">
        <f>INDEX('R1. Scenario specifications'!$C$11:$C$49,MATCH($B111,'R1. Scenario specifications'!$A$11:$A$49,0))</f>
        <v>Current 2DS, 2030 start, 'Expect the Unexpected' but with cheap energy efficiency</v>
      </c>
      <c r="B111" s="15" t="s">
        <v>16</v>
      </c>
      <c r="C111" s="15" t="s">
        <v>71</v>
      </c>
      <c r="D111" s="15" t="s">
        <v>268</v>
      </c>
      <c r="E111" s="16">
        <v>13.930776255707762</v>
      </c>
      <c r="F111" s="16">
        <v>96.560908546679059</v>
      </c>
      <c r="G111" s="16">
        <v>269.93412382738461</v>
      </c>
      <c r="H111" s="16">
        <v>820.58695544865327</v>
      </c>
      <c r="I111" s="16">
        <v>3293.155222257742</v>
      </c>
      <c r="J111" s="16">
        <v>5301.252614497912</v>
      </c>
      <c r="K111" s="16">
        <v>7286.4175858799899</v>
      </c>
      <c r="L111" s="16">
        <v>8719.6005428947337</v>
      </c>
      <c r="M111" s="16">
        <v>10869.779657742121</v>
      </c>
      <c r="N111" s="16">
        <v>14680.321250815583</v>
      </c>
      <c r="O111" s="16">
        <v>18027.433287921769</v>
      </c>
    </row>
    <row r="112" spans="1:15" x14ac:dyDescent="0.3">
      <c r="A112" s="15" t="str">
        <f>INDEX('R1. Scenario specifications'!$C$11:$C$49,MATCH($B112,'R1. Scenario specifications'!$A$11:$A$49,0))</f>
        <v>Current 2DS, 2030 start, 'Expect the Unexpected' but with cheap energy efficiency</v>
      </c>
      <c r="B112" s="15" t="s">
        <v>16</v>
      </c>
      <c r="C112" s="15" t="s">
        <v>72</v>
      </c>
      <c r="D112" s="15" t="s">
        <v>268</v>
      </c>
      <c r="E112" s="16">
        <v>11.2241111111111</v>
      </c>
      <c r="F112" s="16">
        <v>12.249511111111101</v>
      </c>
      <c r="G112" s="16">
        <v>13.0611055551111</v>
      </c>
      <c r="H112" s="16">
        <v>13.059905555111095</v>
      </c>
      <c r="I112" s="16">
        <v>13.056002652205361</v>
      </c>
      <c r="J112" s="16">
        <v>13.054103085332031</v>
      </c>
      <c r="K112" s="16">
        <v>13.053285417009871</v>
      </c>
      <c r="L112" s="16">
        <v>25.499543289783304</v>
      </c>
      <c r="M112" s="16">
        <v>25.497264574559502</v>
      </c>
      <c r="N112" s="16">
        <v>25.495264574559496</v>
      </c>
      <c r="O112" s="16">
        <v>25.4932645745595</v>
      </c>
    </row>
    <row r="113" spans="1:15" x14ac:dyDescent="0.3">
      <c r="A113" s="15" t="str">
        <f>INDEX('R1. Scenario specifications'!$C$11:$C$49,MATCH($B113,'R1. Scenario specifications'!$A$11:$A$49,0))</f>
        <v>Current 2DS, 2030 start, 'Expect the Unexpected' but with cheap energy efficiency</v>
      </c>
      <c r="B113" s="15" t="s">
        <v>16</v>
      </c>
      <c r="C113" s="15" t="s">
        <v>76</v>
      </c>
      <c r="D113" s="15" t="s">
        <v>267</v>
      </c>
      <c r="E113" s="16">
        <v>0.31124745380476826</v>
      </c>
      <c r="F113" s="16">
        <v>0.28314462712947408</v>
      </c>
      <c r="G113" s="16">
        <v>0.23818010444900301</v>
      </c>
      <c r="H113" s="16">
        <v>0.15878673629933501</v>
      </c>
      <c r="I113" s="16">
        <v>7.9393368149667701E-2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</row>
    <row r="114" spans="1:15" x14ac:dyDescent="0.3">
      <c r="A114" s="15" t="str">
        <f>INDEX('R1. Scenario specifications'!$C$11:$C$49,MATCH($B114,'R1. Scenario specifications'!$A$11:$A$49,0))</f>
        <v>Current 2DS, 2030 start, 'Expect the Unexpected' but with cheap energy efficiency</v>
      </c>
      <c r="B114" s="15" t="s">
        <v>16</v>
      </c>
      <c r="C114" s="15" t="s">
        <v>73</v>
      </c>
      <c r="D114" s="15" t="s">
        <v>269</v>
      </c>
      <c r="E114" s="16">
        <v>217.76839471634247</v>
      </c>
      <c r="F114" s="16">
        <v>242.99857406704328</v>
      </c>
      <c r="G114" s="16">
        <v>365.36686102816446</v>
      </c>
      <c r="H114" s="16">
        <v>591.09736891590751</v>
      </c>
      <c r="I114" s="16">
        <v>2388.2728658195647</v>
      </c>
      <c r="J114" s="16">
        <v>3543.7105467688625</v>
      </c>
      <c r="K114" s="16">
        <v>4549.279775312978</v>
      </c>
      <c r="L114" s="16">
        <v>6474.887184682636</v>
      </c>
      <c r="M114" s="16">
        <v>9366.3542349468644</v>
      </c>
      <c r="N114" s="16">
        <v>14327.571159267325</v>
      </c>
      <c r="O114" s="16">
        <v>19193.55208979081</v>
      </c>
    </row>
    <row r="115" spans="1:15" x14ac:dyDescent="0.3">
      <c r="A115" s="15" t="str">
        <f>INDEX('R1. Scenario specifications'!$C$11:$C$49,MATCH($B115,'R1. Scenario specifications'!$A$11:$A$49,0))</f>
        <v>Current 2DS, 2020 start, 'Expect the Unexpected' but with most conservative biomass CCS / NET technology cost assumptions</v>
      </c>
      <c r="B115" s="15" t="s">
        <v>17</v>
      </c>
      <c r="C115" s="15" t="s">
        <v>64</v>
      </c>
      <c r="D115" s="15" t="s">
        <v>262</v>
      </c>
      <c r="E115" s="16">
        <v>19.526838931037336</v>
      </c>
      <c r="F115" s="16">
        <v>26.293537578267138</v>
      </c>
      <c r="G115" s="16">
        <v>116.2027361393006</v>
      </c>
      <c r="H115" s="16">
        <v>433.92423647461885</v>
      </c>
      <c r="I115" s="16">
        <v>509.96770551257259</v>
      </c>
      <c r="J115" s="16">
        <v>527.91628574525225</v>
      </c>
      <c r="K115" s="16">
        <v>272.02478366087502</v>
      </c>
      <c r="L115" s="16">
        <v>186.38761555418478</v>
      </c>
      <c r="M115" s="16">
        <v>73.047424983116485</v>
      </c>
      <c r="N115" s="16">
        <v>6.2364975933183402</v>
      </c>
      <c r="O115" s="16">
        <v>6.2364975933183402</v>
      </c>
    </row>
    <row r="116" spans="1:15" x14ac:dyDescent="0.3">
      <c r="A116" s="15" t="str">
        <f>INDEX('R1. Scenario specifications'!$C$11:$C$49,MATCH($B116,'R1. Scenario specifications'!$A$11:$A$49,0))</f>
        <v>Current 2DS, 2020 start, 'Expect the Unexpected' but with most conservative biomass CCS / NET technology cost assumptions</v>
      </c>
      <c r="B116" s="15" t="s">
        <v>17</v>
      </c>
      <c r="C116" s="15" t="s">
        <v>74</v>
      </c>
      <c r="D116" s="15" t="s">
        <v>262</v>
      </c>
      <c r="E116" s="16">
        <v>0</v>
      </c>
      <c r="F116" s="16">
        <v>0</v>
      </c>
      <c r="G116" s="16">
        <v>0</v>
      </c>
      <c r="H116" s="16">
        <v>6.8485090919069318</v>
      </c>
      <c r="I116" s="16">
        <v>34.118651972207338</v>
      </c>
      <c r="J116" s="16">
        <v>142.98522705001261</v>
      </c>
      <c r="K116" s="16">
        <v>720.45001278552081</v>
      </c>
      <c r="L116" s="16">
        <v>1674.4306023780673</v>
      </c>
      <c r="M116" s="16">
        <v>2478.4544571547499</v>
      </c>
      <c r="N116" s="16">
        <v>3089.8619962904672</v>
      </c>
      <c r="O116" s="16">
        <v>3365.0955784986486</v>
      </c>
    </row>
    <row r="117" spans="1:15" x14ac:dyDescent="0.3">
      <c r="A117" s="15" t="str">
        <f>INDEX('R1. Scenario specifications'!$C$11:$C$49,MATCH($B117,'R1. Scenario specifications'!$A$11:$A$49,0))</f>
        <v>Current 2DS, 2020 start, 'Expect the Unexpected' but with most conservative biomass CCS / NET technology cost assumptions</v>
      </c>
      <c r="B117" s="15" t="s">
        <v>17</v>
      </c>
      <c r="C117" s="15" t="s">
        <v>65</v>
      </c>
      <c r="D117" s="15" t="s">
        <v>263</v>
      </c>
      <c r="E117" s="16">
        <v>1559.1151167828541</v>
      </c>
      <c r="F117" s="16">
        <v>1805.0000000000007</v>
      </c>
      <c r="G117" s="16">
        <v>1805.0000000000007</v>
      </c>
      <c r="H117" s="16">
        <v>1442.4317981122215</v>
      </c>
      <c r="I117" s="16">
        <v>475.48267438420936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</row>
    <row r="118" spans="1:15" x14ac:dyDescent="0.3">
      <c r="A118" s="15" t="str">
        <f>INDEX('R1. Scenario specifications'!$C$11:$C$49,MATCH($B118,'R1. Scenario specifications'!$A$11:$A$49,0))</f>
        <v>Current 2DS, 2020 start, 'Expect the Unexpected' but with most conservative biomass CCS / NET technology cost assumptions</v>
      </c>
      <c r="B118" s="15" t="s">
        <v>17</v>
      </c>
      <c r="C118" s="15" t="s">
        <v>66</v>
      </c>
      <c r="D118" s="15" t="s">
        <v>264</v>
      </c>
      <c r="E118" s="16">
        <v>1036.6918682936412</v>
      </c>
      <c r="F118" s="16">
        <v>1662.4440689496698</v>
      </c>
      <c r="G118" s="16">
        <v>2170.7398065245934</v>
      </c>
      <c r="H118" s="16">
        <v>2040.2806291506554</v>
      </c>
      <c r="I118" s="16">
        <v>1032.9596622592007</v>
      </c>
      <c r="J118" s="16">
        <v>448.46046264328561</v>
      </c>
      <c r="K118" s="16">
        <v>675.32188943865208</v>
      </c>
      <c r="L118" s="16">
        <v>803.94770162913051</v>
      </c>
      <c r="M118" s="16">
        <v>509.16867972989849</v>
      </c>
      <c r="N118" s="16">
        <v>331.88980017550409</v>
      </c>
      <c r="O118" s="16">
        <v>267.94770769494602</v>
      </c>
    </row>
    <row r="119" spans="1:15" x14ac:dyDescent="0.3">
      <c r="A119" s="15" t="str">
        <f>INDEX('R1. Scenario specifications'!$C$11:$C$49,MATCH($B119,'R1. Scenario specifications'!$A$11:$A$49,0))</f>
        <v>Current 2DS, 2020 start, 'Expect the Unexpected' but with most conservative biomass CCS / NET technology cost assumptions</v>
      </c>
      <c r="B119" s="15" t="s">
        <v>17</v>
      </c>
      <c r="C119" s="15" t="s">
        <v>75</v>
      </c>
      <c r="D119" s="15" t="s">
        <v>264</v>
      </c>
      <c r="E119" s="16">
        <v>0</v>
      </c>
      <c r="F119" s="16">
        <v>0</v>
      </c>
      <c r="G119" s="16">
        <v>0</v>
      </c>
      <c r="H119" s="16">
        <v>0</v>
      </c>
      <c r="I119" s="16">
        <v>2.480383115913404</v>
      </c>
      <c r="J119" s="16">
        <v>6.6679122829295654</v>
      </c>
      <c r="K119" s="16">
        <v>7.9820446371989977</v>
      </c>
      <c r="L119" s="16">
        <v>47.699772065624224</v>
      </c>
      <c r="M119" s="16">
        <v>369.50073673131982</v>
      </c>
      <c r="N119" s="16">
        <v>880.7316603729937</v>
      </c>
      <c r="O119" s="16">
        <v>1104.4551157253998</v>
      </c>
    </row>
    <row r="120" spans="1:15" x14ac:dyDescent="0.3">
      <c r="A120" s="15" t="str">
        <f>INDEX('R1. Scenario specifications'!$C$11:$C$49,MATCH($B120,'R1. Scenario specifications'!$A$11:$A$49,0))</f>
        <v>Current 2DS, 2020 start, 'Expect the Unexpected' but with most conservative biomass CCS / NET technology cost assumptions</v>
      </c>
      <c r="B120" s="15" t="s">
        <v>17</v>
      </c>
      <c r="C120" s="15" t="s">
        <v>67</v>
      </c>
      <c r="D120" s="15" t="s">
        <v>267</v>
      </c>
      <c r="E120" s="16">
        <v>31.122062759818384</v>
      </c>
      <c r="F120" s="16">
        <v>28.670816918420648</v>
      </c>
      <c r="G120" s="16">
        <v>108.08507790610373</v>
      </c>
      <c r="H120" s="16">
        <v>153.75032540730504</v>
      </c>
      <c r="I120" s="16">
        <v>200.28353251894174</v>
      </c>
      <c r="J120" s="16">
        <v>263.09679485229918</v>
      </c>
      <c r="K120" s="16">
        <v>343.86713119095282</v>
      </c>
      <c r="L120" s="16">
        <v>376.47164093125809</v>
      </c>
      <c r="M120" s="16">
        <v>434.18569690794357</v>
      </c>
      <c r="N120" s="16">
        <v>692.37053868581995</v>
      </c>
      <c r="O120" s="16">
        <v>887.95468159315612</v>
      </c>
    </row>
    <row r="121" spans="1:15" x14ac:dyDescent="0.3">
      <c r="A121" s="15" t="str">
        <f>INDEX('R1. Scenario specifications'!$C$11:$C$49,MATCH($B121,'R1. Scenario specifications'!$A$11:$A$49,0))</f>
        <v>Current 2DS, 2020 start, 'Expect the Unexpected' but with most conservative biomass CCS / NET technology cost assumptions</v>
      </c>
      <c r="B121" s="15" t="s">
        <v>17</v>
      </c>
      <c r="C121" s="15" t="s">
        <v>68</v>
      </c>
      <c r="D121" s="15" t="s">
        <v>265</v>
      </c>
      <c r="E121" s="16">
        <v>738.24098154394619</v>
      </c>
      <c r="F121" s="16">
        <v>742.10319821571034</v>
      </c>
      <c r="G121" s="16">
        <v>985.08724812164996</v>
      </c>
      <c r="H121" s="16">
        <v>1189.6433262038427</v>
      </c>
      <c r="I121" s="16">
        <v>1349.5145492227823</v>
      </c>
      <c r="J121" s="16">
        <v>1579.9135427575441</v>
      </c>
      <c r="K121" s="16">
        <v>1707.678872664791</v>
      </c>
      <c r="L121" s="16">
        <v>1904.5112824976786</v>
      </c>
      <c r="M121" s="16">
        <v>2237.0761083831026</v>
      </c>
      <c r="N121" s="16">
        <v>2712.0019126228103</v>
      </c>
      <c r="O121" s="16">
        <v>3086.7147365326041</v>
      </c>
    </row>
    <row r="122" spans="1:15" x14ac:dyDescent="0.3">
      <c r="A122" s="15" t="str">
        <f>INDEX('R1. Scenario specifications'!$C$11:$C$49,MATCH($B122,'R1. Scenario specifications'!$A$11:$A$49,0))</f>
        <v>Current 2DS, 2020 start, 'Expect the Unexpected' but with most conservative biomass CCS / NET technology cost assumptions</v>
      </c>
      <c r="B122" s="15" t="s">
        <v>17</v>
      </c>
      <c r="C122" s="15" t="s">
        <v>69</v>
      </c>
      <c r="D122" s="15" t="s">
        <v>266</v>
      </c>
      <c r="E122" s="16">
        <v>381.69394199846289</v>
      </c>
      <c r="F122" s="16">
        <v>393.99999999999972</v>
      </c>
      <c r="G122" s="16">
        <v>647.54384646462074</v>
      </c>
      <c r="H122" s="16">
        <v>602.70600668291604</v>
      </c>
      <c r="I122" s="16">
        <v>620.60249200151111</v>
      </c>
      <c r="J122" s="16">
        <v>806.64469626877587</v>
      </c>
      <c r="K122" s="16">
        <v>919.86436686948389</v>
      </c>
      <c r="L122" s="16">
        <v>1135.9391664570232</v>
      </c>
      <c r="M122" s="16">
        <v>1239.7732331224843</v>
      </c>
      <c r="N122" s="16">
        <v>1425.9114340554806</v>
      </c>
      <c r="O122" s="16">
        <v>1482.4943388069485</v>
      </c>
    </row>
    <row r="123" spans="1:15" x14ac:dyDescent="0.3">
      <c r="A123" s="15" t="str">
        <f>INDEX('R1. Scenario specifications'!$C$11:$C$49,MATCH($B123,'R1. Scenario specifications'!$A$11:$A$49,0))</f>
        <v>Current 2DS, 2020 start, 'Expect the Unexpected' but with most conservative biomass CCS / NET technology cost assumptions</v>
      </c>
      <c r="B123" s="15" t="s">
        <v>17</v>
      </c>
      <c r="C123" s="15" t="s">
        <v>70</v>
      </c>
      <c r="D123" s="15" t="s">
        <v>267</v>
      </c>
      <c r="E123" s="16">
        <v>431.38841726417206</v>
      </c>
      <c r="F123" s="16">
        <v>452.4364981864552</v>
      </c>
      <c r="G123" s="16">
        <v>452.8330666776244</v>
      </c>
      <c r="H123" s="16">
        <v>260.68841318730824</v>
      </c>
      <c r="I123" s="16">
        <v>137.97974879216875</v>
      </c>
      <c r="J123" s="16">
        <v>11.204446157103497</v>
      </c>
      <c r="K123" s="16">
        <v>9.5552958016895921</v>
      </c>
      <c r="L123" s="16">
        <v>9.1247684061941801</v>
      </c>
      <c r="M123" s="16">
        <v>42.007774702238542</v>
      </c>
      <c r="N123" s="16">
        <v>82.117371639366496</v>
      </c>
      <c r="O123" s="16">
        <v>160.84520033296045</v>
      </c>
    </row>
    <row r="124" spans="1:15" x14ac:dyDescent="0.3">
      <c r="A124" s="15" t="str">
        <f>INDEX('R1. Scenario specifications'!$C$11:$C$49,MATCH($B124,'R1. Scenario specifications'!$A$11:$A$49,0))</f>
        <v>Current 2DS, 2020 start, 'Expect the Unexpected' but with most conservative biomass CCS / NET technology cost assumptions</v>
      </c>
      <c r="B124" s="15" t="s">
        <v>17</v>
      </c>
      <c r="C124" s="15" t="s">
        <v>71</v>
      </c>
      <c r="D124" s="15" t="s">
        <v>268</v>
      </c>
      <c r="E124" s="16">
        <v>13.930776255707762</v>
      </c>
      <c r="F124" s="16">
        <v>96.560908546679059</v>
      </c>
      <c r="G124" s="16">
        <v>269.93412382738461</v>
      </c>
      <c r="H124" s="16">
        <v>1102.6937788782855</v>
      </c>
      <c r="I124" s="16">
        <v>4021.1456057023047</v>
      </c>
      <c r="J124" s="16">
        <v>6081.0410078755685</v>
      </c>
      <c r="K124" s="16">
        <v>7716.3841150110293</v>
      </c>
      <c r="L124" s="16">
        <v>9699.1084179969876</v>
      </c>
      <c r="M124" s="16">
        <v>13014.662773514867</v>
      </c>
      <c r="N124" s="16">
        <v>18876.183430919842</v>
      </c>
      <c r="O124" s="16">
        <v>21998.086723888813</v>
      </c>
    </row>
    <row r="125" spans="1:15" x14ac:dyDescent="0.3">
      <c r="A125" s="15" t="str">
        <f>INDEX('R1. Scenario specifications'!$C$11:$C$49,MATCH($B125,'R1. Scenario specifications'!$A$11:$A$49,0))</f>
        <v>Current 2DS, 2020 start, 'Expect the Unexpected' but with most conservative biomass CCS / NET technology cost assumptions</v>
      </c>
      <c r="B125" s="15" t="s">
        <v>17</v>
      </c>
      <c r="C125" s="15" t="s">
        <v>72</v>
      </c>
      <c r="D125" s="15" t="s">
        <v>268</v>
      </c>
      <c r="E125" s="16">
        <v>11.2241111111111</v>
      </c>
      <c r="F125" s="16">
        <v>12.249511111111101</v>
      </c>
      <c r="G125" s="16">
        <v>13.0611055551111</v>
      </c>
      <c r="H125" s="16">
        <v>13.059105551511097</v>
      </c>
      <c r="I125" s="16">
        <v>13.0590282828668</v>
      </c>
      <c r="J125" s="16">
        <v>13.066270522532257</v>
      </c>
      <c r="K125" s="16">
        <v>13.108963315471918</v>
      </c>
      <c r="L125" s="16">
        <v>71.230933008966701</v>
      </c>
      <c r="M125" s="16">
        <v>71.228654293742906</v>
      </c>
      <c r="N125" s="16">
        <v>71.226254293742898</v>
      </c>
      <c r="O125" s="16">
        <v>71.223854293742889</v>
      </c>
    </row>
    <row r="126" spans="1:15" x14ac:dyDescent="0.3">
      <c r="A126" s="15" t="str">
        <f>INDEX('R1. Scenario specifications'!$C$11:$C$49,MATCH($B126,'R1. Scenario specifications'!$A$11:$A$49,0))</f>
        <v>Current 2DS, 2020 start, 'Expect the Unexpected' but with most conservative biomass CCS / NET technology cost assumptions</v>
      </c>
      <c r="B126" s="15" t="s">
        <v>17</v>
      </c>
      <c r="C126" s="15" t="s">
        <v>76</v>
      </c>
      <c r="D126" s="15" t="s">
        <v>267</v>
      </c>
      <c r="E126" s="16">
        <v>0.31124745380476826</v>
      </c>
      <c r="F126" s="16">
        <v>0.28314462712947408</v>
      </c>
      <c r="G126" s="16">
        <v>0.23818010444900301</v>
      </c>
      <c r="H126" s="16">
        <v>0.15878673629933501</v>
      </c>
      <c r="I126" s="16">
        <v>7.9393368149667701E-2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</row>
    <row r="127" spans="1:15" x14ac:dyDescent="0.3">
      <c r="A127" s="15" t="str">
        <f>INDEX('R1. Scenario specifications'!$C$11:$C$49,MATCH($B127,'R1. Scenario specifications'!$A$11:$A$49,0))</f>
        <v>Current 2DS, 2020 start, 'Expect the Unexpected' but with most conservative biomass CCS / NET technology cost assumptions</v>
      </c>
      <c r="B127" s="15" t="s">
        <v>17</v>
      </c>
      <c r="C127" s="15" t="s">
        <v>73</v>
      </c>
      <c r="D127" s="15" t="s">
        <v>269</v>
      </c>
      <c r="E127" s="16">
        <v>217.76839471634247</v>
      </c>
      <c r="F127" s="16">
        <v>242.99857406704328</v>
      </c>
      <c r="G127" s="16">
        <v>365.36686102816446</v>
      </c>
      <c r="H127" s="16">
        <v>1532.8090114245247</v>
      </c>
      <c r="I127" s="16">
        <v>3451.4599413838787</v>
      </c>
      <c r="J127" s="16">
        <v>4025.324842708224</v>
      </c>
      <c r="K127" s="16">
        <v>5633.0323508725687</v>
      </c>
      <c r="L127" s="16">
        <v>8242.3321158994477</v>
      </c>
      <c r="M127" s="16">
        <v>11836.687092810258</v>
      </c>
      <c r="N127" s="16">
        <v>18651.00172304958</v>
      </c>
      <c r="O127" s="16">
        <v>23832.075938537277</v>
      </c>
    </row>
    <row r="128" spans="1:15" x14ac:dyDescent="0.3">
      <c r="A128" s="15" t="str">
        <f>INDEX('R1. Scenario specifications'!$C$11:$C$49,MATCH($B128,'R1. Scenario specifications'!$A$11:$A$49,0))</f>
        <v>Current 2DS, 2030 start, 'Expect the Unexpected' but with most conservative biomass CCS / NET technology cost assumptions</v>
      </c>
      <c r="B128" s="15" t="s">
        <v>18</v>
      </c>
      <c r="C128" s="15" t="s">
        <v>64</v>
      </c>
      <c r="D128" s="15" t="s">
        <v>262</v>
      </c>
      <c r="E128" s="16">
        <v>19.526838931037336</v>
      </c>
      <c r="F128" s="16">
        <v>26.293537578267138</v>
      </c>
      <c r="G128" s="16">
        <v>116.2027361393006</v>
      </c>
      <c r="H128" s="16">
        <v>450.71847138715748</v>
      </c>
      <c r="I128" s="16">
        <v>613.82659273169918</v>
      </c>
      <c r="J128" s="16">
        <v>562.66443418673032</v>
      </c>
      <c r="K128" s="16">
        <v>251.24817006398703</v>
      </c>
      <c r="L128" s="16">
        <v>78.546349650709473</v>
      </c>
      <c r="M128" s="16">
        <v>34.317305153919776</v>
      </c>
      <c r="N128" s="16">
        <v>6.2369048899496304</v>
      </c>
      <c r="O128" s="16">
        <v>6.2369048899496304</v>
      </c>
    </row>
    <row r="129" spans="1:15" x14ac:dyDescent="0.3">
      <c r="A129" s="15" t="str">
        <f>INDEX('R1. Scenario specifications'!$C$11:$C$49,MATCH($B129,'R1. Scenario specifications'!$A$11:$A$49,0))</f>
        <v>Current 2DS, 2030 start, 'Expect the Unexpected' but with most conservative biomass CCS / NET technology cost assumptions</v>
      </c>
      <c r="B129" s="15" t="s">
        <v>18</v>
      </c>
      <c r="C129" s="15" t="s">
        <v>74</v>
      </c>
      <c r="D129" s="15" t="s">
        <v>262</v>
      </c>
      <c r="E129" s="16">
        <v>0</v>
      </c>
      <c r="F129" s="16">
        <v>0</v>
      </c>
      <c r="G129" s="16">
        <v>0</v>
      </c>
      <c r="H129" s="16">
        <v>0</v>
      </c>
      <c r="I129" s="16">
        <v>9.9905508959461571</v>
      </c>
      <c r="J129" s="16">
        <v>81.98462917997017</v>
      </c>
      <c r="K129" s="16">
        <v>517.7487924005095</v>
      </c>
      <c r="L129" s="16">
        <v>1441.4394843197895</v>
      </c>
      <c r="M129" s="16">
        <v>2486.8216651693037</v>
      </c>
      <c r="N129" s="16">
        <v>3124.2942183938603</v>
      </c>
      <c r="O129" s="16">
        <v>3373.6499127522475</v>
      </c>
    </row>
    <row r="130" spans="1:15" x14ac:dyDescent="0.3">
      <c r="A130" s="15" t="str">
        <f>INDEX('R1. Scenario specifications'!$C$11:$C$49,MATCH($B130,'R1. Scenario specifications'!$A$11:$A$49,0))</f>
        <v>Current 2DS, 2030 start, 'Expect the Unexpected' but with most conservative biomass CCS / NET technology cost assumptions</v>
      </c>
      <c r="B130" s="15" t="s">
        <v>18</v>
      </c>
      <c r="C130" s="15" t="s">
        <v>65</v>
      </c>
      <c r="D130" s="15" t="s">
        <v>263</v>
      </c>
      <c r="E130" s="16">
        <v>1559.1151167828541</v>
      </c>
      <c r="F130" s="16">
        <v>1805.0000000000007</v>
      </c>
      <c r="G130" s="16">
        <v>1805.0000000000007</v>
      </c>
      <c r="H130" s="16">
        <v>1442.4317981122215</v>
      </c>
      <c r="I130" s="16">
        <v>475.48267438420936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</row>
    <row r="131" spans="1:15" x14ac:dyDescent="0.3">
      <c r="A131" s="15" t="str">
        <f>INDEX('R1. Scenario specifications'!$C$11:$C$49,MATCH($B131,'R1. Scenario specifications'!$A$11:$A$49,0))</f>
        <v>Current 2DS, 2030 start, 'Expect the Unexpected' but with most conservative biomass CCS / NET technology cost assumptions</v>
      </c>
      <c r="B131" s="15" t="s">
        <v>18</v>
      </c>
      <c r="C131" s="15" t="s">
        <v>66</v>
      </c>
      <c r="D131" s="15" t="s">
        <v>264</v>
      </c>
      <c r="E131" s="16">
        <v>1036.6918682936412</v>
      </c>
      <c r="F131" s="16">
        <v>1662.4440689496698</v>
      </c>
      <c r="G131" s="16">
        <v>2170.7398065245934</v>
      </c>
      <c r="H131" s="16">
        <v>2025.6229693718635</v>
      </c>
      <c r="I131" s="16">
        <v>1040.7856540747377</v>
      </c>
      <c r="J131" s="16">
        <v>478.40665768272936</v>
      </c>
      <c r="K131" s="16">
        <v>560.40072143623615</v>
      </c>
      <c r="L131" s="16">
        <v>543.61452215378586</v>
      </c>
      <c r="M131" s="16">
        <v>270.8738145452752</v>
      </c>
      <c r="N131" s="16">
        <v>220.29874766047578</v>
      </c>
      <c r="O131" s="16">
        <v>211.95752166937987</v>
      </c>
    </row>
    <row r="132" spans="1:15" x14ac:dyDescent="0.3">
      <c r="A132" s="15" t="str">
        <f>INDEX('R1. Scenario specifications'!$C$11:$C$49,MATCH($B132,'R1. Scenario specifications'!$A$11:$A$49,0))</f>
        <v>Current 2DS, 2030 start, 'Expect the Unexpected' but with most conservative biomass CCS / NET technology cost assumptions</v>
      </c>
      <c r="B132" s="15" t="s">
        <v>18</v>
      </c>
      <c r="C132" s="15" t="s">
        <v>75</v>
      </c>
      <c r="D132" s="15" t="s">
        <v>264</v>
      </c>
      <c r="E132" s="16">
        <v>0</v>
      </c>
      <c r="F132" s="16">
        <v>0</v>
      </c>
      <c r="G132" s="16">
        <v>0</v>
      </c>
      <c r="H132" s="16">
        <v>0</v>
      </c>
      <c r="I132" s="16">
        <v>2.8657873005524119</v>
      </c>
      <c r="J132" s="16">
        <v>6.5859049059676531</v>
      </c>
      <c r="K132" s="16">
        <v>44.409450920337335</v>
      </c>
      <c r="L132" s="16">
        <v>204.23011227213283</v>
      </c>
      <c r="M132" s="16">
        <v>482.96239246443355</v>
      </c>
      <c r="N132" s="16">
        <v>911.44471427461383</v>
      </c>
      <c r="O132" s="16">
        <v>1155.0423585064291</v>
      </c>
    </row>
    <row r="133" spans="1:15" x14ac:dyDescent="0.3">
      <c r="A133" s="15" t="str">
        <f>INDEX('R1. Scenario specifications'!$C$11:$C$49,MATCH($B133,'R1. Scenario specifications'!$A$11:$A$49,0))</f>
        <v>Current 2DS, 2030 start, 'Expect the Unexpected' but with most conservative biomass CCS / NET technology cost assumptions</v>
      </c>
      <c r="B133" s="15" t="s">
        <v>18</v>
      </c>
      <c r="C133" s="15" t="s">
        <v>67</v>
      </c>
      <c r="D133" s="15" t="s">
        <v>267</v>
      </c>
      <c r="E133" s="16">
        <v>31.122062759818384</v>
      </c>
      <c r="F133" s="16">
        <v>28.670816918420648</v>
      </c>
      <c r="G133" s="16">
        <v>108.08507790610373</v>
      </c>
      <c r="H133" s="16">
        <v>153.75032540730504</v>
      </c>
      <c r="I133" s="16">
        <v>203.59545285688586</v>
      </c>
      <c r="J133" s="16">
        <v>286.1811649979561</v>
      </c>
      <c r="K133" s="16">
        <v>375.89484718634958</v>
      </c>
      <c r="L133" s="16">
        <v>372.8685975520724</v>
      </c>
      <c r="M133" s="16">
        <v>414.17633593249496</v>
      </c>
      <c r="N133" s="16">
        <v>691.25979367286629</v>
      </c>
      <c r="O133" s="16">
        <v>957.85429022030303</v>
      </c>
    </row>
    <row r="134" spans="1:15" x14ac:dyDescent="0.3">
      <c r="A134" s="15" t="str">
        <f>INDEX('R1. Scenario specifications'!$C$11:$C$49,MATCH($B134,'R1. Scenario specifications'!$A$11:$A$49,0))</f>
        <v>Current 2DS, 2030 start, 'Expect the Unexpected' but with most conservative biomass CCS / NET technology cost assumptions</v>
      </c>
      <c r="B134" s="15" t="s">
        <v>18</v>
      </c>
      <c r="C134" s="15" t="s">
        <v>68</v>
      </c>
      <c r="D134" s="15" t="s">
        <v>265</v>
      </c>
      <c r="E134" s="16">
        <v>738.24098154394619</v>
      </c>
      <c r="F134" s="16">
        <v>742.10319821571034</v>
      </c>
      <c r="G134" s="16">
        <v>985.08724812164996</v>
      </c>
      <c r="H134" s="16">
        <v>1189.6433262038427</v>
      </c>
      <c r="I134" s="16">
        <v>1360.2743945728032</v>
      </c>
      <c r="J134" s="16">
        <v>1672.4752964527781</v>
      </c>
      <c r="K134" s="16">
        <v>1826.4353860541637</v>
      </c>
      <c r="L134" s="16">
        <v>2007.0091126518191</v>
      </c>
      <c r="M134" s="16">
        <v>2281.621737390532</v>
      </c>
      <c r="N134" s="16">
        <v>2789.1612919599306</v>
      </c>
      <c r="O134" s="16">
        <v>3130.9785713793617</v>
      </c>
    </row>
    <row r="135" spans="1:15" x14ac:dyDescent="0.3">
      <c r="A135" s="15" t="str">
        <f>INDEX('R1. Scenario specifications'!$C$11:$C$49,MATCH($B135,'R1. Scenario specifications'!$A$11:$A$49,0))</f>
        <v>Current 2DS, 2030 start, 'Expect the Unexpected' but with most conservative biomass CCS / NET technology cost assumptions</v>
      </c>
      <c r="B135" s="15" t="s">
        <v>18</v>
      </c>
      <c r="C135" s="15" t="s">
        <v>69</v>
      </c>
      <c r="D135" s="15" t="s">
        <v>266</v>
      </c>
      <c r="E135" s="16">
        <v>381.69394199846289</v>
      </c>
      <c r="F135" s="16">
        <v>393.99999999999972</v>
      </c>
      <c r="G135" s="16">
        <v>647.54384646462074</v>
      </c>
      <c r="H135" s="16">
        <v>602.70600668291604</v>
      </c>
      <c r="I135" s="16">
        <v>591.32250202718751</v>
      </c>
      <c r="J135" s="16">
        <v>815.35259197495679</v>
      </c>
      <c r="K135" s="16">
        <v>983.73862842657672</v>
      </c>
      <c r="L135" s="16">
        <v>1160.5609974324266</v>
      </c>
      <c r="M135" s="16">
        <v>1313.9862445826775</v>
      </c>
      <c r="N135" s="16">
        <v>1426.431596478094</v>
      </c>
      <c r="O135" s="16">
        <v>1482.4943388069476</v>
      </c>
    </row>
    <row r="136" spans="1:15" x14ac:dyDescent="0.3">
      <c r="A136" s="15" t="str">
        <f>INDEX('R1. Scenario specifications'!$C$11:$C$49,MATCH($B136,'R1. Scenario specifications'!$A$11:$A$49,0))</f>
        <v>Current 2DS, 2030 start, 'Expect the Unexpected' but with most conservative biomass CCS / NET technology cost assumptions</v>
      </c>
      <c r="B136" s="15" t="s">
        <v>18</v>
      </c>
      <c r="C136" s="15" t="s">
        <v>70</v>
      </c>
      <c r="D136" s="15" t="s">
        <v>267</v>
      </c>
      <c r="E136" s="16">
        <v>431.38841726417206</v>
      </c>
      <c r="F136" s="16">
        <v>452.4364981864552</v>
      </c>
      <c r="G136" s="16">
        <v>452.8330666776244</v>
      </c>
      <c r="H136" s="16">
        <v>253.07952391009411</v>
      </c>
      <c r="I136" s="16">
        <v>130.52116954931196</v>
      </c>
      <c r="J136" s="16">
        <v>11.405032248873262</v>
      </c>
      <c r="K136" s="16">
        <v>19.919208955115987</v>
      </c>
      <c r="L136" s="16">
        <v>35.152116301264151</v>
      </c>
      <c r="M136" s="16">
        <v>47.794772525953213</v>
      </c>
      <c r="N136" s="16">
        <v>101.76527584897336</v>
      </c>
      <c r="O136" s="16">
        <v>163.64132338289801</v>
      </c>
    </row>
    <row r="137" spans="1:15" x14ac:dyDescent="0.3">
      <c r="A137" s="15" t="str">
        <f>INDEX('R1. Scenario specifications'!$C$11:$C$49,MATCH($B137,'R1. Scenario specifications'!$A$11:$A$49,0))</f>
        <v>Current 2DS, 2030 start, 'Expect the Unexpected' but with most conservative biomass CCS / NET technology cost assumptions</v>
      </c>
      <c r="B137" s="15" t="s">
        <v>18</v>
      </c>
      <c r="C137" s="15" t="s">
        <v>71</v>
      </c>
      <c r="D137" s="15" t="s">
        <v>268</v>
      </c>
      <c r="E137" s="16">
        <v>13.930776255707762</v>
      </c>
      <c r="F137" s="16">
        <v>96.560908546679059</v>
      </c>
      <c r="G137" s="16">
        <v>269.93412382738461</v>
      </c>
      <c r="H137" s="16">
        <v>820.58695544865327</v>
      </c>
      <c r="I137" s="16">
        <v>3478.1577543509711</v>
      </c>
      <c r="J137" s="16">
        <v>6314.2603574823079</v>
      </c>
      <c r="K137" s="16">
        <v>8287.8198728058269</v>
      </c>
      <c r="L137" s="16">
        <v>10116.20627793022</v>
      </c>
      <c r="M137" s="16">
        <v>13781.44235764959</v>
      </c>
      <c r="N137" s="16">
        <v>19669.946190744187</v>
      </c>
      <c r="O137" s="16">
        <v>22869.975435986275</v>
      </c>
    </row>
    <row r="138" spans="1:15" x14ac:dyDescent="0.3">
      <c r="A138" s="15" t="str">
        <f>INDEX('R1. Scenario specifications'!$C$11:$C$49,MATCH($B138,'R1. Scenario specifications'!$A$11:$A$49,0))</f>
        <v>Current 2DS, 2030 start, 'Expect the Unexpected' but with most conservative biomass CCS / NET technology cost assumptions</v>
      </c>
      <c r="B138" s="15" t="s">
        <v>18</v>
      </c>
      <c r="C138" s="15" t="s">
        <v>72</v>
      </c>
      <c r="D138" s="15" t="s">
        <v>268</v>
      </c>
      <c r="E138" s="16">
        <v>11.2241111111111</v>
      </c>
      <c r="F138" s="16">
        <v>12.249511111111101</v>
      </c>
      <c r="G138" s="16">
        <v>13.0611055551111</v>
      </c>
      <c r="H138" s="16">
        <v>13.059905555111095</v>
      </c>
      <c r="I138" s="16">
        <v>13.056802652205363</v>
      </c>
      <c r="J138" s="16">
        <v>13.058648114916753</v>
      </c>
      <c r="K138" s="16">
        <v>13.075532594247676</v>
      </c>
      <c r="L138" s="16">
        <v>53.691548944101655</v>
      </c>
      <c r="M138" s="16">
        <v>53.688870228877761</v>
      </c>
      <c r="N138" s="16">
        <v>53.686470228877859</v>
      </c>
      <c r="O138" s="16">
        <v>53.684070228877864</v>
      </c>
    </row>
    <row r="139" spans="1:15" x14ac:dyDescent="0.3">
      <c r="A139" s="15" t="str">
        <f>INDEX('R1. Scenario specifications'!$C$11:$C$49,MATCH($B139,'R1. Scenario specifications'!$A$11:$A$49,0))</f>
        <v>Current 2DS, 2030 start, 'Expect the Unexpected' but with most conservative biomass CCS / NET technology cost assumptions</v>
      </c>
      <c r="B139" s="15" t="s">
        <v>18</v>
      </c>
      <c r="C139" s="15" t="s">
        <v>76</v>
      </c>
      <c r="D139" s="15" t="s">
        <v>267</v>
      </c>
      <c r="E139" s="16">
        <v>0.31124745380476826</v>
      </c>
      <c r="F139" s="16">
        <v>0.28314462712947408</v>
      </c>
      <c r="G139" s="16">
        <v>0.23818010444900301</v>
      </c>
      <c r="H139" s="16">
        <v>0.15878673629933501</v>
      </c>
      <c r="I139" s="16">
        <v>7.9393368149667701E-2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</row>
    <row r="140" spans="1:15" x14ac:dyDescent="0.3">
      <c r="A140" s="15" t="str">
        <f>INDEX('R1. Scenario specifications'!$C$11:$C$49,MATCH($B140,'R1. Scenario specifications'!$A$11:$A$49,0))</f>
        <v>Current 2DS, 2030 start, 'Expect the Unexpected' but with most conservative biomass CCS / NET technology cost assumptions</v>
      </c>
      <c r="B140" s="15" t="s">
        <v>18</v>
      </c>
      <c r="C140" s="15" t="s">
        <v>73</v>
      </c>
      <c r="D140" s="15" t="s">
        <v>269</v>
      </c>
      <c r="E140" s="16">
        <v>217.76839471634247</v>
      </c>
      <c r="F140" s="16">
        <v>242.99857406704328</v>
      </c>
      <c r="G140" s="16">
        <v>365.36686102816446</v>
      </c>
      <c r="H140" s="16">
        <v>591.09736891590751</v>
      </c>
      <c r="I140" s="16">
        <v>2436.2892472667381</v>
      </c>
      <c r="J140" s="16">
        <v>4011.2630518452643</v>
      </c>
      <c r="K140" s="16">
        <v>5611.3655625206511</v>
      </c>
      <c r="L140" s="16">
        <v>8052.2433067943475</v>
      </c>
      <c r="M140" s="16">
        <v>11794.923370452481</v>
      </c>
      <c r="N140" s="16">
        <v>18700.735588172996</v>
      </c>
      <c r="O140" s="16">
        <v>23963.480514216124</v>
      </c>
    </row>
    <row r="141" spans="1:15" x14ac:dyDescent="0.3">
      <c r="A141" s="15" t="str">
        <f>INDEX('R1. Scenario specifications'!$C$11:$C$49,MATCH($B141,'R1. Scenario specifications'!$A$11:$A$49,0))</f>
        <v>Current 1.5DS, 2020 start, 'Expect the Unexpected'</v>
      </c>
      <c r="B141" s="15" t="s">
        <v>19</v>
      </c>
      <c r="C141" s="15" t="s">
        <v>64</v>
      </c>
      <c r="D141" s="15" t="s">
        <v>262</v>
      </c>
      <c r="E141" s="16">
        <v>19.526838931037336</v>
      </c>
      <c r="F141" s="16">
        <v>26.293537578267138</v>
      </c>
      <c r="G141" s="16">
        <v>116.2027361393006</v>
      </c>
      <c r="H141" s="16">
        <v>592.69483593091252</v>
      </c>
      <c r="I141" s="16">
        <v>663.45455232937627</v>
      </c>
      <c r="J141" s="16">
        <v>567.78156033922721</v>
      </c>
      <c r="K141" s="16">
        <v>86.30853140875891</v>
      </c>
      <c r="L141" s="16">
        <v>5.9551159415581498</v>
      </c>
      <c r="M141" s="16">
        <v>5.1880722758114004</v>
      </c>
      <c r="N141" s="16">
        <v>5.1880722758114004</v>
      </c>
      <c r="O141" s="16">
        <v>6.0004500660241202</v>
      </c>
    </row>
    <row r="142" spans="1:15" x14ac:dyDescent="0.3">
      <c r="A142" s="15" t="str">
        <f>INDEX('R1. Scenario specifications'!$C$11:$C$49,MATCH($B142,'R1. Scenario specifications'!$A$11:$A$49,0))</f>
        <v>Current 1.5DS, 2020 start, 'Expect the Unexpected'</v>
      </c>
      <c r="B142" s="15" t="s">
        <v>19</v>
      </c>
      <c r="C142" s="15" t="s">
        <v>74</v>
      </c>
      <c r="D142" s="15" t="s">
        <v>262</v>
      </c>
      <c r="E142" s="16">
        <v>0</v>
      </c>
      <c r="F142" s="16">
        <v>0</v>
      </c>
      <c r="G142" s="16">
        <v>0</v>
      </c>
      <c r="H142" s="16">
        <v>14.511077334403916</v>
      </c>
      <c r="I142" s="16">
        <v>431.74902130401506</v>
      </c>
      <c r="J142" s="16">
        <v>1472.3803964903848</v>
      </c>
      <c r="K142" s="16">
        <v>2574.0067615352209</v>
      </c>
      <c r="L142" s="16">
        <v>2789.9854887293186</v>
      </c>
      <c r="M142" s="16">
        <v>2793.2059342346747</v>
      </c>
      <c r="N142" s="16">
        <v>3266.2989627650554</v>
      </c>
      <c r="O142" s="16">
        <v>3484.2337916473252</v>
      </c>
    </row>
    <row r="143" spans="1:15" x14ac:dyDescent="0.3">
      <c r="A143" s="15" t="str">
        <f>INDEX('R1. Scenario specifications'!$C$11:$C$49,MATCH($B143,'R1. Scenario specifications'!$A$11:$A$49,0))</f>
        <v>Current 1.5DS, 2020 start, 'Expect the Unexpected'</v>
      </c>
      <c r="B143" s="15" t="s">
        <v>19</v>
      </c>
      <c r="C143" s="15" t="s">
        <v>65</v>
      </c>
      <c r="D143" s="15" t="s">
        <v>263</v>
      </c>
      <c r="E143" s="16">
        <v>1559.1151167828541</v>
      </c>
      <c r="F143" s="16">
        <v>1805.0000000000007</v>
      </c>
      <c r="G143" s="16">
        <v>1805.0000000000007</v>
      </c>
      <c r="H143" s="16">
        <v>1442.4317981122215</v>
      </c>
      <c r="I143" s="16">
        <v>475.48267438420936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</row>
    <row r="144" spans="1:15" x14ac:dyDescent="0.3">
      <c r="A144" s="15" t="str">
        <f>INDEX('R1. Scenario specifications'!$C$11:$C$49,MATCH($B144,'R1. Scenario specifications'!$A$11:$A$49,0))</f>
        <v>Current 1.5DS, 2020 start, 'Expect the Unexpected'</v>
      </c>
      <c r="B144" s="15" t="s">
        <v>19</v>
      </c>
      <c r="C144" s="15" t="s">
        <v>66</v>
      </c>
      <c r="D144" s="15" t="s">
        <v>264</v>
      </c>
      <c r="E144" s="16">
        <v>1036.6918682936412</v>
      </c>
      <c r="F144" s="16">
        <v>1662.4440689496698</v>
      </c>
      <c r="G144" s="16">
        <v>2170.7398065245934</v>
      </c>
      <c r="H144" s="16">
        <v>2361.5015031946659</v>
      </c>
      <c r="I144" s="16">
        <v>1365.6076936438658</v>
      </c>
      <c r="J144" s="16">
        <v>463.82936460246822</v>
      </c>
      <c r="K144" s="16">
        <v>197.03226985612389</v>
      </c>
      <c r="L144" s="16">
        <v>119.9203140649221</v>
      </c>
      <c r="M144" s="16">
        <v>231.94041683951838</v>
      </c>
      <c r="N144" s="16">
        <v>201.73507553769221</v>
      </c>
      <c r="O144" s="16">
        <v>211.62257299358322</v>
      </c>
    </row>
    <row r="145" spans="1:15" x14ac:dyDescent="0.3">
      <c r="A145" s="15" t="str">
        <f>INDEX('R1. Scenario specifications'!$C$11:$C$49,MATCH($B145,'R1. Scenario specifications'!$A$11:$A$49,0))</f>
        <v>Current 1.5DS, 2020 start, 'Expect the Unexpected'</v>
      </c>
      <c r="B145" s="15" t="s">
        <v>19</v>
      </c>
      <c r="C145" s="15" t="s">
        <v>75</v>
      </c>
      <c r="D145" s="15" t="s">
        <v>264</v>
      </c>
      <c r="E145" s="16">
        <v>0</v>
      </c>
      <c r="F145" s="16">
        <v>0</v>
      </c>
      <c r="G145" s="16">
        <v>0</v>
      </c>
      <c r="H145" s="16">
        <v>0.49496766559608701</v>
      </c>
      <c r="I145" s="16">
        <v>132.15829436622516</v>
      </c>
      <c r="J145" s="16">
        <v>1477.8462521840565</v>
      </c>
      <c r="K145" s="16">
        <v>3031.0957982497944</v>
      </c>
      <c r="L145" s="16">
        <v>2980.9751149422455</v>
      </c>
      <c r="M145" s="16">
        <v>1822.8211181838237</v>
      </c>
      <c r="N145" s="16">
        <v>845.0565449002155</v>
      </c>
      <c r="O145" s="16">
        <v>1380.7300377617255</v>
      </c>
    </row>
    <row r="146" spans="1:15" x14ac:dyDescent="0.3">
      <c r="A146" s="15" t="str">
        <f>INDEX('R1. Scenario specifications'!$C$11:$C$49,MATCH($B146,'R1. Scenario specifications'!$A$11:$A$49,0))</f>
        <v>Current 1.5DS, 2020 start, 'Expect the Unexpected'</v>
      </c>
      <c r="B146" s="15" t="s">
        <v>19</v>
      </c>
      <c r="C146" s="15" t="s">
        <v>67</v>
      </c>
      <c r="D146" s="15" t="s">
        <v>267</v>
      </c>
      <c r="E146" s="16">
        <v>31.122062759818384</v>
      </c>
      <c r="F146" s="16">
        <v>28.670816918420648</v>
      </c>
      <c r="G146" s="16">
        <v>108.08507790610373</v>
      </c>
      <c r="H146" s="16">
        <v>224.19457066317204</v>
      </c>
      <c r="I146" s="16">
        <v>780.3542722542004</v>
      </c>
      <c r="J146" s="16">
        <v>989.44047677654476</v>
      </c>
      <c r="K146" s="16">
        <v>983.9868007329477</v>
      </c>
      <c r="L146" s="16">
        <v>867.71171201185189</v>
      </c>
      <c r="M146" s="16">
        <v>417.33048944082009</v>
      </c>
      <c r="N146" s="16">
        <v>350.19016771264296</v>
      </c>
      <c r="O146" s="16">
        <v>773.5351261924834</v>
      </c>
    </row>
    <row r="147" spans="1:15" x14ac:dyDescent="0.3">
      <c r="A147" s="15" t="str">
        <f>INDEX('R1. Scenario specifications'!$C$11:$C$49,MATCH($B147,'R1. Scenario specifications'!$A$11:$A$49,0))</f>
        <v>Current 1.5DS, 2020 start, 'Expect the Unexpected'</v>
      </c>
      <c r="B147" s="15" t="s">
        <v>19</v>
      </c>
      <c r="C147" s="15" t="s">
        <v>68</v>
      </c>
      <c r="D147" s="15" t="s">
        <v>265</v>
      </c>
      <c r="E147" s="16">
        <v>738.24098154394619</v>
      </c>
      <c r="F147" s="16">
        <v>742.10319821571034</v>
      </c>
      <c r="G147" s="16">
        <v>985.08724812164996</v>
      </c>
      <c r="H147" s="16">
        <v>1230.9322716581205</v>
      </c>
      <c r="I147" s="16">
        <v>1969.6578948678359</v>
      </c>
      <c r="J147" s="16">
        <v>2398.4311917890259</v>
      </c>
      <c r="K147" s="16">
        <v>2709.8739194722652</v>
      </c>
      <c r="L147" s="16">
        <v>2767.7254353896933</v>
      </c>
      <c r="M147" s="16">
        <v>2889.7189289077805</v>
      </c>
      <c r="N147" s="16">
        <v>3283.8055730392998</v>
      </c>
      <c r="O147" s="16">
        <v>3408.6898982638509</v>
      </c>
    </row>
    <row r="148" spans="1:15" x14ac:dyDescent="0.3">
      <c r="A148" s="15" t="str">
        <f>INDEX('R1. Scenario specifications'!$C$11:$C$49,MATCH($B148,'R1. Scenario specifications'!$A$11:$A$49,0))</f>
        <v>Current 1.5DS, 2020 start, 'Expect the Unexpected'</v>
      </c>
      <c r="B148" s="15" t="s">
        <v>19</v>
      </c>
      <c r="C148" s="15" t="s">
        <v>69</v>
      </c>
      <c r="D148" s="15" t="s">
        <v>266</v>
      </c>
      <c r="E148" s="16">
        <v>381.69394199846289</v>
      </c>
      <c r="F148" s="16">
        <v>393.99999999999972</v>
      </c>
      <c r="G148" s="16">
        <v>647.54384646462074</v>
      </c>
      <c r="H148" s="16">
        <v>602.70600668291604</v>
      </c>
      <c r="I148" s="16">
        <v>749.08092157906617</v>
      </c>
      <c r="J148" s="16">
        <v>969.75133527253342</v>
      </c>
      <c r="K148" s="16">
        <v>1014.768611490369</v>
      </c>
      <c r="L148" s="16">
        <v>1089.6127484196327</v>
      </c>
      <c r="M148" s="16">
        <v>1168.0511694044321</v>
      </c>
      <c r="N148" s="16">
        <v>1417.1358976762779</v>
      </c>
      <c r="O148" s="16">
        <v>1482.4943388069485</v>
      </c>
    </row>
    <row r="149" spans="1:15" x14ac:dyDescent="0.3">
      <c r="A149" s="15" t="str">
        <f>INDEX('R1. Scenario specifications'!$C$11:$C$49,MATCH($B149,'R1. Scenario specifications'!$A$11:$A$49,0))</f>
        <v>Current 1.5DS, 2020 start, 'Expect the Unexpected'</v>
      </c>
      <c r="B149" s="15" t="s">
        <v>19</v>
      </c>
      <c r="C149" s="15" t="s">
        <v>70</v>
      </c>
      <c r="D149" s="15" t="s">
        <v>267</v>
      </c>
      <c r="E149" s="16">
        <v>431.38841726417206</v>
      </c>
      <c r="F149" s="16">
        <v>452.4364981864552</v>
      </c>
      <c r="G149" s="16">
        <v>452.8330666776244</v>
      </c>
      <c r="H149" s="16">
        <v>256.36743613296568</v>
      </c>
      <c r="I149" s="16">
        <v>125.594151178502</v>
      </c>
      <c r="J149" s="16">
        <v>4.8331547564470165</v>
      </c>
      <c r="K149" s="16">
        <v>44.059391659221994</v>
      </c>
      <c r="L149" s="16">
        <v>46.204297821954199</v>
      </c>
      <c r="M149" s="16">
        <v>64.749519662908625</v>
      </c>
      <c r="N149" s="16">
        <v>69.594368298541042</v>
      </c>
      <c r="O149" s="16">
        <v>195.49447045875789</v>
      </c>
    </row>
    <row r="150" spans="1:15" x14ac:dyDescent="0.3">
      <c r="A150" s="15" t="str">
        <f>INDEX('R1. Scenario specifications'!$C$11:$C$49,MATCH($B150,'R1. Scenario specifications'!$A$11:$A$49,0))</f>
        <v>Current 1.5DS, 2020 start, 'Expect the Unexpected'</v>
      </c>
      <c r="B150" s="15" t="s">
        <v>19</v>
      </c>
      <c r="C150" s="15" t="s">
        <v>71</v>
      </c>
      <c r="D150" s="15" t="s">
        <v>268</v>
      </c>
      <c r="E150" s="16">
        <v>13.930776255707762</v>
      </c>
      <c r="F150" s="16">
        <v>96.560908546679059</v>
      </c>
      <c r="G150" s="16">
        <v>269.93412382738461</v>
      </c>
      <c r="H150" s="16">
        <v>1297.5330096393889</v>
      </c>
      <c r="I150" s="16">
        <v>4850.5136052226771</v>
      </c>
      <c r="J150" s="16">
        <v>11170.041407623485</v>
      </c>
      <c r="K150" s="16">
        <v>16812.458806359798</v>
      </c>
      <c r="L150" s="16">
        <v>16925.94249191121</v>
      </c>
      <c r="M150" s="16">
        <v>19108.756320501539</v>
      </c>
      <c r="N150" s="16">
        <v>21623.997930685586</v>
      </c>
      <c r="O150" s="16">
        <v>24848.412536855307</v>
      </c>
    </row>
    <row r="151" spans="1:15" x14ac:dyDescent="0.3">
      <c r="A151" s="15" t="str">
        <f>INDEX('R1. Scenario specifications'!$C$11:$C$49,MATCH($B151,'R1. Scenario specifications'!$A$11:$A$49,0))</f>
        <v>Current 1.5DS, 2020 start, 'Expect the Unexpected'</v>
      </c>
      <c r="B151" s="15" t="s">
        <v>19</v>
      </c>
      <c r="C151" s="15" t="s">
        <v>72</v>
      </c>
      <c r="D151" s="15" t="s">
        <v>268</v>
      </c>
      <c r="E151" s="16">
        <v>11.2241111111111</v>
      </c>
      <c r="F151" s="16">
        <v>12.249511111111101</v>
      </c>
      <c r="G151" s="16">
        <v>13.0611055551111</v>
      </c>
      <c r="H151" s="16">
        <v>17.137627778108264</v>
      </c>
      <c r="I151" s="16">
        <v>81.183315433749982</v>
      </c>
      <c r="J151" s="16">
        <v>115.88561128681934</v>
      </c>
      <c r="K151" s="16">
        <v>219.52656606839281</v>
      </c>
      <c r="L151" s="16">
        <v>219.52252930705191</v>
      </c>
      <c r="M151" s="16">
        <v>271.86897302894187</v>
      </c>
      <c r="N151" s="16">
        <v>271.86577302894199</v>
      </c>
      <c r="O151" s="16">
        <v>271.86259285479082</v>
      </c>
    </row>
    <row r="152" spans="1:15" x14ac:dyDescent="0.3">
      <c r="A152" s="15" t="str">
        <f>INDEX('R1. Scenario specifications'!$C$11:$C$49,MATCH($B152,'R1. Scenario specifications'!$A$11:$A$49,0))</f>
        <v>Current 1.5DS, 2020 start, 'Expect the Unexpected'</v>
      </c>
      <c r="B152" s="15" t="s">
        <v>19</v>
      </c>
      <c r="C152" s="15" t="s">
        <v>76</v>
      </c>
      <c r="D152" s="15" t="s">
        <v>267</v>
      </c>
      <c r="E152" s="16">
        <v>0.31124745380476826</v>
      </c>
      <c r="F152" s="16">
        <v>0.28314462712947408</v>
      </c>
      <c r="G152" s="16">
        <v>0.23818010444900301</v>
      </c>
      <c r="H152" s="16">
        <v>0.15878673629933501</v>
      </c>
      <c r="I152" s="16">
        <v>7.9393368149667701E-2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</row>
    <row r="153" spans="1:15" x14ac:dyDescent="0.3">
      <c r="A153" s="15" t="str">
        <f>INDEX('R1. Scenario specifications'!$C$11:$C$49,MATCH($B153,'R1. Scenario specifications'!$A$11:$A$49,0))</f>
        <v>Current 1.5DS, 2020 start, 'Expect the Unexpected'</v>
      </c>
      <c r="B153" s="15" t="s">
        <v>19</v>
      </c>
      <c r="C153" s="15" t="s">
        <v>73</v>
      </c>
      <c r="D153" s="15" t="s">
        <v>269</v>
      </c>
      <c r="E153" s="16">
        <v>217.76839471634247</v>
      </c>
      <c r="F153" s="16">
        <v>242.99857406704328</v>
      </c>
      <c r="G153" s="16">
        <v>365.36686102816446</v>
      </c>
      <c r="H153" s="16">
        <v>1715.4912225639946</v>
      </c>
      <c r="I153" s="16">
        <v>4252.8373547967412</v>
      </c>
      <c r="J153" s="16">
        <v>8368.8606735077101</v>
      </c>
      <c r="K153" s="16">
        <v>11746.768632319232</v>
      </c>
      <c r="L153" s="16">
        <v>10785.938638840929</v>
      </c>
      <c r="M153" s="16">
        <v>14812.624075331159</v>
      </c>
      <c r="N153" s="16">
        <v>19870.908755067609</v>
      </c>
      <c r="O153" s="16">
        <v>25286.0060330382</v>
      </c>
    </row>
    <row r="154" spans="1:15" x14ac:dyDescent="0.3">
      <c r="A154" s="15" t="str">
        <f>INDEX('R1. Scenario specifications'!$C$11:$C$49,MATCH($B154,'R1. Scenario specifications'!$A$11:$A$49,0))</f>
        <v>Current 1.5DS, 2030 start, 'Expect the Unexpected'</v>
      </c>
      <c r="B154" s="15" t="s">
        <v>20</v>
      </c>
      <c r="C154" s="15" t="s">
        <v>64</v>
      </c>
      <c r="D154" s="15" t="s">
        <v>262</v>
      </c>
      <c r="E154" s="16">
        <v>19.526838931037336</v>
      </c>
      <c r="F154" s="16">
        <v>26.293537578267138</v>
      </c>
      <c r="G154" s="16">
        <v>116.2027361393006</v>
      </c>
      <c r="H154" s="16">
        <v>450.71847138715748</v>
      </c>
      <c r="I154" s="16">
        <v>1000.7997464728312</v>
      </c>
      <c r="J154" s="16">
        <v>907.23033915610335</v>
      </c>
      <c r="K154" s="16">
        <v>586.80805567430309</v>
      </c>
      <c r="L154" s="16">
        <v>27.133081519892944</v>
      </c>
      <c r="M154" s="16">
        <v>19.100334747148345</v>
      </c>
      <c r="N154" s="16">
        <v>5.97950329256585</v>
      </c>
      <c r="O154" s="16">
        <v>5.97950329256585</v>
      </c>
    </row>
    <row r="155" spans="1:15" x14ac:dyDescent="0.3">
      <c r="A155" s="15" t="str">
        <f>INDEX('R1. Scenario specifications'!$C$11:$C$49,MATCH($B155,'R1. Scenario specifications'!$A$11:$A$49,0))</f>
        <v>Current 1.5DS, 2030 start, 'Expect the Unexpected'</v>
      </c>
      <c r="B155" s="15" t="s">
        <v>20</v>
      </c>
      <c r="C155" s="15" t="s">
        <v>74</v>
      </c>
      <c r="D155" s="15" t="s">
        <v>262</v>
      </c>
      <c r="E155" s="16">
        <v>0</v>
      </c>
      <c r="F155" s="16">
        <v>0</v>
      </c>
      <c r="G155" s="16">
        <v>0</v>
      </c>
      <c r="H155" s="16">
        <v>0</v>
      </c>
      <c r="I155" s="16">
        <v>13.51935889512888</v>
      </c>
      <c r="J155" s="16">
        <v>979.60038372006443</v>
      </c>
      <c r="K155" s="16">
        <v>3292.9428488106714</v>
      </c>
      <c r="L155" s="16">
        <v>4686.3614114695356</v>
      </c>
      <c r="M155" s="16">
        <v>3744.7038843877344</v>
      </c>
      <c r="N155" s="16">
        <v>2030.5584399283878</v>
      </c>
      <c r="O155" s="16">
        <v>2358.5518017023969</v>
      </c>
    </row>
    <row r="156" spans="1:15" x14ac:dyDescent="0.3">
      <c r="A156" s="15" t="str">
        <f>INDEX('R1. Scenario specifications'!$C$11:$C$49,MATCH($B156,'R1. Scenario specifications'!$A$11:$A$49,0))</f>
        <v>Current 1.5DS, 2030 start, 'Expect the Unexpected'</v>
      </c>
      <c r="B156" s="15" t="s">
        <v>20</v>
      </c>
      <c r="C156" s="15" t="s">
        <v>65</v>
      </c>
      <c r="D156" s="15" t="s">
        <v>263</v>
      </c>
      <c r="E156" s="16">
        <v>1559.1151167828541</v>
      </c>
      <c r="F156" s="16">
        <v>1805.0000000000007</v>
      </c>
      <c r="G156" s="16">
        <v>1805.0000000000007</v>
      </c>
      <c r="H156" s="16">
        <v>1442.4317981122215</v>
      </c>
      <c r="I156" s="16">
        <v>475.48267438420936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</row>
    <row r="157" spans="1:15" x14ac:dyDescent="0.3">
      <c r="A157" s="15" t="str">
        <f>INDEX('R1. Scenario specifications'!$C$11:$C$49,MATCH($B157,'R1. Scenario specifications'!$A$11:$A$49,0))</f>
        <v>Current 1.5DS, 2030 start, 'Expect the Unexpected'</v>
      </c>
      <c r="B157" s="15" t="s">
        <v>20</v>
      </c>
      <c r="C157" s="15" t="s">
        <v>66</v>
      </c>
      <c r="D157" s="15" t="s">
        <v>264</v>
      </c>
      <c r="E157" s="16">
        <v>1036.6918682936412</v>
      </c>
      <c r="F157" s="16">
        <v>1662.4440689496698</v>
      </c>
      <c r="G157" s="16">
        <v>2170.7398065245934</v>
      </c>
      <c r="H157" s="16">
        <v>2025.6229693718635</v>
      </c>
      <c r="I157" s="16">
        <v>1156.3892284858796</v>
      </c>
      <c r="J157" s="16">
        <v>330.45785564577881</v>
      </c>
      <c r="K157" s="16">
        <v>322.6195840696393</v>
      </c>
      <c r="L157" s="16">
        <v>175.51614451111848</v>
      </c>
      <c r="M157" s="16">
        <v>438.16273698760494</v>
      </c>
      <c r="N157" s="16">
        <v>671.55194221399779</v>
      </c>
      <c r="O157" s="16">
        <v>638.65204179682496</v>
      </c>
    </row>
    <row r="158" spans="1:15" x14ac:dyDescent="0.3">
      <c r="A158" s="15" t="str">
        <f>INDEX('R1. Scenario specifications'!$C$11:$C$49,MATCH($B158,'R1. Scenario specifications'!$A$11:$A$49,0))</f>
        <v>Current 1.5DS, 2030 start, 'Expect the Unexpected'</v>
      </c>
      <c r="B158" s="15" t="s">
        <v>20</v>
      </c>
      <c r="C158" s="15" t="s">
        <v>75</v>
      </c>
      <c r="D158" s="15" t="s">
        <v>264</v>
      </c>
      <c r="E158" s="16">
        <v>0</v>
      </c>
      <c r="F158" s="16">
        <v>0</v>
      </c>
      <c r="G158" s="16">
        <v>0</v>
      </c>
      <c r="H158" s="16">
        <v>0</v>
      </c>
      <c r="I158" s="16">
        <v>1.4866861048711228</v>
      </c>
      <c r="J158" s="16">
        <v>294.96365169475911</v>
      </c>
      <c r="K158" s="16">
        <v>1250.563727917551</v>
      </c>
      <c r="L158" s="16">
        <v>1993.7394620062112</v>
      </c>
      <c r="M158" s="16">
        <v>1700.2624964163263</v>
      </c>
      <c r="N158" s="16">
        <v>744.66242019353535</v>
      </c>
      <c r="O158" s="16">
        <v>140.64470709580058</v>
      </c>
    </row>
    <row r="159" spans="1:15" x14ac:dyDescent="0.3">
      <c r="A159" s="15" t="str">
        <f>INDEX('R1. Scenario specifications'!$C$11:$C$49,MATCH($B159,'R1. Scenario specifications'!$A$11:$A$49,0))</f>
        <v>Current 1.5DS, 2030 start, 'Expect the Unexpected'</v>
      </c>
      <c r="B159" s="15" t="s">
        <v>20</v>
      </c>
      <c r="C159" s="15" t="s">
        <v>67</v>
      </c>
      <c r="D159" s="15" t="s">
        <v>267</v>
      </c>
      <c r="E159" s="16">
        <v>31.122062759818384</v>
      </c>
      <c r="F159" s="16">
        <v>28.670816918420648</v>
      </c>
      <c r="G159" s="16">
        <v>108.08507790610373</v>
      </c>
      <c r="H159" s="16">
        <v>153.75032540730504</v>
      </c>
      <c r="I159" s="16">
        <v>490.69126374089376</v>
      </c>
      <c r="J159" s="16">
        <v>1195.5466347151182</v>
      </c>
      <c r="K159" s="16">
        <v>1179.5942724321721</v>
      </c>
      <c r="L159" s="16">
        <v>1127.8131903671697</v>
      </c>
      <c r="M159" s="16">
        <v>793.86519887848658</v>
      </c>
      <c r="N159" s="16">
        <v>230.86222294650247</v>
      </c>
      <c r="O159" s="16">
        <v>272.45043604609145</v>
      </c>
    </row>
    <row r="160" spans="1:15" x14ac:dyDescent="0.3">
      <c r="A160" s="15" t="str">
        <f>INDEX('R1. Scenario specifications'!$C$11:$C$49,MATCH($B160,'R1. Scenario specifications'!$A$11:$A$49,0))</f>
        <v>Current 1.5DS, 2030 start, 'Expect the Unexpected'</v>
      </c>
      <c r="B160" s="15" t="s">
        <v>20</v>
      </c>
      <c r="C160" s="15" t="s">
        <v>68</v>
      </c>
      <c r="D160" s="15" t="s">
        <v>265</v>
      </c>
      <c r="E160" s="16">
        <v>738.24098154394619</v>
      </c>
      <c r="F160" s="16">
        <v>742.10319821571034</v>
      </c>
      <c r="G160" s="16">
        <v>985.08724812164996</v>
      </c>
      <c r="H160" s="16">
        <v>1189.6433262038427</v>
      </c>
      <c r="I160" s="16">
        <v>1432.9894091810133</v>
      </c>
      <c r="J160" s="16">
        <v>2275.887950942898</v>
      </c>
      <c r="K160" s="16">
        <v>2882.7035731857072</v>
      </c>
      <c r="L160" s="16">
        <v>2895.8957772525218</v>
      </c>
      <c r="M160" s="16">
        <v>2906.8629614467527</v>
      </c>
      <c r="N160" s="16">
        <v>2991.705973852138</v>
      </c>
      <c r="O160" s="16">
        <v>3218.8119717707445</v>
      </c>
    </row>
    <row r="161" spans="1:15" x14ac:dyDescent="0.3">
      <c r="A161" s="15" t="str">
        <f>INDEX('R1. Scenario specifications'!$C$11:$C$49,MATCH($B161,'R1. Scenario specifications'!$A$11:$A$49,0))</f>
        <v>Current 1.5DS, 2030 start, 'Expect the Unexpected'</v>
      </c>
      <c r="B161" s="15" t="s">
        <v>20</v>
      </c>
      <c r="C161" s="15" t="s">
        <v>69</v>
      </c>
      <c r="D161" s="15" t="s">
        <v>266</v>
      </c>
      <c r="E161" s="16">
        <v>381.69394199846289</v>
      </c>
      <c r="F161" s="16">
        <v>393.99999999999972</v>
      </c>
      <c r="G161" s="16">
        <v>647.54384646462074</v>
      </c>
      <c r="H161" s="16">
        <v>602.70600668291604</v>
      </c>
      <c r="I161" s="16">
        <v>591.32250202718751</v>
      </c>
      <c r="J161" s="16">
        <v>958.48909711629824</v>
      </c>
      <c r="K161" s="16">
        <v>988.6958485243124</v>
      </c>
      <c r="L161" s="16">
        <v>1068.7470532877182</v>
      </c>
      <c r="M161" s="16">
        <v>1106.9944585357762</v>
      </c>
      <c r="N161" s="16">
        <v>1189.9097036404739</v>
      </c>
      <c r="O161" s="16">
        <v>1218.9231869312578</v>
      </c>
    </row>
    <row r="162" spans="1:15" x14ac:dyDescent="0.3">
      <c r="A162" s="15" t="str">
        <f>INDEX('R1. Scenario specifications'!$C$11:$C$49,MATCH($B162,'R1. Scenario specifications'!$A$11:$A$49,0))</f>
        <v>Current 1.5DS, 2030 start, 'Expect the Unexpected'</v>
      </c>
      <c r="B162" s="15" t="s">
        <v>20</v>
      </c>
      <c r="C162" s="15" t="s">
        <v>70</v>
      </c>
      <c r="D162" s="15" t="s">
        <v>267</v>
      </c>
      <c r="E162" s="16">
        <v>431.38841726417206</v>
      </c>
      <c r="F162" s="16">
        <v>452.4364981864552</v>
      </c>
      <c r="G162" s="16">
        <v>452.8330666776244</v>
      </c>
      <c r="H162" s="16">
        <v>253.07952391009411</v>
      </c>
      <c r="I162" s="16">
        <v>123.28089194183521</v>
      </c>
      <c r="J162" s="16">
        <v>2.4264503756641123</v>
      </c>
      <c r="K162" s="16">
        <v>48.000892456349973</v>
      </c>
      <c r="L162" s="16">
        <v>48.000892456349973</v>
      </c>
      <c r="M162" s="16">
        <v>31.204771428254801</v>
      </c>
      <c r="N162" s="16">
        <v>49.611964349926438</v>
      </c>
      <c r="O162" s="16">
        <v>160.07313358285867</v>
      </c>
    </row>
    <row r="163" spans="1:15" x14ac:dyDescent="0.3">
      <c r="A163" s="15" t="str">
        <f>INDEX('R1. Scenario specifications'!$C$11:$C$49,MATCH($B163,'R1. Scenario specifications'!$A$11:$A$49,0))</f>
        <v>Current 1.5DS, 2030 start, 'Expect the Unexpected'</v>
      </c>
      <c r="B163" s="15" t="s">
        <v>20</v>
      </c>
      <c r="C163" s="15" t="s">
        <v>71</v>
      </c>
      <c r="D163" s="15" t="s">
        <v>268</v>
      </c>
      <c r="E163" s="16">
        <v>13.930776255707762</v>
      </c>
      <c r="F163" s="16">
        <v>96.560908546679059</v>
      </c>
      <c r="G163" s="16">
        <v>269.93412382738461</v>
      </c>
      <c r="H163" s="16">
        <v>820.58695544865327</v>
      </c>
      <c r="I163" s="16">
        <v>3631.5291638481913</v>
      </c>
      <c r="J163" s="16">
        <v>9360.8548144192901</v>
      </c>
      <c r="K163" s="16">
        <v>18896.93143499655</v>
      </c>
      <c r="L163" s="16">
        <v>18920.847257019392</v>
      </c>
      <c r="M163" s="16">
        <v>18963.845519191011</v>
      </c>
      <c r="N163" s="16">
        <v>20024.415206832971</v>
      </c>
      <c r="O163" s="16">
        <v>20662.227646177103</v>
      </c>
    </row>
    <row r="164" spans="1:15" x14ac:dyDescent="0.3">
      <c r="A164" s="15" t="str">
        <f>INDEX('R1. Scenario specifications'!$C$11:$C$49,MATCH($B164,'R1. Scenario specifications'!$A$11:$A$49,0))</f>
        <v>Current 1.5DS, 2030 start, 'Expect the Unexpected'</v>
      </c>
      <c r="B164" s="15" t="s">
        <v>20</v>
      </c>
      <c r="C164" s="15" t="s">
        <v>72</v>
      </c>
      <c r="D164" s="15" t="s">
        <v>268</v>
      </c>
      <c r="E164" s="16">
        <v>11.2241111111111</v>
      </c>
      <c r="F164" s="16">
        <v>12.249511111111101</v>
      </c>
      <c r="G164" s="16">
        <v>13.0611055551111</v>
      </c>
      <c r="H164" s="16">
        <v>13.059905555111095</v>
      </c>
      <c r="I164" s="16">
        <v>62.774841495102031</v>
      </c>
      <c r="J164" s="16">
        <v>96.923826649663951</v>
      </c>
      <c r="K164" s="16">
        <v>101.32159988609327</v>
      </c>
      <c r="L164" s="16">
        <v>134.25045632242561</v>
      </c>
      <c r="M164" s="16">
        <v>134.24730040884987</v>
      </c>
      <c r="N164" s="16">
        <v>134.24425739492773</v>
      </c>
      <c r="O164" s="16">
        <v>134.24127298872006</v>
      </c>
    </row>
    <row r="165" spans="1:15" x14ac:dyDescent="0.3">
      <c r="A165" s="15" t="str">
        <f>INDEX('R1. Scenario specifications'!$C$11:$C$49,MATCH($B165,'R1. Scenario specifications'!$A$11:$A$49,0))</f>
        <v>Current 1.5DS, 2030 start, 'Expect the Unexpected'</v>
      </c>
      <c r="B165" s="15" t="s">
        <v>20</v>
      </c>
      <c r="C165" s="15" t="s">
        <v>76</v>
      </c>
      <c r="D165" s="15" t="s">
        <v>267</v>
      </c>
      <c r="E165" s="16">
        <v>0.31124745380476826</v>
      </c>
      <c r="F165" s="16">
        <v>0.28314462712947408</v>
      </c>
      <c r="G165" s="16">
        <v>0.23818010444900301</v>
      </c>
      <c r="H165" s="16">
        <v>0.15878673629933501</v>
      </c>
      <c r="I165" s="16">
        <v>7.9393368149667701E-2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</row>
    <row r="166" spans="1:15" x14ac:dyDescent="0.3">
      <c r="A166" s="15" t="str">
        <f>INDEX('R1. Scenario specifications'!$C$11:$C$49,MATCH($B166,'R1. Scenario specifications'!$A$11:$A$49,0))</f>
        <v>Current 1.5DS, 2030 start, 'Expect the Unexpected'</v>
      </c>
      <c r="B166" s="15" t="s">
        <v>20</v>
      </c>
      <c r="C166" s="15" t="s">
        <v>73</v>
      </c>
      <c r="D166" s="15" t="s">
        <v>269</v>
      </c>
      <c r="E166" s="16">
        <v>217.76839471634247</v>
      </c>
      <c r="F166" s="16">
        <v>242.99857406704328</v>
      </c>
      <c r="G166" s="16">
        <v>365.36686102816446</v>
      </c>
      <c r="H166" s="16">
        <v>591.09736891590751</v>
      </c>
      <c r="I166" s="16">
        <v>2690.813385525189</v>
      </c>
      <c r="J166" s="16">
        <v>6158.7353918646386</v>
      </c>
      <c r="K166" s="16">
        <v>13349.532169715902</v>
      </c>
      <c r="L166" s="16">
        <v>10752.629111767994</v>
      </c>
      <c r="M166" s="16">
        <v>8889.0626663315943</v>
      </c>
      <c r="N166" s="16">
        <v>11852.807558181315</v>
      </c>
      <c r="O166" s="16">
        <v>15188.249424609732</v>
      </c>
    </row>
    <row r="167" spans="1:15" x14ac:dyDescent="0.3">
      <c r="A167" s="15" t="str">
        <f>INDEX('R1. Scenario specifications'!$C$11:$C$49,MATCH($B167,'R1. Scenario specifications'!$A$11:$A$49,0))</f>
        <v>Current 1.5DS, 2020 start, 'Expect the Unexpected' but with cheap renewables</v>
      </c>
      <c r="B167" s="15" t="s">
        <v>21</v>
      </c>
      <c r="C167" s="15" t="s">
        <v>64</v>
      </c>
      <c r="D167" s="15" t="s">
        <v>262</v>
      </c>
      <c r="E167" s="16">
        <v>19.526838931037336</v>
      </c>
      <c r="F167" s="16">
        <v>26.293537578267138</v>
      </c>
      <c r="G167" s="16">
        <v>116.2027361393006</v>
      </c>
      <c r="H167" s="16">
        <v>593.27382680174355</v>
      </c>
      <c r="I167" s="16">
        <v>663.01731175890836</v>
      </c>
      <c r="J167" s="16">
        <v>567.34431976875919</v>
      </c>
      <c r="K167" s="16">
        <v>85.292299967459059</v>
      </c>
      <c r="L167" s="16">
        <v>5.9551159415581498</v>
      </c>
      <c r="M167" s="16">
        <v>5.1880722758114004</v>
      </c>
      <c r="N167" s="16">
        <v>5.1880722758114004</v>
      </c>
      <c r="O167" s="16">
        <v>6.0004500660241202</v>
      </c>
    </row>
    <row r="168" spans="1:15" x14ac:dyDescent="0.3">
      <c r="A168" s="15" t="str">
        <f>INDEX('R1. Scenario specifications'!$C$11:$C$49,MATCH($B168,'R1. Scenario specifications'!$A$11:$A$49,0))</f>
        <v>Current 1.5DS, 2020 start, 'Expect the Unexpected' but with cheap renewables</v>
      </c>
      <c r="B168" s="15" t="s">
        <v>21</v>
      </c>
      <c r="C168" s="15" t="s">
        <v>74</v>
      </c>
      <c r="D168" s="15" t="s">
        <v>262</v>
      </c>
      <c r="E168" s="16">
        <v>0</v>
      </c>
      <c r="F168" s="16">
        <v>0</v>
      </c>
      <c r="G168" s="16">
        <v>0</v>
      </c>
      <c r="H168" s="16">
        <v>14.511077334403916</v>
      </c>
      <c r="I168" s="16">
        <v>431.76189046993204</v>
      </c>
      <c r="J168" s="16">
        <v>1471.957850065709</v>
      </c>
      <c r="K168" s="16">
        <v>2575.8461489051856</v>
      </c>
      <c r="L168" s="16">
        <v>2785.9770556791032</v>
      </c>
      <c r="M168" s="16">
        <v>2785.5701355152123</v>
      </c>
      <c r="N168" s="16">
        <v>3265.4827864075155</v>
      </c>
      <c r="O168" s="16">
        <v>3487.5194255493516</v>
      </c>
    </row>
    <row r="169" spans="1:15" x14ac:dyDescent="0.3">
      <c r="A169" s="15" t="str">
        <f>INDEX('R1. Scenario specifications'!$C$11:$C$49,MATCH($B169,'R1. Scenario specifications'!$A$11:$A$49,0))</f>
        <v>Current 1.5DS, 2020 start, 'Expect the Unexpected' but with cheap renewables</v>
      </c>
      <c r="B169" s="15" t="s">
        <v>21</v>
      </c>
      <c r="C169" s="15" t="s">
        <v>65</v>
      </c>
      <c r="D169" s="15" t="s">
        <v>263</v>
      </c>
      <c r="E169" s="16">
        <v>1559.1151167828541</v>
      </c>
      <c r="F169" s="16">
        <v>1805.0000000000007</v>
      </c>
      <c r="G169" s="16">
        <v>1805.0000000000007</v>
      </c>
      <c r="H169" s="16">
        <v>1442.4317981122215</v>
      </c>
      <c r="I169" s="16">
        <v>475.48267438420936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</row>
    <row r="170" spans="1:15" x14ac:dyDescent="0.3">
      <c r="A170" s="15" t="str">
        <f>INDEX('R1. Scenario specifications'!$C$11:$C$49,MATCH($B170,'R1. Scenario specifications'!$A$11:$A$49,0))</f>
        <v>Current 1.5DS, 2020 start, 'Expect the Unexpected' but with cheap renewables</v>
      </c>
      <c r="B170" s="15" t="s">
        <v>21</v>
      </c>
      <c r="C170" s="15" t="s">
        <v>66</v>
      </c>
      <c r="D170" s="15" t="s">
        <v>264</v>
      </c>
      <c r="E170" s="16">
        <v>1036.6918682936412</v>
      </c>
      <c r="F170" s="16">
        <v>1662.4440689496698</v>
      </c>
      <c r="G170" s="16">
        <v>2170.7398065245934</v>
      </c>
      <c r="H170" s="16">
        <v>2361.9043281879526</v>
      </c>
      <c r="I170" s="16">
        <v>1366.0385541746746</v>
      </c>
      <c r="J170" s="16">
        <v>465.37763141755732</v>
      </c>
      <c r="K170" s="16">
        <v>200.5121590674778</v>
      </c>
      <c r="L170" s="16">
        <v>123.37216773875417</v>
      </c>
      <c r="M170" s="16">
        <v>231.04008548698005</v>
      </c>
      <c r="N170" s="16">
        <v>201.56817689955392</v>
      </c>
      <c r="O170" s="16">
        <v>211.83476509995981</v>
      </c>
    </row>
    <row r="171" spans="1:15" x14ac:dyDescent="0.3">
      <c r="A171" s="15" t="str">
        <f>INDEX('R1. Scenario specifications'!$C$11:$C$49,MATCH($B171,'R1. Scenario specifications'!$A$11:$A$49,0))</f>
        <v>Current 1.5DS, 2020 start, 'Expect the Unexpected' but with cheap renewables</v>
      </c>
      <c r="B171" s="15" t="s">
        <v>21</v>
      </c>
      <c r="C171" s="15" t="s">
        <v>75</v>
      </c>
      <c r="D171" s="15" t="s">
        <v>264</v>
      </c>
      <c r="E171" s="16">
        <v>0</v>
      </c>
      <c r="F171" s="16">
        <v>0</v>
      </c>
      <c r="G171" s="16">
        <v>0</v>
      </c>
      <c r="H171" s="16">
        <v>0.49496766559608701</v>
      </c>
      <c r="I171" s="16">
        <v>132.12005743026742</v>
      </c>
      <c r="J171" s="16">
        <v>1474.8086195765713</v>
      </c>
      <c r="K171" s="16">
        <v>3026.2873280133617</v>
      </c>
      <c r="L171" s="16">
        <v>2978.8542443069946</v>
      </c>
      <c r="M171" s="16">
        <v>1851.8035138501068</v>
      </c>
      <c r="N171" s="16">
        <v>913.96177045239529</v>
      </c>
      <c r="O171" s="16">
        <v>1434.7398127845986</v>
      </c>
    </row>
    <row r="172" spans="1:15" x14ac:dyDescent="0.3">
      <c r="A172" s="15" t="str">
        <f>INDEX('R1. Scenario specifications'!$C$11:$C$49,MATCH($B172,'R1. Scenario specifications'!$A$11:$A$49,0))</f>
        <v>Current 1.5DS, 2020 start, 'Expect the Unexpected' but with cheap renewables</v>
      </c>
      <c r="B172" s="15" t="s">
        <v>21</v>
      </c>
      <c r="C172" s="15" t="s">
        <v>67</v>
      </c>
      <c r="D172" s="15" t="s">
        <v>267</v>
      </c>
      <c r="E172" s="16">
        <v>31.122062759818384</v>
      </c>
      <c r="F172" s="16">
        <v>28.670816918420648</v>
      </c>
      <c r="G172" s="16">
        <v>108.08507790610373</v>
      </c>
      <c r="H172" s="16">
        <v>224.19457066317173</v>
      </c>
      <c r="I172" s="16">
        <v>780.66023284696325</v>
      </c>
      <c r="J172" s="16">
        <v>989.6368220404637</v>
      </c>
      <c r="K172" s="16">
        <v>984.18314599686676</v>
      </c>
      <c r="L172" s="16">
        <v>867.90805727577197</v>
      </c>
      <c r="M172" s="16">
        <v>416.17601124821624</v>
      </c>
      <c r="N172" s="16">
        <v>343.77935167989602</v>
      </c>
      <c r="O172" s="16">
        <v>728.22105835464481</v>
      </c>
    </row>
    <row r="173" spans="1:15" x14ac:dyDescent="0.3">
      <c r="A173" s="15" t="str">
        <f>INDEX('R1. Scenario specifications'!$C$11:$C$49,MATCH($B173,'R1. Scenario specifications'!$A$11:$A$49,0))</f>
        <v>Current 1.5DS, 2020 start, 'Expect the Unexpected' but with cheap renewables</v>
      </c>
      <c r="B173" s="15" t="s">
        <v>21</v>
      </c>
      <c r="C173" s="15" t="s">
        <v>68</v>
      </c>
      <c r="D173" s="15" t="s">
        <v>265</v>
      </c>
      <c r="E173" s="16">
        <v>738.24098154394619</v>
      </c>
      <c r="F173" s="16">
        <v>742.10319821571034</v>
      </c>
      <c r="G173" s="16">
        <v>985.08724812164996</v>
      </c>
      <c r="H173" s="16">
        <v>1232.3006653254845</v>
      </c>
      <c r="I173" s="16">
        <v>1972.6029406768434</v>
      </c>
      <c r="J173" s="16">
        <v>2398.9551671817007</v>
      </c>
      <c r="K173" s="16">
        <v>2707.4878865063024</v>
      </c>
      <c r="L173" s="16">
        <v>2765.9444858178749</v>
      </c>
      <c r="M173" s="16">
        <v>2882.4049189714224</v>
      </c>
      <c r="N173" s="16">
        <v>3250.0676130413567</v>
      </c>
      <c r="O173" s="16">
        <v>3376.4245179651803</v>
      </c>
    </row>
    <row r="174" spans="1:15" x14ac:dyDescent="0.3">
      <c r="A174" s="15" t="str">
        <f>INDEX('R1. Scenario specifications'!$C$11:$C$49,MATCH($B174,'R1. Scenario specifications'!$A$11:$A$49,0))</f>
        <v>Current 1.5DS, 2020 start, 'Expect the Unexpected' but with cheap renewables</v>
      </c>
      <c r="B174" s="15" t="s">
        <v>21</v>
      </c>
      <c r="C174" s="15" t="s">
        <v>69</v>
      </c>
      <c r="D174" s="15" t="s">
        <v>266</v>
      </c>
      <c r="E174" s="16">
        <v>381.69394199846289</v>
      </c>
      <c r="F174" s="16">
        <v>393.99999999999972</v>
      </c>
      <c r="G174" s="16">
        <v>647.54384646462074</v>
      </c>
      <c r="H174" s="16">
        <v>602.70600668291604</v>
      </c>
      <c r="I174" s="16">
        <v>749.25096772182314</v>
      </c>
      <c r="J174" s="16">
        <v>969.75133527253342</v>
      </c>
      <c r="K174" s="16">
        <v>1014.768611490369</v>
      </c>
      <c r="L174" s="16">
        <v>1089.6127484196327</v>
      </c>
      <c r="M174" s="16">
        <v>1159.8042705993362</v>
      </c>
      <c r="N174" s="16">
        <v>1415.0992186064375</v>
      </c>
      <c r="O174" s="16">
        <v>1482.4943388069485</v>
      </c>
    </row>
    <row r="175" spans="1:15" x14ac:dyDescent="0.3">
      <c r="A175" s="15" t="str">
        <f>INDEX('R1. Scenario specifications'!$C$11:$C$49,MATCH($B175,'R1. Scenario specifications'!$A$11:$A$49,0))</f>
        <v>Current 1.5DS, 2020 start, 'Expect the Unexpected' but with cheap renewables</v>
      </c>
      <c r="B175" s="15" t="s">
        <v>21</v>
      </c>
      <c r="C175" s="15" t="s">
        <v>70</v>
      </c>
      <c r="D175" s="15" t="s">
        <v>267</v>
      </c>
      <c r="E175" s="16">
        <v>431.38841726417206</v>
      </c>
      <c r="F175" s="16">
        <v>452.4364981864552</v>
      </c>
      <c r="G175" s="16">
        <v>452.8330666776244</v>
      </c>
      <c r="H175" s="16">
        <v>256.36743613296568</v>
      </c>
      <c r="I175" s="16">
        <v>125.59415117850199</v>
      </c>
      <c r="J175" s="16">
        <v>4.833154756447005</v>
      </c>
      <c r="K175" s="16">
        <v>44.200245377992083</v>
      </c>
      <c r="L175" s="16">
        <v>46.272850503841504</v>
      </c>
      <c r="M175" s="16">
        <v>64.467820162524589</v>
      </c>
      <c r="N175" s="16">
        <v>69.564475772338199</v>
      </c>
      <c r="O175" s="16">
        <v>170.56658503770251</v>
      </c>
    </row>
    <row r="176" spans="1:15" x14ac:dyDescent="0.3">
      <c r="A176" s="15" t="str">
        <f>INDEX('R1. Scenario specifications'!$C$11:$C$49,MATCH($B176,'R1. Scenario specifications'!$A$11:$A$49,0))</f>
        <v>Current 1.5DS, 2020 start, 'Expect the Unexpected' but with cheap renewables</v>
      </c>
      <c r="B176" s="15" t="s">
        <v>21</v>
      </c>
      <c r="C176" s="15" t="s">
        <v>71</v>
      </c>
      <c r="D176" s="15" t="s">
        <v>268</v>
      </c>
      <c r="E176" s="16">
        <v>13.930776255707762</v>
      </c>
      <c r="F176" s="16">
        <v>96.560908546679059</v>
      </c>
      <c r="G176" s="16">
        <v>269.93412382738461</v>
      </c>
      <c r="H176" s="16">
        <v>1297.5330096393889</v>
      </c>
      <c r="I176" s="16">
        <v>4851.2101330052246</v>
      </c>
      <c r="J176" s="16">
        <v>11177.778829362564</v>
      </c>
      <c r="K176" s="16">
        <v>16865.233572621539</v>
      </c>
      <c r="L176" s="16">
        <v>16975.451604142447</v>
      </c>
      <c r="M176" s="16">
        <v>19162.214084368672</v>
      </c>
      <c r="N176" s="16">
        <v>21775.407348464443</v>
      </c>
      <c r="O176" s="16">
        <v>25224.59946539361</v>
      </c>
    </row>
    <row r="177" spans="1:15" x14ac:dyDescent="0.3">
      <c r="A177" s="15" t="str">
        <f>INDEX('R1. Scenario specifications'!$C$11:$C$49,MATCH($B177,'R1. Scenario specifications'!$A$11:$A$49,0))</f>
        <v>Current 1.5DS, 2020 start, 'Expect the Unexpected' but with cheap renewables</v>
      </c>
      <c r="B177" s="15" t="s">
        <v>21</v>
      </c>
      <c r="C177" s="15" t="s">
        <v>72</v>
      </c>
      <c r="D177" s="15" t="s">
        <v>268</v>
      </c>
      <c r="E177" s="16">
        <v>11.2241111111111</v>
      </c>
      <c r="F177" s="16">
        <v>12.249511111111101</v>
      </c>
      <c r="G177" s="16">
        <v>13.0611055551111</v>
      </c>
      <c r="H177" s="16">
        <v>17.137627778107664</v>
      </c>
      <c r="I177" s="16">
        <v>81.158212267483194</v>
      </c>
      <c r="J177" s="16">
        <v>115.7649446745593</v>
      </c>
      <c r="K177" s="16">
        <v>218.94654237095833</v>
      </c>
      <c r="L177" s="16">
        <v>218.94250560961743</v>
      </c>
      <c r="M177" s="16">
        <v>271.96549852117869</v>
      </c>
      <c r="N177" s="16">
        <v>271.96229852117875</v>
      </c>
      <c r="O177" s="16">
        <v>271.95911834702764</v>
      </c>
    </row>
    <row r="178" spans="1:15" x14ac:dyDescent="0.3">
      <c r="A178" s="15" t="str">
        <f>INDEX('R1. Scenario specifications'!$C$11:$C$49,MATCH($B178,'R1. Scenario specifications'!$A$11:$A$49,0))</f>
        <v>Current 1.5DS, 2020 start, 'Expect the Unexpected' but with cheap renewables</v>
      </c>
      <c r="B178" s="15" t="s">
        <v>21</v>
      </c>
      <c r="C178" s="15" t="s">
        <v>76</v>
      </c>
      <c r="D178" s="15" t="s">
        <v>267</v>
      </c>
      <c r="E178" s="16">
        <v>0.31124745380476826</v>
      </c>
      <c r="F178" s="16">
        <v>0.28314462712947408</v>
      </c>
      <c r="G178" s="16">
        <v>0.23818010444900301</v>
      </c>
      <c r="H178" s="16">
        <v>0.15878673629933501</v>
      </c>
      <c r="I178" s="16">
        <v>7.9393368149667701E-2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</row>
    <row r="179" spans="1:15" x14ac:dyDescent="0.3">
      <c r="A179" s="15" t="str">
        <f>INDEX('R1. Scenario specifications'!$C$11:$C$49,MATCH($B179,'R1. Scenario specifications'!$A$11:$A$49,0))</f>
        <v>Current 1.5DS, 2020 start, 'Expect the Unexpected' but with cheap renewables</v>
      </c>
      <c r="B179" s="15" t="s">
        <v>21</v>
      </c>
      <c r="C179" s="15" t="s">
        <v>73</v>
      </c>
      <c r="D179" s="15" t="s">
        <v>269</v>
      </c>
      <c r="E179" s="16">
        <v>217.76839471634247</v>
      </c>
      <c r="F179" s="16">
        <v>242.99857406704328</v>
      </c>
      <c r="G179" s="16">
        <v>365.36686102816446</v>
      </c>
      <c r="H179" s="16">
        <v>1715.4940310139591</v>
      </c>
      <c r="I179" s="16">
        <v>4253.3819564232572</v>
      </c>
      <c r="J179" s="16">
        <v>8371.1172780294964</v>
      </c>
      <c r="K179" s="16">
        <v>11790.052204843012</v>
      </c>
      <c r="L179" s="16">
        <v>10852.415267139708</v>
      </c>
      <c r="M179" s="16">
        <v>14669.353108932126</v>
      </c>
      <c r="N179" s="16">
        <v>19836.489919223615</v>
      </c>
      <c r="O179" s="16">
        <v>25345.637754137337</v>
      </c>
    </row>
    <row r="180" spans="1:15" x14ac:dyDescent="0.3">
      <c r="A180" s="15" t="str">
        <f>INDEX('R1. Scenario specifications'!$C$11:$C$49,MATCH($B180,'R1. Scenario specifications'!$A$11:$A$49,0))</f>
        <v>Current 1.5DS, 2030 start, 'Expect the Unexpected' but with cheap renewables</v>
      </c>
      <c r="B180" s="15" t="s">
        <v>22</v>
      </c>
      <c r="C180" s="15" t="s">
        <v>64</v>
      </c>
      <c r="D180" s="15" t="s">
        <v>262</v>
      </c>
      <c r="E180" s="16">
        <v>19.526838931037336</v>
      </c>
      <c r="F180" s="16">
        <v>26.293537578267138</v>
      </c>
      <c r="G180" s="16">
        <v>116.2027361393006</v>
      </c>
      <c r="H180" s="16">
        <v>450.71847138715748</v>
      </c>
      <c r="I180" s="16">
        <v>1003.6765142904345</v>
      </c>
      <c r="J180" s="16">
        <v>910.1741735624737</v>
      </c>
      <c r="K180" s="16">
        <v>584.59848905750562</v>
      </c>
      <c r="L180" s="16">
        <v>22.046747085492079</v>
      </c>
      <c r="M180" s="16">
        <v>17.27852041558689</v>
      </c>
      <c r="N180" s="16">
        <v>11.83877877457638</v>
      </c>
      <c r="O180" s="16">
        <v>11.83877877457638</v>
      </c>
    </row>
    <row r="181" spans="1:15" x14ac:dyDescent="0.3">
      <c r="A181" s="15" t="str">
        <f>INDEX('R1. Scenario specifications'!$C$11:$C$49,MATCH($B181,'R1. Scenario specifications'!$A$11:$A$49,0))</f>
        <v>Current 1.5DS, 2030 start, 'Expect the Unexpected' but with cheap renewables</v>
      </c>
      <c r="B181" s="15" t="s">
        <v>22</v>
      </c>
      <c r="C181" s="15" t="s">
        <v>74</v>
      </c>
      <c r="D181" s="15" t="s">
        <v>262</v>
      </c>
      <c r="E181" s="16">
        <v>0</v>
      </c>
      <c r="F181" s="16">
        <v>0</v>
      </c>
      <c r="G181" s="16">
        <v>0</v>
      </c>
      <c r="H181" s="16">
        <v>0</v>
      </c>
      <c r="I181" s="16">
        <v>13.51935889512888</v>
      </c>
      <c r="J181" s="16">
        <v>979.69026046704789</v>
      </c>
      <c r="K181" s="16">
        <v>3295.7705633694522</v>
      </c>
      <c r="L181" s="16">
        <v>4692.5369782040525</v>
      </c>
      <c r="M181" s="16">
        <v>3749.4131011941736</v>
      </c>
      <c r="N181" s="16">
        <v>2039.6691220939554</v>
      </c>
      <c r="O181" s="16">
        <v>2364.1421251885376</v>
      </c>
    </row>
    <row r="182" spans="1:15" x14ac:dyDescent="0.3">
      <c r="A182" s="15" t="str">
        <f>INDEX('R1. Scenario specifications'!$C$11:$C$49,MATCH($B182,'R1. Scenario specifications'!$A$11:$A$49,0))</f>
        <v>Current 1.5DS, 2030 start, 'Expect the Unexpected' but with cheap renewables</v>
      </c>
      <c r="B182" s="15" t="s">
        <v>22</v>
      </c>
      <c r="C182" s="15" t="s">
        <v>65</v>
      </c>
      <c r="D182" s="15" t="s">
        <v>263</v>
      </c>
      <c r="E182" s="16">
        <v>1559.1151167828541</v>
      </c>
      <c r="F182" s="16">
        <v>1805.0000000000007</v>
      </c>
      <c r="G182" s="16">
        <v>1805.0000000000007</v>
      </c>
      <c r="H182" s="16">
        <v>1442.4317981122215</v>
      </c>
      <c r="I182" s="16">
        <v>475.48267438420936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</row>
    <row r="183" spans="1:15" x14ac:dyDescent="0.3">
      <c r="A183" s="15" t="str">
        <f>INDEX('R1. Scenario specifications'!$C$11:$C$49,MATCH($B183,'R1. Scenario specifications'!$A$11:$A$49,0))</f>
        <v>Current 1.5DS, 2030 start, 'Expect the Unexpected' but with cheap renewables</v>
      </c>
      <c r="B183" s="15" t="s">
        <v>22</v>
      </c>
      <c r="C183" s="15" t="s">
        <v>66</v>
      </c>
      <c r="D183" s="15" t="s">
        <v>264</v>
      </c>
      <c r="E183" s="16">
        <v>1036.6918682936412</v>
      </c>
      <c r="F183" s="16">
        <v>1662.4440689496698</v>
      </c>
      <c r="G183" s="16">
        <v>2170.7398065245934</v>
      </c>
      <c r="H183" s="16">
        <v>2025.6229693718635</v>
      </c>
      <c r="I183" s="16">
        <v>1154.9682296466106</v>
      </c>
      <c r="J183" s="16">
        <v>329.0368568065096</v>
      </c>
      <c r="K183" s="16">
        <v>321.19858523036919</v>
      </c>
      <c r="L183" s="16">
        <v>175.81403840638168</v>
      </c>
      <c r="M183" s="16">
        <v>440.50713512403649</v>
      </c>
      <c r="N183" s="16">
        <v>698.18670655457311</v>
      </c>
      <c r="O183" s="16">
        <v>664.8564671502794</v>
      </c>
    </row>
    <row r="184" spans="1:15" x14ac:dyDescent="0.3">
      <c r="A184" s="15" t="str">
        <f>INDEX('R1. Scenario specifications'!$C$11:$C$49,MATCH($B184,'R1. Scenario specifications'!$A$11:$A$49,0))</f>
        <v>Current 1.5DS, 2030 start, 'Expect the Unexpected' but with cheap renewables</v>
      </c>
      <c r="B184" s="15" t="s">
        <v>22</v>
      </c>
      <c r="C184" s="15" t="s">
        <v>75</v>
      </c>
      <c r="D184" s="15" t="s">
        <v>264</v>
      </c>
      <c r="E184" s="16">
        <v>0</v>
      </c>
      <c r="F184" s="16">
        <v>0</v>
      </c>
      <c r="G184" s="16">
        <v>0</v>
      </c>
      <c r="H184" s="16">
        <v>0</v>
      </c>
      <c r="I184" s="16">
        <v>1.4866861048711228</v>
      </c>
      <c r="J184" s="16">
        <v>294.28323200827288</v>
      </c>
      <c r="K184" s="16">
        <v>1251.3406492427123</v>
      </c>
      <c r="L184" s="16">
        <v>1997.4846927732917</v>
      </c>
      <c r="M184" s="16">
        <v>1704.68814686989</v>
      </c>
      <c r="N184" s="16">
        <v>747.63072963545039</v>
      </c>
      <c r="O184" s="16">
        <v>142.29793924227351</v>
      </c>
    </row>
    <row r="185" spans="1:15" x14ac:dyDescent="0.3">
      <c r="A185" s="15" t="str">
        <f>INDEX('R1. Scenario specifications'!$C$11:$C$49,MATCH($B185,'R1. Scenario specifications'!$A$11:$A$49,0))</f>
        <v>Current 1.5DS, 2030 start, 'Expect the Unexpected' but with cheap renewables</v>
      </c>
      <c r="B185" s="15" t="s">
        <v>22</v>
      </c>
      <c r="C185" s="15" t="s">
        <v>67</v>
      </c>
      <c r="D185" s="15" t="s">
        <v>267</v>
      </c>
      <c r="E185" s="16">
        <v>31.122062759818384</v>
      </c>
      <c r="F185" s="16">
        <v>28.670816918420648</v>
      </c>
      <c r="G185" s="16">
        <v>108.08507790610373</v>
      </c>
      <c r="H185" s="16">
        <v>153.75032540730504</v>
      </c>
      <c r="I185" s="16">
        <v>492.11202622294184</v>
      </c>
      <c r="J185" s="16">
        <v>1196.2367815102016</v>
      </c>
      <c r="K185" s="16">
        <v>1180.2844192272528</v>
      </c>
      <c r="L185" s="16">
        <v>1128.5033371622508</v>
      </c>
      <c r="M185" s="16">
        <v>793.13458319151937</v>
      </c>
      <c r="N185" s="16">
        <v>230.86222294650247</v>
      </c>
      <c r="O185" s="16">
        <v>269.95470767070663</v>
      </c>
    </row>
    <row r="186" spans="1:15" x14ac:dyDescent="0.3">
      <c r="A186" s="15" t="str">
        <f>INDEX('R1. Scenario specifications'!$C$11:$C$49,MATCH($B186,'R1. Scenario specifications'!$A$11:$A$49,0))</f>
        <v>Current 1.5DS, 2030 start, 'Expect the Unexpected' but with cheap renewables</v>
      </c>
      <c r="B186" s="15" t="s">
        <v>22</v>
      </c>
      <c r="C186" s="15" t="s">
        <v>68</v>
      </c>
      <c r="D186" s="15" t="s">
        <v>265</v>
      </c>
      <c r="E186" s="16">
        <v>738.24098154394619</v>
      </c>
      <c r="F186" s="16">
        <v>742.10319821571034</v>
      </c>
      <c r="G186" s="16">
        <v>985.08724812164996</v>
      </c>
      <c r="H186" s="16">
        <v>1189.6433262038427</v>
      </c>
      <c r="I186" s="16">
        <v>1432.7869327328151</v>
      </c>
      <c r="J186" s="16">
        <v>2280.6387088953047</v>
      </c>
      <c r="K186" s="16">
        <v>2880.7950169865776</v>
      </c>
      <c r="L186" s="16">
        <v>2893.9872210533917</v>
      </c>
      <c r="M186" s="16">
        <v>2904.9705937726744</v>
      </c>
      <c r="N186" s="16">
        <v>2989.4712098375057</v>
      </c>
      <c r="O186" s="16">
        <v>3219.7482705009129</v>
      </c>
    </row>
    <row r="187" spans="1:15" x14ac:dyDescent="0.3">
      <c r="A187" s="15" t="str">
        <f>INDEX('R1. Scenario specifications'!$C$11:$C$49,MATCH($B187,'R1. Scenario specifications'!$A$11:$A$49,0))</f>
        <v>Current 1.5DS, 2030 start, 'Expect the Unexpected' but with cheap renewables</v>
      </c>
      <c r="B187" s="15" t="s">
        <v>22</v>
      </c>
      <c r="C187" s="15" t="s">
        <v>69</v>
      </c>
      <c r="D187" s="15" t="s">
        <v>266</v>
      </c>
      <c r="E187" s="16">
        <v>381.69394199846289</v>
      </c>
      <c r="F187" s="16">
        <v>393.99999999999972</v>
      </c>
      <c r="G187" s="16">
        <v>647.54384646462074</v>
      </c>
      <c r="H187" s="16">
        <v>602.70600668291604</v>
      </c>
      <c r="I187" s="16">
        <v>591.32250202718751</v>
      </c>
      <c r="J187" s="16">
        <v>965.86318427878518</v>
      </c>
      <c r="K187" s="16">
        <v>988.85305702136031</v>
      </c>
      <c r="L187" s="16">
        <v>1068.9042617847663</v>
      </c>
      <c r="M187" s="16">
        <v>1107.151667032824</v>
      </c>
      <c r="N187" s="16">
        <v>1176.10125930239</v>
      </c>
      <c r="O187" s="16">
        <v>1213.1508893053008</v>
      </c>
    </row>
    <row r="188" spans="1:15" x14ac:dyDescent="0.3">
      <c r="A188" s="15" t="str">
        <f>INDEX('R1. Scenario specifications'!$C$11:$C$49,MATCH($B188,'R1. Scenario specifications'!$A$11:$A$49,0))</f>
        <v>Current 1.5DS, 2030 start, 'Expect the Unexpected' but with cheap renewables</v>
      </c>
      <c r="B188" s="15" t="s">
        <v>22</v>
      </c>
      <c r="C188" s="15" t="s">
        <v>70</v>
      </c>
      <c r="D188" s="15" t="s">
        <v>267</v>
      </c>
      <c r="E188" s="16">
        <v>431.38841726417206</v>
      </c>
      <c r="F188" s="16">
        <v>452.4364981864552</v>
      </c>
      <c r="G188" s="16">
        <v>452.8330666776244</v>
      </c>
      <c r="H188" s="16">
        <v>253.07952391009411</v>
      </c>
      <c r="I188" s="16">
        <v>123.28089194183518</v>
      </c>
      <c r="J188" s="16">
        <v>2.4264503756640918</v>
      </c>
      <c r="K188" s="16">
        <v>48.000892564821349</v>
      </c>
      <c r="L188" s="16">
        <v>48.000892564821349</v>
      </c>
      <c r="M188" s="16">
        <v>31.3813195483554</v>
      </c>
      <c r="N188" s="16">
        <v>49.197801097720721</v>
      </c>
      <c r="O188" s="16">
        <v>160.1932940820509</v>
      </c>
    </row>
    <row r="189" spans="1:15" x14ac:dyDescent="0.3">
      <c r="A189" s="15" t="str">
        <f>INDEX('R1. Scenario specifications'!$C$11:$C$49,MATCH($B189,'R1. Scenario specifications'!$A$11:$A$49,0))</f>
        <v>Current 1.5DS, 2030 start, 'Expect the Unexpected' but with cheap renewables</v>
      </c>
      <c r="B189" s="15" t="s">
        <v>22</v>
      </c>
      <c r="C189" s="15" t="s">
        <v>71</v>
      </c>
      <c r="D189" s="15" t="s">
        <v>268</v>
      </c>
      <c r="E189" s="16">
        <v>13.930776255707762</v>
      </c>
      <c r="F189" s="16">
        <v>96.560908546679059</v>
      </c>
      <c r="G189" s="16">
        <v>269.93412382738461</v>
      </c>
      <c r="H189" s="16">
        <v>820.58695544865327</v>
      </c>
      <c r="I189" s="16">
        <v>3633.2206204129461</v>
      </c>
      <c r="J189" s="16">
        <v>9368.562941747854</v>
      </c>
      <c r="K189" s="16">
        <v>18941.536417217154</v>
      </c>
      <c r="L189" s="16">
        <v>18970.867156125438</v>
      </c>
      <c r="M189" s="16">
        <v>19026.538742391953</v>
      </c>
      <c r="N189" s="16">
        <v>20108.656564080193</v>
      </c>
      <c r="O189" s="16">
        <v>20749.448426760649</v>
      </c>
    </row>
    <row r="190" spans="1:15" x14ac:dyDescent="0.3">
      <c r="A190" s="15" t="str">
        <f>INDEX('R1. Scenario specifications'!$C$11:$C$49,MATCH($B190,'R1. Scenario specifications'!$A$11:$A$49,0))</f>
        <v>Current 1.5DS, 2030 start, 'Expect the Unexpected' but with cheap renewables</v>
      </c>
      <c r="B190" s="15" t="s">
        <v>22</v>
      </c>
      <c r="C190" s="15" t="s">
        <v>72</v>
      </c>
      <c r="D190" s="15" t="s">
        <v>268</v>
      </c>
      <c r="E190" s="16">
        <v>11.2241111111111</v>
      </c>
      <c r="F190" s="16">
        <v>12.249511111111101</v>
      </c>
      <c r="G190" s="16">
        <v>13.0611055551111</v>
      </c>
      <c r="H190" s="16">
        <v>13.059905555111095</v>
      </c>
      <c r="I190" s="16">
        <v>62.774841495102031</v>
      </c>
      <c r="J190" s="16">
        <v>96.259691352172851</v>
      </c>
      <c r="K190" s="16">
        <v>100.65746458860217</v>
      </c>
      <c r="L190" s="16">
        <v>133.56285950169482</v>
      </c>
      <c r="M190" s="16">
        <v>133.55970358811905</v>
      </c>
      <c r="N190" s="16">
        <v>133.55666057419691</v>
      </c>
      <c r="O190" s="16">
        <v>133.55367616798927</v>
      </c>
    </row>
    <row r="191" spans="1:15" x14ac:dyDescent="0.3">
      <c r="A191" s="15" t="str">
        <f>INDEX('R1. Scenario specifications'!$C$11:$C$49,MATCH($B191,'R1. Scenario specifications'!$A$11:$A$49,0))</f>
        <v>Current 1.5DS, 2030 start, 'Expect the Unexpected' but with cheap renewables</v>
      </c>
      <c r="B191" s="15" t="s">
        <v>22</v>
      </c>
      <c r="C191" s="15" t="s">
        <v>76</v>
      </c>
      <c r="D191" s="15" t="s">
        <v>267</v>
      </c>
      <c r="E191" s="16">
        <v>0.31124745380476826</v>
      </c>
      <c r="F191" s="16">
        <v>0.28314462712947408</v>
      </c>
      <c r="G191" s="16">
        <v>0.23818010444900301</v>
      </c>
      <c r="H191" s="16">
        <v>0.15878673629933501</v>
      </c>
      <c r="I191" s="16">
        <v>7.9393368149667701E-2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</row>
    <row r="192" spans="1:15" x14ac:dyDescent="0.3">
      <c r="A192" s="15" t="str">
        <f>INDEX('R1. Scenario specifications'!$C$11:$C$49,MATCH($B192,'R1. Scenario specifications'!$A$11:$A$49,0))</f>
        <v>Current 1.5DS, 2030 start, 'Expect the Unexpected' but with cheap renewables</v>
      </c>
      <c r="B192" s="15" t="s">
        <v>22</v>
      </c>
      <c r="C192" s="15" t="s">
        <v>73</v>
      </c>
      <c r="D192" s="15" t="s">
        <v>269</v>
      </c>
      <c r="E192" s="16">
        <v>217.76839471634247</v>
      </c>
      <c r="F192" s="16">
        <v>242.99857406704328</v>
      </c>
      <c r="G192" s="16">
        <v>365.36686102816446</v>
      </c>
      <c r="H192" s="16">
        <v>591.09736891590751</v>
      </c>
      <c r="I192" s="16">
        <v>2697.1373705111982</v>
      </c>
      <c r="J192" s="16">
        <v>6169.9067395734428</v>
      </c>
      <c r="K192" s="16">
        <v>13340.374297744942</v>
      </c>
      <c r="L192" s="16">
        <v>10738.374086210932</v>
      </c>
      <c r="M192" s="16">
        <v>8803.9741236450373</v>
      </c>
      <c r="N192" s="16">
        <v>11814.429759156603</v>
      </c>
      <c r="O192" s="16">
        <v>15213.935314511993</v>
      </c>
    </row>
    <row r="193" spans="1:15" x14ac:dyDescent="0.3">
      <c r="A193" s="15" t="str">
        <f>INDEX('R1. Scenario specifications'!$C$11:$C$49,MATCH($B193,'R1. Scenario specifications'!$A$11:$A$49,0))</f>
        <v>Current 1.5DS, 2020 start, 'Expect the Unexpected' but with cheap CCS</v>
      </c>
      <c r="B193" s="15" t="s">
        <v>23</v>
      </c>
      <c r="C193" s="15" t="s">
        <v>64</v>
      </c>
      <c r="D193" s="15" t="s">
        <v>262</v>
      </c>
      <c r="E193" s="16">
        <v>19.526838931037336</v>
      </c>
      <c r="F193" s="16">
        <v>26.293537578267138</v>
      </c>
      <c r="G193" s="16">
        <v>116.2027361393006</v>
      </c>
      <c r="H193" s="16">
        <v>592.69483597907731</v>
      </c>
      <c r="I193" s="16">
        <v>663.45455230485527</v>
      </c>
      <c r="J193" s="16">
        <v>567.78156031470621</v>
      </c>
      <c r="K193" s="16">
        <v>86.308531336072974</v>
      </c>
      <c r="L193" s="16">
        <v>5.9551159415581498</v>
      </c>
      <c r="M193" s="16">
        <v>5.1880722758114004</v>
      </c>
      <c r="N193" s="16">
        <v>5.1880722758114004</v>
      </c>
      <c r="O193" s="16">
        <v>6.0004500660241202</v>
      </c>
    </row>
    <row r="194" spans="1:15" x14ac:dyDescent="0.3">
      <c r="A194" s="15" t="str">
        <f>INDEX('R1. Scenario specifications'!$C$11:$C$49,MATCH($B194,'R1. Scenario specifications'!$A$11:$A$49,0))</f>
        <v>Current 1.5DS, 2020 start, 'Expect the Unexpected' but with cheap CCS</v>
      </c>
      <c r="B194" s="15" t="s">
        <v>23</v>
      </c>
      <c r="C194" s="15" t="s">
        <v>74</v>
      </c>
      <c r="D194" s="15" t="s">
        <v>262</v>
      </c>
      <c r="E194" s="16">
        <v>0</v>
      </c>
      <c r="F194" s="16">
        <v>0</v>
      </c>
      <c r="G194" s="16">
        <v>0</v>
      </c>
      <c r="H194" s="16">
        <v>14.511077334403916</v>
      </c>
      <c r="I194" s="16">
        <v>431.74902126169832</v>
      </c>
      <c r="J194" s="16">
        <v>1472.3803960704295</v>
      </c>
      <c r="K194" s="16">
        <v>2574.0067609978373</v>
      </c>
      <c r="L194" s="16">
        <v>2789.9854886334365</v>
      </c>
      <c r="M194" s="16">
        <v>2793.2059334762425</v>
      </c>
      <c r="N194" s="16">
        <v>3266.2989614733915</v>
      </c>
      <c r="O194" s="16">
        <v>3484.2337917092832</v>
      </c>
    </row>
    <row r="195" spans="1:15" x14ac:dyDescent="0.3">
      <c r="A195" s="15" t="str">
        <f>INDEX('R1. Scenario specifications'!$C$11:$C$49,MATCH($B195,'R1. Scenario specifications'!$A$11:$A$49,0))</f>
        <v>Current 1.5DS, 2020 start, 'Expect the Unexpected' but with cheap CCS</v>
      </c>
      <c r="B195" s="15" t="s">
        <v>23</v>
      </c>
      <c r="C195" s="15" t="s">
        <v>65</v>
      </c>
      <c r="D195" s="15" t="s">
        <v>263</v>
      </c>
      <c r="E195" s="16">
        <v>1559.1151167828541</v>
      </c>
      <c r="F195" s="16">
        <v>1805.0000000000007</v>
      </c>
      <c r="G195" s="16">
        <v>1805.0000000000007</v>
      </c>
      <c r="H195" s="16">
        <v>1442.4317981122215</v>
      </c>
      <c r="I195" s="16">
        <v>475.48267438420936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</row>
    <row r="196" spans="1:15" x14ac:dyDescent="0.3">
      <c r="A196" s="15" t="str">
        <f>INDEX('R1. Scenario specifications'!$C$11:$C$49,MATCH($B196,'R1. Scenario specifications'!$A$11:$A$49,0))</f>
        <v>Current 1.5DS, 2020 start, 'Expect the Unexpected' but with cheap CCS</v>
      </c>
      <c r="B196" s="15" t="s">
        <v>23</v>
      </c>
      <c r="C196" s="15" t="s">
        <v>66</v>
      </c>
      <c r="D196" s="15" t="s">
        <v>264</v>
      </c>
      <c r="E196" s="16">
        <v>1036.6918682936412</v>
      </c>
      <c r="F196" s="16">
        <v>1662.4440689496698</v>
      </c>
      <c r="G196" s="16">
        <v>2170.7398065245934</v>
      </c>
      <c r="H196" s="16">
        <v>2361.5015031714788</v>
      </c>
      <c r="I196" s="16">
        <v>1365.6076936185555</v>
      </c>
      <c r="J196" s="16">
        <v>463.82936457715851</v>
      </c>
      <c r="K196" s="16">
        <v>197.03226957561489</v>
      </c>
      <c r="L196" s="16">
        <v>119.92031378653692</v>
      </c>
      <c r="M196" s="16">
        <v>231.94041684215227</v>
      </c>
      <c r="N196" s="16">
        <v>201.73507553759799</v>
      </c>
      <c r="O196" s="16">
        <v>211.6225729935833</v>
      </c>
    </row>
    <row r="197" spans="1:15" x14ac:dyDescent="0.3">
      <c r="A197" s="15" t="str">
        <f>INDEX('R1. Scenario specifications'!$C$11:$C$49,MATCH($B197,'R1. Scenario specifications'!$A$11:$A$49,0))</f>
        <v>Current 1.5DS, 2020 start, 'Expect the Unexpected' but with cheap CCS</v>
      </c>
      <c r="B197" s="15" t="s">
        <v>23</v>
      </c>
      <c r="C197" s="15" t="s">
        <v>75</v>
      </c>
      <c r="D197" s="15" t="s">
        <v>264</v>
      </c>
      <c r="E197" s="16">
        <v>0</v>
      </c>
      <c r="F197" s="16">
        <v>0</v>
      </c>
      <c r="G197" s="16">
        <v>0</v>
      </c>
      <c r="H197" s="16">
        <v>0.49496766559608701</v>
      </c>
      <c r="I197" s="16">
        <v>132.15829445529135</v>
      </c>
      <c r="J197" s="16">
        <v>1477.8462529617364</v>
      </c>
      <c r="K197" s="16">
        <v>3031.0957996237953</v>
      </c>
      <c r="L197" s="16">
        <v>2980.9751160517262</v>
      </c>
      <c r="M197" s="16">
        <v>1822.8211184123152</v>
      </c>
      <c r="N197" s="16">
        <v>845.05654518332085</v>
      </c>
      <c r="O197" s="16">
        <v>1380.7300400725676</v>
      </c>
    </row>
    <row r="198" spans="1:15" x14ac:dyDescent="0.3">
      <c r="A198" s="15" t="str">
        <f>INDEX('R1. Scenario specifications'!$C$11:$C$49,MATCH($B198,'R1. Scenario specifications'!$A$11:$A$49,0))</f>
        <v>Current 1.5DS, 2020 start, 'Expect the Unexpected' but with cheap CCS</v>
      </c>
      <c r="B198" s="15" t="s">
        <v>23</v>
      </c>
      <c r="C198" s="15" t="s">
        <v>67</v>
      </c>
      <c r="D198" s="15" t="s">
        <v>267</v>
      </c>
      <c r="E198" s="16">
        <v>31.122062759818384</v>
      </c>
      <c r="F198" s="16">
        <v>28.670816918420648</v>
      </c>
      <c r="G198" s="16">
        <v>108.08507790610373</v>
      </c>
      <c r="H198" s="16">
        <v>224.19457066317153</v>
      </c>
      <c r="I198" s="16">
        <v>780.35427170272442</v>
      </c>
      <c r="J198" s="16">
        <v>989.44047622506969</v>
      </c>
      <c r="K198" s="16">
        <v>983.98680018147263</v>
      </c>
      <c r="L198" s="16">
        <v>867.71171146037784</v>
      </c>
      <c r="M198" s="16">
        <v>417.3304894922548</v>
      </c>
      <c r="N198" s="16">
        <v>350.19016802820545</v>
      </c>
      <c r="O198" s="16">
        <v>773.53512558472323</v>
      </c>
    </row>
    <row r="199" spans="1:15" x14ac:dyDescent="0.3">
      <c r="A199" s="15" t="str">
        <f>INDEX('R1. Scenario specifications'!$C$11:$C$49,MATCH($B199,'R1. Scenario specifications'!$A$11:$A$49,0))</f>
        <v>Current 1.5DS, 2020 start, 'Expect the Unexpected' but with cheap CCS</v>
      </c>
      <c r="B199" s="15" t="s">
        <v>23</v>
      </c>
      <c r="C199" s="15" t="s">
        <v>68</v>
      </c>
      <c r="D199" s="15" t="s">
        <v>265</v>
      </c>
      <c r="E199" s="16">
        <v>738.24098154394619</v>
      </c>
      <c r="F199" s="16">
        <v>742.10319821571034</v>
      </c>
      <c r="G199" s="16">
        <v>985.08724812164996</v>
      </c>
      <c r="H199" s="16">
        <v>1230.9322716581205</v>
      </c>
      <c r="I199" s="16">
        <v>1969.6578950700618</v>
      </c>
      <c r="J199" s="16">
        <v>2398.4311916108554</v>
      </c>
      <c r="K199" s="16">
        <v>2709.8739195998514</v>
      </c>
      <c r="L199" s="16">
        <v>2767.7254355172786</v>
      </c>
      <c r="M199" s="16">
        <v>2889.7189290502497</v>
      </c>
      <c r="N199" s="16">
        <v>3283.8055729794714</v>
      </c>
      <c r="O199" s="16">
        <v>3408.6898986109204</v>
      </c>
    </row>
    <row r="200" spans="1:15" x14ac:dyDescent="0.3">
      <c r="A200" s="15" t="str">
        <f>INDEX('R1. Scenario specifications'!$C$11:$C$49,MATCH($B200,'R1. Scenario specifications'!$A$11:$A$49,0))</f>
        <v>Current 1.5DS, 2020 start, 'Expect the Unexpected' but with cheap CCS</v>
      </c>
      <c r="B200" s="15" t="s">
        <v>23</v>
      </c>
      <c r="C200" s="15" t="s">
        <v>69</v>
      </c>
      <c r="D200" s="15" t="s">
        <v>266</v>
      </c>
      <c r="E200" s="16">
        <v>381.69394199846289</v>
      </c>
      <c r="F200" s="16">
        <v>393.99999999999972</v>
      </c>
      <c r="G200" s="16">
        <v>647.54384646462074</v>
      </c>
      <c r="H200" s="16">
        <v>602.70600668291604</v>
      </c>
      <c r="I200" s="16">
        <v>749.08092172272518</v>
      </c>
      <c r="J200" s="16">
        <v>969.75133527253342</v>
      </c>
      <c r="K200" s="16">
        <v>1014.768611490369</v>
      </c>
      <c r="L200" s="16">
        <v>1089.6127484196327</v>
      </c>
      <c r="M200" s="16">
        <v>1168.0511694619311</v>
      </c>
      <c r="N200" s="16">
        <v>1417.1358976244608</v>
      </c>
      <c r="O200" s="16">
        <v>1482.4943388069485</v>
      </c>
    </row>
    <row r="201" spans="1:15" x14ac:dyDescent="0.3">
      <c r="A201" s="15" t="str">
        <f>INDEX('R1. Scenario specifications'!$C$11:$C$49,MATCH($B201,'R1. Scenario specifications'!$A$11:$A$49,0))</f>
        <v>Current 1.5DS, 2020 start, 'Expect the Unexpected' but with cheap CCS</v>
      </c>
      <c r="B201" s="15" t="s">
        <v>23</v>
      </c>
      <c r="C201" s="15" t="s">
        <v>70</v>
      </c>
      <c r="D201" s="15" t="s">
        <v>267</v>
      </c>
      <c r="E201" s="16">
        <v>431.38841726417206</v>
      </c>
      <c r="F201" s="16">
        <v>452.4364981864552</v>
      </c>
      <c r="G201" s="16">
        <v>452.8330666776244</v>
      </c>
      <c r="H201" s="16">
        <v>256.36743613296568</v>
      </c>
      <c r="I201" s="16">
        <v>125.594151178502</v>
      </c>
      <c r="J201" s="16">
        <v>4.8331547564469979</v>
      </c>
      <c r="K201" s="16">
        <v>44.05939165922198</v>
      </c>
      <c r="L201" s="16">
        <v>46.2042978219541</v>
      </c>
      <c r="M201" s="16">
        <v>64.749519663701165</v>
      </c>
      <c r="N201" s="16">
        <v>69.594368299809602</v>
      </c>
      <c r="O201" s="16">
        <v>195.49447120210701</v>
      </c>
    </row>
    <row r="202" spans="1:15" x14ac:dyDescent="0.3">
      <c r="A202" s="15" t="str">
        <f>INDEX('R1. Scenario specifications'!$C$11:$C$49,MATCH($B202,'R1. Scenario specifications'!$A$11:$A$49,0))</f>
        <v>Current 1.5DS, 2020 start, 'Expect the Unexpected' but with cheap CCS</v>
      </c>
      <c r="B202" s="15" t="s">
        <v>23</v>
      </c>
      <c r="C202" s="15" t="s">
        <v>71</v>
      </c>
      <c r="D202" s="15" t="s">
        <v>268</v>
      </c>
      <c r="E202" s="16">
        <v>13.930776255707762</v>
      </c>
      <c r="F202" s="16">
        <v>96.560908546679059</v>
      </c>
      <c r="G202" s="16">
        <v>269.93412382738461</v>
      </c>
      <c r="H202" s="16">
        <v>1297.5330096393889</v>
      </c>
      <c r="I202" s="16">
        <v>4850.5136051097252</v>
      </c>
      <c r="J202" s="16">
        <v>11170.041407380073</v>
      </c>
      <c r="K202" s="16">
        <v>16812.458808205531</v>
      </c>
      <c r="L202" s="16">
        <v>16925.942493770559</v>
      </c>
      <c r="M202" s="16">
        <v>19108.756325609702</v>
      </c>
      <c r="N202" s="16">
        <v>21623.997985835929</v>
      </c>
      <c r="O202" s="16">
        <v>24848.412583989648</v>
      </c>
    </row>
    <row r="203" spans="1:15" x14ac:dyDescent="0.3">
      <c r="A203" s="15" t="str">
        <f>INDEX('R1. Scenario specifications'!$C$11:$C$49,MATCH($B203,'R1. Scenario specifications'!$A$11:$A$49,0))</f>
        <v>Current 1.5DS, 2020 start, 'Expect the Unexpected' but with cheap CCS</v>
      </c>
      <c r="B203" s="15" t="s">
        <v>23</v>
      </c>
      <c r="C203" s="15" t="s">
        <v>72</v>
      </c>
      <c r="D203" s="15" t="s">
        <v>268</v>
      </c>
      <c r="E203" s="16">
        <v>11.2241111111111</v>
      </c>
      <c r="F203" s="16">
        <v>12.249511111111101</v>
      </c>
      <c r="G203" s="16">
        <v>13.0611055551111</v>
      </c>
      <c r="H203" s="16">
        <v>17.137627778108865</v>
      </c>
      <c r="I203" s="16">
        <v>81.183315433752256</v>
      </c>
      <c r="J203" s="16">
        <v>115.88561128682039</v>
      </c>
      <c r="K203" s="16">
        <v>219.52656606838738</v>
      </c>
      <c r="L203" s="16">
        <v>219.52252930704643</v>
      </c>
      <c r="M203" s="16">
        <v>271.8689730289413</v>
      </c>
      <c r="N203" s="16">
        <v>271.86577302894136</v>
      </c>
      <c r="O203" s="16">
        <v>271.86259285479019</v>
      </c>
    </row>
    <row r="204" spans="1:15" x14ac:dyDescent="0.3">
      <c r="A204" s="15" t="str">
        <f>INDEX('R1. Scenario specifications'!$C$11:$C$49,MATCH($B204,'R1. Scenario specifications'!$A$11:$A$49,0))</f>
        <v>Current 1.5DS, 2020 start, 'Expect the Unexpected' but with cheap CCS</v>
      </c>
      <c r="B204" s="15" t="s">
        <v>23</v>
      </c>
      <c r="C204" s="15" t="s">
        <v>76</v>
      </c>
      <c r="D204" s="15" t="s">
        <v>267</v>
      </c>
      <c r="E204" s="16">
        <v>0.31124745380476826</v>
      </c>
      <c r="F204" s="16">
        <v>0.28314462712947408</v>
      </c>
      <c r="G204" s="16">
        <v>0.23818010444900301</v>
      </c>
      <c r="H204" s="16">
        <v>0.15878673629933501</v>
      </c>
      <c r="I204" s="16">
        <v>7.9393368149667701E-2</v>
      </c>
      <c r="J204" s="16">
        <v>0</v>
      </c>
      <c r="K204" s="16">
        <v>0</v>
      </c>
      <c r="L204" s="16">
        <v>0</v>
      </c>
      <c r="M204" s="16">
        <v>0</v>
      </c>
      <c r="N204" s="16">
        <v>0</v>
      </c>
      <c r="O204" s="16">
        <v>0</v>
      </c>
    </row>
    <row r="205" spans="1:15" x14ac:dyDescent="0.3">
      <c r="A205" s="15" t="str">
        <f>INDEX('R1. Scenario specifications'!$C$11:$C$49,MATCH($B205,'R1. Scenario specifications'!$A$11:$A$49,0))</f>
        <v>Current 1.5DS, 2020 start, 'Expect the Unexpected' but with cheap CCS</v>
      </c>
      <c r="B205" s="15" t="s">
        <v>23</v>
      </c>
      <c r="C205" s="15" t="s">
        <v>73</v>
      </c>
      <c r="D205" s="15" t="s">
        <v>269</v>
      </c>
      <c r="E205" s="16">
        <v>217.76839471634247</v>
      </c>
      <c r="F205" s="16">
        <v>242.99857406704328</v>
      </c>
      <c r="G205" s="16">
        <v>365.36686102816446</v>
      </c>
      <c r="H205" s="16">
        <v>1715.4912225639955</v>
      </c>
      <c r="I205" s="16">
        <v>4252.8373541544534</v>
      </c>
      <c r="J205" s="16">
        <v>8368.8606732445842</v>
      </c>
      <c r="K205" s="16">
        <v>11746.768633847734</v>
      </c>
      <c r="L205" s="16">
        <v>10785.938635861794</v>
      </c>
      <c r="M205" s="16">
        <v>14812.62407721272</v>
      </c>
      <c r="N205" s="16">
        <v>19870.90879753722</v>
      </c>
      <c r="O205" s="16">
        <v>25286.006048632145</v>
      </c>
    </row>
    <row r="206" spans="1:15" x14ac:dyDescent="0.3">
      <c r="A206" s="15" t="str">
        <f>INDEX('R1. Scenario specifications'!$C$11:$C$49,MATCH($B206,'R1. Scenario specifications'!$A$11:$A$49,0))</f>
        <v>Current 1.5DS, 2030 start, 'Expect the Unexpected' but with cheap CCS</v>
      </c>
      <c r="B206" s="15" t="s">
        <v>24</v>
      </c>
      <c r="C206" s="15" t="s">
        <v>64</v>
      </c>
      <c r="D206" s="15" t="s">
        <v>262</v>
      </c>
      <c r="E206" s="16">
        <v>19.526838931037336</v>
      </c>
      <c r="F206" s="16">
        <v>26.293537578267138</v>
      </c>
      <c r="G206" s="16">
        <v>116.2027361393006</v>
      </c>
      <c r="H206" s="16">
        <v>450.71847138715748</v>
      </c>
      <c r="I206" s="16">
        <v>1000.7997464758583</v>
      </c>
      <c r="J206" s="16">
        <v>907.23033915913061</v>
      </c>
      <c r="K206" s="16">
        <v>586.80805567733387</v>
      </c>
      <c r="L206" s="16">
        <v>27.133081519896702</v>
      </c>
      <c r="M206" s="16">
        <v>19.100334747163881</v>
      </c>
      <c r="N206" s="16">
        <v>5.9795032925662204</v>
      </c>
      <c r="O206" s="16">
        <v>5.9795032925662204</v>
      </c>
    </row>
    <row r="207" spans="1:15" x14ac:dyDescent="0.3">
      <c r="A207" s="15" t="str">
        <f>INDEX('R1. Scenario specifications'!$C$11:$C$49,MATCH($B207,'R1. Scenario specifications'!$A$11:$A$49,0))</f>
        <v>Current 1.5DS, 2030 start, 'Expect the Unexpected' but with cheap CCS</v>
      </c>
      <c r="B207" s="15" t="s">
        <v>24</v>
      </c>
      <c r="C207" s="15" t="s">
        <v>74</v>
      </c>
      <c r="D207" s="15" t="s">
        <v>262</v>
      </c>
      <c r="E207" s="16">
        <v>0</v>
      </c>
      <c r="F207" s="16">
        <v>0</v>
      </c>
      <c r="G207" s="16">
        <v>0</v>
      </c>
      <c r="H207" s="16">
        <v>0</v>
      </c>
      <c r="I207" s="16">
        <v>13.519358895128878</v>
      </c>
      <c r="J207" s="16">
        <v>979.60038371978726</v>
      </c>
      <c r="K207" s="16">
        <v>3292.9428488098274</v>
      </c>
      <c r="L207" s="16">
        <v>4686.3614114684169</v>
      </c>
      <c r="M207" s="16">
        <v>3744.7038843868877</v>
      </c>
      <c r="N207" s="16">
        <v>2030.5584399264872</v>
      </c>
      <c r="O207" s="16">
        <v>2358.5518016824453</v>
      </c>
    </row>
    <row r="208" spans="1:15" x14ac:dyDescent="0.3">
      <c r="A208" s="15" t="str">
        <f>INDEX('R1. Scenario specifications'!$C$11:$C$49,MATCH($B208,'R1. Scenario specifications'!$A$11:$A$49,0))</f>
        <v>Current 1.5DS, 2030 start, 'Expect the Unexpected' but with cheap CCS</v>
      </c>
      <c r="B208" s="15" t="s">
        <v>24</v>
      </c>
      <c r="C208" s="15" t="s">
        <v>65</v>
      </c>
      <c r="D208" s="15" t="s">
        <v>263</v>
      </c>
      <c r="E208" s="16">
        <v>1559.1151167828541</v>
      </c>
      <c r="F208" s="16">
        <v>1805.0000000000007</v>
      </c>
      <c r="G208" s="16">
        <v>1805.0000000000007</v>
      </c>
      <c r="H208" s="16">
        <v>1442.4317981122215</v>
      </c>
      <c r="I208" s="16">
        <v>475.48267438420936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</row>
    <row r="209" spans="1:15" x14ac:dyDescent="0.3">
      <c r="A209" s="15" t="str">
        <f>INDEX('R1. Scenario specifications'!$C$11:$C$49,MATCH($B209,'R1. Scenario specifications'!$A$11:$A$49,0))</f>
        <v>Current 1.5DS, 2030 start, 'Expect the Unexpected' but with cheap CCS</v>
      </c>
      <c r="B209" s="15" t="s">
        <v>24</v>
      </c>
      <c r="C209" s="15" t="s">
        <v>66</v>
      </c>
      <c r="D209" s="15" t="s">
        <v>264</v>
      </c>
      <c r="E209" s="16">
        <v>1036.6918682936412</v>
      </c>
      <c r="F209" s="16">
        <v>1662.4440689496698</v>
      </c>
      <c r="G209" s="16">
        <v>2170.7398065245934</v>
      </c>
      <c r="H209" s="16">
        <v>2025.6229693718635</v>
      </c>
      <c r="I209" s="16">
        <v>1156.3892284849996</v>
      </c>
      <c r="J209" s="16">
        <v>330.45785564489836</v>
      </c>
      <c r="K209" s="16">
        <v>322.61958406875937</v>
      </c>
      <c r="L209" s="16">
        <v>175.51614451083543</v>
      </c>
      <c r="M209" s="16">
        <v>438.16273698777559</v>
      </c>
      <c r="N209" s="16">
        <v>671.551942215606</v>
      </c>
      <c r="O209" s="16">
        <v>638.65204179871819</v>
      </c>
    </row>
    <row r="210" spans="1:15" x14ac:dyDescent="0.3">
      <c r="A210" s="15" t="str">
        <f>INDEX('R1. Scenario specifications'!$C$11:$C$49,MATCH($B210,'R1. Scenario specifications'!$A$11:$A$49,0))</f>
        <v>Current 1.5DS, 2030 start, 'Expect the Unexpected' but with cheap CCS</v>
      </c>
      <c r="B210" s="15" t="s">
        <v>24</v>
      </c>
      <c r="C210" s="15" t="s">
        <v>75</v>
      </c>
      <c r="D210" s="15" t="s">
        <v>264</v>
      </c>
      <c r="E210" s="16">
        <v>0</v>
      </c>
      <c r="F210" s="16">
        <v>0</v>
      </c>
      <c r="G210" s="16">
        <v>0</v>
      </c>
      <c r="H210" s="16">
        <v>0</v>
      </c>
      <c r="I210" s="16">
        <v>1.4866861048711228</v>
      </c>
      <c r="J210" s="16">
        <v>294.96365169439883</v>
      </c>
      <c r="K210" s="16">
        <v>1250.5637279176494</v>
      </c>
      <c r="L210" s="16">
        <v>1993.7394620074858</v>
      </c>
      <c r="M210" s="16">
        <v>1700.2624964179599</v>
      </c>
      <c r="N210" s="16">
        <v>744.66242019471053</v>
      </c>
      <c r="O210" s="16">
        <v>140.64470709580041</v>
      </c>
    </row>
    <row r="211" spans="1:15" x14ac:dyDescent="0.3">
      <c r="A211" s="15" t="str">
        <f>INDEX('R1. Scenario specifications'!$C$11:$C$49,MATCH($B211,'R1. Scenario specifications'!$A$11:$A$49,0))</f>
        <v>Current 1.5DS, 2030 start, 'Expect the Unexpected' but with cheap CCS</v>
      </c>
      <c r="B211" s="15" t="s">
        <v>24</v>
      </c>
      <c r="C211" s="15" t="s">
        <v>67</v>
      </c>
      <c r="D211" s="15" t="s">
        <v>267</v>
      </c>
      <c r="E211" s="16">
        <v>31.122062759818384</v>
      </c>
      <c r="F211" s="16">
        <v>28.670816918420648</v>
      </c>
      <c r="G211" s="16">
        <v>108.08507790610373</v>
      </c>
      <c r="H211" s="16">
        <v>153.75032540730504</v>
      </c>
      <c r="I211" s="16">
        <v>490.69126374177353</v>
      </c>
      <c r="J211" s="16">
        <v>1195.5466347154775</v>
      </c>
      <c r="K211" s="16">
        <v>1179.5942724325332</v>
      </c>
      <c r="L211" s="16">
        <v>1127.8131903675314</v>
      </c>
      <c r="M211" s="16">
        <v>793.86519887796931</v>
      </c>
      <c r="N211" s="16">
        <v>230.86222294650247</v>
      </c>
      <c r="O211" s="16">
        <v>272.45043604609083</v>
      </c>
    </row>
    <row r="212" spans="1:15" x14ac:dyDescent="0.3">
      <c r="A212" s="15" t="str">
        <f>INDEX('R1. Scenario specifications'!$C$11:$C$49,MATCH($B212,'R1. Scenario specifications'!$A$11:$A$49,0))</f>
        <v>Current 1.5DS, 2030 start, 'Expect the Unexpected' but with cheap CCS</v>
      </c>
      <c r="B212" s="15" t="s">
        <v>24</v>
      </c>
      <c r="C212" s="15" t="s">
        <v>68</v>
      </c>
      <c r="D212" s="15" t="s">
        <v>265</v>
      </c>
      <c r="E212" s="16">
        <v>738.24098154394619</v>
      </c>
      <c r="F212" s="16">
        <v>742.10319821571034</v>
      </c>
      <c r="G212" s="16">
        <v>985.08724812164996</v>
      </c>
      <c r="H212" s="16">
        <v>1189.6433262038427</v>
      </c>
      <c r="I212" s="16">
        <v>1432.9894091810133</v>
      </c>
      <c r="J212" s="16">
        <v>2275.8879509335366</v>
      </c>
      <c r="K212" s="16">
        <v>2882.7035731914734</v>
      </c>
      <c r="L212" s="16">
        <v>2895.8957772582876</v>
      </c>
      <c r="M212" s="16">
        <v>2906.8629614525184</v>
      </c>
      <c r="N212" s="16">
        <v>2991.7059738579042</v>
      </c>
      <c r="O212" s="16">
        <v>3218.8119717766685</v>
      </c>
    </row>
    <row r="213" spans="1:15" x14ac:dyDescent="0.3">
      <c r="A213" s="15" t="str">
        <f>INDEX('R1. Scenario specifications'!$C$11:$C$49,MATCH($B213,'R1. Scenario specifications'!$A$11:$A$49,0))</f>
        <v>Current 1.5DS, 2030 start, 'Expect the Unexpected' but with cheap CCS</v>
      </c>
      <c r="B213" s="15" t="s">
        <v>24</v>
      </c>
      <c r="C213" s="15" t="s">
        <v>69</v>
      </c>
      <c r="D213" s="15" t="s">
        <v>266</v>
      </c>
      <c r="E213" s="16">
        <v>381.69394199846289</v>
      </c>
      <c r="F213" s="16">
        <v>393.99999999999972</v>
      </c>
      <c r="G213" s="16">
        <v>647.54384646462074</v>
      </c>
      <c r="H213" s="16">
        <v>602.70600668291604</v>
      </c>
      <c r="I213" s="16">
        <v>591.32250202718751</v>
      </c>
      <c r="J213" s="16">
        <v>958.48909711846068</v>
      </c>
      <c r="K213" s="16">
        <v>988.69584852431274</v>
      </c>
      <c r="L213" s="16">
        <v>1068.7470532877187</v>
      </c>
      <c r="M213" s="16">
        <v>1106.9944585357766</v>
      </c>
      <c r="N213" s="16">
        <v>1189.9097036408539</v>
      </c>
      <c r="O213" s="16">
        <v>1218.923186934348</v>
      </c>
    </row>
    <row r="214" spans="1:15" x14ac:dyDescent="0.3">
      <c r="A214" s="15" t="str">
        <f>INDEX('R1. Scenario specifications'!$C$11:$C$49,MATCH($B214,'R1. Scenario specifications'!$A$11:$A$49,0))</f>
        <v>Current 1.5DS, 2030 start, 'Expect the Unexpected' but with cheap CCS</v>
      </c>
      <c r="B214" s="15" t="s">
        <v>24</v>
      </c>
      <c r="C214" s="15" t="s">
        <v>70</v>
      </c>
      <c r="D214" s="15" t="s">
        <v>267</v>
      </c>
      <c r="E214" s="16">
        <v>431.38841726417206</v>
      </c>
      <c r="F214" s="16">
        <v>452.4364981864552</v>
      </c>
      <c r="G214" s="16">
        <v>452.8330666776244</v>
      </c>
      <c r="H214" s="16">
        <v>253.07952391009411</v>
      </c>
      <c r="I214" s="16">
        <v>123.28089194183519</v>
      </c>
      <c r="J214" s="16">
        <v>2.426450375664102</v>
      </c>
      <c r="K214" s="16">
        <v>48.00089245634873</v>
      </c>
      <c r="L214" s="16">
        <v>48.00089245634873</v>
      </c>
      <c r="M214" s="16">
        <v>31.2047714282537</v>
      </c>
      <c r="N214" s="16">
        <v>49.611964349927334</v>
      </c>
      <c r="O214" s="16">
        <v>160.07313356417626</v>
      </c>
    </row>
    <row r="215" spans="1:15" x14ac:dyDescent="0.3">
      <c r="A215" s="15" t="str">
        <f>INDEX('R1. Scenario specifications'!$C$11:$C$49,MATCH($B215,'R1. Scenario specifications'!$A$11:$A$49,0))</f>
        <v>Current 1.5DS, 2030 start, 'Expect the Unexpected' but with cheap CCS</v>
      </c>
      <c r="B215" s="15" t="s">
        <v>24</v>
      </c>
      <c r="C215" s="15" t="s">
        <v>71</v>
      </c>
      <c r="D215" s="15" t="s">
        <v>268</v>
      </c>
      <c r="E215" s="16">
        <v>13.930776255707762</v>
      </c>
      <c r="F215" s="16">
        <v>96.560908546679059</v>
      </c>
      <c r="G215" s="16">
        <v>269.93412382738461</v>
      </c>
      <c r="H215" s="16">
        <v>820.58695544865327</v>
      </c>
      <c r="I215" s="16">
        <v>3631.529163837225</v>
      </c>
      <c r="J215" s="16">
        <v>9360.8548144191209</v>
      </c>
      <c r="K215" s="16">
        <v>18896.931434989121</v>
      </c>
      <c r="L215" s="16">
        <v>18920.847257011977</v>
      </c>
      <c r="M215" s="16">
        <v>18963.845519183582</v>
      </c>
      <c r="N215" s="16">
        <v>20024.415206825564</v>
      </c>
      <c r="O215" s="16">
        <v>20662.227646170191</v>
      </c>
    </row>
    <row r="216" spans="1:15" x14ac:dyDescent="0.3">
      <c r="A216" s="15" t="str">
        <f>INDEX('R1. Scenario specifications'!$C$11:$C$49,MATCH($B216,'R1. Scenario specifications'!$A$11:$A$49,0))</f>
        <v>Current 1.5DS, 2030 start, 'Expect the Unexpected' but with cheap CCS</v>
      </c>
      <c r="B216" s="15" t="s">
        <v>24</v>
      </c>
      <c r="C216" s="15" t="s">
        <v>72</v>
      </c>
      <c r="D216" s="15" t="s">
        <v>268</v>
      </c>
      <c r="E216" s="16">
        <v>11.2241111111111</v>
      </c>
      <c r="F216" s="16">
        <v>12.249511111111101</v>
      </c>
      <c r="G216" s="16">
        <v>13.0611055551111</v>
      </c>
      <c r="H216" s="16">
        <v>13.059905555111095</v>
      </c>
      <c r="I216" s="16">
        <v>62.774841495102031</v>
      </c>
      <c r="J216" s="16">
        <v>96.923826649662857</v>
      </c>
      <c r="K216" s="16">
        <v>101.32159988609217</v>
      </c>
      <c r="L216" s="16">
        <v>134.25045632242453</v>
      </c>
      <c r="M216" s="16">
        <v>134.24730040884876</v>
      </c>
      <c r="N216" s="16">
        <v>134.24425739492662</v>
      </c>
      <c r="O216" s="16">
        <v>134.24127298871895</v>
      </c>
    </row>
    <row r="217" spans="1:15" x14ac:dyDescent="0.3">
      <c r="A217" s="15" t="str">
        <f>INDEX('R1. Scenario specifications'!$C$11:$C$49,MATCH($B217,'R1. Scenario specifications'!$A$11:$A$49,0))</f>
        <v>Current 1.5DS, 2030 start, 'Expect the Unexpected' but with cheap CCS</v>
      </c>
      <c r="B217" s="15" t="s">
        <v>24</v>
      </c>
      <c r="C217" s="15" t="s">
        <v>76</v>
      </c>
      <c r="D217" s="15" t="s">
        <v>267</v>
      </c>
      <c r="E217" s="16">
        <v>0.31124745380476826</v>
      </c>
      <c r="F217" s="16">
        <v>0.28314462712947408</v>
      </c>
      <c r="G217" s="16">
        <v>0.23818010444900301</v>
      </c>
      <c r="H217" s="16">
        <v>0.15878673629933501</v>
      </c>
      <c r="I217" s="16">
        <v>7.9393368149667701E-2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</row>
    <row r="218" spans="1:15" x14ac:dyDescent="0.3">
      <c r="A218" s="15" t="str">
        <f>INDEX('R1. Scenario specifications'!$C$11:$C$49,MATCH($B218,'R1. Scenario specifications'!$A$11:$A$49,0))</f>
        <v>Current 1.5DS, 2030 start, 'Expect the Unexpected' but with cheap CCS</v>
      </c>
      <c r="B218" s="15" t="s">
        <v>24</v>
      </c>
      <c r="C218" s="15" t="s">
        <v>73</v>
      </c>
      <c r="D218" s="15" t="s">
        <v>269</v>
      </c>
      <c r="E218" s="16">
        <v>217.76839471634247</v>
      </c>
      <c r="F218" s="16">
        <v>242.99857406704328</v>
      </c>
      <c r="G218" s="16">
        <v>365.36686102816446</v>
      </c>
      <c r="H218" s="16">
        <v>591.09736891590751</v>
      </c>
      <c r="I218" s="16">
        <v>2690.8133855281426</v>
      </c>
      <c r="J218" s="16">
        <v>6158.7353918502913</v>
      </c>
      <c r="K218" s="16">
        <v>13349.532169709397</v>
      </c>
      <c r="L218" s="16">
        <v>10752.629111767726</v>
      </c>
      <c r="M218" s="16">
        <v>8889.0626663542171</v>
      </c>
      <c r="N218" s="16">
        <v>11852.807558189354</v>
      </c>
      <c r="O218" s="16">
        <v>15188.24942449469</v>
      </c>
    </row>
    <row r="219" spans="1:15" x14ac:dyDescent="0.3">
      <c r="A219" s="15" t="str">
        <f>INDEX('R1. Scenario specifications'!$C$11:$C$49,MATCH($B219,'R1. Scenario specifications'!$A$11:$A$49,0))</f>
        <v>Current 1.5DS, 2020 start, 'Expect the Unexpected' but with cheap EVs</v>
      </c>
      <c r="B219" s="15" t="s">
        <v>25</v>
      </c>
      <c r="C219" s="15" t="s">
        <v>64</v>
      </c>
      <c r="D219" s="15" t="s">
        <v>262</v>
      </c>
      <c r="E219" s="16">
        <v>19.526838931037336</v>
      </c>
      <c r="F219" s="16">
        <v>26.293537578267138</v>
      </c>
      <c r="G219" s="16">
        <v>116.2027361393006</v>
      </c>
      <c r="H219" s="16">
        <v>618.64317249665226</v>
      </c>
      <c r="I219" s="16">
        <v>669.42762385551066</v>
      </c>
      <c r="J219" s="16">
        <v>573.77956102376731</v>
      </c>
      <c r="K219" s="16">
        <v>66.358195527559602</v>
      </c>
      <c r="L219" s="16">
        <v>5.9800450999640002</v>
      </c>
      <c r="M219" s="16">
        <v>5.1875779910786397</v>
      </c>
      <c r="N219" s="16">
        <v>5.1875779910786397</v>
      </c>
      <c r="O219" s="16">
        <v>6.0004500660241202</v>
      </c>
    </row>
    <row r="220" spans="1:15" x14ac:dyDescent="0.3">
      <c r="A220" s="15" t="str">
        <f>INDEX('R1. Scenario specifications'!$C$11:$C$49,MATCH($B220,'R1. Scenario specifications'!$A$11:$A$49,0))</f>
        <v>Current 1.5DS, 2020 start, 'Expect the Unexpected' but with cheap EVs</v>
      </c>
      <c r="B220" s="15" t="s">
        <v>25</v>
      </c>
      <c r="C220" s="15" t="s">
        <v>74</v>
      </c>
      <c r="D220" s="15" t="s">
        <v>262</v>
      </c>
      <c r="E220" s="16">
        <v>0</v>
      </c>
      <c r="F220" s="16">
        <v>0</v>
      </c>
      <c r="G220" s="16">
        <v>0</v>
      </c>
      <c r="H220" s="16">
        <v>14.511077334403913</v>
      </c>
      <c r="I220" s="16">
        <v>448.02698402691897</v>
      </c>
      <c r="J220" s="16">
        <v>1514.1781018438651</v>
      </c>
      <c r="K220" s="16">
        <v>2650.2203667379349</v>
      </c>
      <c r="L220" s="16">
        <v>2843.9566015267092</v>
      </c>
      <c r="M220" s="16">
        <v>2808.67200870126</v>
      </c>
      <c r="N220" s="16">
        <v>3280.0293952528946</v>
      </c>
      <c r="O220" s="16">
        <v>3545.5061996469854</v>
      </c>
    </row>
    <row r="221" spans="1:15" x14ac:dyDescent="0.3">
      <c r="A221" s="15" t="str">
        <f>INDEX('R1. Scenario specifications'!$C$11:$C$49,MATCH($B221,'R1. Scenario specifications'!$A$11:$A$49,0))</f>
        <v>Current 1.5DS, 2020 start, 'Expect the Unexpected' but with cheap EVs</v>
      </c>
      <c r="B221" s="15" t="s">
        <v>25</v>
      </c>
      <c r="C221" s="15" t="s">
        <v>65</v>
      </c>
      <c r="D221" s="15" t="s">
        <v>263</v>
      </c>
      <c r="E221" s="16">
        <v>1559.1151167828541</v>
      </c>
      <c r="F221" s="16">
        <v>1805.0000000000007</v>
      </c>
      <c r="G221" s="16">
        <v>1805.0000000000007</v>
      </c>
      <c r="H221" s="16">
        <v>1442.4317981122215</v>
      </c>
      <c r="I221" s="16">
        <v>475.48267438420936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</row>
    <row r="222" spans="1:15" x14ac:dyDescent="0.3">
      <c r="A222" s="15" t="str">
        <f>INDEX('R1. Scenario specifications'!$C$11:$C$49,MATCH($B222,'R1. Scenario specifications'!$A$11:$A$49,0))</f>
        <v>Current 1.5DS, 2020 start, 'Expect the Unexpected' but with cheap EVs</v>
      </c>
      <c r="B222" s="15" t="s">
        <v>25</v>
      </c>
      <c r="C222" s="15" t="s">
        <v>66</v>
      </c>
      <c r="D222" s="15" t="s">
        <v>264</v>
      </c>
      <c r="E222" s="16">
        <v>1036.6918682936412</v>
      </c>
      <c r="F222" s="16">
        <v>1662.4440689496698</v>
      </c>
      <c r="G222" s="16">
        <v>2170.7398065245934</v>
      </c>
      <c r="H222" s="16">
        <v>2371.601366763879</v>
      </c>
      <c r="I222" s="16">
        <v>1383.4060836555502</v>
      </c>
      <c r="J222" s="16">
        <v>482.77801003489594</v>
      </c>
      <c r="K222" s="16">
        <v>234.61792317204382</v>
      </c>
      <c r="L222" s="16">
        <v>171.89075552976431</v>
      </c>
      <c r="M222" s="16">
        <v>235.85352026614748</v>
      </c>
      <c r="N222" s="16">
        <v>212.83302099960974</v>
      </c>
      <c r="O222" s="16">
        <v>245.17388801577454</v>
      </c>
    </row>
    <row r="223" spans="1:15" x14ac:dyDescent="0.3">
      <c r="A223" s="15" t="str">
        <f>INDEX('R1. Scenario specifications'!$C$11:$C$49,MATCH($B223,'R1. Scenario specifications'!$A$11:$A$49,0))</f>
        <v>Current 1.5DS, 2020 start, 'Expect the Unexpected' but with cheap EVs</v>
      </c>
      <c r="B223" s="15" t="s">
        <v>25</v>
      </c>
      <c r="C223" s="15" t="s">
        <v>75</v>
      </c>
      <c r="D223" s="15" t="s">
        <v>264</v>
      </c>
      <c r="E223" s="16">
        <v>0</v>
      </c>
      <c r="F223" s="16">
        <v>0</v>
      </c>
      <c r="G223" s="16">
        <v>0</v>
      </c>
      <c r="H223" s="16">
        <v>0.49496766559608701</v>
      </c>
      <c r="I223" s="16">
        <v>132.75863116108098</v>
      </c>
      <c r="J223" s="16">
        <v>1444.4726372442265</v>
      </c>
      <c r="K223" s="16">
        <v>3076.1505040910547</v>
      </c>
      <c r="L223" s="16">
        <v>3181.8489202380565</v>
      </c>
      <c r="M223" s="16">
        <v>2079.4180810567432</v>
      </c>
      <c r="N223" s="16">
        <v>1073.0882834078752</v>
      </c>
      <c r="O223" s="16">
        <v>1552.7586921760335</v>
      </c>
    </row>
    <row r="224" spans="1:15" x14ac:dyDescent="0.3">
      <c r="A224" s="15" t="str">
        <f>INDEX('R1. Scenario specifications'!$C$11:$C$49,MATCH($B224,'R1. Scenario specifications'!$A$11:$A$49,0))</f>
        <v>Current 1.5DS, 2020 start, 'Expect the Unexpected' but with cheap EVs</v>
      </c>
      <c r="B224" s="15" t="s">
        <v>25</v>
      </c>
      <c r="C224" s="15" t="s">
        <v>67</v>
      </c>
      <c r="D224" s="15" t="s">
        <v>267</v>
      </c>
      <c r="E224" s="16">
        <v>31.122062759818384</v>
      </c>
      <c r="F224" s="16">
        <v>28.670816918420648</v>
      </c>
      <c r="G224" s="16">
        <v>108.08507790610373</v>
      </c>
      <c r="H224" s="16">
        <v>221.78551733382244</v>
      </c>
      <c r="I224" s="16">
        <v>756.21906967065479</v>
      </c>
      <c r="J224" s="16">
        <v>984.84568353048803</v>
      </c>
      <c r="K224" s="16">
        <v>979.39200748689098</v>
      </c>
      <c r="L224" s="16">
        <v>867.01373622509107</v>
      </c>
      <c r="M224" s="16">
        <v>459.87963780775868</v>
      </c>
      <c r="N224" s="16">
        <v>539.21000636902568</v>
      </c>
      <c r="O224" s="16">
        <v>855.8600470252386</v>
      </c>
    </row>
    <row r="225" spans="1:15" x14ac:dyDescent="0.3">
      <c r="A225" s="15" t="str">
        <f>INDEX('R1. Scenario specifications'!$C$11:$C$49,MATCH($B225,'R1. Scenario specifications'!$A$11:$A$49,0))</f>
        <v>Current 1.5DS, 2020 start, 'Expect the Unexpected' but with cheap EVs</v>
      </c>
      <c r="B225" s="15" t="s">
        <v>25</v>
      </c>
      <c r="C225" s="15" t="s">
        <v>68</v>
      </c>
      <c r="D225" s="15" t="s">
        <v>265</v>
      </c>
      <c r="E225" s="16">
        <v>738.24098154394619</v>
      </c>
      <c r="F225" s="16">
        <v>742.10319821571034</v>
      </c>
      <c r="G225" s="16">
        <v>985.08724812164996</v>
      </c>
      <c r="H225" s="16">
        <v>1230.9322716581205</v>
      </c>
      <c r="I225" s="16">
        <v>1968.4571265934831</v>
      </c>
      <c r="J225" s="16">
        <v>2396.8343378149757</v>
      </c>
      <c r="K225" s="16">
        <v>2778.4306401824456</v>
      </c>
      <c r="L225" s="16">
        <v>2835.675301725717</v>
      </c>
      <c r="M225" s="16">
        <v>2975.6524779726979</v>
      </c>
      <c r="N225" s="16">
        <v>3327.4941293734855</v>
      </c>
      <c r="O225" s="16">
        <v>3451.2147635061624</v>
      </c>
    </row>
    <row r="226" spans="1:15" x14ac:dyDescent="0.3">
      <c r="A226" s="15" t="str">
        <f>INDEX('R1. Scenario specifications'!$C$11:$C$49,MATCH($B226,'R1. Scenario specifications'!$A$11:$A$49,0))</f>
        <v>Current 1.5DS, 2020 start, 'Expect the Unexpected' but with cheap EVs</v>
      </c>
      <c r="B226" s="15" t="s">
        <v>25</v>
      </c>
      <c r="C226" s="15" t="s">
        <v>69</v>
      </c>
      <c r="D226" s="15" t="s">
        <v>266</v>
      </c>
      <c r="E226" s="16">
        <v>381.69394199846289</v>
      </c>
      <c r="F226" s="16">
        <v>393.99999999999972</v>
      </c>
      <c r="G226" s="16">
        <v>647.54384646462074</v>
      </c>
      <c r="H226" s="16">
        <v>602.70600668291604</v>
      </c>
      <c r="I226" s="16">
        <v>753.64640548293517</v>
      </c>
      <c r="J226" s="16">
        <v>971.79912443894148</v>
      </c>
      <c r="K226" s="16">
        <v>1102.5784090157772</v>
      </c>
      <c r="L226" s="16">
        <v>1177.4225459450406</v>
      </c>
      <c r="M226" s="16">
        <v>1324.1865045996524</v>
      </c>
      <c r="N226" s="16">
        <v>1429.3592641649866</v>
      </c>
      <c r="O226" s="16">
        <v>1482.4943388069485</v>
      </c>
    </row>
    <row r="227" spans="1:15" x14ac:dyDescent="0.3">
      <c r="A227" s="15" t="str">
        <f>INDEX('R1. Scenario specifications'!$C$11:$C$49,MATCH($B227,'R1. Scenario specifications'!$A$11:$A$49,0))</f>
        <v>Current 1.5DS, 2020 start, 'Expect the Unexpected' but with cheap EVs</v>
      </c>
      <c r="B227" s="15" t="s">
        <v>25</v>
      </c>
      <c r="C227" s="15" t="s">
        <v>70</v>
      </c>
      <c r="D227" s="15" t="s">
        <v>267</v>
      </c>
      <c r="E227" s="16">
        <v>431.38841726417206</v>
      </c>
      <c r="F227" s="16">
        <v>452.4364981864552</v>
      </c>
      <c r="G227" s="16">
        <v>452.8330666776244</v>
      </c>
      <c r="H227" s="16">
        <v>255.69661026486693</v>
      </c>
      <c r="I227" s="16">
        <v>125.47888331069186</v>
      </c>
      <c r="J227" s="16">
        <v>1.1062491708508499</v>
      </c>
      <c r="K227" s="16">
        <v>46.785615607111751</v>
      </c>
      <c r="L227" s="16">
        <v>55.027738944252022</v>
      </c>
      <c r="M227" s="16">
        <v>69.535710049220469</v>
      </c>
      <c r="N227" s="16">
        <v>81.537703227192196</v>
      </c>
      <c r="O227" s="16">
        <v>222.1637781458534</v>
      </c>
    </row>
    <row r="228" spans="1:15" x14ac:dyDescent="0.3">
      <c r="A228" s="15" t="str">
        <f>INDEX('R1. Scenario specifications'!$C$11:$C$49,MATCH($B228,'R1. Scenario specifications'!$A$11:$A$49,0))</f>
        <v>Current 1.5DS, 2020 start, 'Expect the Unexpected' but with cheap EVs</v>
      </c>
      <c r="B228" s="15" t="s">
        <v>25</v>
      </c>
      <c r="C228" s="15" t="s">
        <v>71</v>
      </c>
      <c r="D228" s="15" t="s">
        <v>268</v>
      </c>
      <c r="E228" s="16">
        <v>13.930776255707762</v>
      </c>
      <c r="F228" s="16">
        <v>96.560908546679059</v>
      </c>
      <c r="G228" s="16">
        <v>269.93412382738461</v>
      </c>
      <c r="H228" s="16">
        <v>1297.5330096393889</v>
      </c>
      <c r="I228" s="16">
        <v>4854.7806905584675</v>
      </c>
      <c r="J228" s="16">
        <v>11109.592876673385</v>
      </c>
      <c r="K228" s="16">
        <v>15779.900860286158</v>
      </c>
      <c r="L228" s="16">
        <v>15947.097272745339</v>
      </c>
      <c r="M228" s="16">
        <v>18413.56622673012</v>
      </c>
      <c r="N228" s="16">
        <v>20948.070532733916</v>
      </c>
      <c r="O228" s="16">
        <v>24763.302295223435</v>
      </c>
    </row>
    <row r="229" spans="1:15" x14ac:dyDescent="0.3">
      <c r="A229" s="15" t="str">
        <f>INDEX('R1. Scenario specifications'!$C$11:$C$49,MATCH($B229,'R1. Scenario specifications'!$A$11:$A$49,0))</f>
        <v>Current 1.5DS, 2020 start, 'Expect the Unexpected' but with cheap EVs</v>
      </c>
      <c r="B229" s="15" t="s">
        <v>25</v>
      </c>
      <c r="C229" s="15" t="s">
        <v>72</v>
      </c>
      <c r="D229" s="15" t="s">
        <v>268</v>
      </c>
      <c r="E229" s="16">
        <v>11.2241111111111</v>
      </c>
      <c r="F229" s="16">
        <v>12.249511111111101</v>
      </c>
      <c r="G229" s="16">
        <v>13.0611055551111</v>
      </c>
      <c r="H229" s="16">
        <v>18.887943851104257</v>
      </c>
      <c r="I229" s="16">
        <v>92.049075453095696</v>
      </c>
      <c r="J229" s="16">
        <v>136.08682241602074</v>
      </c>
      <c r="K229" s="16">
        <v>284.60168861885529</v>
      </c>
      <c r="L229" s="16">
        <v>284.59765185751428</v>
      </c>
      <c r="M229" s="16">
        <v>284.59427926141268</v>
      </c>
      <c r="N229" s="16">
        <v>284.59107926141263</v>
      </c>
      <c r="O229" s="16">
        <v>284.58789908726163</v>
      </c>
    </row>
    <row r="230" spans="1:15" x14ac:dyDescent="0.3">
      <c r="A230" s="15" t="str">
        <f>INDEX('R1. Scenario specifications'!$C$11:$C$49,MATCH($B230,'R1. Scenario specifications'!$A$11:$A$49,0))</f>
        <v>Current 1.5DS, 2020 start, 'Expect the Unexpected' but with cheap EVs</v>
      </c>
      <c r="B230" s="15" t="s">
        <v>25</v>
      </c>
      <c r="C230" s="15" t="s">
        <v>76</v>
      </c>
      <c r="D230" s="15" t="s">
        <v>267</v>
      </c>
      <c r="E230" s="16">
        <v>0.31124745380476826</v>
      </c>
      <c r="F230" s="16">
        <v>0.28314462712947408</v>
      </c>
      <c r="G230" s="16">
        <v>0.23818010444900301</v>
      </c>
      <c r="H230" s="16">
        <v>0.15878673629933501</v>
      </c>
      <c r="I230" s="16">
        <v>7.9393368149667701E-2</v>
      </c>
      <c r="J230" s="16">
        <v>0</v>
      </c>
      <c r="K230" s="16">
        <v>0</v>
      </c>
      <c r="L230" s="16">
        <v>0</v>
      </c>
      <c r="M230" s="16">
        <v>0</v>
      </c>
      <c r="N230" s="16">
        <v>0</v>
      </c>
      <c r="O230" s="16">
        <v>0</v>
      </c>
    </row>
    <row r="231" spans="1:15" x14ac:dyDescent="0.3">
      <c r="A231" s="15" t="str">
        <f>INDEX('R1. Scenario specifications'!$C$11:$C$49,MATCH($B231,'R1. Scenario specifications'!$A$11:$A$49,0))</f>
        <v>Current 1.5DS, 2020 start, 'Expect the Unexpected' but with cheap EVs</v>
      </c>
      <c r="B231" s="15" t="s">
        <v>25</v>
      </c>
      <c r="C231" s="15" t="s">
        <v>73</v>
      </c>
      <c r="D231" s="15" t="s">
        <v>269</v>
      </c>
      <c r="E231" s="16">
        <v>217.76839471634247</v>
      </c>
      <c r="F231" s="16">
        <v>242.99857406704328</v>
      </c>
      <c r="G231" s="16">
        <v>365.36686102816446</v>
      </c>
      <c r="H231" s="16">
        <v>1716.3622270533315</v>
      </c>
      <c r="I231" s="16">
        <v>4294.826905047099</v>
      </c>
      <c r="J231" s="16">
        <v>8617.566695836289</v>
      </c>
      <c r="K231" s="16">
        <v>11893.116507195391</v>
      </c>
      <c r="L231" s="16">
        <v>10922.55675823747</v>
      </c>
      <c r="M231" s="16">
        <v>14976.08671900978</v>
      </c>
      <c r="N231" s="16">
        <v>20149.753627533992</v>
      </c>
      <c r="O231" s="16">
        <v>25591.755257038498</v>
      </c>
    </row>
    <row r="232" spans="1:15" x14ac:dyDescent="0.3">
      <c r="A232" s="15" t="str">
        <f>INDEX('R1. Scenario specifications'!$C$11:$C$49,MATCH($B232,'R1. Scenario specifications'!$A$11:$A$49,0))</f>
        <v>Current 2DS, 2030 start, 'Expect the Unexpected'</v>
      </c>
      <c r="B232" s="15" t="s">
        <v>26</v>
      </c>
      <c r="C232" s="15" t="s">
        <v>64</v>
      </c>
      <c r="D232" s="15" t="s">
        <v>262</v>
      </c>
      <c r="E232" s="16">
        <v>19.526838931037336</v>
      </c>
      <c r="F232" s="16">
        <v>26.293537578267138</v>
      </c>
      <c r="G232" s="16">
        <v>116.2027361393006</v>
      </c>
      <c r="H232" s="16">
        <v>450.71847138715748</v>
      </c>
      <c r="I232" s="16">
        <v>632.02741016880623</v>
      </c>
      <c r="J232" s="16">
        <v>580.63423958906833</v>
      </c>
      <c r="K232" s="16">
        <v>275.13429546789985</v>
      </c>
      <c r="L232" s="16">
        <v>84.231657617514657</v>
      </c>
      <c r="M232" s="16">
        <v>40.233625155494948</v>
      </c>
      <c r="N232" s="16">
        <v>6.2369048899496304</v>
      </c>
      <c r="O232" s="16">
        <v>6.2369048899496304</v>
      </c>
    </row>
    <row r="233" spans="1:15" x14ac:dyDescent="0.3">
      <c r="A233" s="15" t="str">
        <f>INDEX('R1. Scenario specifications'!$C$11:$C$49,MATCH($B233,'R1. Scenario specifications'!$A$11:$A$49,0))</f>
        <v>Current 2DS, 2030 start, 'Expect the Unexpected'</v>
      </c>
      <c r="B233" s="15" t="s">
        <v>26</v>
      </c>
      <c r="C233" s="15" t="s">
        <v>74</v>
      </c>
      <c r="D233" s="15" t="s">
        <v>262</v>
      </c>
      <c r="E233" s="16">
        <v>0</v>
      </c>
      <c r="F233" s="16">
        <v>0</v>
      </c>
      <c r="G233" s="16">
        <v>0</v>
      </c>
      <c r="H233" s="16">
        <v>0</v>
      </c>
      <c r="I233" s="16">
        <v>9.9895109327960885</v>
      </c>
      <c r="J233" s="16">
        <v>82.164384134557821</v>
      </c>
      <c r="K233" s="16">
        <v>518.87197161743006</v>
      </c>
      <c r="L233" s="16">
        <v>1438.4041279006624</v>
      </c>
      <c r="M233" s="16">
        <v>2497.0074526799503</v>
      </c>
      <c r="N233" s="16">
        <v>3125.8159837562312</v>
      </c>
      <c r="O233" s="16">
        <v>3375.6968374747521</v>
      </c>
    </row>
    <row r="234" spans="1:15" x14ac:dyDescent="0.3">
      <c r="A234" s="15" t="str">
        <f>INDEX('R1. Scenario specifications'!$C$11:$C$49,MATCH($B234,'R1. Scenario specifications'!$A$11:$A$49,0))</f>
        <v>Current 2DS, 2030 start, 'Expect the Unexpected'</v>
      </c>
      <c r="B234" s="15" t="s">
        <v>26</v>
      </c>
      <c r="C234" s="15" t="s">
        <v>65</v>
      </c>
      <c r="D234" s="15" t="s">
        <v>263</v>
      </c>
      <c r="E234" s="16">
        <v>1559.1151167828541</v>
      </c>
      <c r="F234" s="16">
        <v>1805.0000000000007</v>
      </c>
      <c r="G234" s="16">
        <v>1805.0000000000007</v>
      </c>
      <c r="H234" s="16">
        <v>1442.4317981122215</v>
      </c>
      <c r="I234" s="16">
        <v>475.48267438420936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</row>
    <row r="235" spans="1:15" x14ac:dyDescent="0.3">
      <c r="A235" s="15" t="str">
        <f>INDEX('R1. Scenario specifications'!$C$11:$C$49,MATCH($B235,'R1. Scenario specifications'!$A$11:$A$49,0))</f>
        <v>Current 2DS, 2030 start, 'Expect the Unexpected'</v>
      </c>
      <c r="B235" s="15" t="s">
        <v>26</v>
      </c>
      <c r="C235" s="15" t="s">
        <v>66</v>
      </c>
      <c r="D235" s="15" t="s">
        <v>264</v>
      </c>
      <c r="E235" s="16">
        <v>1036.6918682936412</v>
      </c>
      <c r="F235" s="16">
        <v>1662.4440689496698</v>
      </c>
      <c r="G235" s="16">
        <v>2170.7398065245934</v>
      </c>
      <c r="H235" s="16">
        <v>2025.6229693718635</v>
      </c>
      <c r="I235" s="16">
        <v>1040.7858854574586</v>
      </c>
      <c r="J235" s="16">
        <v>487.26270229486096</v>
      </c>
      <c r="K235" s="16">
        <v>555.33616013714652</v>
      </c>
      <c r="L235" s="16">
        <v>541.79885103623508</v>
      </c>
      <c r="M235" s="16">
        <v>267.51492870934072</v>
      </c>
      <c r="N235" s="16">
        <v>230.48258132630289</v>
      </c>
      <c r="O235" s="16">
        <v>212.8666345104306</v>
      </c>
    </row>
    <row r="236" spans="1:15" x14ac:dyDescent="0.3">
      <c r="A236" s="15" t="str">
        <f>INDEX('R1. Scenario specifications'!$C$11:$C$49,MATCH($B236,'R1. Scenario specifications'!$A$11:$A$49,0))</f>
        <v>Current 2DS, 2030 start, 'Expect the Unexpected'</v>
      </c>
      <c r="B236" s="15" t="s">
        <v>26</v>
      </c>
      <c r="C236" s="15" t="s">
        <v>75</v>
      </c>
      <c r="D236" s="15" t="s">
        <v>264</v>
      </c>
      <c r="E236" s="16">
        <v>0</v>
      </c>
      <c r="F236" s="16">
        <v>0</v>
      </c>
      <c r="G236" s="16">
        <v>0</v>
      </c>
      <c r="H236" s="16">
        <v>0</v>
      </c>
      <c r="I236" s="16">
        <v>2.8657873005524106</v>
      </c>
      <c r="J236" s="16">
        <v>6.53076280955018</v>
      </c>
      <c r="K236" s="16">
        <v>44.156771585474907</v>
      </c>
      <c r="L236" s="16">
        <v>203.07874544526123</v>
      </c>
      <c r="M236" s="16">
        <v>479.3667915037887</v>
      </c>
      <c r="N236" s="16">
        <v>907.1987994531712</v>
      </c>
      <c r="O236" s="16">
        <v>1153.5723375823782</v>
      </c>
    </row>
    <row r="237" spans="1:15" x14ac:dyDescent="0.3">
      <c r="A237" s="15" t="str">
        <f>INDEX('R1. Scenario specifications'!$C$11:$C$49,MATCH($B237,'R1. Scenario specifications'!$A$11:$A$49,0))</f>
        <v>Current 2DS, 2030 start, 'Expect the Unexpected'</v>
      </c>
      <c r="B237" s="15" t="s">
        <v>26</v>
      </c>
      <c r="C237" s="15" t="s">
        <v>67</v>
      </c>
      <c r="D237" s="15" t="s">
        <v>267</v>
      </c>
      <c r="E237" s="16">
        <v>31.122062759818384</v>
      </c>
      <c r="F237" s="16">
        <v>28.670816918420648</v>
      </c>
      <c r="G237" s="16">
        <v>108.08507790610373</v>
      </c>
      <c r="H237" s="16">
        <v>153.75032540730504</v>
      </c>
      <c r="I237" s="16">
        <v>201.07919284758339</v>
      </c>
      <c r="J237" s="16">
        <v>275.11183791068311</v>
      </c>
      <c r="K237" s="16">
        <v>378.62331268492255</v>
      </c>
      <c r="L237" s="16">
        <v>381.41016360215212</v>
      </c>
      <c r="M237" s="16">
        <v>421.47017667552666</v>
      </c>
      <c r="N237" s="16">
        <v>690.20461670408235</v>
      </c>
      <c r="O237" s="16">
        <v>955.19502346782565</v>
      </c>
    </row>
    <row r="238" spans="1:15" x14ac:dyDescent="0.3">
      <c r="A238" s="15" t="str">
        <f>INDEX('R1. Scenario specifications'!$C$11:$C$49,MATCH($B238,'R1. Scenario specifications'!$A$11:$A$49,0))</f>
        <v>Current 2DS, 2030 start, 'Expect the Unexpected'</v>
      </c>
      <c r="B238" s="15" t="s">
        <v>26</v>
      </c>
      <c r="C238" s="15" t="s">
        <v>68</v>
      </c>
      <c r="D238" s="15" t="s">
        <v>265</v>
      </c>
      <c r="E238" s="16">
        <v>738.24098154394619</v>
      </c>
      <c r="F238" s="16">
        <v>742.10319821571034</v>
      </c>
      <c r="G238" s="16">
        <v>985.08724812164996</v>
      </c>
      <c r="H238" s="16">
        <v>1189.6433262038427</v>
      </c>
      <c r="I238" s="16">
        <v>1361.4025567892229</v>
      </c>
      <c r="J238" s="16">
        <v>1673.146395999579</v>
      </c>
      <c r="K238" s="16">
        <v>1824.7789794441894</v>
      </c>
      <c r="L238" s="16">
        <v>2009.2629688110685</v>
      </c>
      <c r="M238" s="16">
        <v>2278.4586860957343</v>
      </c>
      <c r="N238" s="16">
        <v>2788.1023451878964</v>
      </c>
      <c r="O238" s="16">
        <v>3132.081965229846</v>
      </c>
    </row>
    <row r="239" spans="1:15" x14ac:dyDescent="0.3">
      <c r="A239" s="15" t="str">
        <f>INDEX('R1. Scenario specifications'!$C$11:$C$49,MATCH($B239,'R1. Scenario specifications'!$A$11:$A$49,0))</f>
        <v>Current 2DS, 2030 start, 'Expect the Unexpected'</v>
      </c>
      <c r="B239" s="15" t="s">
        <v>26</v>
      </c>
      <c r="C239" s="15" t="s">
        <v>69</v>
      </c>
      <c r="D239" s="15" t="s">
        <v>266</v>
      </c>
      <c r="E239" s="16">
        <v>381.69394199846289</v>
      </c>
      <c r="F239" s="16">
        <v>393.99999999999972</v>
      </c>
      <c r="G239" s="16">
        <v>647.54384646462074</v>
      </c>
      <c r="H239" s="16">
        <v>602.70600668291604</v>
      </c>
      <c r="I239" s="16">
        <v>591.32250202718751</v>
      </c>
      <c r="J239" s="16">
        <v>812.17530932040279</v>
      </c>
      <c r="K239" s="16">
        <v>983.75298330479382</v>
      </c>
      <c r="L239" s="16">
        <v>1160.9603236964986</v>
      </c>
      <c r="M239" s="16">
        <v>1314.5140076821713</v>
      </c>
      <c r="N239" s="16">
        <v>1426.1298591320137</v>
      </c>
      <c r="O239" s="16">
        <v>1482.4943388069476</v>
      </c>
    </row>
    <row r="240" spans="1:15" x14ac:dyDescent="0.3">
      <c r="A240" s="15" t="str">
        <f>INDEX('R1. Scenario specifications'!$C$11:$C$49,MATCH($B240,'R1. Scenario specifications'!$A$11:$A$49,0))</f>
        <v>Current 2DS, 2030 start, 'Expect the Unexpected'</v>
      </c>
      <c r="B240" s="15" t="s">
        <v>26</v>
      </c>
      <c r="C240" s="15" t="s">
        <v>70</v>
      </c>
      <c r="D240" s="15" t="s">
        <v>267</v>
      </c>
      <c r="E240" s="16">
        <v>431.38841726417206</v>
      </c>
      <c r="F240" s="16">
        <v>452.4364981864552</v>
      </c>
      <c r="G240" s="16">
        <v>452.8330666776244</v>
      </c>
      <c r="H240" s="16">
        <v>253.07952391009411</v>
      </c>
      <c r="I240" s="16">
        <v>130.48043557460375</v>
      </c>
      <c r="J240" s="16">
        <v>12.470976831232189</v>
      </c>
      <c r="K240" s="16">
        <v>21.62590240379328</v>
      </c>
      <c r="L240" s="16">
        <v>33.726710128982546</v>
      </c>
      <c r="M240" s="16">
        <v>45.848932626581892</v>
      </c>
      <c r="N240" s="16">
        <v>101.91606232933785</v>
      </c>
      <c r="O240" s="16">
        <v>163.6506898074978</v>
      </c>
    </row>
    <row r="241" spans="1:15" x14ac:dyDescent="0.3">
      <c r="A241" s="15" t="str">
        <f>INDEX('R1. Scenario specifications'!$C$11:$C$49,MATCH($B241,'R1. Scenario specifications'!$A$11:$A$49,0))</f>
        <v>Current 2DS, 2030 start, 'Expect the Unexpected'</v>
      </c>
      <c r="B241" s="15" t="s">
        <v>26</v>
      </c>
      <c r="C241" s="15" t="s">
        <v>71</v>
      </c>
      <c r="D241" s="15" t="s">
        <v>268</v>
      </c>
      <c r="E241" s="16">
        <v>13.930776255707762</v>
      </c>
      <c r="F241" s="16">
        <v>96.560908546679059</v>
      </c>
      <c r="G241" s="16">
        <v>269.93412382738461</v>
      </c>
      <c r="H241" s="16">
        <v>820.58695544865327</v>
      </c>
      <c r="I241" s="16">
        <v>3476.2627654198154</v>
      </c>
      <c r="J241" s="16">
        <v>6340.5283211840406</v>
      </c>
      <c r="K241" s="16">
        <v>8213.1557409424786</v>
      </c>
      <c r="L241" s="16">
        <v>10063.959665069695</v>
      </c>
      <c r="M241" s="16">
        <v>13709.67139744608</v>
      </c>
      <c r="N241" s="16">
        <v>19649.839753361317</v>
      </c>
      <c r="O241" s="16">
        <v>22848.102775383966</v>
      </c>
    </row>
    <row r="242" spans="1:15" x14ac:dyDescent="0.3">
      <c r="A242" s="15" t="str">
        <f>INDEX('R1. Scenario specifications'!$C$11:$C$49,MATCH($B242,'R1. Scenario specifications'!$A$11:$A$49,0))</f>
        <v>Current 2DS, 2030 start, 'Expect the Unexpected'</v>
      </c>
      <c r="B242" s="15" t="s">
        <v>26</v>
      </c>
      <c r="C242" s="15" t="s">
        <v>72</v>
      </c>
      <c r="D242" s="15" t="s">
        <v>268</v>
      </c>
      <c r="E242" s="16">
        <v>11.2241111111111</v>
      </c>
      <c r="F242" s="16">
        <v>12.249511111111101</v>
      </c>
      <c r="G242" s="16">
        <v>13.0611055551111</v>
      </c>
      <c r="H242" s="16">
        <v>13.059905555111095</v>
      </c>
      <c r="I242" s="16">
        <v>13.056802652205363</v>
      </c>
      <c r="J242" s="16">
        <v>13.058648114916753</v>
      </c>
      <c r="K242" s="16">
        <v>13.075532594247676</v>
      </c>
      <c r="L242" s="16">
        <v>53.383289903306064</v>
      </c>
      <c r="M242" s="16">
        <v>53.380611188082256</v>
      </c>
      <c r="N242" s="16">
        <v>53.378211188082254</v>
      </c>
      <c r="O242" s="16">
        <v>53.37581118808226</v>
      </c>
    </row>
    <row r="243" spans="1:15" x14ac:dyDescent="0.3">
      <c r="A243" s="15" t="str">
        <f>INDEX('R1. Scenario specifications'!$C$11:$C$49,MATCH($B243,'R1. Scenario specifications'!$A$11:$A$49,0))</f>
        <v>Current 2DS, 2030 start, 'Expect the Unexpected'</v>
      </c>
      <c r="B243" s="15" t="s">
        <v>26</v>
      </c>
      <c r="C243" s="15" t="s">
        <v>76</v>
      </c>
      <c r="D243" s="15" t="s">
        <v>267</v>
      </c>
      <c r="E243" s="16">
        <v>0.31124745380476826</v>
      </c>
      <c r="F243" s="16">
        <v>0.28314462712947408</v>
      </c>
      <c r="G243" s="16">
        <v>0.23818010444900301</v>
      </c>
      <c r="H243" s="16">
        <v>0.15878673629933501</v>
      </c>
      <c r="I243" s="16">
        <v>7.9393368149667701E-2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</row>
    <row r="244" spans="1:15" x14ac:dyDescent="0.3">
      <c r="A244" s="15" t="str">
        <f>INDEX('R1. Scenario specifications'!$C$11:$C$49,MATCH($B244,'R1. Scenario specifications'!$A$11:$A$49,0))</f>
        <v>Current 2DS, 2030 start, 'Expect the Unexpected'</v>
      </c>
      <c r="B244" s="15" t="s">
        <v>26</v>
      </c>
      <c r="C244" s="15" t="s">
        <v>73</v>
      </c>
      <c r="D244" s="15" t="s">
        <v>269</v>
      </c>
      <c r="E244" s="16">
        <v>217.76839471634247</v>
      </c>
      <c r="F244" s="16">
        <v>242.99857406704328</v>
      </c>
      <c r="G244" s="16">
        <v>365.36686102816446</v>
      </c>
      <c r="H244" s="16">
        <v>591.09736891590751</v>
      </c>
      <c r="I244" s="16">
        <v>2419.6899605605013</v>
      </c>
      <c r="J244" s="16">
        <v>4000.1528627597459</v>
      </c>
      <c r="K244" s="16">
        <v>5609.0832401579164</v>
      </c>
      <c r="L244" s="16">
        <v>8045.754748874062</v>
      </c>
      <c r="M244" s="16">
        <v>11781.933618339044</v>
      </c>
      <c r="N244" s="16">
        <v>18719.894279532607</v>
      </c>
      <c r="O244" s="16">
        <v>23953.625508459823</v>
      </c>
    </row>
    <row r="245" spans="1:15" x14ac:dyDescent="0.3">
      <c r="A245" s="15" t="str">
        <f>INDEX('R1. Scenario specifications'!$C$11:$C$49,MATCH($B245,'R1. Scenario specifications'!$A$11:$A$49,0))</f>
        <v>Current 1.5DS, 2030 start, 'Expect the Unexpected' but with cheap EVs</v>
      </c>
      <c r="B245" s="15" t="s">
        <v>27</v>
      </c>
      <c r="C245" s="15" t="s">
        <v>64</v>
      </c>
      <c r="D245" s="15" t="s">
        <v>262</v>
      </c>
      <c r="E245" s="16">
        <v>19.526838931037336</v>
      </c>
      <c r="F245" s="16">
        <v>26.293537578267138</v>
      </c>
      <c r="G245" s="16">
        <v>116.2027361393006</v>
      </c>
      <c r="H245" s="16">
        <v>450.71847138715748</v>
      </c>
      <c r="I245" s="16">
        <v>1058.2484920197717</v>
      </c>
      <c r="J245" s="16">
        <v>962.80618906488087</v>
      </c>
      <c r="K245" s="16">
        <v>638.1975968382294</v>
      </c>
      <c r="L245" s="16">
        <v>21.073877136878743</v>
      </c>
      <c r="M245" s="16">
        <v>25.439272710071101</v>
      </c>
      <c r="N245" s="16">
        <v>21.489962649478073</v>
      </c>
      <c r="O245" s="16">
        <v>21.489962649478073</v>
      </c>
    </row>
    <row r="246" spans="1:15" x14ac:dyDescent="0.3">
      <c r="A246" s="15" t="str">
        <f>INDEX('R1. Scenario specifications'!$C$11:$C$49,MATCH($B246,'R1. Scenario specifications'!$A$11:$A$49,0))</f>
        <v>Current 1.5DS, 2030 start, 'Expect the Unexpected' but with cheap EVs</v>
      </c>
      <c r="B246" s="15" t="s">
        <v>27</v>
      </c>
      <c r="C246" s="15" t="s">
        <v>74</v>
      </c>
      <c r="D246" s="15" t="s">
        <v>262</v>
      </c>
      <c r="E246" s="16">
        <v>0</v>
      </c>
      <c r="F246" s="16">
        <v>0</v>
      </c>
      <c r="G246" s="16">
        <v>0</v>
      </c>
      <c r="H246" s="16">
        <v>0</v>
      </c>
      <c r="I246" s="16">
        <v>13.51935889512888</v>
      </c>
      <c r="J246" s="16">
        <v>1008.1809735543725</v>
      </c>
      <c r="K246" s="16">
        <v>3345.1123534360036</v>
      </c>
      <c r="L246" s="16">
        <v>4722.0822437995394</v>
      </c>
      <c r="M246" s="16">
        <v>3802.3015108159866</v>
      </c>
      <c r="N246" s="16">
        <v>2203.5439001748109</v>
      </c>
      <c r="O246" s="16">
        <v>2635.2728678336016</v>
      </c>
    </row>
    <row r="247" spans="1:15" x14ac:dyDescent="0.3">
      <c r="A247" s="15" t="str">
        <f>INDEX('R1. Scenario specifications'!$C$11:$C$49,MATCH($B247,'R1. Scenario specifications'!$A$11:$A$49,0))</f>
        <v>Current 1.5DS, 2030 start, 'Expect the Unexpected' but with cheap EVs</v>
      </c>
      <c r="B247" s="15" t="s">
        <v>27</v>
      </c>
      <c r="C247" s="15" t="s">
        <v>65</v>
      </c>
      <c r="D247" s="15" t="s">
        <v>263</v>
      </c>
      <c r="E247" s="16">
        <v>1559.1151167828541</v>
      </c>
      <c r="F247" s="16">
        <v>1805.0000000000007</v>
      </c>
      <c r="G247" s="16">
        <v>1805.0000000000007</v>
      </c>
      <c r="H247" s="16">
        <v>1442.4317981122215</v>
      </c>
      <c r="I247" s="16">
        <v>475.48267438420936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</row>
    <row r="248" spans="1:15" x14ac:dyDescent="0.3">
      <c r="A248" s="15" t="str">
        <f>INDEX('R1. Scenario specifications'!$C$11:$C$49,MATCH($B248,'R1. Scenario specifications'!$A$11:$A$49,0))</f>
        <v>Current 1.5DS, 2030 start, 'Expect the Unexpected' but with cheap EVs</v>
      </c>
      <c r="B248" s="15" t="s">
        <v>27</v>
      </c>
      <c r="C248" s="15" t="s">
        <v>66</v>
      </c>
      <c r="D248" s="15" t="s">
        <v>264</v>
      </c>
      <c r="E248" s="16">
        <v>1036.6918682936412</v>
      </c>
      <c r="F248" s="16">
        <v>1662.4440689496698</v>
      </c>
      <c r="G248" s="16">
        <v>2170.7398065245934</v>
      </c>
      <c r="H248" s="16">
        <v>2025.6229693718635</v>
      </c>
      <c r="I248" s="16">
        <v>1131.8025989040843</v>
      </c>
      <c r="J248" s="16">
        <v>307.93332756451514</v>
      </c>
      <c r="K248" s="16">
        <v>299.18286119931992</v>
      </c>
      <c r="L248" s="16">
        <v>251.06020650233086</v>
      </c>
      <c r="M248" s="16">
        <v>599.82896323345585</v>
      </c>
      <c r="N248" s="16">
        <v>839.4165387733799</v>
      </c>
      <c r="O248" s="16">
        <v>725.07135648511371</v>
      </c>
    </row>
    <row r="249" spans="1:15" x14ac:dyDescent="0.3">
      <c r="A249" s="15" t="str">
        <f>INDEX('R1. Scenario specifications'!$C$11:$C$49,MATCH($B249,'R1. Scenario specifications'!$A$11:$A$49,0))</f>
        <v>Current 1.5DS, 2030 start, 'Expect the Unexpected' but with cheap EVs</v>
      </c>
      <c r="B249" s="15" t="s">
        <v>27</v>
      </c>
      <c r="C249" s="15" t="s">
        <v>75</v>
      </c>
      <c r="D249" s="15" t="s">
        <v>264</v>
      </c>
      <c r="E249" s="16">
        <v>0</v>
      </c>
      <c r="F249" s="16">
        <v>0</v>
      </c>
      <c r="G249" s="16">
        <v>0</v>
      </c>
      <c r="H249" s="16">
        <v>0</v>
      </c>
      <c r="I249" s="16">
        <v>1.4866861048711228</v>
      </c>
      <c r="J249" s="16">
        <v>279.06263331662439</v>
      </c>
      <c r="K249" s="16">
        <v>1258.9337673398823</v>
      </c>
      <c r="L249" s="16">
        <v>2058.9872885442669</v>
      </c>
      <c r="M249" s="16">
        <v>1781.4113413325178</v>
      </c>
      <c r="N249" s="16">
        <v>835.27731602491292</v>
      </c>
      <c r="O249" s="16">
        <v>154.81185821708232</v>
      </c>
    </row>
    <row r="250" spans="1:15" x14ac:dyDescent="0.3">
      <c r="A250" s="15" t="str">
        <f>INDEX('R1. Scenario specifications'!$C$11:$C$49,MATCH($B250,'R1. Scenario specifications'!$A$11:$A$49,0))</f>
        <v>Current 1.5DS, 2030 start, 'Expect the Unexpected' but with cheap EVs</v>
      </c>
      <c r="B250" s="15" t="s">
        <v>27</v>
      </c>
      <c r="C250" s="15" t="s">
        <v>67</v>
      </c>
      <c r="D250" s="15" t="s">
        <v>267</v>
      </c>
      <c r="E250" s="16">
        <v>31.122062759818384</v>
      </c>
      <c r="F250" s="16">
        <v>28.670816918420648</v>
      </c>
      <c r="G250" s="16">
        <v>108.08507790610373</v>
      </c>
      <c r="H250" s="16">
        <v>153.75032540730504</v>
      </c>
      <c r="I250" s="16">
        <v>528.16603976133831</v>
      </c>
      <c r="J250" s="16">
        <v>1207.4859839596634</v>
      </c>
      <c r="K250" s="16">
        <v>1185.793159402016</v>
      </c>
      <c r="L250" s="16">
        <v>1134.012077337014</v>
      </c>
      <c r="M250" s="16">
        <v>763.13720036044219</v>
      </c>
      <c r="N250" s="16">
        <v>238.91632261156388</v>
      </c>
      <c r="O250" s="16">
        <v>259.46257967722113</v>
      </c>
    </row>
    <row r="251" spans="1:15" x14ac:dyDescent="0.3">
      <c r="A251" s="15" t="str">
        <f>INDEX('R1. Scenario specifications'!$C$11:$C$49,MATCH($B251,'R1. Scenario specifications'!$A$11:$A$49,0))</f>
        <v>Current 1.5DS, 2030 start, 'Expect the Unexpected' but with cheap EVs</v>
      </c>
      <c r="B251" s="15" t="s">
        <v>27</v>
      </c>
      <c r="C251" s="15" t="s">
        <v>68</v>
      </c>
      <c r="D251" s="15" t="s">
        <v>265</v>
      </c>
      <c r="E251" s="16">
        <v>738.24098154394619</v>
      </c>
      <c r="F251" s="16">
        <v>742.10319821571034</v>
      </c>
      <c r="G251" s="16">
        <v>985.08724812164996</v>
      </c>
      <c r="H251" s="16">
        <v>1189.6433262038427</v>
      </c>
      <c r="I251" s="16">
        <v>1432.7030936223773</v>
      </c>
      <c r="J251" s="16">
        <v>2265.2979927269093</v>
      </c>
      <c r="K251" s="16">
        <v>2907.7002698180158</v>
      </c>
      <c r="L251" s="16">
        <v>2923.1708168408522</v>
      </c>
      <c r="M251" s="16">
        <v>2934.1541895601349</v>
      </c>
      <c r="N251" s="16">
        <v>3083.3940687341901</v>
      </c>
      <c r="O251" s="16">
        <v>3331.1332560316896</v>
      </c>
    </row>
    <row r="252" spans="1:15" x14ac:dyDescent="0.3">
      <c r="A252" s="15" t="str">
        <f>INDEX('R1. Scenario specifications'!$C$11:$C$49,MATCH($B252,'R1. Scenario specifications'!$A$11:$A$49,0))</f>
        <v>Current 1.5DS, 2030 start, 'Expect the Unexpected' but with cheap EVs</v>
      </c>
      <c r="B252" s="15" t="s">
        <v>27</v>
      </c>
      <c r="C252" s="15" t="s">
        <v>69</v>
      </c>
      <c r="D252" s="15" t="s">
        <v>266</v>
      </c>
      <c r="E252" s="16">
        <v>381.69394199846289</v>
      </c>
      <c r="F252" s="16">
        <v>393.99999999999972</v>
      </c>
      <c r="G252" s="16">
        <v>647.54384646462074</v>
      </c>
      <c r="H252" s="16">
        <v>602.70600668291604</v>
      </c>
      <c r="I252" s="16">
        <v>591.32250202718751</v>
      </c>
      <c r="J252" s="16">
        <v>966.14573709424417</v>
      </c>
      <c r="K252" s="16">
        <v>989.77200911834643</v>
      </c>
      <c r="L252" s="16">
        <v>1073.4445999145237</v>
      </c>
      <c r="M252" s="16">
        <v>1110.3202383420016</v>
      </c>
      <c r="N252" s="16">
        <v>1172.0999396632976</v>
      </c>
      <c r="O252" s="16">
        <v>1188.9292409462269</v>
      </c>
    </row>
    <row r="253" spans="1:15" x14ac:dyDescent="0.3">
      <c r="A253" s="15" t="str">
        <f>INDEX('R1. Scenario specifications'!$C$11:$C$49,MATCH($B253,'R1. Scenario specifications'!$A$11:$A$49,0))</f>
        <v>Current 1.5DS, 2030 start, 'Expect the Unexpected' but with cheap EVs</v>
      </c>
      <c r="B253" s="15" t="s">
        <v>27</v>
      </c>
      <c r="C253" s="15" t="s">
        <v>70</v>
      </c>
      <c r="D253" s="15" t="s">
        <v>267</v>
      </c>
      <c r="E253" s="16">
        <v>431.38841726417206</v>
      </c>
      <c r="F253" s="16">
        <v>452.4364981864552</v>
      </c>
      <c r="G253" s="16">
        <v>452.8330666776244</v>
      </c>
      <c r="H253" s="16">
        <v>253.07952391009411</v>
      </c>
      <c r="I253" s="16">
        <v>122.07253105848113</v>
      </c>
      <c r="J253" s="16">
        <v>1.2180894923100389</v>
      </c>
      <c r="K253" s="16">
        <v>48.084909804331943</v>
      </c>
      <c r="L253" s="16">
        <v>48.084909804331943</v>
      </c>
      <c r="M253" s="16">
        <v>44.2066582589513</v>
      </c>
      <c r="N253" s="16">
        <v>62.603667526515878</v>
      </c>
      <c r="O253" s="16">
        <v>185.25980942540295</v>
      </c>
    </row>
    <row r="254" spans="1:15" x14ac:dyDescent="0.3">
      <c r="A254" s="15" t="str">
        <f>INDEX('R1. Scenario specifications'!$C$11:$C$49,MATCH($B254,'R1. Scenario specifications'!$A$11:$A$49,0))</f>
        <v>Current 1.5DS, 2030 start, 'Expect the Unexpected' but with cheap EVs</v>
      </c>
      <c r="B254" s="15" t="s">
        <v>27</v>
      </c>
      <c r="C254" s="15" t="s">
        <v>71</v>
      </c>
      <c r="D254" s="15" t="s">
        <v>268</v>
      </c>
      <c r="E254" s="16">
        <v>13.930776255707762</v>
      </c>
      <c r="F254" s="16">
        <v>96.560908546679059</v>
      </c>
      <c r="G254" s="16">
        <v>269.93412382738461</v>
      </c>
      <c r="H254" s="16">
        <v>820.58695544865327</v>
      </c>
      <c r="I254" s="16">
        <v>3684.9089366608132</v>
      </c>
      <c r="J254" s="16">
        <v>9360.8066208767596</v>
      </c>
      <c r="K254" s="16">
        <v>18956.877478527724</v>
      </c>
      <c r="L254" s="16">
        <v>19047.75353633528</v>
      </c>
      <c r="M254" s="16">
        <v>19071.669358358085</v>
      </c>
      <c r="N254" s="16">
        <v>20089.002575321396</v>
      </c>
      <c r="O254" s="16">
        <v>20666.35231958067</v>
      </c>
    </row>
    <row r="255" spans="1:15" x14ac:dyDescent="0.3">
      <c r="A255" s="15" t="str">
        <f>INDEX('R1. Scenario specifications'!$C$11:$C$49,MATCH($B255,'R1. Scenario specifications'!$A$11:$A$49,0))</f>
        <v>Current 1.5DS, 2030 start, 'Expect the Unexpected' but with cheap EVs</v>
      </c>
      <c r="B255" s="15" t="s">
        <v>27</v>
      </c>
      <c r="C255" s="15" t="s">
        <v>72</v>
      </c>
      <c r="D255" s="15" t="s">
        <v>268</v>
      </c>
      <c r="E255" s="16">
        <v>11.2241111111111</v>
      </c>
      <c r="F255" s="16">
        <v>12.249511111111101</v>
      </c>
      <c r="G255" s="16">
        <v>13.0611055551111</v>
      </c>
      <c r="H255" s="16">
        <v>13.059905555111095</v>
      </c>
      <c r="I255" s="16">
        <v>62.774841495102031</v>
      </c>
      <c r="J255" s="16">
        <v>92.329345593951658</v>
      </c>
      <c r="K255" s="16">
        <v>96.727118830380974</v>
      </c>
      <c r="L255" s="16">
        <v>118.98893193641703</v>
      </c>
      <c r="M255" s="16">
        <v>118.98577602284128</v>
      </c>
      <c r="N255" s="16">
        <v>118.98273300891913</v>
      </c>
      <c r="O255" s="16">
        <v>118.97974860271145</v>
      </c>
    </row>
    <row r="256" spans="1:15" x14ac:dyDescent="0.3">
      <c r="A256" s="15" t="str">
        <f>INDEX('R1. Scenario specifications'!$C$11:$C$49,MATCH($B256,'R1. Scenario specifications'!$A$11:$A$49,0))</f>
        <v>Current 1.5DS, 2030 start, 'Expect the Unexpected' but with cheap EVs</v>
      </c>
      <c r="B256" s="15" t="s">
        <v>27</v>
      </c>
      <c r="C256" s="15" t="s">
        <v>76</v>
      </c>
      <c r="D256" s="15" t="s">
        <v>267</v>
      </c>
      <c r="E256" s="16">
        <v>0.31124745380476826</v>
      </c>
      <c r="F256" s="16">
        <v>0.28314462712947408</v>
      </c>
      <c r="G256" s="16">
        <v>0.23818010444900301</v>
      </c>
      <c r="H256" s="16">
        <v>0.15878673629933501</v>
      </c>
      <c r="I256" s="16">
        <v>7.9393368149667701E-2</v>
      </c>
      <c r="J256" s="16">
        <v>0</v>
      </c>
      <c r="K256" s="16">
        <v>0</v>
      </c>
      <c r="L256" s="16">
        <v>0</v>
      </c>
      <c r="M256" s="16">
        <v>0</v>
      </c>
      <c r="N256" s="16">
        <v>0</v>
      </c>
      <c r="O256" s="16">
        <v>0</v>
      </c>
    </row>
    <row r="257" spans="1:15" x14ac:dyDescent="0.3">
      <c r="A257" s="15" t="str">
        <f>INDEX('R1. Scenario specifications'!$C$11:$C$49,MATCH($B257,'R1. Scenario specifications'!$A$11:$A$49,0))</f>
        <v>Current 1.5DS, 2030 start, 'Expect the Unexpected' but with cheap EVs</v>
      </c>
      <c r="B257" s="15" t="s">
        <v>27</v>
      </c>
      <c r="C257" s="15" t="s">
        <v>73</v>
      </c>
      <c r="D257" s="15" t="s">
        <v>269</v>
      </c>
      <c r="E257" s="16">
        <v>217.76839471634247</v>
      </c>
      <c r="F257" s="16">
        <v>242.99857406704328</v>
      </c>
      <c r="G257" s="16">
        <v>365.36686102816446</v>
      </c>
      <c r="H257" s="16">
        <v>591.09736891590751</v>
      </c>
      <c r="I257" s="16">
        <v>2702.2061944413449</v>
      </c>
      <c r="J257" s="16">
        <v>6306.8987840039554</v>
      </c>
      <c r="K257" s="16">
        <v>13230.989230038856</v>
      </c>
      <c r="L257" s="16">
        <v>10576.467007239944</v>
      </c>
      <c r="M257" s="16">
        <v>9011.4940599832789</v>
      </c>
      <c r="N257" s="16">
        <v>12052.67115625796</v>
      </c>
      <c r="O257" s="16">
        <v>16063.648045504506</v>
      </c>
    </row>
    <row r="258" spans="1:15" x14ac:dyDescent="0.3">
      <c r="A258" s="15" t="str">
        <f>INDEX('R1. Scenario specifications'!$C$11:$C$49,MATCH($B258,'R1. Scenario specifications'!$A$11:$A$49,0))</f>
        <v>Current 1.5DS, 2020 start, 'Expect the Unexpected' but with cheap energy efficiency</v>
      </c>
      <c r="B258" s="15" t="s">
        <v>28</v>
      </c>
      <c r="C258" s="15" t="s">
        <v>64</v>
      </c>
      <c r="D258" s="15" t="s">
        <v>262</v>
      </c>
      <c r="E258" s="16">
        <v>19.526838931037336</v>
      </c>
      <c r="F258" s="16">
        <v>26.293537578267138</v>
      </c>
      <c r="G258" s="16">
        <v>116.2027361393006</v>
      </c>
      <c r="H258" s="16">
        <v>563.84163764148354</v>
      </c>
      <c r="I258" s="16">
        <v>630.69523361929976</v>
      </c>
      <c r="J258" s="16">
        <v>531.66040616938812</v>
      </c>
      <c r="K258" s="16">
        <v>82.574422181110975</v>
      </c>
      <c r="L258" s="16">
        <v>6.1271271345584397</v>
      </c>
      <c r="M258" s="16">
        <v>9.8070279328941297</v>
      </c>
      <c r="N258" s="16">
        <v>6.27318128013132</v>
      </c>
      <c r="O258" s="16">
        <v>6.27318128013132</v>
      </c>
    </row>
    <row r="259" spans="1:15" x14ac:dyDescent="0.3">
      <c r="A259" s="15" t="str">
        <f>INDEX('R1. Scenario specifications'!$C$11:$C$49,MATCH($B259,'R1. Scenario specifications'!$A$11:$A$49,0))</f>
        <v>Current 1.5DS, 2020 start, 'Expect the Unexpected' but with cheap energy efficiency</v>
      </c>
      <c r="B259" s="15" t="s">
        <v>28</v>
      </c>
      <c r="C259" s="15" t="s">
        <v>74</v>
      </c>
      <c r="D259" s="15" t="s">
        <v>262</v>
      </c>
      <c r="E259" s="16">
        <v>0</v>
      </c>
      <c r="F259" s="16">
        <v>0</v>
      </c>
      <c r="G259" s="16">
        <v>0</v>
      </c>
      <c r="H259" s="16">
        <v>14.511077334403916</v>
      </c>
      <c r="I259" s="16">
        <v>391.43853815811093</v>
      </c>
      <c r="J259" s="16">
        <v>1386.2335427111054</v>
      </c>
      <c r="K259" s="16">
        <v>2405.0869887533977</v>
      </c>
      <c r="L259" s="16">
        <v>2505.5764159721266</v>
      </c>
      <c r="M259" s="16">
        <v>2585.6198758411601</v>
      </c>
      <c r="N259" s="16">
        <v>3211.7599182953495</v>
      </c>
      <c r="O259" s="16">
        <v>3429.9798911826401</v>
      </c>
    </row>
    <row r="260" spans="1:15" x14ac:dyDescent="0.3">
      <c r="A260" s="15" t="str">
        <f>INDEX('R1. Scenario specifications'!$C$11:$C$49,MATCH($B260,'R1. Scenario specifications'!$A$11:$A$49,0))</f>
        <v>Current 1.5DS, 2020 start, 'Expect the Unexpected' but with cheap energy efficiency</v>
      </c>
      <c r="B260" s="15" t="s">
        <v>28</v>
      </c>
      <c r="C260" s="15" t="s">
        <v>65</v>
      </c>
      <c r="D260" s="15" t="s">
        <v>263</v>
      </c>
      <c r="E260" s="16">
        <v>1559.1151167828541</v>
      </c>
      <c r="F260" s="16">
        <v>1805.0000000000007</v>
      </c>
      <c r="G260" s="16">
        <v>1805.0000000000007</v>
      </c>
      <c r="H260" s="16">
        <v>1442.4317981122215</v>
      </c>
      <c r="I260" s="16">
        <v>475.48267438420936</v>
      </c>
      <c r="J260" s="16">
        <v>0</v>
      </c>
      <c r="K260" s="16">
        <v>0</v>
      </c>
      <c r="L260" s="16">
        <v>0</v>
      </c>
      <c r="M260" s="16">
        <v>0</v>
      </c>
      <c r="N260" s="16">
        <v>0</v>
      </c>
      <c r="O260" s="16">
        <v>0</v>
      </c>
    </row>
    <row r="261" spans="1:15" x14ac:dyDescent="0.3">
      <c r="A261" s="15" t="str">
        <f>INDEX('R1. Scenario specifications'!$C$11:$C$49,MATCH($B261,'R1. Scenario specifications'!$A$11:$A$49,0))</f>
        <v>Current 1.5DS, 2020 start, 'Expect the Unexpected' but with cheap energy efficiency</v>
      </c>
      <c r="B261" s="15" t="s">
        <v>28</v>
      </c>
      <c r="C261" s="15" t="s">
        <v>66</v>
      </c>
      <c r="D261" s="15" t="s">
        <v>264</v>
      </c>
      <c r="E261" s="16">
        <v>1036.6918682936412</v>
      </c>
      <c r="F261" s="16">
        <v>1662.4440689496698</v>
      </c>
      <c r="G261" s="16">
        <v>2170.7398065245934</v>
      </c>
      <c r="H261" s="16">
        <v>2318.7656866031848</v>
      </c>
      <c r="I261" s="16">
        <v>1318.2277262683076</v>
      </c>
      <c r="J261" s="16">
        <v>406.14243682031389</v>
      </c>
      <c r="K261" s="16">
        <v>221.10507379717578</v>
      </c>
      <c r="L261" s="16">
        <v>180.10060018407302</v>
      </c>
      <c r="M261" s="16">
        <v>219.68915719628063</v>
      </c>
      <c r="N261" s="16">
        <v>157.38000319613423</v>
      </c>
      <c r="O261" s="16">
        <v>144.33458105496464</v>
      </c>
    </row>
    <row r="262" spans="1:15" x14ac:dyDescent="0.3">
      <c r="A262" s="15" t="str">
        <f>INDEX('R1. Scenario specifications'!$C$11:$C$49,MATCH($B262,'R1. Scenario specifications'!$A$11:$A$49,0))</f>
        <v>Current 1.5DS, 2020 start, 'Expect the Unexpected' but with cheap energy efficiency</v>
      </c>
      <c r="B262" s="15" t="s">
        <v>28</v>
      </c>
      <c r="C262" s="15" t="s">
        <v>75</v>
      </c>
      <c r="D262" s="15" t="s">
        <v>264</v>
      </c>
      <c r="E262" s="16">
        <v>0</v>
      </c>
      <c r="F262" s="16">
        <v>0</v>
      </c>
      <c r="G262" s="16">
        <v>0</v>
      </c>
      <c r="H262" s="16">
        <v>0.49496766559608701</v>
      </c>
      <c r="I262" s="16">
        <v>66.317336306188906</v>
      </c>
      <c r="J262" s="16">
        <v>821.77314972752754</v>
      </c>
      <c r="K262" s="16">
        <v>1718.2843317425968</v>
      </c>
      <c r="L262" s="16">
        <v>1712.2811305475159</v>
      </c>
      <c r="M262" s="16">
        <v>969.61109765618301</v>
      </c>
      <c r="N262" s="16">
        <v>283.90725583200725</v>
      </c>
      <c r="O262" s="16">
        <v>502.37018614682074</v>
      </c>
    </row>
    <row r="263" spans="1:15" x14ac:dyDescent="0.3">
      <c r="A263" s="15" t="str">
        <f>INDEX('R1. Scenario specifications'!$C$11:$C$49,MATCH($B263,'R1. Scenario specifications'!$A$11:$A$49,0))</f>
        <v>Current 1.5DS, 2020 start, 'Expect the Unexpected' but with cheap energy efficiency</v>
      </c>
      <c r="B263" s="15" t="s">
        <v>28</v>
      </c>
      <c r="C263" s="15" t="s">
        <v>67</v>
      </c>
      <c r="D263" s="15" t="s">
        <v>267</v>
      </c>
      <c r="E263" s="16">
        <v>31.122062759818384</v>
      </c>
      <c r="F263" s="16">
        <v>28.670816918420648</v>
      </c>
      <c r="G263" s="16">
        <v>108.08507790610373</v>
      </c>
      <c r="H263" s="16">
        <v>207.71092802695534</v>
      </c>
      <c r="I263" s="16">
        <v>529.49977281497002</v>
      </c>
      <c r="J263" s="16">
        <v>676.2188611766577</v>
      </c>
      <c r="K263" s="16">
        <v>669.76115697868454</v>
      </c>
      <c r="L263" s="16">
        <v>568.93657835356021</v>
      </c>
      <c r="M263" s="16">
        <v>348.69551944524494</v>
      </c>
      <c r="N263" s="16">
        <v>311.24197661129739</v>
      </c>
      <c r="O263" s="16">
        <v>471.84281325383802</v>
      </c>
    </row>
    <row r="264" spans="1:15" x14ac:dyDescent="0.3">
      <c r="A264" s="15" t="str">
        <f>INDEX('R1. Scenario specifications'!$C$11:$C$49,MATCH($B264,'R1. Scenario specifications'!$A$11:$A$49,0))</f>
        <v>Current 1.5DS, 2020 start, 'Expect the Unexpected' but with cheap energy efficiency</v>
      </c>
      <c r="B264" s="15" t="s">
        <v>28</v>
      </c>
      <c r="C264" s="15" t="s">
        <v>68</v>
      </c>
      <c r="D264" s="15" t="s">
        <v>265</v>
      </c>
      <c r="E264" s="16">
        <v>738.24098154394619</v>
      </c>
      <c r="F264" s="16">
        <v>742.10319821571034</v>
      </c>
      <c r="G264" s="16">
        <v>985.08724812164996</v>
      </c>
      <c r="H264" s="16">
        <v>1231.853861757528</v>
      </c>
      <c r="I264" s="16">
        <v>1851.6111464457604</v>
      </c>
      <c r="J264" s="16">
        <v>2131.2183950152294</v>
      </c>
      <c r="K264" s="16">
        <v>2411.2192933701394</v>
      </c>
      <c r="L264" s="16">
        <v>2477.9690405556498</v>
      </c>
      <c r="M264" s="16">
        <v>2631.5859640531457</v>
      </c>
      <c r="N264" s="16">
        <v>2832.0056662451625</v>
      </c>
      <c r="O264" s="16">
        <v>3024.3841717737373</v>
      </c>
    </row>
    <row r="265" spans="1:15" x14ac:dyDescent="0.3">
      <c r="A265" s="15" t="str">
        <f>INDEX('R1. Scenario specifications'!$C$11:$C$49,MATCH($B265,'R1. Scenario specifications'!$A$11:$A$49,0))</f>
        <v>Current 1.5DS, 2020 start, 'Expect the Unexpected' but with cheap energy efficiency</v>
      </c>
      <c r="B265" s="15" t="s">
        <v>28</v>
      </c>
      <c r="C265" s="15" t="s">
        <v>69</v>
      </c>
      <c r="D265" s="15" t="s">
        <v>266</v>
      </c>
      <c r="E265" s="16">
        <v>381.69394199846289</v>
      </c>
      <c r="F265" s="16">
        <v>393.99999999999972</v>
      </c>
      <c r="G265" s="16">
        <v>647.54384646462074</v>
      </c>
      <c r="H265" s="16">
        <v>602.70600668291604</v>
      </c>
      <c r="I265" s="16">
        <v>675.14446547029434</v>
      </c>
      <c r="J265" s="16">
        <v>929.09530024702781</v>
      </c>
      <c r="K265" s="16">
        <v>878.27786909622523</v>
      </c>
      <c r="L265" s="16">
        <v>965.41959238042455</v>
      </c>
      <c r="M265" s="16">
        <v>975.59662157093067</v>
      </c>
      <c r="N265" s="16">
        <v>1314.2357113609014</v>
      </c>
      <c r="O265" s="16">
        <v>1455.756762030888</v>
      </c>
    </row>
    <row r="266" spans="1:15" x14ac:dyDescent="0.3">
      <c r="A266" s="15" t="str">
        <f>INDEX('R1. Scenario specifications'!$C$11:$C$49,MATCH($B266,'R1. Scenario specifications'!$A$11:$A$49,0))</f>
        <v>Current 1.5DS, 2020 start, 'Expect the Unexpected' but with cheap energy efficiency</v>
      </c>
      <c r="B266" s="15" t="s">
        <v>28</v>
      </c>
      <c r="C266" s="15" t="s">
        <v>70</v>
      </c>
      <c r="D266" s="15" t="s">
        <v>267</v>
      </c>
      <c r="E266" s="16">
        <v>431.38841726417206</v>
      </c>
      <c r="F266" s="16">
        <v>452.4364981864552</v>
      </c>
      <c r="G266" s="16">
        <v>452.8330666776244</v>
      </c>
      <c r="H266" s="16">
        <v>255.45072539339816</v>
      </c>
      <c r="I266" s="16">
        <v>124.31537565466679</v>
      </c>
      <c r="J266" s="16">
        <v>4.0361937888749191</v>
      </c>
      <c r="K266" s="16">
        <v>32.74081328857752</v>
      </c>
      <c r="L266" s="16">
        <v>40.43322263456659</v>
      </c>
      <c r="M266" s="16">
        <v>54.550836645458183</v>
      </c>
      <c r="N266" s="16">
        <v>80.101414377077887</v>
      </c>
      <c r="O266" s="16">
        <v>160.5557693520812</v>
      </c>
    </row>
    <row r="267" spans="1:15" x14ac:dyDescent="0.3">
      <c r="A267" s="15" t="str">
        <f>INDEX('R1. Scenario specifications'!$C$11:$C$49,MATCH($B267,'R1. Scenario specifications'!$A$11:$A$49,0))</f>
        <v>Current 1.5DS, 2020 start, 'Expect the Unexpected' but with cheap energy efficiency</v>
      </c>
      <c r="B267" s="15" t="s">
        <v>28</v>
      </c>
      <c r="C267" s="15" t="s">
        <v>71</v>
      </c>
      <c r="D267" s="15" t="s">
        <v>268</v>
      </c>
      <c r="E267" s="16">
        <v>13.930776255707762</v>
      </c>
      <c r="F267" s="16">
        <v>96.560908546679059</v>
      </c>
      <c r="G267" s="16">
        <v>269.93412382738461</v>
      </c>
      <c r="H267" s="16">
        <v>1297.5330096393891</v>
      </c>
      <c r="I267" s="16">
        <v>4653.4591127601107</v>
      </c>
      <c r="J267" s="16">
        <v>9063.1860354206838</v>
      </c>
      <c r="K267" s="16">
        <v>13450.248181535826</v>
      </c>
      <c r="L267" s="16">
        <v>13474.164003558668</v>
      </c>
      <c r="M267" s="16">
        <v>14957.459080383425</v>
      </c>
      <c r="N267" s="16">
        <v>17087.261793553229</v>
      </c>
      <c r="O267" s="16">
        <v>20460.739599173266</v>
      </c>
    </row>
    <row r="268" spans="1:15" x14ac:dyDescent="0.3">
      <c r="A268" s="15" t="str">
        <f>INDEX('R1. Scenario specifications'!$C$11:$C$49,MATCH($B268,'R1. Scenario specifications'!$A$11:$A$49,0))</f>
        <v>Current 1.5DS, 2020 start, 'Expect the Unexpected' but with cheap energy efficiency</v>
      </c>
      <c r="B268" s="15" t="s">
        <v>28</v>
      </c>
      <c r="C268" s="15" t="s">
        <v>72</v>
      </c>
      <c r="D268" s="15" t="s">
        <v>268</v>
      </c>
      <c r="E268" s="16">
        <v>11.2241111111111</v>
      </c>
      <c r="F268" s="16">
        <v>12.249511111111101</v>
      </c>
      <c r="G268" s="16">
        <v>13.0611055551111</v>
      </c>
      <c r="H268" s="16">
        <v>13.629883777362163</v>
      </c>
      <c r="I268" s="16">
        <v>16.370794020221936</v>
      </c>
      <c r="J268" s="16">
        <v>20.768742981836656</v>
      </c>
      <c r="K268" s="16">
        <v>20.854885909595051</v>
      </c>
      <c r="L268" s="16">
        <v>20.851073423068733</v>
      </c>
      <c r="M268" s="16">
        <v>20.847700826967063</v>
      </c>
      <c r="N268" s="16">
        <v>20.844500826967067</v>
      </c>
      <c r="O268" s="16">
        <v>20.841320652815966</v>
      </c>
    </row>
    <row r="269" spans="1:15" x14ac:dyDescent="0.3">
      <c r="A269" s="15" t="str">
        <f>INDEX('R1. Scenario specifications'!$C$11:$C$49,MATCH($B269,'R1. Scenario specifications'!$A$11:$A$49,0))</f>
        <v>Current 1.5DS, 2020 start, 'Expect the Unexpected' but with cheap energy efficiency</v>
      </c>
      <c r="B269" s="15" t="s">
        <v>28</v>
      </c>
      <c r="C269" s="15" t="s">
        <v>76</v>
      </c>
      <c r="D269" s="15" t="s">
        <v>267</v>
      </c>
      <c r="E269" s="16">
        <v>0.31124745380476826</v>
      </c>
      <c r="F269" s="16">
        <v>0.28314462712947408</v>
      </c>
      <c r="G269" s="16">
        <v>0.23818010444900301</v>
      </c>
      <c r="H269" s="16">
        <v>0.15878673629933501</v>
      </c>
      <c r="I269" s="16">
        <v>7.9393368149667701E-2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  <c r="O269" s="16">
        <v>0</v>
      </c>
    </row>
    <row r="270" spans="1:15" x14ac:dyDescent="0.3">
      <c r="A270" s="15" t="str">
        <f>INDEX('R1. Scenario specifications'!$C$11:$C$49,MATCH($B270,'R1. Scenario specifications'!$A$11:$A$49,0))</f>
        <v>Current 1.5DS, 2020 start, 'Expect the Unexpected' but with cheap energy efficiency</v>
      </c>
      <c r="B270" s="15" t="s">
        <v>28</v>
      </c>
      <c r="C270" s="15" t="s">
        <v>73</v>
      </c>
      <c r="D270" s="15" t="s">
        <v>269</v>
      </c>
      <c r="E270" s="16">
        <v>217.76839471634247</v>
      </c>
      <c r="F270" s="16">
        <v>242.99857406704328</v>
      </c>
      <c r="G270" s="16">
        <v>365.36686102816446</v>
      </c>
      <c r="H270" s="16">
        <v>1717.0473422980976</v>
      </c>
      <c r="I270" s="16">
        <v>4052.2268000766508</v>
      </c>
      <c r="J270" s="16">
        <v>6592.8362262829987</v>
      </c>
      <c r="K270" s="16">
        <v>9599.6159761362396</v>
      </c>
      <c r="L270" s="16">
        <v>8552.7172324265794</v>
      </c>
      <c r="M270" s="16">
        <v>11308.09751710719</v>
      </c>
      <c r="N270" s="16">
        <v>15594.605447152226</v>
      </c>
      <c r="O270" s="16">
        <v>20341.796703354386</v>
      </c>
    </row>
    <row r="271" spans="1:15" x14ac:dyDescent="0.3">
      <c r="A271" s="15" t="str">
        <f>INDEX('R1. Scenario specifications'!$C$11:$C$49,MATCH($B271,'R1. Scenario specifications'!$A$11:$A$49,0))</f>
        <v>Current 1.5DS, 2030 start, 'Expect the Unexpected' but with cheap energy efficiency</v>
      </c>
      <c r="B271" s="15" t="s">
        <v>29</v>
      </c>
      <c r="C271" s="15" t="s">
        <v>64</v>
      </c>
      <c r="D271" s="15" t="s">
        <v>262</v>
      </c>
      <c r="E271" s="16">
        <v>19.526838931037336</v>
      </c>
      <c r="F271" s="16">
        <v>26.293537578267138</v>
      </c>
      <c r="G271" s="16">
        <v>116.2027361393006</v>
      </c>
      <c r="H271" s="16">
        <v>450.71847138715748</v>
      </c>
      <c r="I271" s="16">
        <v>984.93761176012572</v>
      </c>
      <c r="J271" s="16">
        <v>897.34679925833279</v>
      </c>
      <c r="K271" s="16">
        <v>557.85013487161859</v>
      </c>
      <c r="L271" s="16">
        <v>14.037295429914129</v>
      </c>
      <c r="M271" s="16">
        <v>7.3600914383571601</v>
      </c>
      <c r="N271" s="16">
        <v>8.9235074099399192</v>
      </c>
      <c r="O271" s="16">
        <v>8.9235074099399192</v>
      </c>
    </row>
    <row r="272" spans="1:15" x14ac:dyDescent="0.3">
      <c r="A272" s="15" t="str">
        <f>INDEX('R1. Scenario specifications'!$C$11:$C$49,MATCH($B272,'R1. Scenario specifications'!$A$11:$A$49,0))</f>
        <v>Current 1.5DS, 2030 start, 'Expect the Unexpected' but with cheap energy efficiency</v>
      </c>
      <c r="B272" s="15" t="s">
        <v>29</v>
      </c>
      <c r="C272" s="15" t="s">
        <v>74</v>
      </c>
      <c r="D272" s="15" t="s">
        <v>262</v>
      </c>
      <c r="E272" s="16">
        <v>0</v>
      </c>
      <c r="F272" s="16">
        <v>0</v>
      </c>
      <c r="G272" s="16">
        <v>0</v>
      </c>
      <c r="H272" s="16">
        <v>0</v>
      </c>
      <c r="I272" s="16">
        <v>13.51935889512888</v>
      </c>
      <c r="J272" s="16">
        <v>986.32273154283405</v>
      </c>
      <c r="K272" s="16">
        <v>3095.4929273586531</v>
      </c>
      <c r="L272" s="16">
        <v>4217.380190421628</v>
      </c>
      <c r="M272" s="16">
        <v>3263.1536810261714</v>
      </c>
      <c r="N272" s="16">
        <v>1709.7879399195788</v>
      </c>
      <c r="O272" s="16">
        <v>2142.3711056567108</v>
      </c>
    </row>
    <row r="273" spans="1:15" x14ac:dyDescent="0.3">
      <c r="A273" s="15" t="str">
        <f>INDEX('R1. Scenario specifications'!$C$11:$C$49,MATCH($B273,'R1. Scenario specifications'!$A$11:$A$49,0))</f>
        <v>Current 1.5DS, 2030 start, 'Expect the Unexpected' but with cheap energy efficiency</v>
      </c>
      <c r="B273" s="15" t="s">
        <v>29</v>
      </c>
      <c r="C273" s="15" t="s">
        <v>65</v>
      </c>
      <c r="D273" s="15" t="s">
        <v>263</v>
      </c>
      <c r="E273" s="16">
        <v>1559.1151167828541</v>
      </c>
      <c r="F273" s="16">
        <v>1805.0000000000007</v>
      </c>
      <c r="G273" s="16">
        <v>1805.0000000000007</v>
      </c>
      <c r="H273" s="16">
        <v>1442.4317981122215</v>
      </c>
      <c r="I273" s="16">
        <v>475.48267438420936</v>
      </c>
      <c r="J273" s="16">
        <v>0</v>
      </c>
      <c r="K273" s="16">
        <v>0</v>
      </c>
      <c r="L273" s="16">
        <v>0</v>
      </c>
      <c r="M273" s="16">
        <v>0</v>
      </c>
      <c r="N273" s="16">
        <v>0</v>
      </c>
      <c r="O273" s="16">
        <v>0</v>
      </c>
    </row>
    <row r="274" spans="1:15" x14ac:dyDescent="0.3">
      <c r="A274" s="15" t="str">
        <f>INDEX('R1. Scenario specifications'!$C$11:$C$49,MATCH($B274,'R1. Scenario specifications'!$A$11:$A$49,0))</f>
        <v>Current 1.5DS, 2030 start, 'Expect the Unexpected' but with cheap energy efficiency</v>
      </c>
      <c r="B274" s="15" t="s">
        <v>29</v>
      </c>
      <c r="C274" s="15" t="s">
        <v>66</v>
      </c>
      <c r="D274" s="15" t="s">
        <v>264</v>
      </c>
      <c r="E274" s="16">
        <v>1036.6918682936412</v>
      </c>
      <c r="F274" s="16">
        <v>1662.4440689496698</v>
      </c>
      <c r="G274" s="16">
        <v>2170.7398065245934</v>
      </c>
      <c r="H274" s="16">
        <v>2025.6229693718635</v>
      </c>
      <c r="I274" s="16">
        <v>1276.9386466094668</v>
      </c>
      <c r="J274" s="16">
        <v>418.2582265221514</v>
      </c>
      <c r="K274" s="16">
        <v>415.61503538961495</v>
      </c>
      <c r="L274" s="16">
        <v>132.34553124271548</v>
      </c>
      <c r="M274" s="16">
        <v>240.36469920745299</v>
      </c>
      <c r="N274" s="16">
        <v>287.09963326407558</v>
      </c>
      <c r="O274" s="16">
        <v>347.33756218244696</v>
      </c>
    </row>
    <row r="275" spans="1:15" x14ac:dyDescent="0.3">
      <c r="A275" s="15" t="str">
        <f>INDEX('R1. Scenario specifications'!$C$11:$C$49,MATCH($B275,'R1. Scenario specifications'!$A$11:$A$49,0))</f>
        <v>Current 1.5DS, 2030 start, 'Expect the Unexpected' but with cheap energy efficiency</v>
      </c>
      <c r="B275" s="15" t="s">
        <v>29</v>
      </c>
      <c r="C275" s="15" t="s">
        <v>75</v>
      </c>
      <c r="D275" s="15" t="s">
        <v>264</v>
      </c>
      <c r="E275" s="16">
        <v>0</v>
      </c>
      <c r="F275" s="16">
        <v>0</v>
      </c>
      <c r="G275" s="16">
        <v>0</v>
      </c>
      <c r="H275" s="16">
        <v>0</v>
      </c>
      <c r="I275" s="16">
        <v>1.486686104871124</v>
      </c>
      <c r="J275" s="16">
        <v>388.33263477904353</v>
      </c>
      <c r="K275" s="16">
        <v>1041.0384832464113</v>
      </c>
      <c r="L275" s="16">
        <v>1245.5476629896471</v>
      </c>
      <c r="M275" s="16">
        <v>858.70171431547351</v>
      </c>
      <c r="N275" s="16">
        <v>205.9958658481055</v>
      </c>
      <c r="O275" s="16">
        <v>92.293953155327301</v>
      </c>
    </row>
    <row r="276" spans="1:15" x14ac:dyDescent="0.3">
      <c r="A276" s="15" t="str">
        <f>INDEX('R1. Scenario specifications'!$C$11:$C$49,MATCH($B276,'R1. Scenario specifications'!$A$11:$A$49,0))</f>
        <v>Current 1.5DS, 2030 start, 'Expect the Unexpected' but with cheap energy efficiency</v>
      </c>
      <c r="B276" s="15" t="s">
        <v>29</v>
      </c>
      <c r="C276" s="15" t="s">
        <v>67</v>
      </c>
      <c r="D276" s="15" t="s">
        <v>267</v>
      </c>
      <c r="E276" s="16">
        <v>31.122062759818384</v>
      </c>
      <c r="F276" s="16">
        <v>28.670816918420648</v>
      </c>
      <c r="G276" s="16">
        <v>108.08507790610373</v>
      </c>
      <c r="H276" s="16">
        <v>153.75032540730504</v>
      </c>
      <c r="I276" s="16">
        <v>298.67503212282071</v>
      </c>
      <c r="J276" s="16">
        <v>769.59018922728683</v>
      </c>
      <c r="K276" s="16">
        <v>764.13651318369</v>
      </c>
      <c r="L276" s="16">
        <v>710.68714833607669</v>
      </c>
      <c r="M276" s="16">
        <v>568.67190913258469</v>
      </c>
      <c r="N276" s="16">
        <v>230.86102294650243</v>
      </c>
      <c r="O276" s="16">
        <v>221.21873029566672</v>
      </c>
    </row>
    <row r="277" spans="1:15" x14ac:dyDescent="0.3">
      <c r="A277" s="15" t="str">
        <f>INDEX('R1. Scenario specifications'!$C$11:$C$49,MATCH($B277,'R1. Scenario specifications'!$A$11:$A$49,0))</f>
        <v>Current 1.5DS, 2030 start, 'Expect the Unexpected' but with cheap energy efficiency</v>
      </c>
      <c r="B277" s="15" t="s">
        <v>29</v>
      </c>
      <c r="C277" s="15" t="s">
        <v>68</v>
      </c>
      <c r="D277" s="15" t="s">
        <v>265</v>
      </c>
      <c r="E277" s="16">
        <v>738.24098154394619</v>
      </c>
      <c r="F277" s="16">
        <v>742.10319821571034</v>
      </c>
      <c r="G277" s="16">
        <v>985.08724812164996</v>
      </c>
      <c r="H277" s="16">
        <v>1189.6433262038427</v>
      </c>
      <c r="I277" s="16">
        <v>1424.7544044294812</v>
      </c>
      <c r="J277" s="16">
        <v>2071.4625712383986</v>
      </c>
      <c r="K277" s="16">
        <v>2539.5183054623917</v>
      </c>
      <c r="L277" s="16">
        <v>2552.7105095292059</v>
      </c>
      <c r="M277" s="16">
        <v>2556.5513866936926</v>
      </c>
      <c r="N277" s="16">
        <v>2605.7509410566367</v>
      </c>
      <c r="O277" s="16">
        <v>2732.2738583133587</v>
      </c>
    </row>
    <row r="278" spans="1:15" x14ac:dyDescent="0.3">
      <c r="A278" s="15" t="str">
        <f>INDEX('R1. Scenario specifications'!$C$11:$C$49,MATCH($B278,'R1. Scenario specifications'!$A$11:$A$49,0))</f>
        <v>Current 1.5DS, 2030 start, 'Expect the Unexpected' but with cheap energy efficiency</v>
      </c>
      <c r="B278" s="15" t="s">
        <v>29</v>
      </c>
      <c r="C278" s="15" t="s">
        <v>69</v>
      </c>
      <c r="D278" s="15" t="s">
        <v>266</v>
      </c>
      <c r="E278" s="16">
        <v>381.69394199846289</v>
      </c>
      <c r="F278" s="16">
        <v>393.99999999999972</v>
      </c>
      <c r="G278" s="16">
        <v>647.54384646462074</v>
      </c>
      <c r="H278" s="16">
        <v>602.70600668291604</v>
      </c>
      <c r="I278" s="16">
        <v>591.32250202718751</v>
      </c>
      <c r="J278" s="16">
        <v>929.76217382262166</v>
      </c>
      <c r="K278" s="16">
        <v>941.87412774205359</v>
      </c>
      <c r="L278" s="16">
        <v>1021.9253325054598</v>
      </c>
      <c r="M278" s="16">
        <v>1037.8490437832556</v>
      </c>
      <c r="N278" s="16">
        <v>991.79290271223067</v>
      </c>
      <c r="O278" s="16">
        <v>1042.5480524591342</v>
      </c>
    </row>
    <row r="279" spans="1:15" x14ac:dyDescent="0.3">
      <c r="A279" s="15" t="str">
        <f>INDEX('R1. Scenario specifications'!$C$11:$C$49,MATCH($B279,'R1. Scenario specifications'!$A$11:$A$49,0))</f>
        <v>Current 1.5DS, 2030 start, 'Expect the Unexpected' but with cheap energy efficiency</v>
      </c>
      <c r="B279" s="15" t="s">
        <v>29</v>
      </c>
      <c r="C279" s="15" t="s">
        <v>70</v>
      </c>
      <c r="D279" s="15" t="s">
        <v>267</v>
      </c>
      <c r="E279" s="16">
        <v>431.38841726417206</v>
      </c>
      <c r="F279" s="16">
        <v>452.4364981864552</v>
      </c>
      <c r="G279" s="16">
        <v>452.8330666776244</v>
      </c>
      <c r="H279" s="16">
        <v>253.07952391009411</v>
      </c>
      <c r="I279" s="16">
        <v>125.06262326078115</v>
      </c>
      <c r="J279" s="16">
        <v>4.2081816946100616</v>
      </c>
      <c r="K279" s="16">
        <v>64.3689794681531</v>
      </c>
      <c r="L279" s="16">
        <v>62.55329446936291</v>
      </c>
      <c r="M279" s="16">
        <v>28.533332485070073</v>
      </c>
      <c r="N279" s="16">
        <v>41.491601650724959</v>
      </c>
      <c r="O279" s="16">
        <v>124.54554575477667</v>
      </c>
    </row>
    <row r="280" spans="1:15" x14ac:dyDescent="0.3">
      <c r="A280" s="15" t="str">
        <f>INDEX('R1. Scenario specifications'!$C$11:$C$49,MATCH($B280,'R1. Scenario specifications'!$A$11:$A$49,0))</f>
        <v>Current 1.5DS, 2030 start, 'Expect the Unexpected' but with cheap energy efficiency</v>
      </c>
      <c r="B280" s="15" t="s">
        <v>29</v>
      </c>
      <c r="C280" s="15" t="s">
        <v>71</v>
      </c>
      <c r="D280" s="15" t="s">
        <v>268</v>
      </c>
      <c r="E280" s="16">
        <v>13.930776255707762</v>
      </c>
      <c r="F280" s="16">
        <v>96.560908546679059</v>
      </c>
      <c r="G280" s="16">
        <v>269.93412382738461</v>
      </c>
      <c r="H280" s="16">
        <v>820.58695544865327</v>
      </c>
      <c r="I280" s="16">
        <v>3630.933377725984</v>
      </c>
      <c r="J280" s="16">
        <v>8702.1172560522191</v>
      </c>
      <c r="K280" s="16">
        <v>16538.608074728778</v>
      </c>
      <c r="L280" s="16">
        <v>16562.760170857142</v>
      </c>
      <c r="M280" s="16">
        <v>16562.754170857126</v>
      </c>
      <c r="N280" s="16">
        <v>17075.304402212136</v>
      </c>
      <c r="O280" s="16">
        <v>17731.719377381254</v>
      </c>
    </row>
    <row r="281" spans="1:15" x14ac:dyDescent="0.3">
      <c r="A281" s="15" t="str">
        <f>INDEX('R1. Scenario specifications'!$C$11:$C$49,MATCH($B281,'R1. Scenario specifications'!$A$11:$A$49,0))</f>
        <v>Current 1.5DS, 2030 start, 'Expect the Unexpected' but with cheap energy efficiency</v>
      </c>
      <c r="B281" s="15" t="s">
        <v>29</v>
      </c>
      <c r="C281" s="15" t="s">
        <v>72</v>
      </c>
      <c r="D281" s="15" t="s">
        <v>268</v>
      </c>
      <c r="E281" s="16">
        <v>11.2241111111111</v>
      </c>
      <c r="F281" s="16">
        <v>12.249511111111101</v>
      </c>
      <c r="G281" s="16">
        <v>13.0611055551111</v>
      </c>
      <c r="H281" s="16">
        <v>13.059905555111095</v>
      </c>
      <c r="I281" s="16">
        <v>13.627258147900731</v>
      </c>
      <c r="J281" s="16">
        <v>14.540965358918378</v>
      </c>
      <c r="K281" s="16">
        <v>18.939138595347696</v>
      </c>
      <c r="L281" s="16">
        <v>18.935447390233456</v>
      </c>
      <c r="M281" s="16">
        <v>18.932291476657689</v>
      </c>
      <c r="N281" s="16">
        <v>18.929392949824244</v>
      </c>
      <c r="O281" s="16">
        <v>18.926592949824251</v>
      </c>
    </row>
    <row r="282" spans="1:15" x14ac:dyDescent="0.3">
      <c r="A282" s="15" t="str">
        <f>INDEX('R1. Scenario specifications'!$C$11:$C$49,MATCH($B282,'R1. Scenario specifications'!$A$11:$A$49,0))</f>
        <v>Current 1.5DS, 2030 start, 'Expect the Unexpected' but with cheap energy efficiency</v>
      </c>
      <c r="B282" s="15" t="s">
        <v>29</v>
      </c>
      <c r="C282" s="15" t="s">
        <v>76</v>
      </c>
      <c r="D282" s="15" t="s">
        <v>267</v>
      </c>
      <c r="E282" s="16">
        <v>0.31124745380476826</v>
      </c>
      <c r="F282" s="16">
        <v>0.28314462712947408</v>
      </c>
      <c r="G282" s="16">
        <v>0.23818010444900301</v>
      </c>
      <c r="H282" s="16">
        <v>0.15878673629933501</v>
      </c>
      <c r="I282" s="16">
        <v>7.9393368149667701E-2</v>
      </c>
      <c r="J282" s="16">
        <v>0</v>
      </c>
      <c r="K282" s="16">
        <v>0</v>
      </c>
      <c r="L282" s="16">
        <v>0</v>
      </c>
      <c r="M282" s="16">
        <v>0</v>
      </c>
      <c r="N282" s="16">
        <v>0</v>
      </c>
      <c r="O282" s="16">
        <v>0</v>
      </c>
    </row>
    <row r="283" spans="1:15" x14ac:dyDescent="0.3">
      <c r="A283" s="15" t="str">
        <f>INDEX('R1. Scenario specifications'!$C$11:$C$49,MATCH($B283,'R1. Scenario specifications'!$A$11:$A$49,0))</f>
        <v>Current 1.5DS, 2030 start, 'Expect the Unexpected' but with cheap energy efficiency</v>
      </c>
      <c r="B283" s="15" t="s">
        <v>29</v>
      </c>
      <c r="C283" s="15" t="s">
        <v>73</v>
      </c>
      <c r="D283" s="15" t="s">
        <v>269</v>
      </c>
      <c r="E283" s="16">
        <v>217.76839471634247</v>
      </c>
      <c r="F283" s="16">
        <v>242.99857406704328</v>
      </c>
      <c r="G283" s="16">
        <v>365.36686102816446</v>
      </c>
      <c r="H283" s="16">
        <v>591.09736891590751</v>
      </c>
      <c r="I283" s="16">
        <v>2687.0158088766416</v>
      </c>
      <c r="J283" s="16">
        <v>5496.5357370812953</v>
      </c>
      <c r="K283" s="16">
        <v>11194.975707940381</v>
      </c>
      <c r="L283" s="16">
        <v>8876.5244072372625</v>
      </c>
      <c r="M283" s="16">
        <v>7306.1400661299504</v>
      </c>
      <c r="N283" s="16">
        <v>9656.6523353977682</v>
      </c>
      <c r="O283" s="16">
        <v>11759.313723286636</v>
      </c>
    </row>
    <row r="284" spans="1:15" x14ac:dyDescent="0.3">
      <c r="A284" s="15" t="str">
        <f>INDEX('R1. Scenario specifications'!$C$11:$C$49,MATCH($B284,'R1. Scenario specifications'!$A$11:$A$49,0))</f>
        <v>Current 1.5DS, 2020 start, 'Expect the Unexpected' but with most conservative biomass CCS / NET technology cost assumptions</v>
      </c>
      <c r="B284" s="15" t="s">
        <v>30</v>
      </c>
      <c r="C284" s="15" t="s">
        <v>64</v>
      </c>
      <c r="D284" s="15" t="s">
        <v>262</v>
      </c>
      <c r="E284" s="16">
        <v>19.526838931037336</v>
      </c>
      <c r="F284" s="16">
        <v>26.293537578267138</v>
      </c>
      <c r="G284" s="16">
        <v>116.2027361393006</v>
      </c>
      <c r="H284" s="16">
        <v>541.5285579118937</v>
      </c>
      <c r="I284" s="16">
        <v>562.54221909177875</v>
      </c>
      <c r="J284" s="16">
        <v>462.097539725959</v>
      </c>
      <c r="K284" s="16">
        <v>37.193545338600863</v>
      </c>
      <c r="L284" s="16">
        <v>6.5861850899791001</v>
      </c>
      <c r="M284" s="16">
        <v>10.389655559089171</v>
      </c>
      <c r="N284" s="16">
        <v>4.9868990349977302</v>
      </c>
      <c r="O284" s="16">
        <v>4.9868990349977302</v>
      </c>
    </row>
    <row r="285" spans="1:15" x14ac:dyDescent="0.3">
      <c r="A285" s="15" t="str">
        <f>INDEX('R1. Scenario specifications'!$C$11:$C$49,MATCH($B285,'R1. Scenario specifications'!$A$11:$A$49,0))</f>
        <v>Current 1.5DS, 2020 start, 'Expect the Unexpected' but with most conservative biomass CCS / NET technology cost assumptions</v>
      </c>
      <c r="B285" s="15" t="s">
        <v>30</v>
      </c>
      <c r="C285" s="15" t="s">
        <v>74</v>
      </c>
      <c r="D285" s="15" t="s">
        <v>262</v>
      </c>
      <c r="E285" s="16">
        <v>0</v>
      </c>
      <c r="F285" s="16">
        <v>0</v>
      </c>
      <c r="G285" s="16">
        <v>0</v>
      </c>
      <c r="H285" s="16">
        <v>14.511077334403916</v>
      </c>
      <c r="I285" s="16">
        <v>432.11759885000816</v>
      </c>
      <c r="J285" s="16">
        <v>1392.7942050845741</v>
      </c>
      <c r="K285" s="16">
        <v>2333.1134311667111</v>
      </c>
      <c r="L285" s="16">
        <v>2462.9784538404847</v>
      </c>
      <c r="M285" s="16">
        <v>2638.2292337672261</v>
      </c>
      <c r="N285" s="16">
        <v>3277.7182615524407</v>
      </c>
      <c r="O285" s="16">
        <v>3489.1183462462336</v>
      </c>
    </row>
    <row r="286" spans="1:15" x14ac:dyDescent="0.3">
      <c r="A286" s="15" t="str">
        <f>INDEX('R1. Scenario specifications'!$C$11:$C$49,MATCH($B286,'R1. Scenario specifications'!$A$11:$A$49,0))</f>
        <v>Current 1.5DS, 2020 start, 'Expect the Unexpected' but with most conservative biomass CCS / NET technology cost assumptions</v>
      </c>
      <c r="B286" s="15" t="s">
        <v>30</v>
      </c>
      <c r="C286" s="15" t="s">
        <v>65</v>
      </c>
      <c r="D286" s="15" t="s">
        <v>263</v>
      </c>
      <c r="E286" s="16">
        <v>1559.1151167828541</v>
      </c>
      <c r="F286" s="16">
        <v>1805.0000000000007</v>
      </c>
      <c r="G286" s="16">
        <v>1805.0000000000007</v>
      </c>
      <c r="H286" s="16">
        <v>1442.4317981122215</v>
      </c>
      <c r="I286" s="16">
        <v>475.48267438420936</v>
      </c>
      <c r="J286" s="16">
        <v>0</v>
      </c>
      <c r="K286" s="16">
        <v>0</v>
      </c>
      <c r="L286" s="16">
        <v>0</v>
      </c>
      <c r="M286" s="16">
        <v>0</v>
      </c>
      <c r="N286" s="16">
        <v>0</v>
      </c>
      <c r="O286" s="16">
        <v>0</v>
      </c>
    </row>
    <row r="287" spans="1:15" x14ac:dyDescent="0.3">
      <c r="A287" s="15" t="str">
        <f>INDEX('R1. Scenario specifications'!$C$11:$C$49,MATCH($B287,'R1. Scenario specifications'!$A$11:$A$49,0))</f>
        <v>Current 1.5DS, 2020 start, 'Expect the Unexpected' but with most conservative biomass CCS / NET technology cost assumptions</v>
      </c>
      <c r="B287" s="15" t="s">
        <v>30</v>
      </c>
      <c r="C287" s="15" t="s">
        <v>66</v>
      </c>
      <c r="D287" s="15" t="s">
        <v>264</v>
      </c>
      <c r="E287" s="16">
        <v>1036.6918682936412</v>
      </c>
      <c r="F287" s="16">
        <v>1662.4440689496698</v>
      </c>
      <c r="G287" s="16">
        <v>2170.7398065245934</v>
      </c>
      <c r="H287" s="16">
        <v>2351.0397799714538</v>
      </c>
      <c r="I287" s="16">
        <v>1302.0614263445266</v>
      </c>
      <c r="J287" s="16">
        <v>410.21140480684454</v>
      </c>
      <c r="K287" s="16">
        <v>230.25525231156422</v>
      </c>
      <c r="L287" s="16">
        <v>206.22784059648978</v>
      </c>
      <c r="M287" s="16">
        <v>222.82817859199358</v>
      </c>
      <c r="N287" s="16">
        <v>202.90241082899337</v>
      </c>
      <c r="O287" s="16">
        <v>241.55818665852837</v>
      </c>
    </row>
    <row r="288" spans="1:15" x14ac:dyDescent="0.3">
      <c r="A288" s="15" t="str">
        <f>INDEX('R1. Scenario specifications'!$C$11:$C$49,MATCH($B288,'R1. Scenario specifications'!$A$11:$A$49,0))</f>
        <v>Current 1.5DS, 2020 start, 'Expect the Unexpected' but with most conservative biomass CCS / NET technology cost assumptions</v>
      </c>
      <c r="B288" s="15" t="s">
        <v>30</v>
      </c>
      <c r="C288" s="15" t="s">
        <v>75</v>
      </c>
      <c r="D288" s="15" t="s">
        <v>264</v>
      </c>
      <c r="E288" s="16">
        <v>0</v>
      </c>
      <c r="F288" s="16">
        <v>0</v>
      </c>
      <c r="G288" s="16">
        <v>0</v>
      </c>
      <c r="H288" s="16">
        <v>0.49496766559608701</v>
      </c>
      <c r="I288" s="16">
        <v>126.6901280168035</v>
      </c>
      <c r="J288" s="16">
        <v>1492.8146225548039</v>
      </c>
      <c r="K288" s="16">
        <v>3031.3495453126839</v>
      </c>
      <c r="L288" s="16">
        <v>2908.513224254199</v>
      </c>
      <c r="M288" s="16">
        <v>1759.6379979487238</v>
      </c>
      <c r="N288" s="16">
        <v>826.40901838594709</v>
      </c>
      <c r="O288" s="16">
        <v>1358.6438596844396</v>
      </c>
    </row>
    <row r="289" spans="1:15" x14ac:dyDescent="0.3">
      <c r="A289" s="15" t="str">
        <f>INDEX('R1. Scenario specifications'!$C$11:$C$49,MATCH($B289,'R1. Scenario specifications'!$A$11:$A$49,0))</f>
        <v>Current 1.5DS, 2020 start, 'Expect the Unexpected' but with most conservative biomass CCS / NET technology cost assumptions</v>
      </c>
      <c r="B289" s="15" t="s">
        <v>30</v>
      </c>
      <c r="C289" s="15" t="s">
        <v>67</v>
      </c>
      <c r="D289" s="15" t="s">
        <v>267</v>
      </c>
      <c r="E289" s="16">
        <v>31.122062759818384</v>
      </c>
      <c r="F289" s="16">
        <v>28.670816918420648</v>
      </c>
      <c r="G289" s="16">
        <v>108.08507790610373</v>
      </c>
      <c r="H289" s="16">
        <v>231.72487465794254</v>
      </c>
      <c r="I289" s="16">
        <v>826.6061940623988</v>
      </c>
      <c r="J289" s="16">
        <v>1001.414874193622</v>
      </c>
      <c r="K289" s="16">
        <v>995.9611981500251</v>
      </c>
      <c r="L289" s="16">
        <v>875.96642797710354</v>
      </c>
      <c r="M289" s="16">
        <v>404.96443134127588</v>
      </c>
      <c r="N289" s="16">
        <v>537.35287163706641</v>
      </c>
      <c r="O289" s="16">
        <v>836.33059826607303</v>
      </c>
    </row>
    <row r="290" spans="1:15" x14ac:dyDescent="0.3">
      <c r="A290" s="15" t="str">
        <f>INDEX('R1. Scenario specifications'!$C$11:$C$49,MATCH($B290,'R1. Scenario specifications'!$A$11:$A$49,0))</f>
        <v>Current 1.5DS, 2020 start, 'Expect the Unexpected' but with most conservative biomass CCS / NET technology cost assumptions</v>
      </c>
      <c r="B290" s="15" t="s">
        <v>30</v>
      </c>
      <c r="C290" s="15" t="s">
        <v>68</v>
      </c>
      <c r="D290" s="15" t="s">
        <v>265</v>
      </c>
      <c r="E290" s="16">
        <v>738.24098154394619</v>
      </c>
      <c r="F290" s="16">
        <v>742.10319821571034</v>
      </c>
      <c r="G290" s="16">
        <v>985.08724812164996</v>
      </c>
      <c r="H290" s="16">
        <v>1230.9322716581205</v>
      </c>
      <c r="I290" s="16">
        <v>1968.3405462539292</v>
      </c>
      <c r="J290" s="16">
        <v>2367.3323030672441</v>
      </c>
      <c r="K290" s="16">
        <v>2640.7857961685345</v>
      </c>
      <c r="L290" s="16">
        <v>2695.2591289164434</v>
      </c>
      <c r="M290" s="16">
        <v>2833.3524931253237</v>
      </c>
      <c r="N290" s="16">
        <v>3172.607665034302</v>
      </c>
      <c r="O290" s="16">
        <v>3348.8386751877856</v>
      </c>
    </row>
    <row r="291" spans="1:15" x14ac:dyDescent="0.3">
      <c r="A291" s="15" t="str">
        <f>INDEX('R1. Scenario specifications'!$C$11:$C$49,MATCH($B291,'R1. Scenario specifications'!$A$11:$A$49,0))</f>
        <v>Current 1.5DS, 2020 start, 'Expect the Unexpected' but with most conservative biomass CCS / NET technology cost assumptions</v>
      </c>
      <c r="B291" s="15" t="s">
        <v>30</v>
      </c>
      <c r="C291" s="15" t="s">
        <v>69</v>
      </c>
      <c r="D291" s="15" t="s">
        <v>266</v>
      </c>
      <c r="E291" s="16">
        <v>381.69394199846289</v>
      </c>
      <c r="F291" s="16">
        <v>393.99999999999972</v>
      </c>
      <c r="G291" s="16">
        <v>647.54384646462074</v>
      </c>
      <c r="H291" s="16">
        <v>602.70600668291604</v>
      </c>
      <c r="I291" s="16">
        <v>704.33068650891278</v>
      </c>
      <c r="J291" s="16">
        <v>973.38514197730592</v>
      </c>
      <c r="K291" s="16">
        <v>980.35804396147819</v>
      </c>
      <c r="L291" s="16">
        <v>1055.2021808907418</v>
      </c>
      <c r="M291" s="16">
        <v>1217.828650044831</v>
      </c>
      <c r="N291" s="16">
        <v>1424.7752806420933</v>
      </c>
      <c r="O291" s="16">
        <v>1482.4943388069476</v>
      </c>
    </row>
    <row r="292" spans="1:15" x14ac:dyDescent="0.3">
      <c r="A292" s="15" t="str">
        <f>INDEX('R1. Scenario specifications'!$C$11:$C$49,MATCH($B292,'R1. Scenario specifications'!$A$11:$A$49,0))</f>
        <v>Current 1.5DS, 2020 start, 'Expect the Unexpected' but with most conservative biomass CCS / NET technology cost assumptions</v>
      </c>
      <c r="B292" s="15" t="s">
        <v>30</v>
      </c>
      <c r="C292" s="15" t="s">
        <v>70</v>
      </c>
      <c r="D292" s="15" t="s">
        <v>267</v>
      </c>
      <c r="E292" s="16">
        <v>431.38841726417206</v>
      </c>
      <c r="F292" s="16">
        <v>452.4364981864552</v>
      </c>
      <c r="G292" s="16">
        <v>452.8330666776244</v>
      </c>
      <c r="H292" s="16">
        <v>257.71408042784299</v>
      </c>
      <c r="I292" s="16">
        <v>126.39010430281711</v>
      </c>
      <c r="J292" s="16">
        <v>3.6927234316456801</v>
      </c>
      <c r="K292" s="16">
        <v>47.681075768564952</v>
      </c>
      <c r="L292" s="16">
        <v>79.339218378808582</v>
      </c>
      <c r="M292" s="16">
        <v>91.17223666368929</v>
      </c>
      <c r="N292" s="16">
        <v>69.850604169802537</v>
      </c>
      <c r="O292" s="16">
        <v>188.72504184612083</v>
      </c>
    </row>
    <row r="293" spans="1:15" x14ac:dyDescent="0.3">
      <c r="A293" s="15" t="str">
        <f>INDEX('R1. Scenario specifications'!$C$11:$C$49,MATCH($B293,'R1. Scenario specifications'!$A$11:$A$49,0))</f>
        <v>Current 1.5DS, 2020 start, 'Expect the Unexpected' but with most conservative biomass CCS / NET technology cost assumptions</v>
      </c>
      <c r="B293" s="15" t="s">
        <v>30</v>
      </c>
      <c r="C293" s="15" t="s">
        <v>71</v>
      </c>
      <c r="D293" s="15" t="s">
        <v>268</v>
      </c>
      <c r="E293" s="16">
        <v>13.930776255707762</v>
      </c>
      <c r="F293" s="16">
        <v>96.560908546679059</v>
      </c>
      <c r="G293" s="16">
        <v>269.93412382738461</v>
      </c>
      <c r="H293" s="16">
        <v>1297.5330096393889</v>
      </c>
      <c r="I293" s="16">
        <v>4801.0978016780127</v>
      </c>
      <c r="J293" s="16">
        <v>11009.524892915359</v>
      </c>
      <c r="K293" s="16">
        <v>15016.260855631403</v>
      </c>
      <c r="L293" s="16">
        <v>15040.176677654246</v>
      </c>
      <c r="M293" s="16">
        <v>16782.081567541398</v>
      </c>
      <c r="N293" s="16">
        <v>19748.03977413036</v>
      </c>
      <c r="O293" s="16">
        <v>23337.285011188993</v>
      </c>
    </row>
    <row r="294" spans="1:15" x14ac:dyDescent="0.3">
      <c r="A294" s="15" t="str">
        <f>INDEX('R1. Scenario specifications'!$C$11:$C$49,MATCH($B294,'R1. Scenario specifications'!$A$11:$A$49,0))</f>
        <v>Current 1.5DS, 2020 start, 'Expect the Unexpected' but with most conservative biomass CCS / NET technology cost assumptions</v>
      </c>
      <c r="B294" s="15" t="s">
        <v>30</v>
      </c>
      <c r="C294" s="15" t="s">
        <v>72</v>
      </c>
      <c r="D294" s="15" t="s">
        <v>268</v>
      </c>
      <c r="E294" s="16">
        <v>11.2241111111111</v>
      </c>
      <c r="F294" s="16">
        <v>12.249511111111101</v>
      </c>
      <c r="G294" s="16">
        <v>13.0611055551111</v>
      </c>
      <c r="H294" s="16">
        <v>41.078502349751666</v>
      </c>
      <c r="I294" s="16">
        <v>206.37131687510046</v>
      </c>
      <c r="J294" s="16">
        <v>406.33683271337406</v>
      </c>
      <c r="K294" s="16">
        <v>569.58350111825575</v>
      </c>
      <c r="L294" s="16">
        <v>569.57928863172947</v>
      </c>
      <c r="M294" s="16">
        <v>569.57551603562774</v>
      </c>
      <c r="N294" s="16">
        <v>569.57191603562785</v>
      </c>
      <c r="O294" s="16">
        <v>569.56833586147673</v>
      </c>
    </row>
    <row r="295" spans="1:15" x14ac:dyDescent="0.3">
      <c r="A295" s="15" t="str">
        <f>INDEX('R1. Scenario specifications'!$C$11:$C$49,MATCH($B295,'R1. Scenario specifications'!$A$11:$A$49,0))</f>
        <v>Current 1.5DS, 2020 start, 'Expect the Unexpected' but with most conservative biomass CCS / NET technology cost assumptions</v>
      </c>
      <c r="B295" s="15" t="s">
        <v>30</v>
      </c>
      <c r="C295" s="15" t="s">
        <v>76</v>
      </c>
      <c r="D295" s="15" t="s">
        <v>267</v>
      </c>
      <c r="E295" s="16">
        <v>0.31124745380476826</v>
      </c>
      <c r="F295" s="16">
        <v>0.28314462712947408</v>
      </c>
      <c r="G295" s="16">
        <v>0.23818010444900301</v>
      </c>
      <c r="H295" s="16">
        <v>0.15878673629933501</v>
      </c>
      <c r="I295" s="16">
        <v>7.9393368149667701E-2</v>
      </c>
      <c r="J295" s="16">
        <v>0</v>
      </c>
      <c r="K295" s="16">
        <v>0</v>
      </c>
      <c r="L295" s="16">
        <v>0</v>
      </c>
      <c r="M295" s="16">
        <v>0</v>
      </c>
      <c r="N295" s="16">
        <v>0</v>
      </c>
      <c r="O295" s="16">
        <v>0</v>
      </c>
    </row>
    <row r="296" spans="1:15" x14ac:dyDescent="0.3">
      <c r="A296" s="15" t="str">
        <f>INDEX('R1. Scenario specifications'!$C$11:$C$49,MATCH($B296,'R1. Scenario specifications'!$A$11:$A$49,0))</f>
        <v>Current 1.5DS, 2020 start, 'Expect the Unexpected' but with most conservative biomass CCS / NET technology cost assumptions</v>
      </c>
      <c r="B296" s="15" t="s">
        <v>30</v>
      </c>
      <c r="C296" s="15" t="s">
        <v>73</v>
      </c>
      <c r="D296" s="15" t="s">
        <v>269</v>
      </c>
      <c r="E296" s="16">
        <v>217.76839471634247</v>
      </c>
      <c r="F296" s="16">
        <v>242.99857406704328</v>
      </c>
      <c r="G296" s="16">
        <v>365.36686102816446</v>
      </c>
      <c r="H296" s="16">
        <v>1715.5864783053794</v>
      </c>
      <c r="I296" s="16">
        <v>4144.0625690074885</v>
      </c>
      <c r="J296" s="16">
        <v>8406.6129489749146</v>
      </c>
      <c r="K296" s="16">
        <v>10989.520789816497</v>
      </c>
      <c r="L296" s="16">
        <v>9951.3055092301929</v>
      </c>
      <c r="M296" s="16">
        <v>13485.042495482932</v>
      </c>
      <c r="N296" s="16">
        <v>18855.384355323135</v>
      </c>
      <c r="O296" s="16">
        <v>24279.351910730398</v>
      </c>
    </row>
    <row r="297" spans="1:15" x14ac:dyDescent="0.3">
      <c r="A297" s="15" t="str">
        <f>INDEX('R1. Scenario specifications'!$C$11:$C$49,MATCH($B297,'R1. Scenario specifications'!$A$11:$A$49,0))</f>
        <v>Current 1.5DS, 2030 start, 'Expect the Unexpected' but with most conservative biomass CCS / NET technology cost assumptions</v>
      </c>
      <c r="B297" s="15" t="s">
        <v>31</v>
      </c>
      <c r="C297" s="15" t="s">
        <v>64</v>
      </c>
      <c r="D297" s="15" t="s">
        <v>262</v>
      </c>
      <c r="E297" s="16">
        <v>19.526838931037336</v>
      </c>
      <c r="F297" s="16">
        <v>26.293537578267138</v>
      </c>
      <c r="G297" s="16">
        <v>116.2027361393006</v>
      </c>
      <c r="H297" s="16">
        <v>450.71847138715748</v>
      </c>
      <c r="I297" s="16">
        <v>798.49766113417365</v>
      </c>
      <c r="J297" s="16">
        <v>710.55688121162098</v>
      </c>
      <c r="K297" s="16">
        <v>381.99797451350094</v>
      </c>
      <c r="L297" s="16">
        <v>24.62508569774818</v>
      </c>
      <c r="M297" s="16">
        <v>10.937757688593701</v>
      </c>
      <c r="N297" s="16">
        <v>14.93974178568617</v>
      </c>
      <c r="O297" s="16">
        <v>14.93974178568617</v>
      </c>
    </row>
    <row r="298" spans="1:15" x14ac:dyDescent="0.3">
      <c r="A298" s="15" t="str">
        <f>INDEX('R1. Scenario specifications'!$C$11:$C$49,MATCH($B298,'R1. Scenario specifications'!$A$11:$A$49,0))</f>
        <v>Current 1.5DS, 2030 start, 'Expect the Unexpected' but with most conservative biomass CCS / NET technology cost assumptions</v>
      </c>
      <c r="B298" s="15" t="s">
        <v>31</v>
      </c>
      <c r="C298" s="15" t="s">
        <v>74</v>
      </c>
      <c r="D298" s="15" t="s">
        <v>262</v>
      </c>
      <c r="E298" s="16">
        <v>0</v>
      </c>
      <c r="F298" s="16">
        <v>0</v>
      </c>
      <c r="G298" s="16">
        <v>0</v>
      </c>
      <c r="H298" s="16">
        <v>0</v>
      </c>
      <c r="I298" s="16">
        <v>12.51895589512888</v>
      </c>
      <c r="J298" s="16">
        <v>762.40092253503462</v>
      </c>
      <c r="K298" s="16">
        <v>3061.5754911711879</v>
      </c>
      <c r="L298" s="16">
        <v>4787.9979512111622</v>
      </c>
      <c r="M298" s="16">
        <v>4056.1320510811543</v>
      </c>
      <c r="N298" s="16">
        <v>2131.3040878053775</v>
      </c>
      <c r="O298" s="16">
        <v>2345.6165310705178</v>
      </c>
    </row>
    <row r="299" spans="1:15" x14ac:dyDescent="0.3">
      <c r="A299" s="15" t="str">
        <f>INDEX('R1. Scenario specifications'!$C$11:$C$49,MATCH($B299,'R1. Scenario specifications'!$A$11:$A$49,0))</f>
        <v>Current 1.5DS, 2030 start, 'Expect the Unexpected' but with most conservative biomass CCS / NET technology cost assumptions</v>
      </c>
      <c r="B299" s="15" t="s">
        <v>31</v>
      </c>
      <c r="C299" s="15" t="s">
        <v>65</v>
      </c>
      <c r="D299" s="15" t="s">
        <v>263</v>
      </c>
      <c r="E299" s="16">
        <v>1559.1151167828541</v>
      </c>
      <c r="F299" s="16">
        <v>1805.0000000000007</v>
      </c>
      <c r="G299" s="16">
        <v>1805.0000000000007</v>
      </c>
      <c r="H299" s="16">
        <v>1442.4317981122215</v>
      </c>
      <c r="I299" s="16">
        <v>475.48267438420936</v>
      </c>
      <c r="J299" s="16">
        <v>0</v>
      </c>
      <c r="K299" s="16">
        <v>0</v>
      </c>
      <c r="L299" s="16">
        <v>0</v>
      </c>
      <c r="M299" s="16">
        <v>0</v>
      </c>
      <c r="N299" s="16">
        <v>0</v>
      </c>
      <c r="O299" s="16">
        <v>0</v>
      </c>
    </row>
    <row r="300" spans="1:15" x14ac:dyDescent="0.3">
      <c r="A300" s="15" t="str">
        <f>INDEX('R1. Scenario specifications'!$C$11:$C$49,MATCH($B300,'R1. Scenario specifications'!$A$11:$A$49,0))</f>
        <v>Current 1.5DS, 2030 start, 'Expect the Unexpected' but with most conservative biomass CCS / NET technology cost assumptions</v>
      </c>
      <c r="B300" s="15" t="s">
        <v>31</v>
      </c>
      <c r="C300" s="15" t="s">
        <v>66</v>
      </c>
      <c r="D300" s="15" t="s">
        <v>264</v>
      </c>
      <c r="E300" s="16">
        <v>1036.6918682936412</v>
      </c>
      <c r="F300" s="16">
        <v>1662.4440689496698</v>
      </c>
      <c r="G300" s="16">
        <v>2170.7398065245934</v>
      </c>
      <c r="H300" s="16">
        <v>2025.6229693718635</v>
      </c>
      <c r="I300" s="16">
        <v>1127.9553831233904</v>
      </c>
      <c r="J300" s="16">
        <v>300.14614073269513</v>
      </c>
      <c r="K300" s="16">
        <v>292.43432978433577</v>
      </c>
      <c r="L300" s="16">
        <v>229.58876510934522</v>
      </c>
      <c r="M300" s="16">
        <v>421.63244118482612</v>
      </c>
      <c r="N300" s="16">
        <v>655.47035177300836</v>
      </c>
      <c r="O300" s="16">
        <v>656.44531637657474</v>
      </c>
    </row>
    <row r="301" spans="1:15" x14ac:dyDescent="0.3">
      <c r="A301" s="15" t="str">
        <f>INDEX('R1. Scenario specifications'!$C$11:$C$49,MATCH($B301,'R1. Scenario specifications'!$A$11:$A$49,0))</f>
        <v>Current 1.5DS, 2030 start, 'Expect the Unexpected' but with most conservative biomass CCS / NET technology cost assumptions</v>
      </c>
      <c r="B301" s="15" t="s">
        <v>31</v>
      </c>
      <c r="C301" s="15" t="s">
        <v>75</v>
      </c>
      <c r="D301" s="15" t="s">
        <v>264</v>
      </c>
      <c r="E301" s="16">
        <v>0</v>
      </c>
      <c r="F301" s="16">
        <v>0</v>
      </c>
      <c r="G301" s="16">
        <v>0</v>
      </c>
      <c r="H301" s="16">
        <v>0</v>
      </c>
      <c r="I301" s="16">
        <v>2.487089104871123</v>
      </c>
      <c r="J301" s="16">
        <v>395.18957370814149</v>
      </c>
      <c r="K301" s="16">
        <v>1429.9112964185429</v>
      </c>
      <c r="L301" s="16">
        <v>2113.5199769598489</v>
      </c>
      <c r="M301" s="16">
        <v>1720.8174923565766</v>
      </c>
      <c r="N301" s="16">
        <v>731.04216387773113</v>
      </c>
      <c r="O301" s="16">
        <v>140.45559793790611</v>
      </c>
    </row>
    <row r="302" spans="1:15" x14ac:dyDescent="0.3">
      <c r="A302" s="15" t="str">
        <f>INDEX('R1. Scenario specifications'!$C$11:$C$49,MATCH($B302,'R1. Scenario specifications'!$A$11:$A$49,0))</f>
        <v>Current 1.5DS, 2030 start, 'Expect the Unexpected' but with most conservative biomass CCS / NET technology cost assumptions</v>
      </c>
      <c r="B302" s="15" t="s">
        <v>31</v>
      </c>
      <c r="C302" s="15" t="s">
        <v>67</v>
      </c>
      <c r="D302" s="15" t="s">
        <v>267</v>
      </c>
      <c r="E302" s="16">
        <v>31.122062759818384</v>
      </c>
      <c r="F302" s="16">
        <v>28.670816918420648</v>
      </c>
      <c r="G302" s="16">
        <v>108.08507790610373</v>
      </c>
      <c r="H302" s="16">
        <v>153.75032540730504</v>
      </c>
      <c r="I302" s="16">
        <v>503.93046434942084</v>
      </c>
      <c r="J302" s="16">
        <v>1152.9186121506132</v>
      </c>
      <c r="K302" s="16">
        <v>1137.7101359134372</v>
      </c>
      <c r="L302" s="16">
        <v>1085.9290538484352</v>
      </c>
      <c r="M302" s="16">
        <v>739.28975228378135</v>
      </c>
      <c r="N302" s="16">
        <v>230.86222294650247</v>
      </c>
      <c r="O302" s="16">
        <v>273.20706378479451</v>
      </c>
    </row>
    <row r="303" spans="1:15" x14ac:dyDescent="0.3">
      <c r="A303" s="15" t="str">
        <f>INDEX('R1. Scenario specifications'!$C$11:$C$49,MATCH($B303,'R1. Scenario specifications'!$A$11:$A$49,0))</f>
        <v>Current 1.5DS, 2030 start, 'Expect the Unexpected' but with most conservative biomass CCS / NET technology cost assumptions</v>
      </c>
      <c r="B303" s="15" t="s">
        <v>31</v>
      </c>
      <c r="C303" s="15" t="s">
        <v>68</v>
      </c>
      <c r="D303" s="15" t="s">
        <v>265</v>
      </c>
      <c r="E303" s="16">
        <v>738.24098154394619</v>
      </c>
      <c r="F303" s="16">
        <v>742.10319821571034</v>
      </c>
      <c r="G303" s="16">
        <v>985.08724812164996</v>
      </c>
      <c r="H303" s="16">
        <v>1189.6433262038427</v>
      </c>
      <c r="I303" s="16">
        <v>1452.6658368989083</v>
      </c>
      <c r="J303" s="16">
        <v>2277.9489704070247</v>
      </c>
      <c r="K303" s="16">
        <v>2959.2835074529185</v>
      </c>
      <c r="L303" s="16">
        <v>2972.4757115197326</v>
      </c>
      <c r="M303" s="16">
        <v>2983.4428957139635</v>
      </c>
      <c r="N303" s="16">
        <v>3062.2530233257767</v>
      </c>
      <c r="O303" s="16">
        <v>3294.8853316536124</v>
      </c>
    </row>
    <row r="304" spans="1:15" x14ac:dyDescent="0.3">
      <c r="A304" s="15" t="str">
        <f>INDEX('R1. Scenario specifications'!$C$11:$C$49,MATCH($B304,'R1. Scenario specifications'!$A$11:$A$49,0))</f>
        <v>Current 1.5DS, 2030 start, 'Expect the Unexpected' but with most conservative biomass CCS / NET technology cost assumptions</v>
      </c>
      <c r="B304" s="15" t="s">
        <v>31</v>
      </c>
      <c r="C304" s="15" t="s">
        <v>69</v>
      </c>
      <c r="D304" s="15" t="s">
        <v>266</v>
      </c>
      <c r="E304" s="16">
        <v>381.69394199846289</v>
      </c>
      <c r="F304" s="16">
        <v>393.99999999999972</v>
      </c>
      <c r="G304" s="16">
        <v>647.54384646462074</v>
      </c>
      <c r="H304" s="16">
        <v>602.70600668291604</v>
      </c>
      <c r="I304" s="16">
        <v>591.32250202718751</v>
      </c>
      <c r="J304" s="16">
        <v>924.34340080548327</v>
      </c>
      <c r="K304" s="16">
        <v>1007.342749881172</v>
      </c>
      <c r="L304" s="16">
        <v>1086.160719689376</v>
      </c>
      <c r="M304" s="16">
        <v>1129.8217728455238</v>
      </c>
      <c r="N304" s="16">
        <v>1185.6830961179307</v>
      </c>
      <c r="O304" s="16">
        <v>1217.2249133490368</v>
      </c>
    </row>
    <row r="305" spans="1:15" x14ac:dyDescent="0.3">
      <c r="A305" s="15" t="str">
        <f>INDEX('R1. Scenario specifications'!$C$11:$C$49,MATCH($B305,'R1. Scenario specifications'!$A$11:$A$49,0))</f>
        <v>Current 1.5DS, 2030 start, 'Expect the Unexpected' but with most conservative biomass CCS / NET technology cost assumptions</v>
      </c>
      <c r="B305" s="15" t="s">
        <v>31</v>
      </c>
      <c r="C305" s="15" t="s">
        <v>70</v>
      </c>
      <c r="D305" s="15" t="s">
        <v>267</v>
      </c>
      <c r="E305" s="16">
        <v>431.38841726417206</v>
      </c>
      <c r="F305" s="16">
        <v>452.4364981864552</v>
      </c>
      <c r="G305" s="16">
        <v>452.8330666776244</v>
      </c>
      <c r="H305" s="16">
        <v>253.07952391009411</v>
      </c>
      <c r="I305" s="16">
        <v>123.28089194183518</v>
      </c>
      <c r="J305" s="16">
        <v>2.4264503756640918</v>
      </c>
      <c r="K305" s="16">
        <v>47.768888848461103</v>
      </c>
      <c r="L305" s="16">
        <v>47.768888848461103</v>
      </c>
      <c r="M305" s="16">
        <v>30.943880217708202</v>
      </c>
      <c r="N305" s="16">
        <v>49.454185936587201</v>
      </c>
      <c r="O305" s="16">
        <v>150.02256521309999</v>
      </c>
    </row>
    <row r="306" spans="1:15" x14ac:dyDescent="0.3">
      <c r="A306" s="15" t="str">
        <f>INDEX('R1. Scenario specifications'!$C$11:$C$49,MATCH($B306,'R1. Scenario specifications'!$A$11:$A$49,0))</f>
        <v>Current 1.5DS, 2030 start, 'Expect the Unexpected' but with most conservative biomass CCS / NET technology cost assumptions</v>
      </c>
      <c r="B306" s="15" t="s">
        <v>31</v>
      </c>
      <c r="C306" s="15" t="s">
        <v>71</v>
      </c>
      <c r="D306" s="15" t="s">
        <v>268</v>
      </c>
      <c r="E306" s="16">
        <v>13.930776255707762</v>
      </c>
      <c r="F306" s="16">
        <v>96.560908546679059</v>
      </c>
      <c r="G306" s="16">
        <v>269.93412382738461</v>
      </c>
      <c r="H306" s="16">
        <v>820.58695544865327</v>
      </c>
      <c r="I306" s="16">
        <v>3622.8864292171411</v>
      </c>
      <c r="J306" s="16">
        <v>9151.4674184504911</v>
      </c>
      <c r="K306" s="16">
        <v>18397.580843097076</v>
      </c>
      <c r="L306" s="16">
        <v>18429.396697508859</v>
      </c>
      <c r="M306" s="16">
        <v>18471.665907616145</v>
      </c>
      <c r="N306" s="16">
        <v>19522.495217664007</v>
      </c>
      <c r="O306" s="16">
        <v>20183.297350577112</v>
      </c>
    </row>
    <row r="307" spans="1:15" x14ac:dyDescent="0.3">
      <c r="A307" s="15" t="str">
        <f>INDEX('R1. Scenario specifications'!$C$11:$C$49,MATCH($B307,'R1. Scenario specifications'!$A$11:$A$49,0))</f>
        <v>Current 1.5DS, 2030 start, 'Expect the Unexpected' but with most conservative biomass CCS / NET technology cost assumptions</v>
      </c>
      <c r="B307" s="15" t="s">
        <v>31</v>
      </c>
      <c r="C307" s="15" t="s">
        <v>72</v>
      </c>
      <c r="D307" s="15" t="s">
        <v>268</v>
      </c>
      <c r="E307" s="16">
        <v>11.2241111111111</v>
      </c>
      <c r="F307" s="16">
        <v>12.249511111111101</v>
      </c>
      <c r="G307" s="16">
        <v>13.0611055551111</v>
      </c>
      <c r="H307" s="16">
        <v>13.059905555111095</v>
      </c>
      <c r="I307" s="16">
        <v>62.78152478316369</v>
      </c>
      <c r="J307" s="16">
        <v>137.15789404719371</v>
      </c>
      <c r="K307" s="16">
        <v>141.55549155843761</v>
      </c>
      <c r="L307" s="16">
        <v>176.59151084464304</v>
      </c>
      <c r="M307" s="16">
        <v>176.58783364629113</v>
      </c>
      <c r="N307" s="16">
        <v>176.58424123857978</v>
      </c>
      <c r="O307" s="16">
        <v>176.5806412385798</v>
      </c>
    </row>
    <row r="308" spans="1:15" x14ac:dyDescent="0.3">
      <c r="A308" s="15" t="str">
        <f>INDEX('R1. Scenario specifications'!$C$11:$C$49,MATCH($B308,'R1. Scenario specifications'!$A$11:$A$49,0))</f>
        <v>Current 1.5DS, 2030 start, 'Expect the Unexpected' but with most conservative biomass CCS / NET technology cost assumptions</v>
      </c>
      <c r="B308" s="15" t="s">
        <v>31</v>
      </c>
      <c r="C308" s="15" t="s">
        <v>76</v>
      </c>
      <c r="D308" s="15" t="s">
        <v>267</v>
      </c>
      <c r="E308" s="16">
        <v>0.31124745380476826</v>
      </c>
      <c r="F308" s="16">
        <v>0.28314462712947408</v>
      </c>
      <c r="G308" s="16">
        <v>0.23818010444900301</v>
      </c>
      <c r="H308" s="16">
        <v>0.15878673629933501</v>
      </c>
      <c r="I308" s="16">
        <v>7.9393368149667701E-2</v>
      </c>
      <c r="J308" s="16">
        <v>0</v>
      </c>
      <c r="K308" s="16">
        <v>0</v>
      </c>
      <c r="L308" s="16">
        <v>0</v>
      </c>
      <c r="M308" s="16">
        <v>0</v>
      </c>
      <c r="N308" s="16">
        <v>0</v>
      </c>
      <c r="O308" s="16">
        <v>0</v>
      </c>
    </row>
    <row r="309" spans="1:15" x14ac:dyDescent="0.3">
      <c r="A309" s="15" t="str">
        <f>INDEX('R1. Scenario specifications'!$C$11:$C$49,MATCH($B309,'R1. Scenario specifications'!$A$11:$A$49,0))</f>
        <v>Current 1.5DS, 2030 start, 'Expect the Unexpected' but with most conservative biomass CCS / NET technology cost assumptions</v>
      </c>
      <c r="B309" s="15" t="s">
        <v>31</v>
      </c>
      <c r="C309" s="15" t="s">
        <v>73</v>
      </c>
      <c r="D309" s="15" t="s">
        <v>269</v>
      </c>
      <c r="E309" s="16">
        <v>217.76839471634247</v>
      </c>
      <c r="F309" s="16">
        <v>242.99857406704328</v>
      </c>
      <c r="G309" s="16">
        <v>365.36686102816446</v>
      </c>
      <c r="H309" s="16">
        <v>591.09736891590751</v>
      </c>
      <c r="I309" s="16">
        <v>2675.4738190420494</v>
      </c>
      <c r="J309" s="16">
        <v>5939.7367439491791</v>
      </c>
      <c r="K309" s="16">
        <v>13186.606370066453</v>
      </c>
      <c r="L309" s="16">
        <v>10674.080801905337</v>
      </c>
      <c r="M309" s="16">
        <v>8820.0318458565725</v>
      </c>
      <c r="N309" s="16">
        <v>11803.91617713141</v>
      </c>
      <c r="O309" s="16">
        <v>15287.692930395766</v>
      </c>
    </row>
    <row r="310" spans="1:15" x14ac:dyDescent="0.3">
      <c r="A310" s="15" t="str">
        <f>INDEX('R1. Scenario specifications'!$C$11:$C$49,MATCH($B310,'R1. Scenario specifications'!$A$11:$A$49,0))</f>
        <v>Current 1.75DS, 2020 start, 'Expect the Unexpected'</v>
      </c>
      <c r="B310" s="15" t="s">
        <v>32</v>
      </c>
      <c r="C310" s="15" t="s">
        <v>64</v>
      </c>
      <c r="D310" s="15" t="s">
        <v>262</v>
      </c>
      <c r="E310" s="16">
        <v>19.526838931037336</v>
      </c>
      <c r="F310" s="16">
        <v>26.293537578267138</v>
      </c>
      <c r="G310" s="16">
        <v>116.2027361393006</v>
      </c>
      <c r="H310" s="16">
        <v>484.71790383522085</v>
      </c>
      <c r="I310" s="16">
        <v>550.4979040312453</v>
      </c>
      <c r="J310" s="16">
        <v>459.46154502585</v>
      </c>
      <c r="K310" s="16">
        <v>85.965448191073136</v>
      </c>
      <c r="L310" s="16">
        <v>15.542474174584818</v>
      </c>
      <c r="M310" s="16">
        <v>6.4876189566946803</v>
      </c>
      <c r="N310" s="16">
        <v>6.4876189566946803</v>
      </c>
      <c r="O310" s="16">
        <v>8.3174011650531092</v>
      </c>
    </row>
    <row r="311" spans="1:15" x14ac:dyDescent="0.3">
      <c r="A311" s="15" t="str">
        <f>INDEX('R1. Scenario specifications'!$C$11:$C$49,MATCH($B311,'R1. Scenario specifications'!$A$11:$A$49,0))</f>
        <v>Current 1.75DS, 2020 start, 'Expect the Unexpected'</v>
      </c>
      <c r="B311" s="15" t="s">
        <v>32</v>
      </c>
      <c r="C311" s="15" t="s">
        <v>74</v>
      </c>
      <c r="D311" s="15" t="s">
        <v>262</v>
      </c>
      <c r="E311" s="16">
        <v>0</v>
      </c>
      <c r="F311" s="16">
        <v>0</v>
      </c>
      <c r="G311" s="16">
        <v>0</v>
      </c>
      <c r="H311" s="16">
        <v>13.650577800298892</v>
      </c>
      <c r="I311" s="16">
        <v>89.218655104774328</v>
      </c>
      <c r="J311" s="16">
        <v>454.22545166160592</v>
      </c>
      <c r="K311" s="16">
        <v>1388.1816729629234</v>
      </c>
      <c r="L311" s="16">
        <v>2408.6449651367511</v>
      </c>
      <c r="M311" s="16">
        <v>3008.6247825053547</v>
      </c>
      <c r="N311" s="16">
        <v>3412.2063890195932</v>
      </c>
      <c r="O311" s="16">
        <v>3709.6997227704542</v>
      </c>
    </row>
    <row r="312" spans="1:15" x14ac:dyDescent="0.3">
      <c r="A312" s="15" t="str">
        <f>INDEX('R1. Scenario specifications'!$C$11:$C$49,MATCH($B312,'R1. Scenario specifications'!$A$11:$A$49,0))</f>
        <v>Current 1.75DS, 2020 start, 'Expect the Unexpected'</v>
      </c>
      <c r="B312" s="15" t="s">
        <v>32</v>
      </c>
      <c r="C312" s="15" t="s">
        <v>65</v>
      </c>
      <c r="D312" s="15" t="s">
        <v>263</v>
      </c>
      <c r="E312" s="16">
        <v>1559.1151167828541</v>
      </c>
      <c r="F312" s="16">
        <v>1805.0000000000007</v>
      </c>
      <c r="G312" s="16">
        <v>1805.0000000000007</v>
      </c>
      <c r="H312" s="16">
        <v>1442.4317981122215</v>
      </c>
      <c r="I312" s="16">
        <v>475.48267438420936</v>
      </c>
      <c r="J312" s="16">
        <v>0</v>
      </c>
      <c r="K312" s="16">
        <v>0</v>
      </c>
      <c r="L312" s="16">
        <v>0</v>
      </c>
      <c r="M312" s="16">
        <v>0</v>
      </c>
      <c r="N312" s="16">
        <v>0</v>
      </c>
      <c r="O312" s="16">
        <v>0</v>
      </c>
    </row>
    <row r="313" spans="1:15" x14ac:dyDescent="0.3">
      <c r="A313" s="15" t="str">
        <f>INDEX('R1. Scenario specifications'!$C$11:$C$49,MATCH($B313,'R1. Scenario specifications'!$A$11:$A$49,0))</f>
        <v>Current 1.75DS, 2020 start, 'Expect the Unexpected'</v>
      </c>
      <c r="B313" s="15" t="s">
        <v>32</v>
      </c>
      <c r="C313" s="15" t="s">
        <v>66</v>
      </c>
      <c r="D313" s="15" t="s">
        <v>264</v>
      </c>
      <c r="E313" s="16">
        <v>1036.6918682936412</v>
      </c>
      <c r="F313" s="16">
        <v>1662.4440689496698</v>
      </c>
      <c r="G313" s="16">
        <v>2170.7398065245934</v>
      </c>
      <c r="H313" s="16">
        <v>2026.6283888932521</v>
      </c>
      <c r="I313" s="16">
        <v>980.26738951538005</v>
      </c>
      <c r="J313" s="16">
        <v>389.83785998701512</v>
      </c>
      <c r="K313" s="16">
        <v>444.68166132591892</v>
      </c>
      <c r="L313" s="16">
        <v>505.82360386107723</v>
      </c>
      <c r="M313" s="16">
        <v>195.14462311764842</v>
      </c>
      <c r="N313" s="16">
        <v>298.57150659400656</v>
      </c>
      <c r="O313" s="16">
        <v>316.35764979943451</v>
      </c>
    </row>
    <row r="314" spans="1:15" x14ac:dyDescent="0.3">
      <c r="A314" s="15" t="str">
        <f>INDEX('R1. Scenario specifications'!$C$11:$C$49,MATCH($B314,'R1. Scenario specifications'!$A$11:$A$49,0))</f>
        <v>Current 1.75DS, 2020 start, 'Expect the Unexpected'</v>
      </c>
      <c r="B314" s="15" t="s">
        <v>32</v>
      </c>
      <c r="C314" s="15" t="s">
        <v>75</v>
      </c>
      <c r="D314" s="15" t="s">
        <v>264</v>
      </c>
      <c r="E314" s="16">
        <v>0</v>
      </c>
      <c r="F314" s="16">
        <v>0</v>
      </c>
      <c r="G314" s="16">
        <v>0</v>
      </c>
      <c r="H314" s="16">
        <v>1.355467199701111</v>
      </c>
      <c r="I314" s="16">
        <v>8.1369330072339761</v>
      </c>
      <c r="J314" s="16">
        <v>67.871604787083854</v>
      </c>
      <c r="K314" s="16">
        <v>251.29660675422247</v>
      </c>
      <c r="L314" s="16">
        <v>614.10098616800622</v>
      </c>
      <c r="M314" s="16">
        <v>1110.7337174709551</v>
      </c>
      <c r="N314" s="16">
        <v>1344.0826247264338</v>
      </c>
      <c r="O314" s="16">
        <v>1263.783799836739</v>
      </c>
    </row>
    <row r="315" spans="1:15" x14ac:dyDescent="0.3">
      <c r="A315" s="15" t="str">
        <f>INDEX('R1. Scenario specifications'!$C$11:$C$49,MATCH($B315,'R1. Scenario specifications'!$A$11:$A$49,0))</f>
        <v>Current 1.75DS, 2020 start, 'Expect the Unexpected'</v>
      </c>
      <c r="B315" s="15" t="s">
        <v>32</v>
      </c>
      <c r="C315" s="15" t="s">
        <v>67</v>
      </c>
      <c r="D315" s="15" t="s">
        <v>267</v>
      </c>
      <c r="E315" s="16">
        <v>31.122062759818384</v>
      </c>
      <c r="F315" s="16">
        <v>28.670816918420648</v>
      </c>
      <c r="G315" s="16">
        <v>108.08507790610373</v>
      </c>
      <c r="H315" s="16">
        <v>153.75032540730504</v>
      </c>
      <c r="I315" s="16">
        <v>197.72086318940148</v>
      </c>
      <c r="J315" s="16">
        <v>261.59497740984199</v>
      </c>
      <c r="K315" s="16">
        <v>355.67248165799327</v>
      </c>
      <c r="L315" s="16">
        <v>450.58699036033227</v>
      </c>
      <c r="M315" s="16">
        <v>637.23490537027465</v>
      </c>
      <c r="N315" s="16">
        <v>866.16426087076582</v>
      </c>
      <c r="O315" s="16">
        <v>941.64064544809173</v>
      </c>
    </row>
    <row r="316" spans="1:15" x14ac:dyDescent="0.3">
      <c r="A316" s="15" t="str">
        <f>INDEX('R1. Scenario specifications'!$C$11:$C$49,MATCH($B316,'R1. Scenario specifications'!$A$11:$A$49,0))</f>
        <v>Current 1.75DS, 2020 start, 'Expect the Unexpected'</v>
      </c>
      <c r="B316" s="15" t="s">
        <v>32</v>
      </c>
      <c r="C316" s="15" t="s">
        <v>68</v>
      </c>
      <c r="D316" s="15" t="s">
        <v>265</v>
      </c>
      <c r="E316" s="16">
        <v>738.24098154394619</v>
      </c>
      <c r="F316" s="16">
        <v>742.10319821571034</v>
      </c>
      <c r="G316" s="16">
        <v>985.08724812164996</v>
      </c>
      <c r="H316" s="16">
        <v>1228.8055289385952</v>
      </c>
      <c r="I316" s="16">
        <v>1444.0320272591471</v>
      </c>
      <c r="J316" s="16">
        <v>1690.8640283250036</v>
      </c>
      <c r="K316" s="16">
        <v>1887.5401131636409</v>
      </c>
      <c r="L316" s="16">
        <v>2073.2870755706444</v>
      </c>
      <c r="M316" s="16">
        <v>2668.1385686315657</v>
      </c>
      <c r="N316" s="16">
        <v>2976.0599135733855</v>
      </c>
      <c r="O316" s="16">
        <v>3089.7191758016575</v>
      </c>
    </row>
    <row r="317" spans="1:15" x14ac:dyDescent="0.3">
      <c r="A317" s="15" t="str">
        <f>INDEX('R1. Scenario specifications'!$C$11:$C$49,MATCH($B317,'R1. Scenario specifications'!$A$11:$A$49,0))</f>
        <v>Current 1.75DS, 2020 start, 'Expect the Unexpected'</v>
      </c>
      <c r="B317" s="15" t="s">
        <v>32</v>
      </c>
      <c r="C317" s="15" t="s">
        <v>69</v>
      </c>
      <c r="D317" s="15" t="s">
        <v>266</v>
      </c>
      <c r="E317" s="16">
        <v>381.69394199846289</v>
      </c>
      <c r="F317" s="16">
        <v>393.99999999999972</v>
      </c>
      <c r="G317" s="16">
        <v>647.54384646462074</v>
      </c>
      <c r="H317" s="16">
        <v>602.70600668291604</v>
      </c>
      <c r="I317" s="16">
        <v>648.19526480080674</v>
      </c>
      <c r="J317" s="16">
        <v>866.62850782876137</v>
      </c>
      <c r="K317" s="16">
        <v>996.97173576197406</v>
      </c>
      <c r="L317" s="16">
        <v>1190.8555319114782</v>
      </c>
      <c r="M317" s="16">
        <v>1388.8983967357087</v>
      </c>
      <c r="N317" s="16">
        <v>1438.137523014972</v>
      </c>
      <c r="O317" s="16">
        <v>1435.6067657244987</v>
      </c>
    </row>
    <row r="318" spans="1:15" x14ac:dyDescent="0.3">
      <c r="A318" s="15" t="str">
        <f>INDEX('R1. Scenario specifications'!$C$11:$C$49,MATCH($B318,'R1. Scenario specifications'!$A$11:$A$49,0))</f>
        <v>Current 1.75DS, 2020 start, 'Expect the Unexpected'</v>
      </c>
      <c r="B318" s="15" t="s">
        <v>32</v>
      </c>
      <c r="C318" s="15" t="s">
        <v>70</v>
      </c>
      <c r="D318" s="15" t="s">
        <v>267</v>
      </c>
      <c r="E318" s="16">
        <v>431.38841726417206</v>
      </c>
      <c r="F318" s="16">
        <v>452.4364981864552</v>
      </c>
      <c r="G318" s="16">
        <v>452.8330666776244</v>
      </c>
      <c r="H318" s="16">
        <v>266.97551063463811</v>
      </c>
      <c r="I318" s="16">
        <v>143.90123986582668</v>
      </c>
      <c r="J318" s="16">
        <v>8.869714884609941</v>
      </c>
      <c r="K318" s="16">
        <v>11.108339399594561</v>
      </c>
      <c r="L318" s="16">
        <v>40.76107071282653</v>
      </c>
      <c r="M318" s="16">
        <v>63.283529239709651</v>
      </c>
      <c r="N318" s="16">
        <v>165.79745344423526</v>
      </c>
      <c r="O318" s="16">
        <v>235.29206547854378</v>
      </c>
    </row>
    <row r="319" spans="1:15" x14ac:dyDescent="0.3">
      <c r="A319" s="15" t="str">
        <f>INDEX('R1. Scenario specifications'!$C$11:$C$49,MATCH($B319,'R1. Scenario specifications'!$A$11:$A$49,0))</f>
        <v>Current 1.75DS, 2020 start, 'Expect the Unexpected'</v>
      </c>
      <c r="B319" s="15" t="s">
        <v>32</v>
      </c>
      <c r="C319" s="15" t="s">
        <v>71</v>
      </c>
      <c r="D319" s="15" t="s">
        <v>268</v>
      </c>
      <c r="E319" s="16">
        <v>13.930776255707762</v>
      </c>
      <c r="F319" s="16">
        <v>96.560908546679059</v>
      </c>
      <c r="G319" s="16">
        <v>269.93412382738461</v>
      </c>
      <c r="H319" s="16">
        <v>1251.567160199879</v>
      </c>
      <c r="I319" s="16">
        <v>4324.6480384732431</v>
      </c>
      <c r="J319" s="16">
        <v>6394.415544197921</v>
      </c>
      <c r="K319" s="16">
        <v>8505.7298519790547</v>
      </c>
      <c r="L319" s="16">
        <v>13128.84754944075</v>
      </c>
      <c r="M319" s="16">
        <v>19436.732337629132</v>
      </c>
      <c r="N319" s="16">
        <v>24218.611657967769</v>
      </c>
      <c r="O319" s="16">
        <v>26443.552747248283</v>
      </c>
    </row>
    <row r="320" spans="1:15" x14ac:dyDescent="0.3">
      <c r="A320" s="15" t="str">
        <f>INDEX('R1. Scenario specifications'!$C$11:$C$49,MATCH($B320,'R1. Scenario specifications'!$A$11:$A$49,0))</f>
        <v>Current 1.75DS, 2020 start, 'Expect the Unexpected'</v>
      </c>
      <c r="B320" s="15" t="s">
        <v>32</v>
      </c>
      <c r="C320" s="15" t="s">
        <v>72</v>
      </c>
      <c r="D320" s="15" t="s">
        <v>268</v>
      </c>
      <c r="E320" s="16">
        <v>11.2241111111111</v>
      </c>
      <c r="F320" s="16">
        <v>12.249511111111101</v>
      </c>
      <c r="G320" s="16">
        <v>13.0611055551111</v>
      </c>
      <c r="H320" s="16">
        <v>13.248723668593382</v>
      </c>
      <c r="I320" s="16">
        <v>14.160508148255339</v>
      </c>
      <c r="J320" s="16">
        <v>18.549390595390005</v>
      </c>
      <c r="K320" s="16">
        <v>18.636509248333805</v>
      </c>
      <c r="L320" s="16">
        <v>86.004932646053177</v>
      </c>
      <c r="M320" s="16">
        <v>170.80507052913569</v>
      </c>
      <c r="N320" s="16">
        <v>170.80267052913567</v>
      </c>
      <c r="O320" s="16">
        <v>170.8002705291357</v>
      </c>
    </row>
    <row r="321" spans="1:15" x14ac:dyDescent="0.3">
      <c r="A321" s="15" t="str">
        <f>INDEX('R1. Scenario specifications'!$C$11:$C$49,MATCH($B321,'R1. Scenario specifications'!$A$11:$A$49,0))</f>
        <v>Current 1.75DS, 2020 start, 'Expect the Unexpected'</v>
      </c>
      <c r="B321" s="15" t="s">
        <v>32</v>
      </c>
      <c r="C321" s="15" t="s">
        <v>76</v>
      </c>
      <c r="D321" s="15" t="s">
        <v>267</v>
      </c>
      <c r="E321" s="16">
        <v>0.31124745380476826</v>
      </c>
      <c r="F321" s="16">
        <v>0.28314462712947408</v>
      </c>
      <c r="G321" s="16">
        <v>0.23818010444900301</v>
      </c>
      <c r="H321" s="16">
        <v>0.15878673629933501</v>
      </c>
      <c r="I321" s="16">
        <v>7.9393368149667701E-2</v>
      </c>
      <c r="J321" s="16">
        <v>0</v>
      </c>
      <c r="K321" s="16">
        <v>0</v>
      </c>
      <c r="L321" s="16">
        <v>0</v>
      </c>
      <c r="M321" s="16">
        <v>0</v>
      </c>
      <c r="N321" s="16">
        <v>0</v>
      </c>
      <c r="O321" s="16">
        <v>0</v>
      </c>
    </row>
    <row r="322" spans="1:15" x14ac:dyDescent="0.3">
      <c r="A322" s="15" t="str">
        <f>INDEX('R1. Scenario specifications'!$C$11:$C$49,MATCH($B322,'R1. Scenario specifications'!$A$11:$A$49,0))</f>
        <v>Current 1.75DS, 2020 start, 'Expect the Unexpected'</v>
      </c>
      <c r="B322" s="15" t="s">
        <v>32</v>
      </c>
      <c r="C322" s="15" t="s">
        <v>73</v>
      </c>
      <c r="D322" s="15" t="s">
        <v>269</v>
      </c>
      <c r="E322" s="16">
        <v>217.76839471634247</v>
      </c>
      <c r="F322" s="16">
        <v>242.99857406704328</v>
      </c>
      <c r="G322" s="16">
        <v>365.36686102816446</v>
      </c>
      <c r="H322" s="16">
        <v>1630.8873037689705</v>
      </c>
      <c r="I322" s="16">
        <v>3444.5591310290179</v>
      </c>
      <c r="J322" s="16">
        <v>4284.9643863324582</v>
      </c>
      <c r="K322" s="16">
        <v>6398.6616954608826</v>
      </c>
      <c r="L322" s="16">
        <v>10237.246396578177</v>
      </c>
      <c r="M322" s="16">
        <v>16515.486647108402</v>
      </c>
      <c r="N322" s="16">
        <v>22194.272521552924</v>
      </c>
      <c r="O322" s="16">
        <v>26761.777460011563</v>
      </c>
    </row>
    <row r="323" spans="1:15" x14ac:dyDescent="0.3">
      <c r="A323" s="15" t="str">
        <f>INDEX('R1. Scenario specifications'!$C$11:$C$49,MATCH($B323,'R1. Scenario specifications'!$A$11:$A$49,0))</f>
        <v>Current 1.75DS, 2030 start, 'Expect the Unexpected'</v>
      </c>
      <c r="B323" s="15" t="s">
        <v>33</v>
      </c>
      <c r="C323" s="15" t="s">
        <v>64</v>
      </c>
      <c r="D323" s="15" t="s">
        <v>262</v>
      </c>
      <c r="E323" s="16">
        <v>19.526838931037336</v>
      </c>
      <c r="F323" s="16">
        <v>26.293537578267138</v>
      </c>
      <c r="G323" s="16">
        <v>116.2027361393006</v>
      </c>
      <c r="H323" s="16">
        <v>450.71847138715748</v>
      </c>
      <c r="I323" s="16">
        <v>633.70172008048598</v>
      </c>
      <c r="J323" s="16">
        <v>546.50693420436551</v>
      </c>
      <c r="K323" s="16">
        <v>207.01026981765162</v>
      </c>
      <c r="L323" s="16">
        <v>14.433322055587368</v>
      </c>
      <c r="M323" s="16">
        <v>0</v>
      </c>
      <c r="N323" s="16">
        <v>6.2368781861819098</v>
      </c>
      <c r="O323" s="16">
        <v>6.2368781861819098</v>
      </c>
    </row>
    <row r="324" spans="1:15" x14ac:dyDescent="0.3">
      <c r="A324" s="15" t="str">
        <f>INDEX('R1. Scenario specifications'!$C$11:$C$49,MATCH($B324,'R1. Scenario specifications'!$A$11:$A$49,0))</f>
        <v>Current 1.75DS, 2030 start, 'Expect the Unexpected'</v>
      </c>
      <c r="B324" s="15" t="s">
        <v>33</v>
      </c>
      <c r="C324" s="15" t="s">
        <v>74</v>
      </c>
      <c r="D324" s="15" t="s">
        <v>262</v>
      </c>
      <c r="E324" s="16">
        <v>0</v>
      </c>
      <c r="F324" s="16">
        <v>0</v>
      </c>
      <c r="G324" s="16">
        <v>0</v>
      </c>
      <c r="H324" s="16">
        <v>0</v>
      </c>
      <c r="I324" s="16">
        <v>14.388870900444472</v>
      </c>
      <c r="J324" s="16">
        <v>275.63259951958895</v>
      </c>
      <c r="K324" s="16">
        <v>1677.0935086950369</v>
      </c>
      <c r="L324" s="16">
        <v>3087.2187128583928</v>
      </c>
      <c r="M324" s="16">
        <v>3330.1520285789429</v>
      </c>
      <c r="N324" s="16">
        <v>3340.9898997749233</v>
      </c>
      <c r="O324" s="16">
        <v>3592.350152267225</v>
      </c>
    </row>
    <row r="325" spans="1:15" x14ac:dyDescent="0.3">
      <c r="A325" s="15" t="str">
        <f>INDEX('R1. Scenario specifications'!$C$11:$C$49,MATCH($B325,'R1. Scenario specifications'!$A$11:$A$49,0))</f>
        <v>Current 1.75DS, 2030 start, 'Expect the Unexpected'</v>
      </c>
      <c r="B325" s="15" t="s">
        <v>33</v>
      </c>
      <c r="C325" s="15" t="s">
        <v>65</v>
      </c>
      <c r="D325" s="15" t="s">
        <v>263</v>
      </c>
      <c r="E325" s="16">
        <v>1559.1151167828541</v>
      </c>
      <c r="F325" s="16">
        <v>1805.0000000000007</v>
      </c>
      <c r="G325" s="16">
        <v>1805.0000000000007</v>
      </c>
      <c r="H325" s="16">
        <v>1442.4317981122215</v>
      </c>
      <c r="I325" s="16">
        <v>475.48267438420936</v>
      </c>
      <c r="J325" s="16">
        <v>0</v>
      </c>
      <c r="K325" s="16">
        <v>0</v>
      </c>
      <c r="L325" s="16">
        <v>0</v>
      </c>
      <c r="M325" s="16">
        <v>0</v>
      </c>
      <c r="N325" s="16">
        <v>0</v>
      </c>
      <c r="O325" s="16">
        <v>0</v>
      </c>
    </row>
    <row r="326" spans="1:15" x14ac:dyDescent="0.3">
      <c r="A326" s="15" t="str">
        <f>INDEX('R1. Scenario specifications'!$C$11:$C$49,MATCH($B326,'R1. Scenario specifications'!$A$11:$A$49,0))</f>
        <v>Current 1.75DS, 2030 start, 'Expect the Unexpected'</v>
      </c>
      <c r="B326" s="15" t="s">
        <v>33</v>
      </c>
      <c r="C326" s="15" t="s">
        <v>66</v>
      </c>
      <c r="D326" s="15" t="s">
        <v>264</v>
      </c>
      <c r="E326" s="16">
        <v>1036.6918682936412</v>
      </c>
      <c r="F326" s="16">
        <v>1662.4440689496698</v>
      </c>
      <c r="G326" s="16">
        <v>2170.7398065245934</v>
      </c>
      <c r="H326" s="16">
        <v>2025.6229693718635</v>
      </c>
      <c r="I326" s="16">
        <v>1044.6013586523452</v>
      </c>
      <c r="J326" s="16">
        <v>365.22537961432187</v>
      </c>
      <c r="K326" s="16">
        <v>450.22941325452791</v>
      </c>
      <c r="L326" s="16">
        <v>358.24525863204423</v>
      </c>
      <c r="M326" s="16">
        <v>111.54979738272982</v>
      </c>
      <c r="N326" s="16">
        <v>277.48222006684125</v>
      </c>
      <c r="O326" s="16">
        <v>292.09180365778764</v>
      </c>
    </row>
    <row r="327" spans="1:15" x14ac:dyDescent="0.3">
      <c r="A327" s="15" t="str">
        <f>INDEX('R1. Scenario specifications'!$C$11:$C$49,MATCH($B327,'R1. Scenario specifications'!$A$11:$A$49,0))</f>
        <v>Current 1.75DS, 2030 start, 'Expect the Unexpected'</v>
      </c>
      <c r="B327" s="15" t="s">
        <v>33</v>
      </c>
      <c r="C327" s="15" t="s">
        <v>75</v>
      </c>
      <c r="D327" s="15" t="s">
        <v>264</v>
      </c>
      <c r="E327" s="16">
        <v>0</v>
      </c>
      <c r="F327" s="16">
        <v>0</v>
      </c>
      <c r="G327" s="16">
        <v>0</v>
      </c>
      <c r="H327" s="16">
        <v>0</v>
      </c>
      <c r="I327" s="16">
        <v>0.61717409955553193</v>
      </c>
      <c r="J327" s="16">
        <v>11.23973359696936</v>
      </c>
      <c r="K327" s="16">
        <v>83.632599207019894</v>
      </c>
      <c r="L327" s="16">
        <v>430.08966073713589</v>
      </c>
      <c r="M327" s="16">
        <v>893.86477367545535</v>
      </c>
      <c r="N327" s="16">
        <v>1082.6495520486142</v>
      </c>
      <c r="O327" s="16">
        <v>1273.6870239690388</v>
      </c>
    </row>
    <row r="328" spans="1:15" x14ac:dyDescent="0.3">
      <c r="A328" s="15" t="str">
        <f>INDEX('R1. Scenario specifications'!$C$11:$C$49,MATCH($B328,'R1. Scenario specifications'!$A$11:$A$49,0))</f>
        <v>Current 1.75DS, 2030 start, 'Expect the Unexpected'</v>
      </c>
      <c r="B328" s="15" t="s">
        <v>33</v>
      </c>
      <c r="C328" s="15" t="s">
        <v>67</v>
      </c>
      <c r="D328" s="15" t="s">
        <v>267</v>
      </c>
      <c r="E328" s="16">
        <v>31.122062759818384</v>
      </c>
      <c r="F328" s="16">
        <v>28.670816918420648</v>
      </c>
      <c r="G328" s="16">
        <v>108.08507790610373</v>
      </c>
      <c r="H328" s="16">
        <v>153.75032540730504</v>
      </c>
      <c r="I328" s="16">
        <v>217.62903997417615</v>
      </c>
      <c r="J328" s="16">
        <v>382.48964296328893</v>
      </c>
      <c r="K328" s="16">
        <v>527.94459059821634</v>
      </c>
      <c r="L328" s="16">
        <v>528.68806675881945</v>
      </c>
      <c r="M328" s="16">
        <v>596.05830725004421</v>
      </c>
      <c r="N328" s="16">
        <v>846.82358924491518</v>
      </c>
      <c r="O328" s="16">
        <v>939.81177721340157</v>
      </c>
    </row>
    <row r="329" spans="1:15" x14ac:dyDescent="0.3">
      <c r="A329" s="15" t="str">
        <f>INDEX('R1. Scenario specifications'!$C$11:$C$49,MATCH($B329,'R1. Scenario specifications'!$A$11:$A$49,0))</f>
        <v>Current 1.75DS, 2030 start, 'Expect the Unexpected'</v>
      </c>
      <c r="B329" s="15" t="s">
        <v>33</v>
      </c>
      <c r="C329" s="15" t="s">
        <v>68</v>
      </c>
      <c r="D329" s="15" t="s">
        <v>265</v>
      </c>
      <c r="E329" s="16">
        <v>738.24098154394619</v>
      </c>
      <c r="F329" s="16">
        <v>742.10319821571034</v>
      </c>
      <c r="G329" s="16">
        <v>985.08724812164996</v>
      </c>
      <c r="H329" s="16">
        <v>1189.6433262038427</v>
      </c>
      <c r="I329" s="16">
        <v>1381.7234712784325</v>
      </c>
      <c r="J329" s="16">
        <v>1905.6610697113351</v>
      </c>
      <c r="K329" s="16">
        <v>2163.1058798111408</v>
      </c>
      <c r="L329" s="16">
        <v>2269.6491921024253</v>
      </c>
      <c r="M329" s="16">
        <v>2690.0854531602326</v>
      </c>
      <c r="N329" s="16">
        <v>3054.5485116031859</v>
      </c>
      <c r="O329" s="16">
        <v>3162.4098058381242</v>
      </c>
    </row>
    <row r="330" spans="1:15" x14ac:dyDescent="0.3">
      <c r="A330" s="15" t="str">
        <f>INDEX('R1. Scenario specifications'!$C$11:$C$49,MATCH($B330,'R1. Scenario specifications'!$A$11:$A$49,0))</f>
        <v>Current 1.75DS, 2030 start, 'Expect the Unexpected'</v>
      </c>
      <c r="B330" s="15" t="s">
        <v>33</v>
      </c>
      <c r="C330" s="15" t="s">
        <v>69</v>
      </c>
      <c r="D330" s="15" t="s">
        <v>266</v>
      </c>
      <c r="E330" s="16">
        <v>381.69394199846289</v>
      </c>
      <c r="F330" s="16">
        <v>393.99999999999972</v>
      </c>
      <c r="G330" s="16">
        <v>647.54384646462074</v>
      </c>
      <c r="H330" s="16">
        <v>602.70600668291604</v>
      </c>
      <c r="I330" s="16">
        <v>591.32250202718751</v>
      </c>
      <c r="J330" s="16">
        <v>911.66363570837882</v>
      </c>
      <c r="K330" s="16">
        <v>1159.947630095287</v>
      </c>
      <c r="L330" s="16">
        <v>1239.9988348586928</v>
      </c>
      <c r="M330" s="16">
        <v>1362.5998077104387</v>
      </c>
      <c r="N330" s="16">
        <v>1435.2930515598571</v>
      </c>
      <c r="O330" s="16">
        <v>1481.9054865328428</v>
      </c>
    </row>
    <row r="331" spans="1:15" x14ac:dyDescent="0.3">
      <c r="A331" s="15" t="str">
        <f>INDEX('R1. Scenario specifications'!$C$11:$C$49,MATCH($B331,'R1. Scenario specifications'!$A$11:$A$49,0))</f>
        <v>Current 1.75DS, 2030 start, 'Expect the Unexpected'</v>
      </c>
      <c r="B331" s="15" t="s">
        <v>33</v>
      </c>
      <c r="C331" s="15" t="s">
        <v>70</v>
      </c>
      <c r="D331" s="15" t="s">
        <v>267</v>
      </c>
      <c r="E331" s="16">
        <v>431.38841726417206</v>
      </c>
      <c r="F331" s="16">
        <v>452.4364981864552</v>
      </c>
      <c r="G331" s="16">
        <v>452.8330666776244</v>
      </c>
      <c r="H331" s="16">
        <v>253.07952391009411</v>
      </c>
      <c r="I331" s="16">
        <v>128.2448549414689</v>
      </c>
      <c r="J331" s="16">
        <v>7.8818511173520136</v>
      </c>
      <c r="K331" s="16">
        <v>18.774132745106009</v>
      </c>
      <c r="L331" s="16">
        <v>55.76715129865164</v>
      </c>
      <c r="M331" s="16">
        <v>77.113743515431196</v>
      </c>
      <c r="N331" s="16">
        <v>104.65896438651971</v>
      </c>
      <c r="O331" s="16">
        <v>202.05044263406461</v>
      </c>
    </row>
    <row r="332" spans="1:15" x14ac:dyDescent="0.3">
      <c r="A332" s="15" t="str">
        <f>INDEX('R1. Scenario specifications'!$C$11:$C$49,MATCH($B332,'R1. Scenario specifications'!$A$11:$A$49,0))</f>
        <v>Current 1.75DS, 2030 start, 'Expect the Unexpected'</v>
      </c>
      <c r="B332" s="15" t="s">
        <v>33</v>
      </c>
      <c r="C332" s="15" t="s">
        <v>71</v>
      </c>
      <c r="D332" s="15" t="s">
        <v>268</v>
      </c>
      <c r="E332" s="16">
        <v>13.930776255707762</v>
      </c>
      <c r="F332" s="16">
        <v>96.560908546679059</v>
      </c>
      <c r="G332" s="16">
        <v>269.93412382738461</v>
      </c>
      <c r="H332" s="16">
        <v>820.58695544865327</v>
      </c>
      <c r="I332" s="16">
        <v>3443.5049498264216</v>
      </c>
      <c r="J332" s="16">
        <v>7015.7278091720855</v>
      </c>
      <c r="K332" s="16">
        <v>11270.510337795005</v>
      </c>
      <c r="L332" s="16">
        <v>14435.942877899488</v>
      </c>
      <c r="M332" s="16">
        <v>18934.769216286433</v>
      </c>
      <c r="N332" s="16">
        <v>22565.236312868241</v>
      </c>
      <c r="O332" s="16">
        <v>26007.441738604186</v>
      </c>
    </row>
    <row r="333" spans="1:15" x14ac:dyDescent="0.3">
      <c r="A333" s="15" t="str">
        <f>INDEX('R1. Scenario specifications'!$C$11:$C$49,MATCH($B333,'R1. Scenario specifications'!$A$11:$A$49,0))</f>
        <v>Current 1.75DS, 2030 start, 'Expect the Unexpected'</v>
      </c>
      <c r="B333" s="15" t="s">
        <v>33</v>
      </c>
      <c r="C333" s="15" t="s">
        <v>72</v>
      </c>
      <c r="D333" s="15" t="s">
        <v>268</v>
      </c>
      <c r="E333" s="16">
        <v>11.2241111111111</v>
      </c>
      <c r="F333" s="16">
        <v>12.249511111111101</v>
      </c>
      <c r="G333" s="16">
        <v>13.0611055551111</v>
      </c>
      <c r="H333" s="16">
        <v>13.059905555111095</v>
      </c>
      <c r="I333" s="16">
        <v>13.247220770487646</v>
      </c>
      <c r="J333" s="16">
        <v>14.160927981505292</v>
      </c>
      <c r="K333" s="16">
        <v>18.559452668305422</v>
      </c>
      <c r="L333" s="16">
        <v>74.500923441760506</v>
      </c>
      <c r="M333" s="16">
        <v>74.497844726536712</v>
      </c>
      <c r="N333" s="16">
        <v>74.495044726536705</v>
      </c>
      <c r="O333" s="16">
        <v>74.492244726536697</v>
      </c>
    </row>
    <row r="334" spans="1:15" x14ac:dyDescent="0.3">
      <c r="A334" s="15" t="str">
        <f>INDEX('R1. Scenario specifications'!$C$11:$C$49,MATCH($B334,'R1. Scenario specifications'!$A$11:$A$49,0))</f>
        <v>Current 1.75DS, 2030 start, 'Expect the Unexpected'</v>
      </c>
      <c r="B334" s="15" t="s">
        <v>33</v>
      </c>
      <c r="C334" s="15" t="s">
        <v>76</v>
      </c>
      <c r="D334" s="15" t="s">
        <v>267</v>
      </c>
      <c r="E334" s="16">
        <v>0.31124745380476826</v>
      </c>
      <c r="F334" s="16">
        <v>0.28314462712947408</v>
      </c>
      <c r="G334" s="16">
        <v>0.23818010444900301</v>
      </c>
      <c r="H334" s="16">
        <v>0.15878673629933501</v>
      </c>
      <c r="I334" s="16">
        <v>7.9393368149667701E-2</v>
      </c>
      <c r="J334" s="16">
        <v>0</v>
      </c>
      <c r="K334" s="16">
        <v>0</v>
      </c>
      <c r="L334" s="16">
        <v>0</v>
      </c>
      <c r="M334" s="16">
        <v>0</v>
      </c>
      <c r="N334" s="16">
        <v>0</v>
      </c>
      <c r="O334" s="16">
        <v>0</v>
      </c>
    </row>
    <row r="335" spans="1:15" x14ac:dyDescent="0.3">
      <c r="A335" s="15" t="str">
        <f>INDEX('R1. Scenario specifications'!$C$11:$C$49,MATCH($B335,'R1. Scenario specifications'!$A$11:$A$49,0))</f>
        <v>Current 1.75DS, 2030 start, 'Expect the Unexpected'</v>
      </c>
      <c r="B335" s="15" t="s">
        <v>33</v>
      </c>
      <c r="C335" s="15" t="s">
        <v>73</v>
      </c>
      <c r="D335" s="15" t="s">
        <v>269</v>
      </c>
      <c r="E335" s="16">
        <v>217.76839471634247</v>
      </c>
      <c r="F335" s="16">
        <v>242.99857406704328</v>
      </c>
      <c r="G335" s="16">
        <v>365.36686102816446</v>
      </c>
      <c r="H335" s="16">
        <v>591.09736891590751</v>
      </c>
      <c r="I335" s="16">
        <v>2487.6768324547261</v>
      </c>
      <c r="J335" s="16">
        <v>4509.4647877800835</v>
      </c>
      <c r="K335" s="16">
        <v>7808.1639525129131</v>
      </c>
      <c r="L335" s="16">
        <v>10188.605310902589</v>
      </c>
      <c r="M335" s="16">
        <v>14951.923640941362</v>
      </c>
      <c r="N335" s="16">
        <v>20548.369954907699</v>
      </c>
      <c r="O335" s="16">
        <v>26377.439621721336</v>
      </c>
    </row>
    <row r="336" spans="1:15" x14ac:dyDescent="0.3">
      <c r="A336" s="15" t="str">
        <f>INDEX('R1. Scenario specifications'!$C$11:$C$49,MATCH($B336,'R1. Scenario specifications'!$A$11:$A$49,0))</f>
        <v>Current 1.75DS, 2020 start, 'Expect the Unexpected' but with cheap renewables</v>
      </c>
      <c r="B336" s="15" t="s">
        <v>34</v>
      </c>
      <c r="C336" s="15" t="s">
        <v>64</v>
      </c>
      <c r="D336" s="15" t="s">
        <v>262</v>
      </c>
      <c r="E336" s="16">
        <v>19.526838931037336</v>
      </c>
      <c r="F336" s="16">
        <v>26.293537578267138</v>
      </c>
      <c r="G336" s="16">
        <v>116.2027361393006</v>
      </c>
      <c r="H336" s="16">
        <v>472.10658129374929</v>
      </c>
      <c r="I336" s="16">
        <v>536.32814055456106</v>
      </c>
      <c r="J336" s="16">
        <v>447.02521700005144</v>
      </c>
      <c r="K336" s="16">
        <v>86.140442706745517</v>
      </c>
      <c r="L336" s="16">
        <v>17.192181707745412</v>
      </c>
      <c r="M336" s="16">
        <v>6.4876189906577304</v>
      </c>
      <c r="N336" s="16">
        <v>6.4876189906577304</v>
      </c>
      <c r="O336" s="16">
        <v>8.2859776229468096</v>
      </c>
    </row>
    <row r="337" spans="1:15" x14ac:dyDescent="0.3">
      <c r="A337" s="15" t="str">
        <f>INDEX('R1. Scenario specifications'!$C$11:$C$49,MATCH($B337,'R1. Scenario specifications'!$A$11:$A$49,0))</f>
        <v>Current 1.75DS, 2020 start, 'Expect the Unexpected' but with cheap renewables</v>
      </c>
      <c r="B337" s="15" t="s">
        <v>34</v>
      </c>
      <c r="C337" s="15" t="s">
        <v>74</v>
      </c>
      <c r="D337" s="15" t="s">
        <v>262</v>
      </c>
      <c r="E337" s="16">
        <v>0</v>
      </c>
      <c r="F337" s="16">
        <v>0</v>
      </c>
      <c r="G337" s="16">
        <v>0</v>
      </c>
      <c r="H337" s="16">
        <v>13.655261139373664</v>
      </c>
      <c r="I337" s="16">
        <v>89.028852865986607</v>
      </c>
      <c r="J337" s="16">
        <v>454.21941905954486</v>
      </c>
      <c r="K337" s="16">
        <v>1388.1693230382355</v>
      </c>
      <c r="L337" s="16">
        <v>2403.4716396742706</v>
      </c>
      <c r="M337" s="16">
        <v>3002.4734910299967</v>
      </c>
      <c r="N337" s="16">
        <v>3410.2193042091212</v>
      </c>
      <c r="O337" s="16">
        <v>3714.7778424303333</v>
      </c>
    </row>
    <row r="338" spans="1:15" x14ac:dyDescent="0.3">
      <c r="A338" s="15" t="str">
        <f>INDEX('R1. Scenario specifications'!$C$11:$C$49,MATCH($B338,'R1. Scenario specifications'!$A$11:$A$49,0))</f>
        <v>Current 1.75DS, 2020 start, 'Expect the Unexpected' but with cheap renewables</v>
      </c>
      <c r="B338" s="15" t="s">
        <v>34</v>
      </c>
      <c r="C338" s="15" t="s">
        <v>65</v>
      </c>
      <c r="D338" s="15" t="s">
        <v>263</v>
      </c>
      <c r="E338" s="16">
        <v>1559.1151167828541</v>
      </c>
      <c r="F338" s="16">
        <v>1805.0000000000007</v>
      </c>
      <c r="G338" s="16">
        <v>1805.0000000000007</v>
      </c>
      <c r="H338" s="16">
        <v>1442.4317981122215</v>
      </c>
      <c r="I338" s="16">
        <v>475.48267438420936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</row>
    <row r="339" spans="1:15" x14ac:dyDescent="0.3">
      <c r="A339" s="15" t="str">
        <f>INDEX('R1. Scenario specifications'!$C$11:$C$49,MATCH($B339,'R1. Scenario specifications'!$A$11:$A$49,0))</f>
        <v>Current 1.75DS, 2020 start, 'Expect the Unexpected' but with cheap renewables</v>
      </c>
      <c r="B339" s="15" t="s">
        <v>34</v>
      </c>
      <c r="C339" s="15" t="s">
        <v>66</v>
      </c>
      <c r="D339" s="15" t="s">
        <v>264</v>
      </c>
      <c r="E339" s="16">
        <v>1036.6918682936412</v>
      </c>
      <c r="F339" s="16">
        <v>1662.4440689496698</v>
      </c>
      <c r="G339" s="16">
        <v>2170.7398065245934</v>
      </c>
      <c r="H339" s="16">
        <v>2029.317528815224</v>
      </c>
      <c r="I339" s="16">
        <v>988.40686078040653</v>
      </c>
      <c r="J339" s="16">
        <v>405.82830966792574</v>
      </c>
      <c r="K339" s="16">
        <v>453.94236000222747</v>
      </c>
      <c r="L339" s="16">
        <v>505.19676322145733</v>
      </c>
      <c r="M339" s="16">
        <v>185.03051853659048</v>
      </c>
      <c r="N339" s="16">
        <v>288.86846686092281</v>
      </c>
      <c r="O339" s="16">
        <v>306.00850668784051</v>
      </c>
    </row>
    <row r="340" spans="1:15" x14ac:dyDescent="0.3">
      <c r="A340" s="15" t="str">
        <f>INDEX('R1. Scenario specifications'!$C$11:$C$49,MATCH($B340,'R1. Scenario specifications'!$A$11:$A$49,0))</f>
        <v>Current 1.75DS, 2020 start, 'Expect the Unexpected' but with cheap renewables</v>
      </c>
      <c r="B340" s="15" t="s">
        <v>34</v>
      </c>
      <c r="C340" s="15" t="s">
        <v>75</v>
      </c>
      <c r="D340" s="15" t="s">
        <v>264</v>
      </c>
      <c r="E340" s="16">
        <v>0</v>
      </c>
      <c r="F340" s="16">
        <v>0</v>
      </c>
      <c r="G340" s="16">
        <v>0</v>
      </c>
      <c r="H340" s="16">
        <v>1.3507838606263389</v>
      </c>
      <c r="I340" s="16">
        <v>8.3527893241963707</v>
      </c>
      <c r="J340" s="16">
        <v>68.328374824641472</v>
      </c>
      <c r="K340" s="16">
        <v>240.11553624695594</v>
      </c>
      <c r="L340" s="16">
        <v>647.9912906719328</v>
      </c>
      <c r="M340" s="16">
        <v>1160.1066063462304</v>
      </c>
      <c r="N340" s="16">
        <v>1340.5877532611435</v>
      </c>
      <c r="O340" s="16">
        <v>1215.5992318437245</v>
      </c>
    </row>
    <row r="341" spans="1:15" x14ac:dyDescent="0.3">
      <c r="A341" s="15" t="str">
        <f>INDEX('R1. Scenario specifications'!$C$11:$C$49,MATCH($B341,'R1. Scenario specifications'!$A$11:$A$49,0))</f>
        <v>Current 1.75DS, 2020 start, 'Expect the Unexpected' but with cheap renewables</v>
      </c>
      <c r="B341" s="15" t="s">
        <v>34</v>
      </c>
      <c r="C341" s="15" t="s">
        <v>67</v>
      </c>
      <c r="D341" s="15" t="s">
        <v>267</v>
      </c>
      <c r="E341" s="16">
        <v>31.122062759818384</v>
      </c>
      <c r="F341" s="16">
        <v>28.670816918420648</v>
      </c>
      <c r="G341" s="16">
        <v>108.08507790610373</v>
      </c>
      <c r="H341" s="16">
        <v>153.75032540730504</v>
      </c>
      <c r="I341" s="16">
        <v>197.72086318940148</v>
      </c>
      <c r="J341" s="16">
        <v>260.91563668862983</v>
      </c>
      <c r="K341" s="16">
        <v>352.18368841799941</v>
      </c>
      <c r="L341" s="16">
        <v>449.64244826731931</v>
      </c>
      <c r="M341" s="16">
        <v>632.29433628913318</v>
      </c>
      <c r="N341" s="16">
        <v>866.99038595125216</v>
      </c>
      <c r="O341" s="16">
        <v>939.85060746387819</v>
      </c>
    </row>
    <row r="342" spans="1:15" x14ac:dyDescent="0.3">
      <c r="A342" s="15" t="str">
        <f>INDEX('R1. Scenario specifications'!$C$11:$C$49,MATCH($B342,'R1. Scenario specifications'!$A$11:$A$49,0))</f>
        <v>Current 1.75DS, 2020 start, 'Expect the Unexpected' but with cheap renewables</v>
      </c>
      <c r="B342" s="15" t="s">
        <v>34</v>
      </c>
      <c r="C342" s="15" t="s">
        <v>68</v>
      </c>
      <c r="D342" s="15" t="s">
        <v>265</v>
      </c>
      <c r="E342" s="16">
        <v>738.24098154394619</v>
      </c>
      <c r="F342" s="16">
        <v>742.10319821571034</v>
      </c>
      <c r="G342" s="16">
        <v>985.08724812164996</v>
      </c>
      <c r="H342" s="16">
        <v>1228.8055289385952</v>
      </c>
      <c r="I342" s="16">
        <v>1444.4256525833673</v>
      </c>
      <c r="J342" s="16">
        <v>1683.9596800545819</v>
      </c>
      <c r="K342" s="16">
        <v>1857.3792383791683</v>
      </c>
      <c r="L342" s="16">
        <v>2072.1881110570716</v>
      </c>
      <c r="M342" s="16">
        <v>2683.8781956841685</v>
      </c>
      <c r="N342" s="16">
        <v>2989.5531996777372</v>
      </c>
      <c r="O342" s="16">
        <v>3106.2175159646135</v>
      </c>
    </row>
    <row r="343" spans="1:15" x14ac:dyDescent="0.3">
      <c r="A343" s="15" t="str">
        <f>INDEX('R1. Scenario specifications'!$C$11:$C$49,MATCH($B343,'R1. Scenario specifications'!$A$11:$A$49,0))</f>
        <v>Current 1.75DS, 2020 start, 'Expect the Unexpected' but with cheap renewables</v>
      </c>
      <c r="B343" s="15" t="s">
        <v>34</v>
      </c>
      <c r="C343" s="15" t="s">
        <v>69</v>
      </c>
      <c r="D343" s="15" t="s">
        <v>266</v>
      </c>
      <c r="E343" s="16">
        <v>381.69394199846289</v>
      </c>
      <c r="F343" s="16">
        <v>393.99999999999972</v>
      </c>
      <c r="G343" s="16">
        <v>647.54384646462074</v>
      </c>
      <c r="H343" s="16">
        <v>602.70600668291604</v>
      </c>
      <c r="I343" s="16">
        <v>645.36606448914063</v>
      </c>
      <c r="J343" s="16">
        <v>867.75410717687043</v>
      </c>
      <c r="K343" s="16">
        <v>987.47947167981715</v>
      </c>
      <c r="L343" s="16">
        <v>1186.0976829288104</v>
      </c>
      <c r="M343" s="16">
        <v>1386.8657813568404</v>
      </c>
      <c r="N343" s="16">
        <v>1435.2930515598571</v>
      </c>
      <c r="O343" s="16">
        <v>1434.3420700181487</v>
      </c>
    </row>
    <row r="344" spans="1:15" x14ac:dyDescent="0.3">
      <c r="A344" s="15" t="str">
        <f>INDEX('R1. Scenario specifications'!$C$11:$C$49,MATCH($B344,'R1. Scenario specifications'!$A$11:$A$49,0))</f>
        <v>Current 1.75DS, 2020 start, 'Expect the Unexpected' but with cheap renewables</v>
      </c>
      <c r="B344" s="15" t="s">
        <v>34</v>
      </c>
      <c r="C344" s="15" t="s">
        <v>70</v>
      </c>
      <c r="D344" s="15" t="s">
        <v>267</v>
      </c>
      <c r="E344" s="16">
        <v>431.38841726417206</v>
      </c>
      <c r="F344" s="16">
        <v>452.4364981864552</v>
      </c>
      <c r="G344" s="16">
        <v>452.8330666776244</v>
      </c>
      <c r="H344" s="16">
        <v>267.80117426529785</v>
      </c>
      <c r="I344" s="16">
        <v>142.69796784331893</v>
      </c>
      <c r="J344" s="16">
        <v>6.3919265079962901</v>
      </c>
      <c r="K344" s="16">
        <v>11.029603850543218</v>
      </c>
      <c r="L344" s="16">
        <v>44.848796203264818</v>
      </c>
      <c r="M344" s="16">
        <v>54.178487173232476</v>
      </c>
      <c r="N344" s="16">
        <v>171.53513405871666</v>
      </c>
      <c r="O344" s="16">
        <v>233.45463266122312</v>
      </c>
    </row>
    <row r="345" spans="1:15" x14ac:dyDescent="0.3">
      <c r="A345" s="15" t="str">
        <f>INDEX('R1. Scenario specifications'!$C$11:$C$49,MATCH($B345,'R1. Scenario specifications'!$A$11:$A$49,0))</f>
        <v>Current 1.75DS, 2020 start, 'Expect the Unexpected' but with cheap renewables</v>
      </c>
      <c r="B345" s="15" t="s">
        <v>34</v>
      </c>
      <c r="C345" s="15" t="s">
        <v>71</v>
      </c>
      <c r="D345" s="15" t="s">
        <v>268</v>
      </c>
      <c r="E345" s="16">
        <v>13.930776255707762</v>
      </c>
      <c r="F345" s="16">
        <v>96.560908546679059</v>
      </c>
      <c r="G345" s="16">
        <v>269.93412382738461</v>
      </c>
      <c r="H345" s="16">
        <v>1297.5330096393891</v>
      </c>
      <c r="I345" s="16">
        <v>4520.5077117010969</v>
      </c>
      <c r="J345" s="16">
        <v>6625.5956214197049</v>
      </c>
      <c r="K345" s="16">
        <v>8733.8566054376079</v>
      </c>
      <c r="L345" s="16">
        <v>13471.832805991413</v>
      </c>
      <c r="M345" s="16">
        <v>19712.281748979407</v>
      </c>
      <c r="N345" s="16">
        <v>24679.389204683263</v>
      </c>
      <c r="O345" s="16">
        <v>26939.50190660213</v>
      </c>
    </row>
    <row r="346" spans="1:15" x14ac:dyDescent="0.3">
      <c r="A346" s="15" t="str">
        <f>INDEX('R1. Scenario specifications'!$C$11:$C$49,MATCH($B346,'R1. Scenario specifications'!$A$11:$A$49,0))</f>
        <v>Current 1.75DS, 2020 start, 'Expect the Unexpected' but with cheap renewables</v>
      </c>
      <c r="B346" s="15" t="s">
        <v>34</v>
      </c>
      <c r="C346" s="15" t="s">
        <v>72</v>
      </c>
      <c r="D346" s="15" t="s">
        <v>268</v>
      </c>
      <c r="E346" s="16">
        <v>11.2241111111111</v>
      </c>
      <c r="F346" s="16">
        <v>12.249511111111101</v>
      </c>
      <c r="G346" s="16">
        <v>13.0611055551111</v>
      </c>
      <c r="H346" s="16">
        <v>13.248723668593382</v>
      </c>
      <c r="I346" s="16">
        <v>14.160508148255339</v>
      </c>
      <c r="J346" s="16">
        <v>18.549390595390005</v>
      </c>
      <c r="K346" s="16">
        <v>18.636509248333805</v>
      </c>
      <c r="L346" s="16">
        <v>88.650900446162282</v>
      </c>
      <c r="M346" s="16">
        <v>130.7460432236293</v>
      </c>
      <c r="N346" s="16">
        <v>130.74364322362928</v>
      </c>
      <c r="O346" s="16">
        <v>130.74124322362931</v>
      </c>
    </row>
    <row r="347" spans="1:15" x14ac:dyDescent="0.3">
      <c r="A347" s="15" t="str">
        <f>INDEX('R1. Scenario specifications'!$C$11:$C$49,MATCH($B347,'R1. Scenario specifications'!$A$11:$A$49,0))</f>
        <v>Current 1.75DS, 2020 start, 'Expect the Unexpected' but with cheap renewables</v>
      </c>
      <c r="B347" s="15" t="s">
        <v>34</v>
      </c>
      <c r="C347" s="15" t="s">
        <v>76</v>
      </c>
      <c r="D347" s="15" t="s">
        <v>267</v>
      </c>
      <c r="E347" s="16">
        <v>0.31124745380476826</v>
      </c>
      <c r="F347" s="16">
        <v>0.28314462712947408</v>
      </c>
      <c r="G347" s="16">
        <v>0.23818010444900301</v>
      </c>
      <c r="H347" s="16">
        <v>0.15878673629933501</v>
      </c>
      <c r="I347" s="16">
        <v>7.9393368149667701E-2</v>
      </c>
      <c r="J347" s="16">
        <v>0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</row>
    <row r="348" spans="1:15" x14ac:dyDescent="0.3">
      <c r="A348" s="15" t="str">
        <f>INDEX('R1. Scenario specifications'!$C$11:$C$49,MATCH($B348,'R1. Scenario specifications'!$A$11:$A$49,0))</f>
        <v>Current 1.75DS, 2020 start, 'Expect the Unexpected' but with cheap renewables</v>
      </c>
      <c r="B348" s="15" t="s">
        <v>34</v>
      </c>
      <c r="C348" s="15" t="s">
        <v>73</v>
      </c>
      <c r="D348" s="15" t="s">
        <v>269</v>
      </c>
      <c r="E348" s="16">
        <v>217.76839471634247</v>
      </c>
      <c r="F348" s="16">
        <v>242.99857406704328</v>
      </c>
      <c r="G348" s="16">
        <v>365.36686102816446</v>
      </c>
      <c r="H348" s="16">
        <v>1545.0219581611768</v>
      </c>
      <c r="I348" s="16">
        <v>3454.0814293815715</v>
      </c>
      <c r="J348" s="16">
        <v>4277.1538663526508</v>
      </c>
      <c r="K348" s="16">
        <v>6402.1991710988405</v>
      </c>
      <c r="L348" s="16">
        <v>10337.80515921464</v>
      </c>
      <c r="M348" s="16">
        <v>16340.098539895083</v>
      </c>
      <c r="N348" s="16">
        <v>22268.985979076162</v>
      </c>
      <c r="O348" s="16">
        <v>26936.582451869199</v>
      </c>
    </row>
    <row r="349" spans="1:15" x14ac:dyDescent="0.3">
      <c r="A349" s="15" t="str">
        <f>INDEX('R1. Scenario specifications'!$C$11:$C$49,MATCH($B349,'R1. Scenario specifications'!$A$11:$A$49,0))</f>
        <v>Current 1.75DS, 2030 start, 'Expect the Unexpected' but with cheap renewables</v>
      </c>
      <c r="B349" s="15" t="s">
        <v>35</v>
      </c>
      <c r="C349" s="15" t="s">
        <v>64</v>
      </c>
      <c r="D349" s="15" t="s">
        <v>262</v>
      </c>
      <c r="E349" s="16">
        <v>19.526838931037336</v>
      </c>
      <c r="F349" s="16">
        <v>26.293537578267138</v>
      </c>
      <c r="G349" s="16">
        <v>116.2027361393006</v>
      </c>
      <c r="H349" s="16">
        <v>450.71847138715748</v>
      </c>
      <c r="I349" s="16">
        <v>627.5326438264409</v>
      </c>
      <c r="J349" s="16">
        <v>532.89817982730767</v>
      </c>
      <c r="K349" s="16">
        <v>193.40151544059367</v>
      </c>
      <c r="L349" s="16">
        <v>6.9936439325737201</v>
      </c>
      <c r="M349" s="16">
        <v>0</v>
      </c>
      <c r="N349" s="16">
        <v>6.2368781537196396</v>
      </c>
      <c r="O349" s="16">
        <v>6.2368781537196396</v>
      </c>
    </row>
    <row r="350" spans="1:15" x14ac:dyDescent="0.3">
      <c r="A350" s="15" t="str">
        <f>INDEX('R1. Scenario specifications'!$C$11:$C$49,MATCH($B350,'R1. Scenario specifications'!$A$11:$A$49,0))</f>
        <v>Current 1.75DS, 2030 start, 'Expect the Unexpected' but with cheap renewables</v>
      </c>
      <c r="B350" s="15" t="s">
        <v>35</v>
      </c>
      <c r="C350" s="15" t="s">
        <v>74</v>
      </c>
      <c r="D350" s="15" t="s">
        <v>262</v>
      </c>
      <c r="E350" s="16">
        <v>0</v>
      </c>
      <c r="F350" s="16">
        <v>0</v>
      </c>
      <c r="G350" s="16">
        <v>0</v>
      </c>
      <c r="H350" s="16">
        <v>0</v>
      </c>
      <c r="I350" s="16">
        <v>14.445971432899469</v>
      </c>
      <c r="J350" s="16">
        <v>275.10938697990542</v>
      </c>
      <c r="K350" s="16">
        <v>1673.017064021941</v>
      </c>
      <c r="L350" s="16">
        <v>3076.9328749664446</v>
      </c>
      <c r="M350" s="16">
        <v>3314.2564350009811</v>
      </c>
      <c r="N350" s="16">
        <v>3355.461479504399</v>
      </c>
      <c r="O350" s="16">
        <v>3593.9995044492775</v>
      </c>
    </row>
    <row r="351" spans="1:15" x14ac:dyDescent="0.3">
      <c r="A351" s="15" t="str">
        <f>INDEX('R1. Scenario specifications'!$C$11:$C$49,MATCH($B351,'R1. Scenario specifications'!$A$11:$A$49,0))</f>
        <v>Current 1.75DS, 2030 start, 'Expect the Unexpected' but with cheap renewables</v>
      </c>
      <c r="B351" s="15" t="s">
        <v>35</v>
      </c>
      <c r="C351" s="15" t="s">
        <v>65</v>
      </c>
      <c r="D351" s="15" t="s">
        <v>263</v>
      </c>
      <c r="E351" s="16">
        <v>1559.1151167828541</v>
      </c>
      <c r="F351" s="16">
        <v>1805.0000000000007</v>
      </c>
      <c r="G351" s="16">
        <v>1805.0000000000007</v>
      </c>
      <c r="H351" s="16">
        <v>1442.4317981122215</v>
      </c>
      <c r="I351" s="16">
        <v>475.48267438420936</v>
      </c>
      <c r="J351" s="16">
        <v>0</v>
      </c>
      <c r="K351" s="16">
        <v>0</v>
      </c>
      <c r="L351" s="16">
        <v>0</v>
      </c>
      <c r="M351" s="16">
        <v>0</v>
      </c>
      <c r="N351" s="16">
        <v>0</v>
      </c>
      <c r="O351" s="16">
        <v>0</v>
      </c>
    </row>
    <row r="352" spans="1:15" x14ac:dyDescent="0.3">
      <c r="A352" s="15" t="str">
        <f>INDEX('R1. Scenario specifications'!$C$11:$C$49,MATCH($B352,'R1. Scenario specifications'!$A$11:$A$49,0))</f>
        <v>Current 1.75DS, 2030 start, 'Expect the Unexpected' but with cheap renewables</v>
      </c>
      <c r="B352" s="15" t="s">
        <v>35</v>
      </c>
      <c r="C352" s="15" t="s">
        <v>66</v>
      </c>
      <c r="D352" s="15" t="s">
        <v>264</v>
      </c>
      <c r="E352" s="16">
        <v>1036.6918682936412</v>
      </c>
      <c r="F352" s="16">
        <v>1662.4440689496698</v>
      </c>
      <c r="G352" s="16">
        <v>2170.7398065245934</v>
      </c>
      <c r="H352" s="16">
        <v>2025.6229693718635</v>
      </c>
      <c r="I352" s="16">
        <v>1046.0340296699662</v>
      </c>
      <c r="J352" s="16">
        <v>373.31536356185831</v>
      </c>
      <c r="K352" s="16">
        <v>453.81388842290431</v>
      </c>
      <c r="L352" s="16">
        <v>360.39706278279971</v>
      </c>
      <c r="M352" s="16">
        <v>103.7151627223612</v>
      </c>
      <c r="N352" s="16">
        <v>240.15016079253701</v>
      </c>
      <c r="O352" s="16">
        <v>254.76842603050687</v>
      </c>
    </row>
    <row r="353" spans="1:15" x14ac:dyDescent="0.3">
      <c r="A353" s="15" t="str">
        <f>INDEX('R1. Scenario specifications'!$C$11:$C$49,MATCH($B353,'R1. Scenario specifications'!$A$11:$A$49,0))</f>
        <v>Current 1.75DS, 2030 start, 'Expect the Unexpected' but with cheap renewables</v>
      </c>
      <c r="B353" s="15" t="s">
        <v>35</v>
      </c>
      <c r="C353" s="15" t="s">
        <v>75</v>
      </c>
      <c r="D353" s="15" t="s">
        <v>264</v>
      </c>
      <c r="E353" s="16">
        <v>0</v>
      </c>
      <c r="F353" s="16">
        <v>0</v>
      </c>
      <c r="G353" s="16">
        <v>0</v>
      </c>
      <c r="H353" s="16">
        <v>0</v>
      </c>
      <c r="I353" s="16">
        <v>0.56007356710053424</v>
      </c>
      <c r="J353" s="16">
        <v>11.10975670760442</v>
      </c>
      <c r="K353" s="16">
        <v>83.587960308546599</v>
      </c>
      <c r="L353" s="16">
        <v>454.19969835190233</v>
      </c>
      <c r="M353" s="16">
        <v>943.9964783612096</v>
      </c>
      <c r="N353" s="16">
        <v>1089.7978385106107</v>
      </c>
      <c r="O353" s="16">
        <v>1283.8668953310896</v>
      </c>
    </row>
    <row r="354" spans="1:15" x14ac:dyDescent="0.3">
      <c r="A354" s="15" t="str">
        <f>INDEX('R1. Scenario specifications'!$C$11:$C$49,MATCH($B354,'R1. Scenario specifications'!$A$11:$A$49,0))</f>
        <v>Current 1.75DS, 2030 start, 'Expect the Unexpected' but with cheap renewables</v>
      </c>
      <c r="B354" s="15" t="s">
        <v>35</v>
      </c>
      <c r="C354" s="15" t="s">
        <v>67</v>
      </c>
      <c r="D354" s="15" t="s">
        <v>267</v>
      </c>
      <c r="E354" s="16">
        <v>31.122062759818384</v>
      </c>
      <c r="F354" s="16">
        <v>28.670816918420648</v>
      </c>
      <c r="G354" s="16">
        <v>108.08507790610373</v>
      </c>
      <c r="H354" s="16">
        <v>153.75032540730504</v>
      </c>
      <c r="I354" s="16">
        <v>218.91533601836176</v>
      </c>
      <c r="J354" s="16">
        <v>387.25239815080295</v>
      </c>
      <c r="K354" s="16">
        <v>524.52304944994455</v>
      </c>
      <c r="L354" s="16">
        <v>521.49679981566737</v>
      </c>
      <c r="M354" s="16">
        <v>567.03127201504276</v>
      </c>
      <c r="N354" s="16">
        <v>807.22240230711714</v>
      </c>
      <c r="O354" s="16">
        <v>905.12656698069395</v>
      </c>
    </row>
    <row r="355" spans="1:15" x14ac:dyDescent="0.3">
      <c r="A355" s="15" t="str">
        <f>INDEX('R1. Scenario specifications'!$C$11:$C$49,MATCH($B355,'R1. Scenario specifications'!$A$11:$A$49,0))</f>
        <v>Current 1.75DS, 2030 start, 'Expect the Unexpected' but with cheap renewables</v>
      </c>
      <c r="B355" s="15" t="s">
        <v>35</v>
      </c>
      <c r="C355" s="15" t="s">
        <v>68</v>
      </c>
      <c r="D355" s="15" t="s">
        <v>265</v>
      </c>
      <c r="E355" s="16">
        <v>738.24098154394619</v>
      </c>
      <c r="F355" s="16">
        <v>742.10319821571034</v>
      </c>
      <c r="G355" s="16">
        <v>985.08724812164996</v>
      </c>
      <c r="H355" s="16">
        <v>1189.6433262038427</v>
      </c>
      <c r="I355" s="16">
        <v>1377.140074925981</v>
      </c>
      <c r="J355" s="16">
        <v>1907.1268587670522</v>
      </c>
      <c r="K355" s="16">
        <v>2151.8033182489762</v>
      </c>
      <c r="L355" s="16">
        <v>2252.2771418827233</v>
      </c>
      <c r="M355" s="16">
        <v>2703.9247208301922</v>
      </c>
      <c r="N355" s="16">
        <v>3054.0346866681639</v>
      </c>
      <c r="O355" s="16">
        <v>3175.2040194684628</v>
      </c>
    </row>
    <row r="356" spans="1:15" x14ac:dyDescent="0.3">
      <c r="A356" s="15" t="str">
        <f>INDEX('R1. Scenario specifications'!$C$11:$C$49,MATCH($B356,'R1. Scenario specifications'!$A$11:$A$49,0))</f>
        <v>Current 1.75DS, 2030 start, 'Expect the Unexpected' but with cheap renewables</v>
      </c>
      <c r="B356" s="15" t="s">
        <v>35</v>
      </c>
      <c r="C356" s="15" t="s">
        <v>69</v>
      </c>
      <c r="D356" s="15" t="s">
        <v>266</v>
      </c>
      <c r="E356" s="16">
        <v>381.69394199846289</v>
      </c>
      <c r="F356" s="16">
        <v>393.99999999999972</v>
      </c>
      <c r="G356" s="16">
        <v>647.54384646462074</v>
      </c>
      <c r="H356" s="16">
        <v>602.70600668291604</v>
      </c>
      <c r="I356" s="16">
        <v>591.32250202718751</v>
      </c>
      <c r="J356" s="16">
        <v>917.26498676703579</v>
      </c>
      <c r="K356" s="16">
        <v>1156.4210028150364</v>
      </c>
      <c r="L356" s="16">
        <v>1236.4722075784423</v>
      </c>
      <c r="M356" s="16">
        <v>1359.7757435652632</v>
      </c>
      <c r="N356" s="16">
        <v>1449.6211343379491</v>
      </c>
      <c r="O356" s="16">
        <v>1480.0192163666534</v>
      </c>
    </row>
    <row r="357" spans="1:15" x14ac:dyDescent="0.3">
      <c r="A357" s="15" t="str">
        <f>INDEX('R1. Scenario specifications'!$C$11:$C$49,MATCH($B357,'R1. Scenario specifications'!$A$11:$A$49,0))</f>
        <v>Current 1.75DS, 2030 start, 'Expect the Unexpected' but with cheap renewables</v>
      </c>
      <c r="B357" s="15" t="s">
        <v>35</v>
      </c>
      <c r="C357" s="15" t="s">
        <v>70</v>
      </c>
      <c r="D357" s="15" t="s">
        <v>267</v>
      </c>
      <c r="E357" s="16">
        <v>431.38841726417206</v>
      </c>
      <c r="F357" s="16">
        <v>452.4364981864552</v>
      </c>
      <c r="G357" s="16">
        <v>452.8330666776244</v>
      </c>
      <c r="H357" s="16">
        <v>253.07952391009411</v>
      </c>
      <c r="I357" s="16">
        <v>128.52437775798256</v>
      </c>
      <c r="J357" s="16">
        <v>7.9295060531651682</v>
      </c>
      <c r="K357" s="16">
        <v>21.737405271994486</v>
      </c>
      <c r="L357" s="16">
        <v>59.675267412633602</v>
      </c>
      <c r="M357" s="16">
        <v>82.750425095452712</v>
      </c>
      <c r="N357" s="16">
        <v>110.56049845161147</v>
      </c>
      <c r="O357" s="16">
        <v>179.741888457963</v>
      </c>
    </row>
    <row r="358" spans="1:15" x14ac:dyDescent="0.3">
      <c r="A358" s="15" t="str">
        <f>INDEX('R1. Scenario specifications'!$C$11:$C$49,MATCH($B358,'R1. Scenario specifications'!$A$11:$A$49,0))</f>
        <v>Current 1.75DS, 2030 start, 'Expect the Unexpected' but with cheap renewables</v>
      </c>
      <c r="B358" s="15" t="s">
        <v>35</v>
      </c>
      <c r="C358" s="15" t="s">
        <v>71</v>
      </c>
      <c r="D358" s="15" t="s">
        <v>268</v>
      </c>
      <c r="E358" s="16">
        <v>13.930776255707762</v>
      </c>
      <c r="F358" s="16">
        <v>96.560908546679059</v>
      </c>
      <c r="G358" s="16">
        <v>269.93412382738461</v>
      </c>
      <c r="H358" s="16">
        <v>820.58695544865327</v>
      </c>
      <c r="I358" s="16">
        <v>3511.1041928752729</v>
      </c>
      <c r="J358" s="16">
        <v>7138.4140518792092</v>
      </c>
      <c r="K358" s="16">
        <v>11431.143273347443</v>
      </c>
      <c r="L358" s="16">
        <v>14838.303398350648</v>
      </c>
      <c r="M358" s="16">
        <v>19264.245237859286</v>
      </c>
      <c r="N358" s="16">
        <v>22900.291082832544</v>
      </c>
      <c r="O358" s="16">
        <v>26341.397947928661</v>
      </c>
    </row>
    <row r="359" spans="1:15" x14ac:dyDescent="0.3">
      <c r="A359" s="15" t="str">
        <f>INDEX('R1. Scenario specifications'!$C$11:$C$49,MATCH($B359,'R1. Scenario specifications'!$A$11:$A$49,0))</f>
        <v>Current 1.75DS, 2030 start, 'Expect the Unexpected' but with cheap renewables</v>
      </c>
      <c r="B359" s="15" t="s">
        <v>35</v>
      </c>
      <c r="C359" s="15" t="s">
        <v>72</v>
      </c>
      <c r="D359" s="15" t="s">
        <v>268</v>
      </c>
      <c r="E359" s="16">
        <v>11.2241111111111</v>
      </c>
      <c r="F359" s="16">
        <v>12.249511111111101</v>
      </c>
      <c r="G359" s="16">
        <v>13.0611055551111</v>
      </c>
      <c r="H359" s="16">
        <v>13.059905555111095</v>
      </c>
      <c r="I359" s="16">
        <v>13.247220770487646</v>
      </c>
      <c r="J359" s="16">
        <v>14.160927981505292</v>
      </c>
      <c r="K359" s="16">
        <v>18.559452668305422</v>
      </c>
      <c r="L359" s="16">
        <v>75.888857894482811</v>
      </c>
      <c r="M359" s="16">
        <v>75.885779179259004</v>
      </c>
      <c r="N359" s="16">
        <v>75.88297917925901</v>
      </c>
      <c r="O359" s="16">
        <v>75.880179179259002</v>
      </c>
    </row>
    <row r="360" spans="1:15" x14ac:dyDescent="0.3">
      <c r="A360" s="15" t="str">
        <f>INDEX('R1. Scenario specifications'!$C$11:$C$49,MATCH($B360,'R1. Scenario specifications'!$A$11:$A$49,0))</f>
        <v>Current 1.75DS, 2030 start, 'Expect the Unexpected' but with cheap renewables</v>
      </c>
      <c r="B360" s="15" t="s">
        <v>35</v>
      </c>
      <c r="C360" s="15" t="s">
        <v>76</v>
      </c>
      <c r="D360" s="15" t="s">
        <v>267</v>
      </c>
      <c r="E360" s="16">
        <v>0.31124745380476826</v>
      </c>
      <c r="F360" s="16">
        <v>0.28314462712947408</v>
      </c>
      <c r="G360" s="16">
        <v>0.23818010444900301</v>
      </c>
      <c r="H360" s="16">
        <v>0.15878673629933501</v>
      </c>
      <c r="I360" s="16">
        <v>7.9393368149667701E-2</v>
      </c>
      <c r="J360" s="16">
        <v>0</v>
      </c>
      <c r="K360" s="16">
        <v>0</v>
      </c>
      <c r="L360" s="16">
        <v>0</v>
      </c>
      <c r="M360" s="16">
        <v>0</v>
      </c>
      <c r="N360" s="16">
        <v>0</v>
      </c>
      <c r="O360" s="16">
        <v>0</v>
      </c>
    </row>
    <row r="361" spans="1:15" x14ac:dyDescent="0.3">
      <c r="A361" s="15" t="str">
        <f>INDEX('R1. Scenario specifications'!$C$11:$C$49,MATCH($B361,'R1. Scenario specifications'!$A$11:$A$49,0))</f>
        <v>Current 1.75DS, 2030 start, 'Expect the Unexpected' but with cheap renewables</v>
      </c>
      <c r="B361" s="15" t="s">
        <v>35</v>
      </c>
      <c r="C361" s="15" t="s">
        <v>73</v>
      </c>
      <c r="D361" s="15" t="s">
        <v>269</v>
      </c>
      <c r="E361" s="16">
        <v>217.76839471634247</v>
      </c>
      <c r="F361" s="16">
        <v>242.99857406704328</v>
      </c>
      <c r="G361" s="16">
        <v>365.36686102816446</v>
      </c>
      <c r="H361" s="16">
        <v>591.09736891590751</v>
      </c>
      <c r="I361" s="16">
        <v>2490.5210172032312</v>
      </c>
      <c r="J361" s="16">
        <v>4547.1980405981612</v>
      </c>
      <c r="K361" s="16">
        <v>7866.1004955365552</v>
      </c>
      <c r="L361" s="16">
        <v>10215.055938490872</v>
      </c>
      <c r="M361" s="16">
        <v>15056.771153815036</v>
      </c>
      <c r="N361" s="16">
        <v>20533.283417908235</v>
      </c>
      <c r="O361" s="16">
        <v>26480.552691534936</v>
      </c>
    </row>
    <row r="362" spans="1:15" x14ac:dyDescent="0.3">
      <c r="A362" s="15" t="str">
        <f>INDEX('R1. Scenario specifications'!$C$11:$C$49,MATCH($B362,'R1. Scenario specifications'!$A$11:$A$49,0))</f>
        <v>Current 1.75DS, 2020 start, 'Expect the Unexpected' but with cheap CCS</v>
      </c>
      <c r="B362" s="15" t="s">
        <v>36</v>
      </c>
      <c r="C362" s="15" t="s">
        <v>64</v>
      </c>
      <c r="D362" s="15" t="s">
        <v>262</v>
      </c>
      <c r="E362" s="16">
        <v>19.526838931037336</v>
      </c>
      <c r="F362" s="16">
        <v>26.293537578267138</v>
      </c>
      <c r="G362" s="16">
        <v>116.2027361393006</v>
      </c>
      <c r="H362" s="16">
        <v>484.71790383526871</v>
      </c>
      <c r="I362" s="16">
        <v>550.49790403153486</v>
      </c>
      <c r="J362" s="16">
        <v>459.46154502612768</v>
      </c>
      <c r="K362" s="16">
        <v>85.965448191303238</v>
      </c>
      <c r="L362" s="16">
        <v>15.542474174572591</v>
      </c>
      <c r="M362" s="16">
        <v>6.4876189566946803</v>
      </c>
      <c r="N362" s="16">
        <v>6.4876189566946803</v>
      </c>
      <c r="O362" s="16">
        <v>8.3174011650531092</v>
      </c>
    </row>
    <row r="363" spans="1:15" x14ac:dyDescent="0.3">
      <c r="A363" s="15" t="str">
        <f>INDEX('R1. Scenario specifications'!$C$11:$C$49,MATCH($B363,'R1. Scenario specifications'!$A$11:$A$49,0))</f>
        <v>Current 1.75DS, 2020 start, 'Expect the Unexpected' but with cheap CCS</v>
      </c>
      <c r="B363" s="15" t="s">
        <v>36</v>
      </c>
      <c r="C363" s="15" t="s">
        <v>74</v>
      </c>
      <c r="D363" s="15" t="s">
        <v>262</v>
      </c>
      <c r="E363" s="16">
        <v>0</v>
      </c>
      <c r="F363" s="16">
        <v>0</v>
      </c>
      <c r="G363" s="16">
        <v>0</v>
      </c>
      <c r="H363" s="16">
        <v>13.650577800298926</v>
      </c>
      <c r="I363" s="16">
        <v>89.218655104046277</v>
      </c>
      <c r="J363" s="16">
        <v>454.22545165962674</v>
      </c>
      <c r="K363" s="16">
        <v>1388.1816729523414</v>
      </c>
      <c r="L363" s="16">
        <v>2408.6449651263242</v>
      </c>
      <c r="M363" s="16">
        <v>3008.6247825029923</v>
      </c>
      <c r="N363" s="16">
        <v>3412.2063890195523</v>
      </c>
      <c r="O363" s="16">
        <v>3709.6997227712118</v>
      </c>
    </row>
    <row r="364" spans="1:15" x14ac:dyDescent="0.3">
      <c r="A364" s="15" t="str">
        <f>INDEX('R1. Scenario specifications'!$C$11:$C$49,MATCH($B364,'R1. Scenario specifications'!$A$11:$A$49,0))</f>
        <v>Current 1.75DS, 2020 start, 'Expect the Unexpected' but with cheap CCS</v>
      </c>
      <c r="B364" s="15" t="s">
        <v>36</v>
      </c>
      <c r="C364" s="15" t="s">
        <v>65</v>
      </c>
      <c r="D364" s="15" t="s">
        <v>263</v>
      </c>
      <c r="E364" s="16">
        <v>1559.1151167828541</v>
      </c>
      <c r="F364" s="16">
        <v>1805.0000000000007</v>
      </c>
      <c r="G364" s="16">
        <v>1805.0000000000007</v>
      </c>
      <c r="H364" s="16">
        <v>1442.4317981122215</v>
      </c>
      <c r="I364" s="16">
        <v>475.48267438420936</v>
      </c>
      <c r="J364" s="16">
        <v>0</v>
      </c>
      <c r="K364" s="16">
        <v>0</v>
      </c>
      <c r="L364" s="16">
        <v>0</v>
      </c>
      <c r="M364" s="16">
        <v>0</v>
      </c>
      <c r="N364" s="16">
        <v>0</v>
      </c>
      <c r="O364" s="16">
        <v>0</v>
      </c>
    </row>
    <row r="365" spans="1:15" x14ac:dyDescent="0.3">
      <c r="A365" s="15" t="str">
        <f>INDEX('R1. Scenario specifications'!$C$11:$C$49,MATCH($B365,'R1. Scenario specifications'!$A$11:$A$49,0))</f>
        <v>Current 1.75DS, 2020 start, 'Expect the Unexpected' but with cheap CCS</v>
      </c>
      <c r="B365" s="15" t="s">
        <v>36</v>
      </c>
      <c r="C365" s="15" t="s">
        <v>66</v>
      </c>
      <c r="D365" s="15" t="s">
        <v>264</v>
      </c>
      <c r="E365" s="16">
        <v>1036.6918682936412</v>
      </c>
      <c r="F365" s="16">
        <v>1662.4440689496698</v>
      </c>
      <c r="G365" s="16">
        <v>2170.7398065245934</v>
      </c>
      <c r="H365" s="16">
        <v>2026.6283888932514</v>
      </c>
      <c r="I365" s="16">
        <v>980.26738951556513</v>
      </c>
      <c r="J365" s="16">
        <v>389.83785998754644</v>
      </c>
      <c r="K365" s="16">
        <v>444.68166132670581</v>
      </c>
      <c r="L365" s="16">
        <v>505.82360386141528</v>
      </c>
      <c r="M365" s="16">
        <v>195.14462311811101</v>
      </c>
      <c r="N365" s="16">
        <v>298.57150659295928</v>
      </c>
      <c r="O365" s="16">
        <v>316.357649798365</v>
      </c>
    </row>
    <row r="366" spans="1:15" x14ac:dyDescent="0.3">
      <c r="A366" s="15" t="str">
        <f>INDEX('R1. Scenario specifications'!$C$11:$C$49,MATCH($B366,'R1. Scenario specifications'!$A$11:$A$49,0))</f>
        <v>Current 1.75DS, 2020 start, 'Expect the Unexpected' but with cheap CCS</v>
      </c>
      <c r="B366" s="15" t="s">
        <v>36</v>
      </c>
      <c r="C366" s="15" t="s">
        <v>75</v>
      </c>
      <c r="D366" s="15" t="s">
        <v>264</v>
      </c>
      <c r="E366" s="16">
        <v>0</v>
      </c>
      <c r="F366" s="16">
        <v>0</v>
      </c>
      <c r="G366" s="16">
        <v>0</v>
      </c>
      <c r="H366" s="16">
        <v>1.355467199701077</v>
      </c>
      <c r="I366" s="16">
        <v>8.136933007233905</v>
      </c>
      <c r="J366" s="16">
        <v>67.871604787083754</v>
      </c>
      <c r="K366" s="16">
        <v>251.29660675288841</v>
      </c>
      <c r="L366" s="16">
        <v>614.10098616536527</v>
      </c>
      <c r="M366" s="16">
        <v>1110.733717469355</v>
      </c>
      <c r="N366" s="16">
        <v>1344.0826247274454</v>
      </c>
      <c r="O366" s="16">
        <v>1263.7837998391853</v>
      </c>
    </row>
    <row r="367" spans="1:15" x14ac:dyDescent="0.3">
      <c r="A367" s="15" t="str">
        <f>INDEX('R1. Scenario specifications'!$C$11:$C$49,MATCH($B367,'R1. Scenario specifications'!$A$11:$A$49,0))</f>
        <v>Current 1.75DS, 2020 start, 'Expect the Unexpected' but with cheap CCS</v>
      </c>
      <c r="B367" s="15" t="s">
        <v>36</v>
      </c>
      <c r="C367" s="15" t="s">
        <v>67</v>
      </c>
      <c r="D367" s="15" t="s">
        <v>267</v>
      </c>
      <c r="E367" s="16">
        <v>31.122062759818384</v>
      </c>
      <c r="F367" s="16">
        <v>28.670816918420648</v>
      </c>
      <c r="G367" s="16">
        <v>108.08507790610373</v>
      </c>
      <c r="H367" s="16">
        <v>153.75032540730504</v>
      </c>
      <c r="I367" s="16">
        <v>197.72086318940148</v>
      </c>
      <c r="J367" s="16">
        <v>261.59497740983534</v>
      </c>
      <c r="K367" s="16">
        <v>355.67248165795917</v>
      </c>
      <c r="L367" s="16">
        <v>450.58699036042697</v>
      </c>
      <c r="M367" s="16">
        <v>637.23490537099201</v>
      </c>
      <c r="N367" s="16">
        <v>866.16426087218235</v>
      </c>
      <c r="O367" s="16">
        <v>941.64064544757935</v>
      </c>
    </row>
    <row r="368" spans="1:15" x14ac:dyDescent="0.3">
      <c r="A368" s="15" t="str">
        <f>INDEX('R1. Scenario specifications'!$C$11:$C$49,MATCH($B368,'R1. Scenario specifications'!$A$11:$A$49,0))</f>
        <v>Current 1.75DS, 2020 start, 'Expect the Unexpected' but with cheap CCS</v>
      </c>
      <c r="B368" s="15" t="s">
        <v>36</v>
      </c>
      <c r="C368" s="15" t="s">
        <v>68</v>
      </c>
      <c r="D368" s="15" t="s">
        <v>265</v>
      </c>
      <c r="E368" s="16">
        <v>738.24098154394619</v>
      </c>
      <c r="F368" s="16">
        <v>742.10319821571034</v>
      </c>
      <c r="G368" s="16">
        <v>985.08724812164996</v>
      </c>
      <c r="H368" s="16">
        <v>1228.8055289385952</v>
      </c>
      <c r="I368" s="16">
        <v>1444.032027258723</v>
      </c>
      <c r="J368" s="16">
        <v>1690.8640283247553</v>
      </c>
      <c r="K368" s="16">
        <v>1887.540113156005</v>
      </c>
      <c r="L368" s="16">
        <v>2073.2870755745453</v>
      </c>
      <c r="M368" s="16">
        <v>2668.1385686341223</v>
      </c>
      <c r="N368" s="16">
        <v>2976.0599135716016</v>
      </c>
      <c r="O368" s="16">
        <v>3089.7191757998703</v>
      </c>
    </row>
    <row r="369" spans="1:15" x14ac:dyDescent="0.3">
      <c r="A369" s="15" t="str">
        <f>INDEX('R1. Scenario specifications'!$C$11:$C$49,MATCH($B369,'R1. Scenario specifications'!$A$11:$A$49,0))</f>
        <v>Current 1.75DS, 2020 start, 'Expect the Unexpected' but with cheap CCS</v>
      </c>
      <c r="B369" s="15" t="s">
        <v>36</v>
      </c>
      <c r="C369" s="15" t="s">
        <v>69</v>
      </c>
      <c r="D369" s="15" t="s">
        <v>266</v>
      </c>
      <c r="E369" s="16">
        <v>381.69394199846289</v>
      </c>
      <c r="F369" s="16">
        <v>393.99999999999972</v>
      </c>
      <c r="G369" s="16">
        <v>647.54384646462074</v>
      </c>
      <c r="H369" s="16">
        <v>602.70600668291604</v>
      </c>
      <c r="I369" s="16">
        <v>648.1952648007009</v>
      </c>
      <c r="J369" s="16">
        <v>866.62850783067336</v>
      </c>
      <c r="K369" s="16">
        <v>996.97173577281228</v>
      </c>
      <c r="L369" s="16">
        <v>1190.8555319130298</v>
      </c>
      <c r="M369" s="16">
        <v>1388.8983967345735</v>
      </c>
      <c r="N369" s="16">
        <v>1438.1375230149713</v>
      </c>
      <c r="O369" s="16">
        <v>1435.6067657243927</v>
      </c>
    </row>
    <row r="370" spans="1:15" x14ac:dyDescent="0.3">
      <c r="A370" s="15" t="str">
        <f>INDEX('R1. Scenario specifications'!$C$11:$C$49,MATCH($B370,'R1. Scenario specifications'!$A$11:$A$49,0))</f>
        <v>Current 1.75DS, 2020 start, 'Expect the Unexpected' but with cheap CCS</v>
      </c>
      <c r="B370" s="15" t="s">
        <v>36</v>
      </c>
      <c r="C370" s="15" t="s">
        <v>70</v>
      </c>
      <c r="D370" s="15" t="s">
        <v>267</v>
      </c>
      <c r="E370" s="16">
        <v>431.38841726417206</v>
      </c>
      <c r="F370" s="16">
        <v>452.4364981864552</v>
      </c>
      <c r="G370" s="16">
        <v>452.8330666776244</v>
      </c>
      <c r="H370" s="16">
        <v>266.97551063463885</v>
      </c>
      <c r="I370" s="16">
        <v>143.90123986584251</v>
      </c>
      <c r="J370" s="16">
        <v>8.8697148846011196</v>
      </c>
      <c r="K370" s="16">
        <v>11.108339399705281</v>
      </c>
      <c r="L370" s="16">
        <v>40.761070712556091</v>
      </c>
      <c r="M370" s="16">
        <v>63.283529239656488</v>
      </c>
      <c r="N370" s="16">
        <v>165.79745344416398</v>
      </c>
      <c r="O370" s="16">
        <v>235.29206547854668</v>
      </c>
    </row>
    <row r="371" spans="1:15" x14ac:dyDescent="0.3">
      <c r="A371" s="15" t="str">
        <f>INDEX('R1. Scenario specifications'!$C$11:$C$49,MATCH($B371,'R1. Scenario specifications'!$A$11:$A$49,0))</f>
        <v>Current 1.75DS, 2020 start, 'Expect the Unexpected' but with cheap CCS</v>
      </c>
      <c r="B371" s="15" t="s">
        <v>36</v>
      </c>
      <c r="C371" s="15" t="s">
        <v>71</v>
      </c>
      <c r="D371" s="15" t="s">
        <v>268</v>
      </c>
      <c r="E371" s="16">
        <v>13.930776255707762</v>
      </c>
      <c r="F371" s="16">
        <v>96.560908546679059</v>
      </c>
      <c r="G371" s="16">
        <v>269.93412382738461</v>
      </c>
      <c r="H371" s="16">
        <v>1251.5671601998804</v>
      </c>
      <c r="I371" s="16">
        <v>4324.6480384651768</v>
      </c>
      <c r="J371" s="16">
        <v>6394.4155441960766</v>
      </c>
      <c r="K371" s="16">
        <v>8505.7298520322838</v>
      </c>
      <c r="L371" s="16">
        <v>13128.847549492233</v>
      </c>
      <c r="M371" s="16">
        <v>19436.732337623009</v>
      </c>
      <c r="N371" s="16">
        <v>24218.611657933761</v>
      </c>
      <c r="O371" s="16">
        <v>26443.552747251171</v>
      </c>
    </row>
    <row r="372" spans="1:15" x14ac:dyDescent="0.3">
      <c r="A372" s="15" t="str">
        <f>INDEX('R1. Scenario specifications'!$C$11:$C$49,MATCH($B372,'R1. Scenario specifications'!$A$11:$A$49,0))</f>
        <v>Current 1.75DS, 2020 start, 'Expect the Unexpected' but with cheap CCS</v>
      </c>
      <c r="B372" s="15" t="s">
        <v>36</v>
      </c>
      <c r="C372" s="15" t="s">
        <v>72</v>
      </c>
      <c r="D372" s="15" t="s">
        <v>268</v>
      </c>
      <c r="E372" s="16">
        <v>11.2241111111111</v>
      </c>
      <c r="F372" s="16">
        <v>12.249511111111101</v>
      </c>
      <c r="G372" s="16">
        <v>13.0611055551111</v>
      </c>
      <c r="H372" s="16">
        <v>13.248723668593382</v>
      </c>
      <c r="I372" s="16">
        <v>14.160508148255339</v>
      </c>
      <c r="J372" s="16">
        <v>18.549390595390005</v>
      </c>
      <c r="K372" s="16">
        <v>18.636509248333805</v>
      </c>
      <c r="L372" s="16">
        <v>86.004932646167688</v>
      </c>
      <c r="M372" s="16">
        <v>170.8050705292089</v>
      </c>
      <c r="N372" s="16">
        <v>170.80267052920888</v>
      </c>
      <c r="O372" s="16">
        <v>170.80027052920892</v>
      </c>
    </row>
    <row r="373" spans="1:15" x14ac:dyDescent="0.3">
      <c r="A373" s="15" t="str">
        <f>INDEX('R1. Scenario specifications'!$C$11:$C$49,MATCH($B373,'R1. Scenario specifications'!$A$11:$A$49,0))</f>
        <v>Current 1.75DS, 2020 start, 'Expect the Unexpected' but with cheap CCS</v>
      </c>
      <c r="B373" s="15" t="s">
        <v>36</v>
      </c>
      <c r="C373" s="15" t="s">
        <v>76</v>
      </c>
      <c r="D373" s="15" t="s">
        <v>267</v>
      </c>
      <c r="E373" s="16">
        <v>0.31124745380476826</v>
      </c>
      <c r="F373" s="16">
        <v>0.28314462712947408</v>
      </c>
      <c r="G373" s="16">
        <v>0.23818010444900301</v>
      </c>
      <c r="H373" s="16">
        <v>0.15878673629933501</v>
      </c>
      <c r="I373" s="16">
        <v>7.9393368149667701E-2</v>
      </c>
      <c r="J373" s="16">
        <v>0</v>
      </c>
      <c r="K373" s="16">
        <v>0</v>
      </c>
      <c r="L373" s="16">
        <v>0</v>
      </c>
      <c r="M373" s="16">
        <v>0</v>
      </c>
      <c r="N373" s="16">
        <v>0</v>
      </c>
      <c r="O373" s="16">
        <v>0</v>
      </c>
    </row>
    <row r="374" spans="1:15" x14ac:dyDescent="0.3">
      <c r="A374" s="15" t="str">
        <f>INDEX('R1. Scenario specifications'!$C$11:$C$49,MATCH($B374,'R1. Scenario specifications'!$A$11:$A$49,0))</f>
        <v>Current 1.75DS, 2020 start, 'Expect the Unexpected' but with cheap CCS</v>
      </c>
      <c r="B374" s="15" t="s">
        <v>36</v>
      </c>
      <c r="C374" s="15" t="s">
        <v>73</v>
      </c>
      <c r="D374" s="15" t="s">
        <v>269</v>
      </c>
      <c r="E374" s="16">
        <v>217.76839471634247</v>
      </c>
      <c r="F374" s="16">
        <v>242.99857406704328</v>
      </c>
      <c r="G374" s="16">
        <v>365.36686102816446</v>
      </c>
      <c r="H374" s="16">
        <v>1630.8873039623697</v>
      </c>
      <c r="I374" s="16">
        <v>3444.5591310287518</v>
      </c>
      <c r="J374" s="16">
        <v>4284.9643863312476</v>
      </c>
      <c r="K374" s="16">
        <v>6398.6616954646752</v>
      </c>
      <c r="L374" s="16">
        <v>10237.246396568404</v>
      </c>
      <c r="M374" s="16">
        <v>16515.486647109068</v>
      </c>
      <c r="N374" s="16">
        <v>22194.272521541818</v>
      </c>
      <c r="O374" s="16">
        <v>26761.777459946828</v>
      </c>
    </row>
    <row r="375" spans="1:15" x14ac:dyDescent="0.3">
      <c r="A375" s="15" t="str">
        <f>INDEX('R1. Scenario specifications'!$C$11:$C$49,MATCH($B375,'R1. Scenario specifications'!$A$11:$A$49,0))</f>
        <v>Current 2DS, 2020 start, 'Expect the Unexpected' but with cheap renewables</v>
      </c>
      <c r="B375" s="15" t="s">
        <v>37</v>
      </c>
      <c r="C375" s="15" t="s">
        <v>64</v>
      </c>
      <c r="D375" s="15" t="s">
        <v>262</v>
      </c>
      <c r="E375" s="16">
        <v>19.526838931037336</v>
      </c>
      <c r="F375" s="16">
        <v>26.293537578267138</v>
      </c>
      <c r="G375" s="16">
        <v>116.2027361393006</v>
      </c>
      <c r="H375" s="16">
        <v>440.34082546857337</v>
      </c>
      <c r="I375" s="16">
        <v>512.07213091687424</v>
      </c>
      <c r="J375" s="16">
        <v>530.31437415633752</v>
      </c>
      <c r="K375" s="16">
        <v>252.70256604880979</v>
      </c>
      <c r="L375" s="16">
        <v>171.37756153177256</v>
      </c>
      <c r="M375" s="16">
        <v>57.74369991497506</v>
      </c>
      <c r="N375" s="16">
        <v>6.2364895543732901</v>
      </c>
      <c r="O375" s="16">
        <v>6.2364895543732901</v>
      </c>
    </row>
    <row r="376" spans="1:15" x14ac:dyDescent="0.3">
      <c r="A376" s="15" t="str">
        <f>INDEX('R1. Scenario specifications'!$C$11:$C$49,MATCH($B376,'R1. Scenario specifications'!$A$11:$A$49,0))</f>
        <v>Current 2DS, 2020 start, 'Expect the Unexpected' but with cheap renewables</v>
      </c>
      <c r="B376" s="15" t="s">
        <v>37</v>
      </c>
      <c r="C376" s="15" t="s">
        <v>74</v>
      </c>
      <c r="D376" s="15" t="s">
        <v>262</v>
      </c>
      <c r="E376" s="16">
        <v>0</v>
      </c>
      <c r="F376" s="16">
        <v>0</v>
      </c>
      <c r="G376" s="16">
        <v>0</v>
      </c>
      <c r="H376" s="16">
        <v>7.0028210000000009</v>
      </c>
      <c r="I376" s="16">
        <v>34.323519683791808</v>
      </c>
      <c r="J376" s="16">
        <v>150.37661004964454</v>
      </c>
      <c r="K376" s="16">
        <v>729.74850928121555</v>
      </c>
      <c r="L376" s="16">
        <v>1676.5453341038638</v>
      </c>
      <c r="M376" s="16">
        <v>2477.3025856238387</v>
      </c>
      <c r="N376" s="16">
        <v>3089.2959434743207</v>
      </c>
      <c r="O376" s="16">
        <v>3351.3807728950164</v>
      </c>
    </row>
    <row r="377" spans="1:15" x14ac:dyDescent="0.3">
      <c r="A377" s="15" t="str">
        <f>INDEX('R1. Scenario specifications'!$C$11:$C$49,MATCH($B377,'R1. Scenario specifications'!$A$11:$A$49,0))</f>
        <v>Current 2DS, 2020 start, 'Expect the Unexpected' but with cheap renewables</v>
      </c>
      <c r="B377" s="15" t="s">
        <v>37</v>
      </c>
      <c r="C377" s="15" t="s">
        <v>65</v>
      </c>
      <c r="D377" s="15" t="s">
        <v>263</v>
      </c>
      <c r="E377" s="16">
        <v>1559.1151167828541</v>
      </c>
      <c r="F377" s="16">
        <v>1805.0000000000007</v>
      </c>
      <c r="G377" s="16">
        <v>1805.0000000000007</v>
      </c>
      <c r="H377" s="16">
        <v>1442.4317981122215</v>
      </c>
      <c r="I377" s="16">
        <v>475.48267438420936</v>
      </c>
      <c r="J377" s="16">
        <v>0</v>
      </c>
      <c r="K377" s="16">
        <v>0</v>
      </c>
      <c r="L377" s="16">
        <v>0</v>
      </c>
      <c r="M377" s="16">
        <v>0</v>
      </c>
      <c r="N377" s="16">
        <v>0</v>
      </c>
      <c r="O377" s="16">
        <v>0</v>
      </c>
    </row>
    <row r="378" spans="1:15" x14ac:dyDescent="0.3">
      <c r="A378" s="15" t="str">
        <f>INDEX('R1. Scenario specifications'!$C$11:$C$49,MATCH($B378,'R1. Scenario specifications'!$A$11:$A$49,0))</f>
        <v>Current 2DS, 2020 start, 'Expect the Unexpected' but with cheap renewables</v>
      </c>
      <c r="B378" s="15" t="s">
        <v>37</v>
      </c>
      <c r="C378" s="15" t="s">
        <v>66</v>
      </c>
      <c r="D378" s="15" t="s">
        <v>264</v>
      </c>
      <c r="E378" s="16">
        <v>1036.6918682936412</v>
      </c>
      <c r="F378" s="16">
        <v>1662.4440689496698</v>
      </c>
      <c r="G378" s="16">
        <v>2170.7398065245934</v>
      </c>
      <c r="H378" s="16">
        <v>2033.2233114625985</v>
      </c>
      <c r="I378" s="16">
        <v>993.38616281528539</v>
      </c>
      <c r="J378" s="16">
        <v>481.18565896122044</v>
      </c>
      <c r="K378" s="16">
        <v>730.71214321770333</v>
      </c>
      <c r="L378" s="16">
        <v>853.98798235964523</v>
      </c>
      <c r="M378" s="16">
        <v>492.37022172227421</v>
      </c>
      <c r="N378" s="16">
        <v>283.17767879239238</v>
      </c>
      <c r="O378" s="16">
        <v>233.22211117922657</v>
      </c>
    </row>
    <row r="379" spans="1:15" x14ac:dyDescent="0.3">
      <c r="A379" s="15" t="str">
        <f>INDEX('R1. Scenario specifications'!$C$11:$C$49,MATCH($B379,'R1. Scenario specifications'!$A$11:$A$49,0))</f>
        <v>Current 2DS, 2020 start, 'Expect the Unexpected' but with cheap renewables</v>
      </c>
      <c r="B379" s="15" t="s">
        <v>37</v>
      </c>
      <c r="C379" s="15" t="s">
        <v>75</v>
      </c>
      <c r="D379" s="15" t="s">
        <v>264</v>
      </c>
      <c r="E379" s="16">
        <v>0</v>
      </c>
      <c r="F379" s="16">
        <v>0</v>
      </c>
      <c r="G379" s="16">
        <v>0</v>
      </c>
      <c r="H379" s="16">
        <v>0</v>
      </c>
      <c r="I379" s="16">
        <v>2.4784766169875363</v>
      </c>
      <c r="J379" s="16">
        <v>6.2694009491408336</v>
      </c>
      <c r="K379" s="16">
        <v>7.1001309569277646</v>
      </c>
      <c r="L379" s="16">
        <v>38.33561443509771</v>
      </c>
      <c r="M379" s="16">
        <v>386.57175942863171</v>
      </c>
      <c r="N379" s="16">
        <v>925.41796383619339</v>
      </c>
      <c r="O379" s="16">
        <v>1118.5853472347353</v>
      </c>
    </row>
    <row r="380" spans="1:15" x14ac:dyDescent="0.3">
      <c r="A380" s="15" t="str">
        <f>INDEX('R1. Scenario specifications'!$C$11:$C$49,MATCH($B380,'R1. Scenario specifications'!$A$11:$A$49,0))</f>
        <v>Current 2DS, 2020 start, 'Expect the Unexpected' but with cheap renewables</v>
      </c>
      <c r="B380" s="15" t="s">
        <v>37</v>
      </c>
      <c r="C380" s="15" t="s">
        <v>67</v>
      </c>
      <c r="D380" s="15" t="s">
        <v>267</v>
      </c>
      <c r="E380" s="16">
        <v>31.122062759818384</v>
      </c>
      <c r="F380" s="16">
        <v>28.670816918420648</v>
      </c>
      <c r="G380" s="16">
        <v>108.08507790610373</v>
      </c>
      <c r="H380" s="16">
        <v>153.75032540730504</v>
      </c>
      <c r="I380" s="16">
        <v>200.28353251894174</v>
      </c>
      <c r="J380" s="16">
        <v>261.50538817895881</v>
      </c>
      <c r="K380" s="16">
        <v>333.84691581862018</v>
      </c>
      <c r="L380" s="16">
        <v>366.1990429946577</v>
      </c>
      <c r="M380" s="16">
        <v>417.75289003587704</v>
      </c>
      <c r="N380" s="16">
        <v>622.95812282420093</v>
      </c>
      <c r="O380" s="16">
        <v>844.93474472589912</v>
      </c>
    </row>
    <row r="381" spans="1:15" x14ac:dyDescent="0.3">
      <c r="A381" s="15" t="str">
        <f>INDEX('R1. Scenario specifications'!$C$11:$C$49,MATCH($B381,'R1. Scenario specifications'!$A$11:$A$49,0))</f>
        <v>Current 2DS, 2020 start, 'Expect the Unexpected' but with cheap renewables</v>
      </c>
      <c r="B381" s="15" t="s">
        <v>37</v>
      </c>
      <c r="C381" s="15" t="s">
        <v>68</v>
      </c>
      <c r="D381" s="15" t="s">
        <v>265</v>
      </c>
      <c r="E381" s="16">
        <v>738.24098154394619</v>
      </c>
      <c r="F381" s="16">
        <v>742.10319821571034</v>
      </c>
      <c r="G381" s="16">
        <v>985.08724812164996</v>
      </c>
      <c r="H381" s="16">
        <v>1189.6433262038427</v>
      </c>
      <c r="I381" s="16">
        <v>1350.3926823698287</v>
      </c>
      <c r="J381" s="16">
        <v>1553.8237223193123</v>
      </c>
      <c r="K381" s="16">
        <v>1711.1684472881198</v>
      </c>
      <c r="L381" s="16">
        <v>1866.0799168231554</v>
      </c>
      <c r="M381" s="16">
        <v>2279.8430207945844</v>
      </c>
      <c r="N381" s="16">
        <v>2799.3910374190696</v>
      </c>
      <c r="O381" s="16">
        <v>3175.5641829936458</v>
      </c>
    </row>
    <row r="382" spans="1:15" x14ac:dyDescent="0.3">
      <c r="A382" s="15" t="str">
        <f>INDEX('R1. Scenario specifications'!$C$11:$C$49,MATCH($B382,'R1. Scenario specifications'!$A$11:$A$49,0))</f>
        <v>Current 2DS, 2020 start, 'Expect the Unexpected' but with cheap renewables</v>
      </c>
      <c r="B382" s="15" t="s">
        <v>37</v>
      </c>
      <c r="C382" s="15" t="s">
        <v>69</v>
      </c>
      <c r="D382" s="15" t="s">
        <v>266</v>
      </c>
      <c r="E382" s="16">
        <v>381.69394199846289</v>
      </c>
      <c r="F382" s="16">
        <v>393.99999999999972</v>
      </c>
      <c r="G382" s="16">
        <v>647.54384646462074</v>
      </c>
      <c r="H382" s="16">
        <v>602.70600668291604</v>
      </c>
      <c r="I382" s="16">
        <v>619.57757477641485</v>
      </c>
      <c r="J382" s="16">
        <v>788.62579350363865</v>
      </c>
      <c r="K382" s="16">
        <v>909.35076142411629</v>
      </c>
      <c r="L382" s="16">
        <v>1144.2012317225522</v>
      </c>
      <c r="M382" s="16">
        <v>1252.6209022182534</v>
      </c>
      <c r="N382" s="16">
        <v>1425.5271132807823</v>
      </c>
      <c r="O382" s="16">
        <v>1482.4943388069485</v>
      </c>
    </row>
    <row r="383" spans="1:15" x14ac:dyDescent="0.3">
      <c r="A383" s="15" t="str">
        <f>INDEX('R1. Scenario specifications'!$C$11:$C$49,MATCH($B383,'R1. Scenario specifications'!$A$11:$A$49,0))</f>
        <v>Current 2DS, 2020 start, 'Expect the Unexpected' but with cheap renewables</v>
      </c>
      <c r="B383" s="15" t="s">
        <v>37</v>
      </c>
      <c r="C383" s="15" t="s">
        <v>70</v>
      </c>
      <c r="D383" s="15" t="s">
        <v>267</v>
      </c>
      <c r="E383" s="16">
        <v>431.38841726417206</v>
      </c>
      <c r="F383" s="16">
        <v>452.4364981864552</v>
      </c>
      <c r="G383" s="16">
        <v>452.8330666776244</v>
      </c>
      <c r="H383" s="16">
        <v>262.43175863306487</v>
      </c>
      <c r="I383" s="16">
        <v>134.55625216068154</v>
      </c>
      <c r="J383" s="16">
        <v>6.1038087545811202</v>
      </c>
      <c r="K383" s="16">
        <v>9.1954709261388743</v>
      </c>
      <c r="L383" s="16">
        <v>12.54516351723637</v>
      </c>
      <c r="M383" s="16">
        <v>47.975656611921501</v>
      </c>
      <c r="N383" s="16">
        <v>67.028626232864255</v>
      </c>
      <c r="O383" s="16">
        <v>162.78332351061374</v>
      </c>
    </row>
    <row r="384" spans="1:15" x14ac:dyDescent="0.3">
      <c r="A384" s="15" t="str">
        <f>INDEX('R1. Scenario specifications'!$C$11:$C$49,MATCH($B384,'R1. Scenario specifications'!$A$11:$A$49,0))</f>
        <v>Current 2DS, 2020 start, 'Expect the Unexpected' but with cheap renewables</v>
      </c>
      <c r="B384" s="15" t="s">
        <v>37</v>
      </c>
      <c r="C384" s="15" t="s">
        <v>71</v>
      </c>
      <c r="D384" s="15" t="s">
        <v>268</v>
      </c>
      <c r="E384" s="16">
        <v>13.930776255707762</v>
      </c>
      <c r="F384" s="16">
        <v>96.560908546679059</v>
      </c>
      <c r="G384" s="16">
        <v>269.93412382738461</v>
      </c>
      <c r="H384" s="16">
        <v>1269.3322738808381</v>
      </c>
      <c r="I384" s="16">
        <v>4539.8693539652159</v>
      </c>
      <c r="J384" s="16">
        <v>6398.2516908736407</v>
      </c>
      <c r="K384" s="16">
        <v>8013.677792049526</v>
      </c>
      <c r="L384" s="16">
        <v>9844.7943313510641</v>
      </c>
      <c r="M384" s="16">
        <v>13330.898856460715</v>
      </c>
      <c r="N384" s="16">
        <v>19317.099378416351</v>
      </c>
      <c r="O384" s="16">
        <v>22478.81119172318</v>
      </c>
    </row>
    <row r="385" spans="1:15" x14ac:dyDescent="0.3">
      <c r="A385" s="15" t="str">
        <f>INDEX('R1. Scenario specifications'!$C$11:$C$49,MATCH($B385,'R1. Scenario specifications'!$A$11:$A$49,0))</f>
        <v>Current 2DS, 2020 start, 'Expect the Unexpected' but with cheap renewables</v>
      </c>
      <c r="B385" s="15" t="s">
        <v>37</v>
      </c>
      <c r="C385" s="15" t="s">
        <v>72</v>
      </c>
      <c r="D385" s="15" t="s">
        <v>268</v>
      </c>
      <c r="E385" s="16">
        <v>11.2241111111111</v>
      </c>
      <c r="F385" s="16">
        <v>12.249511111111101</v>
      </c>
      <c r="G385" s="16">
        <v>13.0611055551111</v>
      </c>
      <c r="H385" s="16">
        <v>13.059105551511097</v>
      </c>
      <c r="I385" s="16">
        <v>13.0590282828668</v>
      </c>
      <c r="J385" s="16">
        <v>13.066270522532257</v>
      </c>
      <c r="K385" s="16">
        <v>13.108963315471918</v>
      </c>
      <c r="L385" s="16">
        <v>59.88566380481366</v>
      </c>
      <c r="M385" s="16">
        <v>59.883385089589865</v>
      </c>
      <c r="N385" s="16">
        <v>59.880985089589863</v>
      </c>
      <c r="O385" s="16">
        <v>59.878585089589862</v>
      </c>
    </row>
    <row r="386" spans="1:15" x14ac:dyDescent="0.3">
      <c r="A386" s="15" t="str">
        <f>INDEX('R1. Scenario specifications'!$C$11:$C$49,MATCH($B386,'R1. Scenario specifications'!$A$11:$A$49,0))</f>
        <v>Current 2DS, 2020 start, 'Expect the Unexpected' but with cheap renewables</v>
      </c>
      <c r="B386" s="15" t="s">
        <v>37</v>
      </c>
      <c r="C386" s="15" t="s">
        <v>76</v>
      </c>
      <c r="D386" s="15" t="s">
        <v>267</v>
      </c>
      <c r="E386" s="16">
        <v>0.31124745380476826</v>
      </c>
      <c r="F386" s="16">
        <v>0.28314462712947408</v>
      </c>
      <c r="G386" s="16">
        <v>0.23818010444900301</v>
      </c>
      <c r="H386" s="16">
        <v>0.15878673629933501</v>
      </c>
      <c r="I386" s="16">
        <v>7.9393368149667701E-2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  <c r="O386" s="16">
        <v>0</v>
      </c>
    </row>
    <row r="387" spans="1:15" x14ac:dyDescent="0.3">
      <c r="A387" s="15" t="str">
        <f>INDEX('R1. Scenario specifications'!$C$11:$C$49,MATCH($B387,'R1. Scenario specifications'!$A$11:$A$49,0))</f>
        <v>Current 2DS, 2020 start, 'Expect the Unexpected' but with cheap renewables</v>
      </c>
      <c r="B387" s="15" t="s">
        <v>37</v>
      </c>
      <c r="C387" s="15" t="s">
        <v>73</v>
      </c>
      <c r="D387" s="15" t="s">
        <v>269</v>
      </c>
      <c r="E387" s="16">
        <v>217.76839471634247</v>
      </c>
      <c r="F387" s="16">
        <v>242.99857406704328</v>
      </c>
      <c r="G387" s="16">
        <v>365.36686102816446</v>
      </c>
      <c r="H387" s="16">
        <v>1466.8453244844784</v>
      </c>
      <c r="I387" s="16">
        <v>3354.4312789136798</v>
      </c>
      <c r="J387" s="16">
        <v>4046.4060998450291</v>
      </c>
      <c r="K387" s="16">
        <v>5654.3558995912572</v>
      </c>
      <c r="L387" s="16">
        <v>8178.6335929882534</v>
      </c>
      <c r="M387" s="16">
        <v>11843.527924612794</v>
      </c>
      <c r="N387" s="16">
        <v>18609.531838398474</v>
      </c>
      <c r="O387" s="16">
        <v>23922.666726748983</v>
      </c>
    </row>
    <row r="388" spans="1:15" x14ac:dyDescent="0.3">
      <c r="A388" s="15" t="str">
        <f>INDEX('R1. Scenario specifications'!$C$11:$C$49,MATCH($B388,'R1. Scenario specifications'!$A$11:$A$49,0))</f>
        <v>Current 1.75DS, 2030 start, 'Expect the Unexpected' but with cheap CCS</v>
      </c>
      <c r="B388" s="15" t="s">
        <v>38</v>
      </c>
      <c r="C388" s="15" t="s">
        <v>64</v>
      </c>
      <c r="D388" s="15" t="s">
        <v>262</v>
      </c>
      <c r="E388" s="16">
        <v>19.526838931037336</v>
      </c>
      <c r="F388" s="16">
        <v>26.293537578267138</v>
      </c>
      <c r="G388" s="16">
        <v>116.2027361393006</v>
      </c>
      <c r="H388" s="16">
        <v>450.71847138715748</v>
      </c>
      <c r="I388" s="16">
        <v>633.70172004262122</v>
      </c>
      <c r="J388" s="16">
        <v>546.50693409926794</v>
      </c>
      <c r="K388" s="16">
        <v>207.01026971255394</v>
      </c>
      <c r="L388" s="16">
        <v>14.43332198835347</v>
      </c>
      <c r="M388" s="16">
        <v>0</v>
      </c>
      <c r="N388" s="16">
        <v>6.2368781861817597</v>
      </c>
      <c r="O388" s="16">
        <v>6.2368781861817597</v>
      </c>
    </row>
    <row r="389" spans="1:15" x14ac:dyDescent="0.3">
      <c r="A389" s="15" t="str">
        <f>INDEX('R1. Scenario specifications'!$C$11:$C$49,MATCH($B389,'R1. Scenario specifications'!$A$11:$A$49,0))</f>
        <v>Current 1.75DS, 2030 start, 'Expect the Unexpected' but with cheap CCS</v>
      </c>
      <c r="B389" s="15" t="s">
        <v>38</v>
      </c>
      <c r="C389" s="15" t="s">
        <v>74</v>
      </c>
      <c r="D389" s="15" t="s">
        <v>262</v>
      </c>
      <c r="E389" s="16">
        <v>0</v>
      </c>
      <c r="F389" s="16">
        <v>0</v>
      </c>
      <c r="G389" s="16">
        <v>0</v>
      </c>
      <c r="H389" s="16">
        <v>0</v>
      </c>
      <c r="I389" s="16">
        <v>14.38887090044531</v>
      </c>
      <c r="J389" s="16">
        <v>275.63259952156341</v>
      </c>
      <c r="K389" s="16">
        <v>1677.0935087072485</v>
      </c>
      <c r="L389" s="16">
        <v>3087.2187128802984</v>
      </c>
      <c r="M389" s="16">
        <v>3330.1520285990023</v>
      </c>
      <c r="N389" s="16">
        <v>3340.9898997496953</v>
      </c>
      <c r="O389" s="16">
        <v>3592.3501522408751</v>
      </c>
    </row>
    <row r="390" spans="1:15" x14ac:dyDescent="0.3">
      <c r="A390" s="15" t="str">
        <f>INDEX('R1. Scenario specifications'!$C$11:$C$49,MATCH($B390,'R1. Scenario specifications'!$A$11:$A$49,0))</f>
        <v>Current 1.75DS, 2030 start, 'Expect the Unexpected' but with cheap CCS</v>
      </c>
      <c r="B390" s="15" t="s">
        <v>38</v>
      </c>
      <c r="C390" s="15" t="s">
        <v>65</v>
      </c>
      <c r="D390" s="15" t="s">
        <v>263</v>
      </c>
      <c r="E390" s="16">
        <v>1559.1151167828541</v>
      </c>
      <c r="F390" s="16">
        <v>1805.0000000000007</v>
      </c>
      <c r="G390" s="16">
        <v>1805.0000000000007</v>
      </c>
      <c r="H390" s="16">
        <v>1442.4317981122215</v>
      </c>
      <c r="I390" s="16">
        <v>475.48267438420936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</row>
    <row r="391" spans="1:15" x14ac:dyDescent="0.3">
      <c r="A391" s="15" t="str">
        <f>INDEX('R1. Scenario specifications'!$C$11:$C$49,MATCH($B391,'R1. Scenario specifications'!$A$11:$A$49,0))</f>
        <v>Current 1.75DS, 2030 start, 'Expect the Unexpected' but with cheap CCS</v>
      </c>
      <c r="B391" s="15" t="s">
        <v>38</v>
      </c>
      <c r="C391" s="15" t="s">
        <v>66</v>
      </c>
      <c r="D391" s="15" t="s">
        <v>264</v>
      </c>
      <c r="E391" s="16">
        <v>1036.6918682936412</v>
      </c>
      <c r="F391" s="16">
        <v>1662.4440689496698</v>
      </c>
      <c r="G391" s="16">
        <v>2170.7398065245934</v>
      </c>
      <c r="H391" s="16">
        <v>2025.6229693718635</v>
      </c>
      <c r="I391" s="16">
        <v>1044.6013586523675</v>
      </c>
      <c r="J391" s="16">
        <v>365.22538006341659</v>
      </c>
      <c r="K391" s="16">
        <v>450.22941370387412</v>
      </c>
      <c r="L391" s="16">
        <v>358.24525908136809</v>
      </c>
      <c r="M391" s="16">
        <v>111.54979738297999</v>
      </c>
      <c r="N391" s="16">
        <v>277.48222006709921</v>
      </c>
      <c r="O391" s="16">
        <v>292.09180365804519</v>
      </c>
    </row>
    <row r="392" spans="1:15" x14ac:dyDescent="0.3">
      <c r="A392" s="15" t="str">
        <f>INDEX('R1. Scenario specifications'!$C$11:$C$49,MATCH($B392,'R1. Scenario specifications'!$A$11:$A$49,0))</f>
        <v>Current 1.75DS, 2030 start, 'Expect the Unexpected' but with cheap CCS</v>
      </c>
      <c r="B392" s="15" t="s">
        <v>38</v>
      </c>
      <c r="C392" s="15" t="s">
        <v>75</v>
      </c>
      <c r="D392" s="15" t="s">
        <v>264</v>
      </c>
      <c r="E392" s="16">
        <v>0</v>
      </c>
      <c r="F392" s="16">
        <v>0</v>
      </c>
      <c r="G392" s="16">
        <v>0</v>
      </c>
      <c r="H392" s="16">
        <v>0</v>
      </c>
      <c r="I392" s="16">
        <v>0.61717409955469293</v>
      </c>
      <c r="J392" s="16">
        <v>11.239733596967451</v>
      </c>
      <c r="K392" s="16">
        <v>83.632599207018103</v>
      </c>
      <c r="L392" s="16">
        <v>430.0896607679947</v>
      </c>
      <c r="M392" s="16">
        <v>893.86477372382797</v>
      </c>
      <c r="N392" s="16">
        <v>1082.6495521788097</v>
      </c>
      <c r="O392" s="16">
        <v>1273.6870239919033</v>
      </c>
    </row>
    <row r="393" spans="1:15" x14ac:dyDescent="0.3">
      <c r="A393" s="15" t="str">
        <f>INDEX('R1. Scenario specifications'!$C$11:$C$49,MATCH($B393,'R1. Scenario specifications'!$A$11:$A$49,0))</f>
        <v>Current 1.75DS, 2030 start, 'Expect the Unexpected' but with cheap CCS</v>
      </c>
      <c r="B393" s="15" t="s">
        <v>38</v>
      </c>
      <c r="C393" s="15" t="s">
        <v>67</v>
      </c>
      <c r="D393" s="15" t="s">
        <v>267</v>
      </c>
      <c r="E393" s="16">
        <v>31.122062759818384</v>
      </c>
      <c r="F393" s="16">
        <v>28.670816918420648</v>
      </c>
      <c r="G393" s="16">
        <v>108.08507790610373</v>
      </c>
      <c r="H393" s="16">
        <v>153.75032540730504</v>
      </c>
      <c r="I393" s="16">
        <v>217.62903997037918</v>
      </c>
      <c r="J393" s="16">
        <v>382.48964294380517</v>
      </c>
      <c r="K393" s="16">
        <v>527.94459059821384</v>
      </c>
      <c r="L393" s="16">
        <v>528.68806675881706</v>
      </c>
      <c r="M393" s="16">
        <v>596.058307250045</v>
      </c>
      <c r="N393" s="16">
        <v>846.82358924491632</v>
      </c>
      <c r="O393" s="16">
        <v>939.8117772133977</v>
      </c>
    </row>
    <row r="394" spans="1:15" x14ac:dyDescent="0.3">
      <c r="A394" s="15" t="str">
        <f>INDEX('R1. Scenario specifications'!$C$11:$C$49,MATCH($B394,'R1. Scenario specifications'!$A$11:$A$49,0))</f>
        <v>Current 1.75DS, 2030 start, 'Expect the Unexpected' but with cheap CCS</v>
      </c>
      <c r="B394" s="15" t="s">
        <v>38</v>
      </c>
      <c r="C394" s="15" t="s">
        <v>68</v>
      </c>
      <c r="D394" s="15" t="s">
        <v>265</v>
      </c>
      <c r="E394" s="16">
        <v>738.24098154394619</v>
      </c>
      <c r="F394" s="16">
        <v>742.10319821571034</v>
      </c>
      <c r="G394" s="16">
        <v>985.08724812164996</v>
      </c>
      <c r="H394" s="16">
        <v>1189.6433262038427</v>
      </c>
      <c r="I394" s="16">
        <v>1381.7234712784325</v>
      </c>
      <c r="J394" s="16">
        <v>1905.6610697134686</v>
      </c>
      <c r="K394" s="16">
        <v>2163.1058798111917</v>
      </c>
      <c r="L394" s="16">
        <v>2269.6491921027327</v>
      </c>
      <c r="M394" s="16">
        <v>2690.0854530960678</v>
      </c>
      <c r="N394" s="16">
        <v>3054.5485116036398</v>
      </c>
      <c r="O394" s="16">
        <v>3162.4098058418035</v>
      </c>
    </row>
    <row r="395" spans="1:15" x14ac:dyDescent="0.3">
      <c r="A395" s="15" t="str">
        <f>INDEX('R1. Scenario specifications'!$C$11:$C$49,MATCH($B395,'R1. Scenario specifications'!$A$11:$A$49,0))</f>
        <v>Current 1.75DS, 2030 start, 'Expect the Unexpected' but with cheap CCS</v>
      </c>
      <c r="B395" s="15" t="s">
        <v>38</v>
      </c>
      <c r="C395" s="15" t="s">
        <v>69</v>
      </c>
      <c r="D395" s="15" t="s">
        <v>266</v>
      </c>
      <c r="E395" s="16">
        <v>381.69394199846289</v>
      </c>
      <c r="F395" s="16">
        <v>393.99999999999972</v>
      </c>
      <c r="G395" s="16">
        <v>647.54384646462074</v>
      </c>
      <c r="H395" s="16">
        <v>602.70600668291604</v>
      </c>
      <c r="I395" s="16">
        <v>591.32250202718751</v>
      </c>
      <c r="J395" s="16">
        <v>911.66363570837882</v>
      </c>
      <c r="K395" s="16">
        <v>1159.9476300902252</v>
      </c>
      <c r="L395" s="16">
        <v>1239.998834853631</v>
      </c>
      <c r="M395" s="16">
        <v>1362.5998077045613</v>
      </c>
      <c r="N395" s="16">
        <v>1435.2930515598571</v>
      </c>
      <c r="O395" s="16">
        <v>1481.9054865328453</v>
      </c>
    </row>
    <row r="396" spans="1:15" x14ac:dyDescent="0.3">
      <c r="A396" s="15" t="str">
        <f>INDEX('R1. Scenario specifications'!$C$11:$C$49,MATCH($B396,'R1. Scenario specifications'!$A$11:$A$49,0))</f>
        <v>Current 1.75DS, 2030 start, 'Expect the Unexpected' but with cheap CCS</v>
      </c>
      <c r="B396" s="15" t="s">
        <v>38</v>
      </c>
      <c r="C396" s="15" t="s">
        <v>70</v>
      </c>
      <c r="D396" s="15" t="s">
        <v>267</v>
      </c>
      <c r="E396" s="16">
        <v>431.38841726417206</v>
      </c>
      <c r="F396" s="16">
        <v>452.4364981864552</v>
      </c>
      <c r="G396" s="16">
        <v>452.8330666776244</v>
      </c>
      <c r="H396" s="16">
        <v>253.07952391009411</v>
      </c>
      <c r="I396" s="16">
        <v>128.24485494146839</v>
      </c>
      <c r="J396" s="16">
        <v>7.881851117351502</v>
      </c>
      <c r="K396" s="16">
        <v>18.774132747172722</v>
      </c>
      <c r="L396" s="16">
        <v>55.767151296917149</v>
      </c>
      <c r="M396" s="16">
        <v>77.113743511065067</v>
      </c>
      <c r="N396" s="16">
        <v>104.65896436953878</v>
      </c>
      <c r="O396" s="16">
        <v>202.0504426249241</v>
      </c>
    </row>
    <row r="397" spans="1:15" x14ac:dyDescent="0.3">
      <c r="A397" s="15" t="str">
        <f>INDEX('R1. Scenario specifications'!$C$11:$C$49,MATCH($B397,'R1. Scenario specifications'!$A$11:$A$49,0))</f>
        <v>Current 1.75DS, 2030 start, 'Expect the Unexpected' but with cheap CCS</v>
      </c>
      <c r="B397" s="15" t="s">
        <v>38</v>
      </c>
      <c r="C397" s="15" t="s">
        <v>71</v>
      </c>
      <c r="D397" s="15" t="s">
        <v>268</v>
      </c>
      <c r="E397" s="16">
        <v>13.930776255707762</v>
      </c>
      <c r="F397" s="16">
        <v>96.560908546679059</v>
      </c>
      <c r="G397" s="16">
        <v>269.93412382738461</v>
      </c>
      <c r="H397" s="16">
        <v>820.58695544865327</v>
      </c>
      <c r="I397" s="16">
        <v>3443.5049498138906</v>
      </c>
      <c r="J397" s="16">
        <v>7015.7278095979073</v>
      </c>
      <c r="K397" s="16">
        <v>11270.510337905491</v>
      </c>
      <c r="L397" s="16">
        <v>14435.942877634028</v>
      </c>
      <c r="M397" s="16">
        <v>18934.769216735087</v>
      </c>
      <c r="N397" s="16">
        <v>22565.236312405104</v>
      </c>
      <c r="O397" s="16">
        <v>26007.441738508787</v>
      </c>
    </row>
    <row r="398" spans="1:15" x14ac:dyDescent="0.3">
      <c r="A398" s="15" t="str">
        <f>INDEX('R1. Scenario specifications'!$C$11:$C$49,MATCH($B398,'R1. Scenario specifications'!$A$11:$A$49,0))</f>
        <v>Current 1.75DS, 2030 start, 'Expect the Unexpected' but with cheap CCS</v>
      </c>
      <c r="B398" s="15" t="s">
        <v>38</v>
      </c>
      <c r="C398" s="15" t="s">
        <v>72</v>
      </c>
      <c r="D398" s="15" t="s">
        <v>268</v>
      </c>
      <c r="E398" s="16">
        <v>11.2241111111111</v>
      </c>
      <c r="F398" s="16">
        <v>12.249511111111101</v>
      </c>
      <c r="G398" s="16">
        <v>13.0611055551111</v>
      </c>
      <c r="H398" s="16">
        <v>13.059905555111095</v>
      </c>
      <c r="I398" s="16">
        <v>13.247220770487646</v>
      </c>
      <c r="J398" s="16">
        <v>14.160927981505292</v>
      </c>
      <c r="K398" s="16">
        <v>18.559452668305422</v>
      </c>
      <c r="L398" s="16">
        <v>74.500923399151006</v>
      </c>
      <c r="M398" s="16">
        <v>74.497844683927212</v>
      </c>
      <c r="N398" s="16">
        <v>74.495044683927205</v>
      </c>
      <c r="O398" s="16">
        <v>74.492244683927197</v>
      </c>
    </row>
    <row r="399" spans="1:15" x14ac:dyDescent="0.3">
      <c r="A399" s="15" t="str">
        <f>INDEX('R1. Scenario specifications'!$C$11:$C$49,MATCH($B399,'R1. Scenario specifications'!$A$11:$A$49,0))</f>
        <v>Current 1.75DS, 2030 start, 'Expect the Unexpected' but with cheap CCS</v>
      </c>
      <c r="B399" s="15" t="s">
        <v>38</v>
      </c>
      <c r="C399" s="15" t="s">
        <v>76</v>
      </c>
      <c r="D399" s="15" t="s">
        <v>267</v>
      </c>
      <c r="E399" s="16">
        <v>0.31124745380476826</v>
      </c>
      <c r="F399" s="16">
        <v>0.28314462712947408</v>
      </c>
      <c r="G399" s="16">
        <v>0.23818010444900301</v>
      </c>
      <c r="H399" s="16">
        <v>0.15878673629933501</v>
      </c>
      <c r="I399" s="16">
        <v>7.9393368149667701E-2</v>
      </c>
      <c r="J399" s="16">
        <v>0</v>
      </c>
      <c r="K399" s="16">
        <v>0</v>
      </c>
      <c r="L399" s="16">
        <v>0</v>
      </c>
      <c r="M399" s="16">
        <v>0</v>
      </c>
      <c r="N399" s="16">
        <v>0</v>
      </c>
      <c r="O399" s="16">
        <v>0</v>
      </c>
    </row>
    <row r="400" spans="1:15" x14ac:dyDescent="0.3">
      <c r="A400" s="15" t="str">
        <f>INDEX('R1. Scenario specifications'!$C$11:$C$49,MATCH($B400,'R1. Scenario specifications'!$A$11:$A$49,0))</f>
        <v>Current 1.75DS, 2030 start, 'Expect the Unexpected' but with cheap CCS</v>
      </c>
      <c r="B400" s="15" t="s">
        <v>38</v>
      </c>
      <c r="C400" s="15" t="s">
        <v>73</v>
      </c>
      <c r="D400" s="15" t="s">
        <v>269</v>
      </c>
      <c r="E400" s="16">
        <v>217.76839471634247</v>
      </c>
      <c r="F400" s="16">
        <v>242.99857406704328</v>
      </c>
      <c r="G400" s="16">
        <v>365.36686102816446</v>
      </c>
      <c r="H400" s="16">
        <v>591.09736891590751</v>
      </c>
      <c r="I400" s="16">
        <v>2487.6768324413542</v>
      </c>
      <c r="J400" s="16">
        <v>4509.4647881497604</v>
      </c>
      <c r="K400" s="16">
        <v>7808.1639525813407</v>
      </c>
      <c r="L400" s="16">
        <v>10188.605310768928</v>
      </c>
      <c r="M400" s="16">
        <v>14951.923640886411</v>
      </c>
      <c r="N400" s="16">
        <v>20548.369954640344</v>
      </c>
      <c r="O400" s="16">
        <v>26377.439621489262</v>
      </c>
    </row>
    <row r="401" spans="1:15" x14ac:dyDescent="0.3">
      <c r="A401" s="15" t="str">
        <f>INDEX('R1. Scenario specifications'!$C$11:$C$49,MATCH($B401,'R1. Scenario specifications'!$A$11:$A$49,0))</f>
        <v>Current 1.75DS, 2020 start, 'Expect the Unexpected' but with cheap EVs</v>
      </c>
      <c r="B401" s="15" t="s">
        <v>39</v>
      </c>
      <c r="C401" s="15" t="s">
        <v>64</v>
      </c>
      <c r="D401" s="15" t="s">
        <v>262</v>
      </c>
      <c r="E401" s="16">
        <v>19.526838931037336</v>
      </c>
      <c r="F401" s="16">
        <v>26.293537578267138</v>
      </c>
      <c r="G401" s="16">
        <v>116.2027361393006</v>
      </c>
      <c r="H401" s="16">
        <v>526.69511683052315</v>
      </c>
      <c r="I401" s="16">
        <v>628.50356975110594</v>
      </c>
      <c r="J401" s="16">
        <v>568.93437958924369</v>
      </c>
      <c r="K401" s="16">
        <v>153.46106975916433</v>
      </c>
      <c r="L401" s="16">
        <v>46.925884672204035</v>
      </c>
      <c r="M401" s="16">
        <v>6.4876185974856302</v>
      </c>
      <c r="N401" s="16">
        <v>6.4876185974856302</v>
      </c>
      <c r="O401" s="16">
        <v>6.0033203534703503</v>
      </c>
    </row>
    <row r="402" spans="1:15" x14ac:dyDescent="0.3">
      <c r="A402" s="15" t="str">
        <f>INDEX('R1. Scenario specifications'!$C$11:$C$49,MATCH($B402,'R1. Scenario specifications'!$A$11:$A$49,0))</f>
        <v>Current 1.75DS, 2020 start, 'Expect the Unexpected' but with cheap EVs</v>
      </c>
      <c r="B402" s="15" t="s">
        <v>39</v>
      </c>
      <c r="C402" s="15" t="s">
        <v>74</v>
      </c>
      <c r="D402" s="15" t="s">
        <v>262</v>
      </c>
      <c r="E402" s="16">
        <v>0</v>
      </c>
      <c r="F402" s="16">
        <v>0</v>
      </c>
      <c r="G402" s="16">
        <v>0</v>
      </c>
      <c r="H402" s="16">
        <v>13.007217369108362</v>
      </c>
      <c r="I402" s="16">
        <v>90.631241183474202</v>
      </c>
      <c r="J402" s="16">
        <v>500.90895023019601</v>
      </c>
      <c r="K402" s="16">
        <v>1538.8972274146156</v>
      </c>
      <c r="L402" s="16">
        <v>2584.2423214375954</v>
      </c>
      <c r="M402" s="16">
        <v>3064.4025821706618</v>
      </c>
      <c r="N402" s="16">
        <v>3392.3859550727443</v>
      </c>
      <c r="O402" s="16">
        <v>3740.2651396802257</v>
      </c>
    </row>
    <row r="403" spans="1:15" x14ac:dyDescent="0.3">
      <c r="A403" s="15" t="str">
        <f>INDEX('R1. Scenario specifications'!$C$11:$C$49,MATCH($B403,'R1. Scenario specifications'!$A$11:$A$49,0))</f>
        <v>Current 1.75DS, 2020 start, 'Expect the Unexpected' but with cheap EVs</v>
      </c>
      <c r="B403" s="15" t="s">
        <v>39</v>
      </c>
      <c r="C403" s="15" t="s">
        <v>65</v>
      </c>
      <c r="D403" s="15" t="s">
        <v>263</v>
      </c>
      <c r="E403" s="16">
        <v>1559.1151167828541</v>
      </c>
      <c r="F403" s="16">
        <v>1805.0000000000007</v>
      </c>
      <c r="G403" s="16">
        <v>1805.0000000000007</v>
      </c>
      <c r="H403" s="16">
        <v>1442.4317981122215</v>
      </c>
      <c r="I403" s="16">
        <v>475.48267438420936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</row>
    <row r="404" spans="1:15" x14ac:dyDescent="0.3">
      <c r="A404" s="15" t="str">
        <f>INDEX('R1. Scenario specifications'!$C$11:$C$49,MATCH($B404,'R1. Scenario specifications'!$A$11:$A$49,0))</f>
        <v>Current 1.75DS, 2020 start, 'Expect the Unexpected' but with cheap EVs</v>
      </c>
      <c r="B404" s="15" t="s">
        <v>39</v>
      </c>
      <c r="C404" s="15" t="s">
        <v>66</v>
      </c>
      <c r="D404" s="15" t="s">
        <v>264</v>
      </c>
      <c r="E404" s="16">
        <v>1036.6918682936412</v>
      </c>
      <c r="F404" s="16">
        <v>1662.4440689496698</v>
      </c>
      <c r="G404" s="16">
        <v>2170.7398065245934</v>
      </c>
      <c r="H404" s="16">
        <v>2028.9387488156663</v>
      </c>
      <c r="I404" s="16">
        <v>1134.2303897139284</v>
      </c>
      <c r="J404" s="16">
        <v>905.79310162152524</v>
      </c>
      <c r="K404" s="16">
        <v>979.30564536678128</v>
      </c>
      <c r="L404" s="16">
        <v>872.68009084237747</v>
      </c>
      <c r="M404" s="16">
        <v>213.02527975941518</v>
      </c>
      <c r="N404" s="16">
        <v>315.36864590552</v>
      </c>
      <c r="O404" s="16">
        <v>324.73415389854176</v>
      </c>
    </row>
    <row r="405" spans="1:15" x14ac:dyDescent="0.3">
      <c r="A405" s="15" t="str">
        <f>INDEX('R1. Scenario specifications'!$C$11:$C$49,MATCH($B405,'R1. Scenario specifications'!$A$11:$A$49,0))</f>
        <v>Current 1.75DS, 2020 start, 'Expect the Unexpected' but with cheap EVs</v>
      </c>
      <c r="B405" s="15" t="s">
        <v>39</v>
      </c>
      <c r="C405" s="15" t="s">
        <v>75</v>
      </c>
      <c r="D405" s="15" t="s">
        <v>264</v>
      </c>
      <c r="E405" s="16">
        <v>0</v>
      </c>
      <c r="F405" s="16">
        <v>0</v>
      </c>
      <c r="G405" s="16">
        <v>0</v>
      </c>
      <c r="H405" s="16">
        <v>1.0004029999999999</v>
      </c>
      <c r="I405" s="16">
        <v>3.3302746909644303</v>
      </c>
      <c r="J405" s="16">
        <v>52.475892815746789</v>
      </c>
      <c r="K405" s="16">
        <v>135.32914176276884</v>
      </c>
      <c r="L405" s="16">
        <v>614.46383395461805</v>
      </c>
      <c r="M405" s="16">
        <v>1357.1110792008637</v>
      </c>
      <c r="N405" s="16">
        <v>1559.0513597897661</v>
      </c>
      <c r="O405" s="16">
        <v>1401.6761867746184</v>
      </c>
    </row>
    <row r="406" spans="1:15" x14ac:dyDescent="0.3">
      <c r="A406" s="15" t="str">
        <f>INDEX('R1. Scenario specifications'!$C$11:$C$49,MATCH($B406,'R1. Scenario specifications'!$A$11:$A$49,0))</f>
        <v>Current 1.75DS, 2020 start, 'Expect the Unexpected' but with cheap EVs</v>
      </c>
      <c r="B406" s="15" t="s">
        <v>39</v>
      </c>
      <c r="C406" s="15" t="s">
        <v>67</v>
      </c>
      <c r="D406" s="15" t="s">
        <v>267</v>
      </c>
      <c r="E406" s="16">
        <v>31.122062759818384</v>
      </c>
      <c r="F406" s="16">
        <v>28.670816918420648</v>
      </c>
      <c r="G406" s="16">
        <v>108.08507790610373</v>
      </c>
      <c r="H406" s="16">
        <v>153.75032540730504</v>
      </c>
      <c r="I406" s="16">
        <v>198.09135632954417</v>
      </c>
      <c r="J406" s="16">
        <v>266.56062502353961</v>
      </c>
      <c r="K406" s="16">
        <v>377.32484309069207</v>
      </c>
      <c r="L406" s="16">
        <v>460.07141790059814</v>
      </c>
      <c r="M406" s="16">
        <v>688.26629494000406</v>
      </c>
      <c r="N406" s="16">
        <v>907.33179022192905</v>
      </c>
      <c r="O406" s="16">
        <v>975.94683104224373</v>
      </c>
    </row>
    <row r="407" spans="1:15" x14ac:dyDescent="0.3">
      <c r="A407" s="15" t="str">
        <f>INDEX('R1. Scenario specifications'!$C$11:$C$49,MATCH($B407,'R1. Scenario specifications'!$A$11:$A$49,0))</f>
        <v>Current 1.75DS, 2020 start, 'Expect the Unexpected' but with cheap EVs</v>
      </c>
      <c r="B407" s="15" t="s">
        <v>39</v>
      </c>
      <c r="C407" s="15" t="s">
        <v>68</v>
      </c>
      <c r="D407" s="15" t="s">
        <v>265</v>
      </c>
      <c r="E407" s="16">
        <v>738.24098154394619</v>
      </c>
      <c r="F407" s="16">
        <v>742.10319821571034</v>
      </c>
      <c r="G407" s="16">
        <v>985.08724812164996</v>
      </c>
      <c r="H407" s="16">
        <v>1215.1873109788448</v>
      </c>
      <c r="I407" s="16">
        <v>1470.5961390186442</v>
      </c>
      <c r="J407" s="16">
        <v>1726.159037560838</v>
      </c>
      <c r="K407" s="16">
        <v>1903.4208743577385</v>
      </c>
      <c r="L407" s="16">
        <v>2156.340793285533</v>
      </c>
      <c r="M407" s="16">
        <v>2760.1689934154001</v>
      </c>
      <c r="N407" s="16">
        <v>3056.2854994468426</v>
      </c>
      <c r="O407" s="16">
        <v>3150.8902983778939</v>
      </c>
    </row>
    <row r="408" spans="1:15" x14ac:dyDescent="0.3">
      <c r="A408" s="15" t="str">
        <f>INDEX('R1. Scenario specifications'!$C$11:$C$49,MATCH($B408,'R1. Scenario specifications'!$A$11:$A$49,0))</f>
        <v>Current 1.75DS, 2020 start, 'Expect the Unexpected' but with cheap EVs</v>
      </c>
      <c r="B408" s="15" t="s">
        <v>39</v>
      </c>
      <c r="C408" s="15" t="s">
        <v>69</v>
      </c>
      <c r="D408" s="15" t="s">
        <v>266</v>
      </c>
      <c r="E408" s="16">
        <v>381.69394199846289</v>
      </c>
      <c r="F408" s="16">
        <v>393.99999999999972</v>
      </c>
      <c r="G408" s="16">
        <v>647.54384646462074</v>
      </c>
      <c r="H408" s="16">
        <v>602.70600668291604</v>
      </c>
      <c r="I408" s="16">
        <v>667.1129238971422</v>
      </c>
      <c r="J408" s="16">
        <v>912.87911132684269</v>
      </c>
      <c r="K408" s="16">
        <v>1085.9571221719211</v>
      </c>
      <c r="L408" s="16">
        <v>1241.6221117176408</v>
      </c>
      <c r="M408" s="16">
        <v>1357.3784120350824</v>
      </c>
      <c r="N408" s="16">
        <v>1435.2930515598571</v>
      </c>
      <c r="O408" s="16">
        <v>1465.0209245858262</v>
      </c>
    </row>
    <row r="409" spans="1:15" x14ac:dyDescent="0.3">
      <c r="A409" s="15" t="str">
        <f>INDEX('R1. Scenario specifications'!$C$11:$C$49,MATCH($B409,'R1. Scenario specifications'!$A$11:$A$49,0))</f>
        <v>Current 1.75DS, 2020 start, 'Expect the Unexpected' but with cheap EVs</v>
      </c>
      <c r="B409" s="15" t="s">
        <v>39</v>
      </c>
      <c r="C409" s="15" t="s">
        <v>70</v>
      </c>
      <c r="D409" s="15" t="s">
        <v>267</v>
      </c>
      <c r="E409" s="16">
        <v>431.38841726417206</v>
      </c>
      <c r="F409" s="16">
        <v>452.4364981864552</v>
      </c>
      <c r="G409" s="16">
        <v>452.8330666776244</v>
      </c>
      <c r="H409" s="16">
        <v>259.46010064906352</v>
      </c>
      <c r="I409" s="16">
        <v>131.4099804088213</v>
      </c>
      <c r="J409" s="16">
        <v>4.6405183972227384</v>
      </c>
      <c r="K409" s="16">
        <v>13.439606161582295</v>
      </c>
      <c r="L409" s="16">
        <v>57.452275427754984</v>
      </c>
      <c r="M409" s="16">
        <v>72.890552939606081</v>
      </c>
      <c r="N409" s="16">
        <v>163.26505374841179</v>
      </c>
      <c r="O409" s="16">
        <v>226.04882326534783</v>
      </c>
    </row>
    <row r="410" spans="1:15" x14ac:dyDescent="0.3">
      <c r="A410" s="15" t="str">
        <f>INDEX('R1. Scenario specifications'!$C$11:$C$49,MATCH($B410,'R1. Scenario specifications'!$A$11:$A$49,0))</f>
        <v>Current 1.75DS, 2020 start, 'Expect the Unexpected' but with cheap EVs</v>
      </c>
      <c r="B410" s="15" t="s">
        <v>39</v>
      </c>
      <c r="C410" s="15" t="s">
        <v>71</v>
      </c>
      <c r="D410" s="15" t="s">
        <v>268</v>
      </c>
      <c r="E410" s="16">
        <v>13.930776255707762</v>
      </c>
      <c r="F410" s="16">
        <v>96.560908546679059</v>
      </c>
      <c r="G410" s="16">
        <v>269.93412382738461</v>
      </c>
      <c r="H410" s="16">
        <v>1256.1336853891271</v>
      </c>
      <c r="I410" s="16">
        <v>4408.6673568825709</v>
      </c>
      <c r="J410" s="16">
        <v>6155.3798000540537</v>
      </c>
      <c r="K410" s="16">
        <v>8030.1150238235359</v>
      </c>
      <c r="L410" s="16">
        <v>12542.93580471011</v>
      </c>
      <c r="M410" s="16">
        <v>19124.30578590521</v>
      </c>
      <c r="N410" s="16">
        <v>23537.233066454788</v>
      </c>
      <c r="O410" s="16">
        <v>25925.769573124402</v>
      </c>
    </row>
    <row r="411" spans="1:15" x14ac:dyDescent="0.3">
      <c r="A411" s="15" t="str">
        <f>INDEX('R1. Scenario specifications'!$C$11:$C$49,MATCH($B411,'R1. Scenario specifications'!$A$11:$A$49,0))</f>
        <v>Current 1.75DS, 2020 start, 'Expect the Unexpected' but with cheap EVs</v>
      </c>
      <c r="B411" s="15" t="s">
        <v>39</v>
      </c>
      <c r="C411" s="15" t="s">
        <v>72</v>
      </c>
      <c r="D411" s="15" t="s">
        <v>268</v>
      </c>
      <c r="E411" s="16">
        <v>11.2241111111111</v>
      </c>
      <c r="F411" s="16">
        <v>12.249511111111101</v>
      </c>
      <c r="G411" s="16">
        <v>13.0611055551111</v>
      </c>
      <c r="H411" s="16">
        <v>13.059105551511097</v>
      </c>
      <c r="I411" s="16">
        <v>13.0590282828668</v>
      </c>
      <c r="J411" s="16">
        <v>13.066670522532259</v>
      </c>
      <c r="K411" s="16">
        <v>13.111286046827615</v>
      </c>
      <c r="L411" s="16">
        <v>65.764521412960192</v>
      </c>
      <c r="M411" s="16">
        <v>93.387318542155384</v>
      </c>
      <c r="N411" s="16">
        <v>93.38491854215539</v>
      </c>
      <c r="O411" s="16">
        <v>93.382518542155466</v>
      </c>
    </row>
    <row r="412" spans="1:15" x14ac:dyDescent="0.3">
      <c r="A412" s="15" t="str">
        <f>INDEX('R1. Scenario specifications'!$C$11:$C$49,MATCH($B412,'R1. Scenario specifications'!$A$11:$A$49,0))</f>
        <v>Current 1.75DS, 2020 start, 'Expect the Unexpected' but with cheap EVs</v>
      </c>
      <c r="B412" s="15" t="s">
        <v>39</v>
      </c>
      <c r="C412" s="15" t="s">
        <v>76</v>
      </c>
      <c r="D412" s="15" t="s">
        <v>267</v>
      </c>
      <c r="E412" s="16">
        <v>0.31124745380476826</v>
      </c>
      <c r="F412" s="16">
        <v>0.28314462712947408</v>
      </c>
      <c r="G412" s="16">
        <v>0.23818010444900301</v>
      </c>
      <c r="H412" s="16">
        <v>0.15878673629933501</v>
      </c>
      <c r="I412" s="16">
        <v>7.9393368149667701E-2</v>
      </c>
      <c r="J412" s="16">
        <v>0</v>
      </c>
      <c r="K412" s="16">
        <v>0</v>
      </c>
      <c r="L412" s="16">
        <v>0</v>
      </c>
      <c r="M412" s="16">
        <v>0</v>
      </c>
      <c r="N412" s="16">
        <v>0</v>
      </c>
      <c r="O412" s="16">
        <v>0</v>
      </c>
    </row>
    <row r="413" spans="1:15" x14ac:dyDescent="0.3">
      <c r="A413" s="15" t="str">
        <f>INDEX('R1. Scenario specifications'!$C$11:$C$49,MATCH($B413,'R1. Scenario specifications'!$A$11:$A$49,0))</f>
        <v>Current 1.75DS, 2020 start, 'Expect the Unexpected' but with cheap EVs</v>
      </c>
      <c r="B413" s="15" t="s">
        <v>39</v>
      </c>
      <c r="C413" s="15" t="s">
        <v>73</v>
      </c>
      <c r="D413" s="15" t="s">
        <v>269</v>
      </c>
      <c r="E413" s="16">
        <v>217.76839471634247</v>
      </c>
      <c r="F413" s="16">
        <v>242.99857406704328</v>
      </c>
      <c r="G413" s="16">
        <v>365.36686102816446</v>
      </c>
      <c r="H413" s="16">
        <v>1557.4317328666416</v>
      </c>
      <c r="I413" s="16">
        <v>3667.9988705402179</v>
      </c>
      <c r="J413" s="16">
        <v>4634.4215235071952</v>
      </c>
      <c r="K413" s="16">
        <v>6839.3626986282725</v>
      </c>
      <c r="L413" s="16">
        <v>10477.373709000294</v>
      </c>
      <c r="M413" s="16">
        <v>16663.471796114296</v>
      </c>
      <c r="N413" s="16">
        <v>22451.987715181105</v>
      </c>
      <c r="O413" s="16">
        <v>26916.583641800185</v>
      </c>
    </row>
    <row r="414" spans="1:15" x14ac:dyDescent="0.3">
      <c r="A414" s="15" t="str">
        <f>INDEX('R1. Scenario specifications'!$C$11:$C$49,MATCH($B414,'R1. Scenario specifications'!$A$11:$A$49,0))</f>
        <v>Current 1.75DS, 2030 start, 'Expect the Unexpected' but with cheap EVs</v>
      </c>
      <c r="B414" s="15" t="s">
        <v>40</v>
      </c>
      <c r="C414" s="15" t="s">
        <v>64</v>
      </c>
      <c r="D414" s="15" t="s">
        <v>262</v>
      </c>
      <c r="E414" s="16">
        <v>19.526838931037336</v>
      </c>
      <c r="F414" s="16">
        <v>26.293537578267138</v>
      </c>
      <c r="G414" s="16">
        <v>116.2027361393006</v>
      </c>
      <c r="H414" s="16">
        <v>450.71847138715748</v>
      </c>
      <c r="I414" s="16">
        <v>784.58886326738116</v>
      </c>
      <c r="J414" s="16">
        <v>745.43285876584116</v>
      </c>
      <c r="K414" s="16">
        <v>405.9361943791265</v>
      </c>
      <c r="L414" s="16">
        <v>62.472103430166705</v>
      </c>
      <c r="M414" s="16">
        <v>5.4799259372486899</v>
      </c>
      <c r="N414" s="16">
        <v>11.716704667186921</v>
      </c>
      <c r="O414" s="16">
        <v>11.716704667186921</v>
      </c>
    </row>
    <row r="415" spans="1:15" x14ac:dyDescent="0.3">
      <c r="A415" s="15" t="str">
        <f>INDEX('R1. Scenario specifications'!$C$11:$C$49,MATCH($B415,'R1. Scenario specifications'!$A$11:$A$49,0))</f>
        <v>Current 1.75DS, 2030 start, 'Expect the Unexpected' but with cheap EVs</v>
      </c>
      <c r="B415" s="15" t="s">
        <v>40</v>
      </c>
      <c r="C415" s="15" t="s">
        <v>74</v>
      </c>
      <c r="D415" s="15" t="s">
        <v>262</v>
      </c>
      <c r="E415" s="16">
        <v>0</v>
      </c>
      <c r="F415" s="16">
        <v>0</v>
      </c>
      <c r="G415" s="16">
        <v>0</v>
      </c>
      <c r="H415" s="16">
        <v>0</v>
      </c>
      <c r="I415" s="16">
        <v>14.596777633010237</v>
      </c>
      <c r="J415" s="16">
        <v>302.38788413576924</v>
      </c>
      <c r="K415" s="16">
        <v>1835.6124558407125</v>
      </c>
      <c r="L415" s="16">
        <v>3341.3392581642083</v>
      </c>
      <c r="M415" s="16">
        <v>3425.508771813581</v>
      </c>
      <c r="N415" s="16">
        <v>3310.7844427322275</v>
      </c>
      <c r="O415" s="16">
        <v>3587.1523221432253</v>
      </c>
    </row>
    <row r="416" spans="1:15" x14ac:dyDescent="0.3">
      <c r="A416" s="15" t="str">
        <f>INDEX('R1. Scenario specifications'!$C$11:$C$49,MATCH($B416,'R1. Scenario specifications'!$A$11:$A$49,0))</f>
        <v>Current 1.75DS, 2030 start, 'Expect the Unexpected' but with cheap EVs</v>
      </c>
      <c r="B416" s="15" t="s">
        <v>40</v>
      </c>
      <c r="C416" s="15" t="s">
        <v>65</v>
      </c>
      <c r="D416" s="15" t="s">
        <v>263</v>
      </c>
      <c r="E416" s="16">
        <v>1559.1151167828541</v>
      </c>
      <c r="F416" s="16">
        <v>1805.0000000000007</v>
      </c>
      <c r="G416" s="16">
        <v>1805.0000000000007</v>
      </c>
      <c r="H416" s="16">
        <v>1442.4317981122215</v>
      </c>
      <c r="I416" s="16">
        <v>475.48267438420936</v>
      </c>
      <c r="J416" s="16">
        <v>0</v>
      </c>
      <c r="K416" s="16">
        <v>0</v>
      </c>
      <c r="L416" s="16">
        <v>0</v>
      </c>
      <c r="M416" s="16">
        <v>0</v>
      </c>
      <c r="N416" s="16">
        <v>0</v>
      </c>
      <c r="O416" s="16">
        <v>0</v>
      </c>
    </row>
    <row r="417" spans="1:15" x14ac:dyDescent="0.3">
      <c r="A417" s="15" t="str">
        <f>INDEX('R1. Scenario specifications'!$C$11:$C$49,MATCH($B417,'R1. Scenario specifications'!$A$11:$A$49,0))</f>
        <v>Current 1.75DS, 2030 start, 'Expect the Unexpected' but with cheap EVs</v>
      </c>
      <c r="B417" s="15" t="s">
        <v>40</v>
      </c>
      <c r="C417" s="15" t="s">
        <v>66</v>
      </c>
      <c r="D417" s="15" t="s">
        <v>264</v>
      </c>
      <c r="E417" s="16">
        <v>1036.6918682936412</v>
      </c>
      <c r="F417" s="16">
        <v>1662.4440689496698</v>
      </c>
      <c r="G417" s="16">
        <v>2170.7398065245934</v>
      </c>
      <c r="H417" s="16">
        <v>2025.6229693718635</v>
      </c>
      <c r="I417" s="16">
        <v>1230.2279333466968</v>
      </c>
      <c r="J417" s="16">
        <v>831.60090593513019</v>
      </c>
      <c r="K417" s="16">
        <v>898.59424936320499</v>
      </c>
      <c r="L417" s="16">
        <v>620.98352004636934</v>
      </c>
      <c r="M417" s="16">
        <v>106.5286344286841</v>
      </c>
      <c r="N417" s="16">
        <v>281.21759112525683</v>
      </c>
      <c r="O417" s="16">
        <v>327.05300696993692</v>
      </c>
    </row>
    <row r="418" spans="1:15" x14ac:dyDescent="0.3">
      <c r="A418" s="15" t="str">
        <f>INDEX('R1. Scenario specifications'!$C$11:$C$49,MATCH($B418,'R1. Scenario specifications'!$A$11:$A$49,0))</f>
        <v>Current 1.75DS, 2030 start, 'Expect the Unexpected' but with cheap EVs</v>
      </c>
      <c r="B418" s="15" t="s">
        <v>40</v>
      </c>
      <c r="C418" s="15" t="s">
        <v>75</v>
      </c>
      <c r="D418" s="15" t="s">
        <v>264</v>
      </c>
      <c r="E418" s="16">
        <v>0</v>
      </c>
      <c r="F418" s="16">
        <v>0</v>
      </c>
      <c r="G418" s="16">
        <v>0</v>
      </c>
      <c r="H418" s="16">
        <v>0</v>
      </c>
      <c r="I418" s="16">
        <v>0.40926736698976601</v>
      </c>
      <c r="J418" s="16">
        <v>9.3956099965938193</v>
      </c>
      <c r="K418" s="16">
        <v>79.661730765070075</v>
      </c>
      <c r="L418" s="16">
        <v>490.27516384709617</v>
      </c>
      <c r="M418" s="16">
        <v>1097.3425864836713</v>
      </c>
      <c r="N418" s="16">
        <v>1302.1349813023078</v>
      </c>
      <c r="O418" s="16">
        <v>1410.6686121339699</v>
      </c>
    </row>
    <row r="419" spans="1:15" x14ac:dyDescent="0.3">
      <c r="A419" s="15" t="str">
        <f>INDEX('R1. Scenario specifications'!$C$11:$C$49,MATCH($B419,'R1. Scenario specifications'!$A$11:$A$49,0))</f>
        <v>Current 1.75DS, 2030 start, 'Expect the Unexpected' but with cheap EVs</v>
      </c>
      <c r="B419" s="15" t="s">
        <v>40</v>
      </c>
      <c r="C419" s="15" t="s">
        <v>67</v>
      </c>
      <c r="D419" s="15" t="s">
        <v>267</v>
      </c>
      <c r="E419" s="16">
        <v>31.122062759818384</v>
      </c>
      <c r="F419" s="16">
        <v>28.670816918420648</v>
      </c>
      <c r="G419" s="16">
        <v>108.08507790610373</v>
      </c>
      <c r="H419" s="16">
        <v>153.75032540730504</v>
      </c>
      <c r="I419" s="16">
        <v>220.48731380049719</v>
      </c>
      <c r="J419" s="16">
        <v>400.95006940619987</v>
      </c>
      <c r="K419" s="16">
        <v>637.54931113651344</v>
      </c>
      <c r="L419" s="16">
        <v>634.52306150223615</v>
      </c>
      <c r="M419" s="16">
        <v>672.12195758105338</v>
      </c>
      <c r="N419" s="16">
        <v>872.26552244431582</v>
      </c>
      <c r="O419" s="16">
        <v>974.81106455750341</v>
      </c>
    </row>
    <row r="420" spans="1:15" x14ac:dyDescent="0.3">
      <c r="A420" s="15" t="str">
        <f>INDEX('R1. Scenario specifications'!$C$11:$C$49,MATCH($B420,'R1. Scenario specifications'!$A$11:$A$49,0))</f>
        <v>Current 1.75DS, 2030 start, 'Expect the Unexpected' but with cheap EVs</v>
      </c>
      <c r="B420" s="15" t="s">
        <v>40</v>
      </c>
      <c r="C420" s="15" t="s">
        <v>68</v>
      </c>
      <c r="D420" s="15" t="s">
        <v>265</v>
      </c>
      <c r="E420" s="16">
        <v>738.24098154394619</v>
      </c>
      <c r="F420" s="16">
        <v>742.10319821571034</v>
      </c>
      <c r="G420" s="16">
        <v>985.08724812164996</v>
      </c>
      <c r="H420" s="16">
        <v>1189.6433262038427</v>
      </c>
      <c r="I420" s="16">
        <v>1386.0688630539414</v>
      </c>
      <c r="J420" s="16">
        <v>2081.1986509232843</v>
      </c>
      <c r="K420" s="16">
        <v>2363.070275507439</v>
      </c>
      <c r="L420" s="16">
        <v>2499.298588360246</v>
      </c>
      <c r="M420" s="16">
        <v>2886.3093070305949</v>
      </c>
      <c r="N420" s="16">
        <v>3121.7593085386825</v>
      </c>
      <c r="O420" s="16">
        <v>3252.2190982512393</v>
      </c>
    </row>
    <row r="421" spans="1:15" x14ac:dyDescent="0.3">
      <c r="A421" s="15" t="str">
        <f>INDEX('R1. Scenario specifications'!$C$11:$C$49,MATCH($B421,'R1. Scenario specifications'!$A$11:$A$49,0))</f>
        <v>Current 1.75DS, 2030 start, 'Expect the Unexpected' but with cheap EVs</v>
      </c>
      <c r="B421" s="15" t="s">
        <v>40</v>
      </c>
      <c r="C421" s="15" t="s">
        <v>69</v>
      </c>
      <c r="D421" s="15" t="s">
        <v>266</v>
      </c>
      <c r="E421" s="16">
        <v>381.69394199846289</v>
      </c>
      <c r="F421" s="16">
        <v>393.99999999999972</v>
      </c>
      <c r="G421" s="16">
        <v>647.54384646462074</v>
      </c>
      <c r="H421" s="16">
        <v>602.70600668291604</v>
      </c>
      <c r="I421" s="16">
        <v>591.32250202718751</v>
      </c>
      <c r="J421" s="16">
        <v>939.3279360694188</v>
      </c>
      <c r="K421" s="16">
        <v>1142.0297893246445</v>
      </c>
      <c r="L421" s="16">
        <v>1222.0809940880504</v>
      </c>
      <c r="M421" s="16">
        <v>1340.7847174820395</v>
      </c>
      <c r="N421" s="16">
        <v>1445.543381650604</v>
      </c>
      <c r="O421" s="16">
        <v>1438.0749339659515</v>
      </c>
    </row>
    <row r="422" spans="1:15" x14ac:dyDescent="0.3">
      <c r="A422" s="15" t="str">
        <f>INDEX('R1. Scenario specifications'!$C$11:$C$49,MATCH($B422,'R1. Scenario specifications'!$A$11:$A$49,0))</f>
        <v>Current 1.75DS, 2030 start, 'Expect the Unexpected' but with cheap EVs</v>
      </c>
      <c r="B422" s="15" t="s">
        <v>40</v>
      </c>
      <c r="C422" s="15" t="s">
        <v>70</v>
      </c>
      <c r="D422" s="15" t="s">
        <v>267</v>
      </c>
      <c r="E422" s="16">
        <v>431.38841726417206</v>
      </c>
      <c r="F422" s="16">
        <v>452.4364981864552</v>
      </c>
      <c r="G422" s="16">
        <v>452.8330666776244</v>
      </c>
      <c r="H422" s="16">
        <v>253.07952391009411</v>
      </c>
      <c r="I422" s="16">
        <v>126.94070908007475</v>
      </c>
      <c r="J422" s="16">
        <v>6.4614944896070519</v>
      </c>
      <c r="K422" s="16">
        <v>3.5124520800353514</v>
      </c>
      <c r="L422" s="16">
        <v>62.18641500397365</v>
      </c>
      <c r="M422" s="16">
        <v>79.108539059592871</v>
      </c>
      <c r="N422" s="16">
        <v>99.775110863414596</v>
      </c>
      <c r="O422" s="16">
        <v>179.1258790565908</v>
      </c>
    </row>
    <row r="423" spans="1:15" x14ac:dyDescent="0.3">
      <c r="A423" s="15" t="str">
        <f>INDEX('R1. Scenario specifications'!$C$11:$C$49,MATCH($B423,'R1. Scenario specifications'!$A$11:$A$49,0))</f>
        <v>Current 1.75DS, 2030 start, 'Expect the Unexpected' but with cheap EVs</v>
      </c>
      <c r="B423" s="15" t="s">
        <v>40</v>
      </c>
      <c r="C423" s="15" t="s">
        <v>71</v>
      </c>
      <c r="D423" s="15" t="s">
        <v>268</v>
      </c>
      <c r="E423" s="16">
        <v>13.930776255707762</v>
      </c>
      <c r="F423" s="16">
        <v>96.560908546679059</v>
      </c>
      <c r="G423" s="16">
        <v>269.93412382738461</v>
      </c>
      <c r="H423" s="16">
        <v>820.58695544865327</v>
      </c>
      <c r="I423" s="16">
        <v>3636.512151035678</v>
      </c>
      <c r="J423" s="16">
        <v>7433.4223421343995</v>
      </c>
      <c r="K423" s="16">
        <v>11113.660839632821</v>
      </c>
      <c r="L423" s="16">
        <v>14178.430534451532</v>
      </c>
      <c r="M423" s="16">
        <v>18603.651466362891</v>
      </c>
      <c r="N423" s="16">
        <v>22395.180935531189</v>
      </c>
      <c r="O423" s="16">
        <v>25664.203983069092</v>
      </c>
    </row>
    <row r="424" spans="1:15" x14ac:dyDescent="0.3">
      <c r="A424" s="15" t="str">
        <f>INDEX('R1. Scenario specifications'!$C$11:$C$49,MATCH($B424,'R1. Scenario specifications'!$A$11:$A$49,0))</f>
        <v>Current 1.75DS, 2030 start, 'Expect the Unexpected' but with cheap EVs</v>
      </c>
      <c r="B424" s="15" t="s">
        <v>40</v>
      </c>
      <c r="C424" s="15" t="s">
        <v>72</v>
      </c>
      <c r="D424" s="15" t="s">
        <v>268</v>
      </c>
      <c r="E424" s="16">
        <v>11.2241111111111</v>
      </c>
      <c r="F424" s="16">
        <v>12.249511111111101</v>
      </c>
      <c r="G424" s="16">
        <v>13.0611055551111</v>
      </c>
      <c r="H424" s="16">
        <v>13.059905555111095</v>
      </c>
      <c r="I424" s="16">
        <v>13.246921203614319</v>
      </c>
      <c r="J424" s="16">
        <v>14.159888014954106</v>
      </c>
      <c r="K424" s="16">
        <v>18.549839750980297</v>
      </c>
      <c r="L424" s="16">
        <v>41.31255286620857</v>
      </c>
      <c r="M424" s="16">
        <v>41.309249876170178</v>
      </c>
      <c r="N424" s="16">
        <v>41.306449876170177</v>
      </c>
      <c r="O424" s="16">
        <v>41.303895214417665</v>
      </c>
    </row>
    <row r="425" spans="1:15" x14ac:dyDescent="0.3">
      <c r="A425" s="15" t="str">
        <f>INDEX('R1. Scenario specifications'!$C$11:$C$49,MATCH($B425,'R1. Scenario specifications'!$A$11:$A$49,0))</f>
        <v>Current 1.75DS, 2030 start, 'Expect the Unexpected' but with cheap EVs</v>
      </c>
      <c r="B425" s="15" t="s">
        <v>40</v>
      </c>
      <c r="C425" s="15" t="s">
        <v>76</v>
      </c>
      <c r="D425" s="15" t="s">
        <v>267</v>
      </c>
      <c r="E425" s="16">
        <v>0.31124745380476826</v>
      </c>
      <c r="F425" s="16">
        <v>0.28314462712947408</v>
      </c>
      <c r="G425" s="16">
        <v>0.23818010444900301</v>
      </c>
      <c r="H425" s="16">
        <v>0.15878673629933501</v>
      </c>
      <c r="I425" s="16">
        <v>7.9393368149667701E-2</v>
      </c>
      <c r="J425" s="16">
        <v>0</v>
      </c>
      <c r="K425" s="16">
        <v>0</v>
      </c>
      <c r="L425" s="16">
        <v>0</v>
      </c>
      <c r="M425" s="16">
        <v>0</v>
      </c>
      <c r="N425" s="16">
        <v>0</v>
      </c>
      <c r="O425" s="16">
        <v>0</v>
      </c>
    </row>
    <row r="426" spans="1:15" x14ac:dyDescent="0.3">
      <c r="A426" s="15" t="str">
        <f>INDEX('R1. Scenario specifications'!$C$11:$C$49,MATCH($B426,'R1. Scenario specifications'!$A$11:$A$49,0))</f>
        <v>Current 1.75DS, 2030 start, 'Expect the Unexpected' but with cheap EVs</v>
      </c>
      <c r="B426" s="15" t="s">
        <v>40</v>
      </c>
      <c r="C426" s="15" t="s">
        <v>73</v>
      </c>
      <c r="D426" s="15" t="s">
        <v>269</v>
      </c>
      <c r="E426" s="16">
        <v>217.76839471634247</v>
      </c>
      <c r="F426" s="16">
        <v>242.99857406704328</v>
      </c>
      <c r="G426" s="16">
        <v>365.36686102816446</v>
      </c>
      <c r="H426" s="16">
        <v>591.09736891590751</v>
      </c>
      <c r="I426" s="16">
        <v>2485.7797075399867</v>
      </c>
      <c r="J426" s="16">
        <v>5318.6329300018215</v>
      </c>
      <c r="K426" s="16">
        <v>8816.2916570533198</v>
      </c>
      <c r="L426" s="16">
        <v>10541.992320233741</v>
      </c>
      <c r="M426" s="16">
        <v>15581.841118915605</v>
      </c>
      <c r="N426" s="16">
        <v>21090.445344009058</v>
      </c>
      <c r="O426" s="16">
        <v>26625.01289966506</v>
      </c>
    </row>
    <row r="427" spans="1:15" x14ac:dyDescent="0.3">
      <c r="A427" s="15" t="str">
        <f>INDEX('R1. Scenario specifications'!$C$11:$C$49,MATCH($B427,'R1. Scenario specifications'!$A$11:$A$49,0))</f>
        <v>Current 1.75DS, 2020 start, 'Expect the Unexpected' but with cheap energy efficiency</v>
      </c>
      <c r="B427" s="15" t="s">
        <v>41</v>
      </c>
      <c r="C427" s="15" t="s">
        <v>64</v>
      </c>
      <c r="D427" s="15" t="s">
        <v>262</v>
      </c>
      <c r="E427" s="16">
        <v>19.526838931037336</v>
      </c>
      <c r="F427" s="16">
        <v>26.293537578267138</v>
      </c>
      <c r="G427" s="16">
        <v>116.2027361393006</v>
      </c>
      <c r="H427" s="16">
        <v>451.42884795511878</v>
      </c>
      <c r="I427" s="16">
        <v>503.28070517010127</v>
      </c>
      <c r="J427" s="16">
        <v>437.30867891487981</v>
      </c>
      <c r="K427" s="16">
        <v>97.101637960205181</v>
      </c>
      <c r="L427" s="16">
        <v>35.656081676485677</v>
      </c>
      <c r="M427" s="16">
        <v>4.0587280407057102</v>
      </c>
      <c r="N427" s="16">
        <v>6.20821277762</v>
      </c>
      <c r="O427" s="16">
        <v>6.20821277762</v>
      </c>
    </row>
    <row r="428" spans="1:15" x14ac:dyDescent="0.3">
      <c r="A428" s="15" t="str">
        <f>INDEX('R1. Scenario specifications'!$C$11:$C$49,MATCH($B428,'R1. Scenario specifications'!$A$11:$A$49,0))</f>
        <v>Current 1.75DS, 2020 start, 'Expect the Unexpected' but with cheap energy efficiency</v>
      </c>
      <c r="B428" s="15" t="s">
        <v>41</v>
      </c>
      <c r="C428" s="15" t="s">
        <v>74</v>
      </c>
      <c r="D428" s="15" t="s">
        <v>262</v>
      </c>
      <c r="E428" s="16">
        <v>0</v>
      </c>
      <c r="F428" s="16">
        <v>0</v>
      </c>
      <c r="G428" s="16">
        <v>0</v>
      </c>
      <c r="H428" s="16">
        <v>9.5729188346700305</v>
      </c>
      <c r="I428" s="16">
        <v>67.420646299194132</v>
      </c>
      <c r="J428" s="16">
        <v>337.608122309446</v>
      </c>
      <c r="K428" s="16">
        <v>1187.1555063691296</v>
      </c>
      <c r="L428" s="16">
        <v>2183.9760062777746</v>
      </c>
      <c r="M428" s="16">
        <v>2800.5618568677073</v>
      </c>
      <c r="N428" s="16">
        <v>3256.1842262896616</v>
      </c>
      <c r="O428" s="16">
        <v>3549.62455088149</v>
      </c>
    </row>
    <row r="429" spans="1:15" x14ac:dyDescent="0.3">
      <c r="A429" s="15" t="str">
        <f>INDEX('R1. Scenario specifications'!$C$11:$C$49,MATCH($B429,'R1. Scenario specifications'!$A$11:$A$49,0))</f>
        <v>Current 1.75DS, 2020 start, 'Expect the Unexpected' but with cheap energy efficiency</v>
      </c>
      <c r="B429" s="15" t="s">
        <v>41</v>
      </c>
      <c r="C429" s="15" t="s">
        <v>65</v>
      </c>
      <c r="D429" s="15" t="s">
        <v>263</v>
      </c>
      <c r="E429" s="16">
        <v>1559.1151167828541</v>
      </c>
      <c r="F429" s="16">
        <v>1805.0000000000007</v>
      </c>
      <c r="G429" s="16">
        <v>1805.0000000000007</v>
      </c>
      <c r="H429" s="16">
        <v>1442.4317981122215</v>
      </c>
      <c r="I429" s="16">
        <v>475.48267438420936</v>
      </c>
      <c r="J429" s="16">
        <v>0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</row>
    <row r="430" spans="1:15" x14ac:dyDescent="0.3">
      <c r="A430" s="15" t="str">
        <f>INDEX('R1. Scenario specifications'!$C$11:$C$49,MATCH($B430,'R1. Scenario specifications'!$A$11:$A$49,0))</f>
        <v>Current 1.75DS, 2020 start, 'Expect the Unexpected' but with cheap energy efficiency</v>
      </c>
      <c r="B430" s="15" t="s">
        <v>41</v>
      </c>
      <c r="C430" s="15" t="s">
        <v>66</v>
      </c>
      <c r="D430" s="15" t="s">
        <v>264</v>
      </c>
      <c r="E430" s="16">
        <v>1036.6918682936412</v>
      </c>
      <c r="F430" s="16">
        <v>1662.4440689496698</v>
      </c>
      <c r="G430" s="16">
        <v>2170.7398065245934</v>
      </c>
      <c r="H430" s="16">
        <v>2024.314132330808</v>
      </c>
      <c r="I430" s="16">
        <v>991.16278426821839</v>
      </c>
      <c r="J430" s="16">
        <v>262.747198225793</v>
      </c>
      <c r="K430" s="16">
        <v>347.86607825858755</v>
      </c>
      <c r="L430" s="16">
        <v>447.88677007646106</v>
      </c>
      <c r="M430" s="16">
        <v>257.19969760313268</v>
      </c>
      <c r="N430" s="16">
        <v>232.55282551039272</v>
      </c>
      <c r="O430" s="16">
        <v>273.61858024392768</v>
      </c>
    </row>
    <row r="431" spans="1:15" x14ac:dyDescent="0.3">
      <c r="A431" s="15" t="str">
        <f>INDEX('R1. Scenario specifications'!$C$11:$C$49,MATCH($B431,'R1. Scenario specifications'!$A$11:$A$49,0))</f>
        <v>Current 1.75DS, 2020 start, 'Expect the Unexpected' but with cheap energy efficiency</v>
      </c>
      <c r="B431" s="15" t="s">
        <v>41</v>
      </c>
      <c r="C431" s="15" t="s">
        <v>75</v>
      </c>
      <c r="D431" s="15" t="s">
        <v>264</v>
      </c>
      <c r="E431" s="16">
        <v>0</v>
      </c>
      <c r="F431" s="16">
        <v>0</v>
      </c>
      <c r="G431" s="16">
        <v>0</v>
      </c>
      <c r="H431" s="16">
        <v>0.12862845927217301</v>
      </c>
      <c r="I431" s="16">
        <v>0.29279459054394003</v>
      </c>
      <c r="J431" s="16">
        <v>14.452203852301841</v>
      </c>
      <c r="K431" s="16">
        <v>46.808139201894662</v>
      </c>
      <c r="L431" s="16">
        <v>112.99733062080412</v>
      </c>
      <c r="M431" s="16">
        <v>276.49296346950001</v>
      </c>
      <c r="N431" s="16">
        <v>424.9182539131865</v>
      </c>
      <c r="O431" s="16">
        <v>468.10018558927231</v>
      </c>
    </row>
    <row r="432" spans="1:15" x14ac:dyDescent="0.3">
      <c r="A432" s="15" t="str">
        <f>INDEX('R1. Scenario specifications'!$C$11:$C$49,MATCH($B432,'R1. Scenario specifications'!$A$11:$A$49,0))</f>
        <v>Current 1.75DS, 2020 start, 'Expect the Unexpected' but with cheap energy efficiency</v>
      </c>
      <c r="B432" s="15" t="s">
        <v>41</v>
      </c>
      <c r="C432" s="15" t="s">
        <v>67</v>
      </c>
      <c r="D432" s="15" t="s">
        <v>267</v>
      </c>
      <c r="E432" s="16">
        <v>31.122062759818384</v>
      </c>
      <c r="F432" s="16">
        <v>28.670816918420648</v>
      </c>
      <c r="G432" s="16">
        <v>108.08507790610373</v>
      </c>
      <c r="H432" s="16">
        <v>153.5376466030051</v>
      </c>
      <c r="I432" s="16">
        <v>197.50811919135037</v>
      </c>
      <c r="J432" s="16">
        <v>244.42564946665669</v>
      </c>
      <c r="K432" s="16">
        <v>239.48211024911012</v>
      </c>
      <c r="L432" s="16">
        <v>256.05587298178898</v>
      </c>
      <c r="M432" s="16">
        <v>385.74777409785554</v>
      </c>
      <c r="N432" s="16">
        <v>542.83030981034551</v>
      </c>
      <c r="O432" s="16">
        <v>751.37182088480176</v>
      </c>
    </row>
    <row r="433" spans="1:15" x14ac:dyDescent="0.3">
      <c r="A433" s="15" t="str">
        <f>INDEX('R1. Scenario specifications'!$C$11:$C$49,MATCH($B433,'R1. Scenario specifications'!$A$11:$A$49,0))</f>
        <v>Current 1.75DS, 2020 start, 'Expect the Unexpected' but with cheap energy efficiency</v>
      </c>
      <c r="B433" s="15" t="s">
        <v>41</v>
      </c>
      <c r="C433" s="15" t="s">
        <v>68</v>
      </c>
      <c r="D433" s="15" t="s">
        <v>265</v>
      </c>
      <c r="E433" s="16">
        <v>738.24098154394619</v>
      </c>
      <c r="F433" s="16">
        <v>742.10319821571034</v>
      </c>
      <c r="G433" s="16">
        <v>985.08724812164996</v>
      </c>
      <c r="H433" s="16">
        <v>1198.8454835697912</v>
      </c>
      <c r="I433" s="16">
        <v>1360.9945107513772</v>
      </c>
      <c r="J433" s="16">
        <v>1527.0394944234838</v>
      </c>
      <c r="K433" s="16">
        <v>1655.7272936629854</v>
      </c>
      <c r="L433" s="16">
        <v>1772.0572371047549</v>
      </c>
      <c r="M433" s="16">
        <v>2314.1963173555073</v>
      </c>
      <c r="N433" s="16">
        <v>2589.7398847189493</v>
      </c>
      <c r="O433" s="16">
        <v>2735.0118872885182</v>
      </c>
    </row>
    <row r="434" spans="1:15" x14ac:dyDescent="0.3">
      <c r="A434" s="15" t="str">
        <f>INDEX('R1. Scenario specifications'!$C$11:$C$49,MATCH($B434,'R1. Scenario specifications'!$A$11:$A$49,0))</f>
        <v>Current 1.75DS, 2020 start, 'Expect the Unexpected' but with cheap energy efficiency</v>
      </c>
      <c r="B434" s="15" t="s">
        <v>41</v>
      </c>
      <c r="C434" s="15" t="s">
        <v>69</v>
      </c>
      <c r="D434" s="15" t="s">
        <v>266</v>
      </c>
      <c r="E434" s="16">
        <v>381.69394199846289</v>
      </c>
      <c r="F434" s="16">
        <v>393.99999999999972</v>
      </c>
      <c r="G434" s="16">
        <v>647.54384646462074</v>
      </c>
      <c r="H434" s="16">
        <v>602.70600668291604</v>
      </c>
      <c r="I434" s="16">
        <v>629.99247065117447</v>
      </c>
      <c r="J434" s="16">
        <v>793.7364145888813</v>
      </c>
      <c r="K434" s="16">
        <v>845.55861308520514</v>
      </c>
      <c r="L434" s="16">
        <v>964.62958183392868</v>
      </c>
      <c r="M434" s="16">
        <v>1336.5231240665271</v>
      </c>
      <c r="N434" s="16">
        <v>1414.9596137707383</v>
      </c>
      <c r="O434" s="16">
        <v>1448.8553290211999</v>
      </c>
    </row>
    <row r="435" spans="1:15" x14ac:dyDescent="0.3">
      <c r="A435" s="15" t="str">
        <f>INDEX('R1. Scenario specifications'!$C$11:$C$49,MATCH($B435,'R1. Scenario specifications'!$A$11:$A$49,0))</f>
        <v>Current 1.75DS, 2020 start, 'Expect the Unexpected' but with cheap energy efficiency</v>
      </c>
      <c r="B435" s="15" t="s">
        <v>41</v>
      </c>
      <c r="C435" s="15" t="s">
        <v>70</v>
      </c>
      <c r="D435" s="15" t="s">
        <v>267</v>
      </c>
      <c r="E435" s="16">
        <v>431.38841726417206</v>
      </c>
      <c r="F435" s="16">
        <v>452.4364981864552</v>
      </c>
      <c r="G435" s="16">
        <v>452.8330666776244</v>
      </c>
      <c r="H435" s="16">
        <v>260.49410543648713</v>
      </c>
      <c r="I435" s="16">
        <v>140.53052048784033</v>
      </c>
      <c r="J435" s="16">
        <v>16.231321937004978</v>
      </c>
      <c r="K435" s="16">
        <v>11.316446102871227</v>
      </c>
      <c r="L435" s="16">
        <v>48.773914764404481</v>
      </c>
      <c r="M435" s="16">
        <v>79.543810314741393</v>
      </c>
      <c r="N435" s="16">
        <v>108.8287083896272</v>
      </c>
      <c r="O435" s="16">
        <v>249.12975245488303</v>
      </c>
    </row>
    <row r="436" spans="1:15" x14ac:dyDescent="0.3">
      <c r="A436" s="15" t="str">
        <f>INDEX('R1. Scenario specifications'!$C$11:$C$49,MATCH($B436,'R1. Scenario specifications'!$A$11:$A$49,0))</f>
        <v>Current 1.75DS, 2020 start, 'Expect the Unexpected' but with cheap energy efficiency</v>
      </c>
      <c r="B436" s="15" t="s">
        <v>41</v>
      </c>
      <c r="C436" s="15" t="s">
        <v>71</v>
      </c>
      <c r="D436" s="15" t="s">
        <v>268</v>
      </c>
      <c r="E436" s="16">
        <v>13.930776255707762</v>
      </c>
      <c r="F436" s="16">
        <v>96.560908546679059</v>
      </c>
      <c r="G436" s="16">
        <v>269.93412382738461</v>
      </c>
      <c r="H436" s="16">
        <v>1050.497919563506</v>
      </c>
      <c r="I436" s="16">
        <v>3848.9873768175994</v>
      </c>
      <c r="J436" s="16">
        <v>5407.5977050370957</v>
      </c>
      <c r="K436" s="16">
        <v>7131.9319352228486</v>
      </c>
      <c r="L436" s="16">
        <v>9972.6340806155094</v>
      </c>
      <c r="M436" s="16">
        <v>15320.603488823333</v>
      </c>
      <c r="N436" s="16">
        <v>18732.193472860399</v>
      </c>
      <c r="O436" s="16">
        <v>22296.744486873751</v>
      </c>
    </row>
    <row r="437" spans="1:15" x14ac:dyDescent="0.3">
      <c r="A437" s="15" t="str">
        <f>INDEX('R1. Scenario specifications'!$C$11:$C$49,MATCH($B437,'R1. Scenario specifications'!$A$11:$A$49,0))</f>
        <v>Current 1.75DS, 2020 start, 'Expect the Unexpected' but with cheap energy efficiency</v>
      </c>
      <c r="B437" s="15" t="s">
        <v>41</v>
      </c>
      <c r="C437" s="15" t="s">
        <v>72</v>
      </c>
      <c r="D437" s="15" t="s">
        <v>268</v>
      </c>
      <c r="E437" s="16">
        <v>11.2241111111111</v>
      </c>
      <c r="F437" s="16">
        <v>12.249511111111101</v>
      </c>
      <c r="G437" s="16">
        <v>13.0611055551111</v>
      </c>
      <c r="H437" s="16">
        <v>13.059505551511098</v>
      </c>
      <c r="I437" s="16">
        <v>13.061351014222497</v>
      </c>
      <c r="J437" s="16">
        <v>13.077835493553415</v>
      </c>
      <c r="K437" s="16">
        <v>13.120128286493076</v>
      </c>
      <c r="L437" s="16">
        <v>61.546603484908061</v>
      </c>
      <c r="M437" s="16">
        <v>61.54392476968426</v>
      </c>
      <c r="N437" s="16">
        <v>61.541524769684258</v>
      </c>
      <c r="O437" s="16">
        <v>61.539124769684264</v>
      </c>
    </row>
    <row r="438" spans="1:15" x14ac:dyDescent="0.3">
      <c r="A438" s="15" t="str">
        <f>INDEX('R1. Scenario specifications'!$C$11:$C$49,MATCH($B438,'R1. Scenario specifications'!$A$11:$A$49,0))</f>
        <v>Current 1.75DS, 2020 start, 'Expect the Unexpected' but with cheap energy efficiency</v>
      </c>
      <c r="B438" s="15" t="s">
        <v>41</v>
      </c>
      <c r="C438" s="15" t="s">
        <v>76</v>
      </c>
      <c r="D438" s="15" t="s">
        <v>267</v>
      </c>
      <c r="E438" s="16">
        <v>0.31124745380476826</v>
      </c>
      <c r="F438" s="16">
        <v>0.28314462712947408</v>
      </c>
      <c r="G438" s="16">
        <v>0.23818010444900301</v>
      </c>
      <c r="H438" s="16">
        <v>0.15878673629933501</v>
      </c>
      <c r="I438" s="16">
        <v>7.9393368149667701E-2</v>
      </c>
      <c r="J438" s="16">
        <v>0</v>
      </c>
      <c r="K438" s="16">
        <v>0</v>
      </c>
      <c r="L438" s="16">
        <v>0</v>
      </c>
      <c r="M438" s="16">
        <v>0</v>
      </c>
      <c r="N438" s="16">
        <v>0</v>
      </c>
      <c r="O438" s="16">
        <v>0</v>
      </c>
    </row>
    <row r="439" spans="1:15" x14ac:dyDescent="0.3">
      <c r="A439" s="15" t="str">
        <f>INDEX('R1. Scenario specifications'!$C$11:$C$49,MATCH($B439,'R1. Scenario specifications'!$A$11:$A$49,0))</f>
        <v>Current 1.75DS, 2020 start, 'Expect the Unexpected' but with cheap energy efficiency</v>
      </c>
      <c r="B439" s="15" t="s">
        <v>41</v>
      </c>
      <c r="C439" s="15" t="s">
        <v>73</v>
      </c>
      <c r="D439" s="15" t="s">
        <v>269</v>
      </c>
      <c r="E439" s="16">
        <v>217.76839471634247</v>
      </c>
      <c r="F439" s="16">
        <v>242.99857406704328</v>
      </c>
      <c r="G439" s="16">
        <v>365.36686102816446</v>
      </c>
      <c r="H439" s="16">
        <v>1519.1877425024848</v>
      </c>
      <c r="I439" s="16">
        <v>3220.0686351518648</v>
      </c>
      <c r="J439" s="16">
        <v>3645.1099453928282</v>
      </c>
      <c r="K439" s="16">
        <v>5117.4883294268138</v>
      </c>
      <c r="L439" s="16">
        <v>8064.1588980376846</v>
      </c>
      <c r="M439" s="16">
        <v>13094.797930564149</v>
      </c>
      <c r="N439" s="16">
        <v>17441.513554269302</v>
      </c>
      <c r="O439" s="16">
        <v>22355.882738886576</v>
      </c>
    </row>
    <row r="440" spans="1:15" x14ac:dyDescent="0.3">
      <c r="A440" s="15" t="str">
        <f>INDEX('R1. Scenario specifications'!$C$11:$C$49,MATCH($B440,'R1. Scenario specifications'!$A$11:$A$49,0))</f>
        <v>Current 1.75DS, 2030 start, 'Expect the Unexpected' but with cheap energy efficiency</v>
      </c>
      <c r="B440" s="15" t="s">
        <v>42</v>
      </c>
      <c r="C440" s="15" t="s">
        <v>64</v>
      </c>
      <c r="D440" s="15" t="s">
        <v>262</v>
      </c>
      <c r="E440" s="16">
        <v>19.526838931037336</v>
      </c>
      <c r="F440" s="16">
        <v>26.293537578267138</v>
      </c>
      <c r="G440" s="16">
        <v>116.2027361393006</v>
      </c>
      <c r="H440" s="16">
        <v>450.71847138715748</v>
      </c>
      <c r="I440" s="16">
        <v>613.92863028519787</v>
      </c>
      <c r="J440" s="16">
        <v>519.90398043584025</v>
      </c>
      <c r="K440" s="16">
        <v>180.40731604912622</v>
      </c>
      <c r="L440" s="16">
        <v>7.6034580823496603</v>
      </c>
      <c r="M440" s="16">
        <v>0</v>
      </c>
      <c r="N440" s="16">
        <v>6.50623341672775</v>
      </c>
      <c r="O440" s="16">
        <v>6.50623341672775</v>
      </c>
    </row>
    <row r="441" spans="1:15" x14ac:dyDescent="0.3">
      <c r="A441" s="15" t="str">
        <f>INDEX('R1. Scenario specifications'!$C$11:$C$49,MATCH($B441,'R1. Scenario specifications'!$A$11:$A$49,0))</f>
        <v>Current 1.75DS, 2030 start, 'Expect the Unexpected' but with cheap energy efficiency</v>
      </c>
      <c r="B441" s="15" t="s">
        <v>42</v>
      </c>
      <c r="C441" s="15" t="s">
        <v>74</v>
      </c>
      <c r="D441" s="15" t="s">
        <v>262</v>
      </c>
      <c r="E441" s="16">
        <v>0</v>
      </c>
      <c r="F441" s="16">
        <v>0</v>
      </c>
      <c r="G441" s="16">
        <v>0</v>
      </c>
      <c r="H441" s="16">
        <v>0</v>
      </c>
      <c r="I441" s="16">
        <v>14.227229545684759</v>
      </c>
      <c r="J441" s="16">
        <v>228.78087964400828</v>
      </c>
      <c r="K441" s="16">
        <v>1388.1638064919509</v>
      </c>
      <c r="L441" s="16">
        <v>2559.0569426357129</v>
      </c>
      <c r="M441" s="16">
        <v>2849.5903200723478</v>
      </c>
      <c r="N441" s="16">
        <v>3161.2232790934481</v>
      </c>
      <c r="O441" s="16">
        <v>3503.6441218649165</v>
      </c>
    </row>
    <row r="442" spans="1:15" x14ac:dyDescent="0.3">
      <c r="A442" s="15" t="str">
        <f>INDEX('R1. Scenario specifications'!$C$11:$C$49,MATCH($B442,'R1. Scenario specifications'!$A$11:$A$49,0))</f>
        <v>Current 1.75DS, 2030 start, 'Expect the Unexpected' but with cheap energy efficiency</v>
      </c>
      <c r="B442" s="15" t="s">
        <v>42</v>
      </c>
      <c r="C442" s="15" t="s">
        <v>65</v>
      </c>
      <c r="D442" s="15" t="s">
        <v>263</v>
      </c>
      <c r="E442" s="16">
        <v>1559.1151167828541</v>
      </c>
      <c r="F442" s="16">
        <v>1805.0000000000007</v>
      </c>
      <c r="G442" s="16">
        <v>1805.0000000000007</v>
      </c>
      <c r="H442" s="16">
        <v>1442.4317981122215</v>
      </c>
      <c r="I442" s="16">
        <v>475.48267438420936</v>
      </c>
      <c r="J442" s="16">
        <v>0</v>
      </c>
      <c r="K442" s="16">
        <v>0</v>
      </c>
      <c r="L442" s="16">
        <v>0</v>
      </c>
      <c r="M442" s="16">
        <v>0</v>
      </c>
      <c r="N442" s="16">
        <v>0</v>
      </c>
      <c r="O442" s="16">
        <v>0</v>
      </c>
    </row>
    <row r="443" spans="1:15" x14ac:dyDescent="0.3">
      <c r="A443" s="15" t="str">
        <f>INDEX('R1. Scenario specifications'!$C$11:$C$49,MATCH($B443,'R1. Scenario specifications'!$A$11:$A$49,0))</f>
        <v>Current 1.75DS, 2030 start, 'Expect the Unexpected' but with cheap energy efficiency</v>
      </c>
      <c r="B443" s="15" t="s">
        <v>42</v>
      </c>
      <c r="C443" s="15" t="s">
        <v>66</v>
      </c>
      <c r="D443" s="15" t="s">
        <v>264</v>
      </c>
      <c r="E443" s="16">
        <v>1036.6918682936412</v>
      </c>
      <c r="F443" s="16">
        <v>1662.4440689496698</v>
      </c>
      <c r="G443" s="16">
        <v>2170.7398065245934</v>
      </c>
      <c r="H443" s="16">
        <v>2025.6229693718635</v>
      </c>
      <c r="I443" s="16">
        <v>1006.7268418595958</v>
      </c>
      <c r="J443" s="16">
        <v>203.09797554517189</v>
      </c>
      <c r="K443" s="16">
        <v>269.07636581426738</v>
      </c>
      <c r="L443" s="16">
        <v>219.5798352035537</v>
      </c>
      <c r="M443" s="16">
        <v>128.7835087936808</v>
      </c>
      <c r="N443" s="16">
        <v>179.86145038453537</v>
      </c>
      <c r="O443" s="16">
        <v>200.96556046194902</v>
      </c>
    </row>
    <row r="444" spans="1:15" x14ac:dyDescent="0.3">
      <c r="A444" s="15" t="str">
        <f>INDEX('R1. Scenario specifications'!$C$11:$C$49,MATCH($B444,'R1. Scenario specifications'!$A$11:$A$49,0))</f>
        <v>Current 1.75DS, 2030 start, 'Expect the Unexpected' but with cheap energy efficiency</v>
      </c>
      <c r="B444" s="15" t="s">
        <v>42</v>
      </c>
      <c r="C444" s="15" t="s">
        <v>75</v>
      </c>
      <c r="D444" s="15" t="s">
        <v>264</v>
      </c>
      <c r="E444" s="16">
        <v>0</v>
      </c>
      <c r="F444" s="16">
        <v>0</v>
      </c>
      <c r="G444" s="16">
        <v>0</v>
      </c>
      <c r="H444" s="16">
        <v>0</v>
      </c>
      <c r="I444" s="16">
        <v>0.48628310487112397</v>
      </c>
      <c r="J444" s="16">
        <v>6.3447130157617408</v>
      </c>
      <c r="K444" s="16">
        <v>61.342016447714684</v>
      </c>
      <c r="L444" s="16">
        <v>145.62329259508658</v>
      </c>
      <c r="M444" s="16">
        <v>215.64208112604678</v>
      </c>
      <c r="N444" s="16">
        <v>365.12767707016127</v>
      </c>
      <c r="O444" s="16">
        <v>488.06553581477505</v>
      </c>
    </row>
    <row r="445" spans="1:15" x14ac:dyDescent="0.3">
      <c r="A445" s="15" t="str">
        <f>INDEX('R1. Scenario specifications'!$C$11:$C$49,MATCH($B445,'R1. Scenario specifications'!$A$11:$A$49,0))</f>
        <v>Current 1.75DS, 2030 start, 'Expect the Unexpected' but with cheap energy efficiency</v>
      </c>
      <c r="B445" s="15" t="s">
        <v>42</v>
      </c>
      <c r="C445" s="15" t="s">
        <v>67</v>
      </c>
      <c r="D445" s="15" t="s">
        <v>267</v>
      </c>
      <c r="E445" s="16">
        <v>31.122062759818384</v>
      </c>
      <c r="F445" s="16">
        <v>28.670816918420648</v>
      </c>
      <c r="G445" s="16">
        <v>108.08507790610373</v>
      </c>
      <c r="H445" s="16">
        <v>153.75032540730504</v>
      </c>
      <c r="I445" s="16">
        <v>201.59488161152359</v>
      </c>
      <c r="J445" s="16">
        <v>286.81157800444788</v>
      </c>
      <c r="K445" s="16">
        <v>443.973587418497</v>
      </c>
      <c r="L445" s="16">
        <v>405.71314985975118</v>
      </c>
      <c r="M445" s="16">
        <v>451.90799520455494</v>
      </c>
      <c r="N445" s="16">
        <v>521.63075647186747</v>
      </c>
      <c r="O445" s="16">
        <v>647.63054258187822</v>
      </c>
    </row>
    <row r="446" spans="1:15" x14ac:dyDescent="0.3">
      <c r="A446" s="15" t="str">
        <f>INDEX('R1. Scenario specifications'!$C$11:$C$49,MATCH($B446,'R1. Scenario specifications'!$A$11:$A$49,0))</f>
        <v>Current 1.75DS, 2030 start, 'Expect the Unexpected' but with cheap energy efficiency</v>
      </c>
      <c r="B446" s="15" t="s">
        <v>42</v>
      </c>
      <c r="C446" s="15" t="s">
        <v>68</v>
      </c>
      <c r="D446" s="15" t="s">
        <v>265</v>
      </c>
      <c r="E446" s="16">
        <v>738.24098154394619</v>
      </c>
      <c r="F446" s="16">
        <v>742.10319821571034</v>
      </c>
      <c r="G446" s="16">
        <v>985.08724812164996</v>
      </c>
      <c r="H446" s="16">
        <v>1189.6433262038427</v>
      </c>
      <c r="I446" s="16">
        <v>1360.3341381505954</v>
      </c>
      <c r="J446" s="16">
        <v>1716.306259765372</v>
      </c>
      <c r="K446" s="16">
        <v>1921.2931021747179</v>
      </c>
      <c r="L446" s="16">
        <v>1989.2211756145471</v>
      </c>
      <c r="M446" s="16">
        <v>2296.9921291089327</v>
      </c>
      <c r="N446" s="16">
        <v>2585.7619289349127</v>
      </c>
      <c r="O446" s="16">
        <v>2758.4080564091473</v>
      </c>
    </row>
    <row r="447" spans="1:15" x14ac:dyDescent="0.3">
      <c r="A447" s="15" t="str">
        <f>INDEX('R1. Scenario specifications'!$C$11:$C$49,MATCH($B447,'R1. Scenario specifications'!$A$11:$A$49,0))</f>
        <v>Current 1.75DS, 2030 start, 'Expect the Unexpected' but with cheap energy efficiency</v>
      </c>
      <c r="B447" s="15" t="s">
        <v>42</v>
      </c>
      <c r="C447" s="15" t="s">
        <v>69</v>
      </c>
      <c r="D447" s="15" t="s">
        <v>266</v>
      </c>
      <c r="E447" s="16">
        <v>381.69394199846289</v>
      </c>
      <c r="F447" s="16">
        <v>393.99999999999972</v>
      </c>
      <c r="G447" s="16">
        <v>647.54384646462074</v>
      </c>
      <c r="H447" s="16">
        <v>602.70600668291604</v>
      </c>
      <c r="I447" s="16">
        <v>591.32250202718751</v>
      </c>
      <c r="J447" s="16">
        <v>827.03321157666062</v>
      </c>
      <c r="K447" s="16">
        <v>1075.3922308814961</v>
      </c>
      <c r="L447" s="16">
        <v>1156.951159611174</v>
      </c>
      <c r="M447" s="16">
        <v>1261.5432464326057</v>
      </c>
      <c r="N447" s="16">
        <v>1327.185026438427</v>
      </c>
      <c r="O447" s="16">
        <v>1464.0093953622952</v>
      </c>
    </row>
    <row r="448" spans="1:15" x14ac:dyDescent="0.3">
      <c r="A448" s="15" t="str">
        <f>INDEX('R1. Scenario specifications'!$C$11:$C$49,MATCH($B448,'R1. Scenario specifications'!$A$11:$A$49,0))</f>
        <v>Current 1.75DS, 2030 start, 'Expect the Unexpected' but with cheap energy efficiency</v>
      </c>
      <c r="B448" s="15" t="s">
        <v>42</v>
      </c>
      <c r="C448" s="15" t="s">
        <v>70</v>
      </c>
      <c r="D448" s="15" t="s">
        <v>267</v>
      </c>
      <c r="E448" s="16">
        <v>431.38841726417206</v>
      </c>
      <c r="F448" s="16">
        <v>452.4364981864552</v>
      </c>
      <c r="G448" s="16">
        <v>452.8330666776244</v>
      </c>
      <c r="H448" s="16">
        <v>253.07952391009411</v>
      </c>
      <c r="I448" s="16">
        <v>130.27722852065594</v>
      </c>
      <c r="J448" s="16">
        <v>9.4227869544848399</v>
      </c>
      <c r="K448" s="16">
        <v>15.790302893358801</v>
      </c>
      <c r="L448" s="16">
        <v>97.640268114901971</v>
      </c>
      <c r="M448" s="16">
        <v>141.62592931311997</v>
      </c>
      <c r="N448" s="16">
        <v>87.245700396470355</v>
      </c>
      <c r="O448" s="16">
        <v>246.97217114666608</v>
      </c>
    </row>
    <row r="449" spans="1:15" x14ac:dyDescent="0.3">
      <c r="A449" s="15" t="str">
        <f>INDEX('R1. Scenario specifications'!$C$11:$C$49,MATCH($B449,'R1. Scenario specifications'!$A$11:$A$49,0))</f>
        <v>Current 1.75DS, 2030 start, 'Expect the Unexpected' but with cheap energy efficiency</v>
      </c>
      <c r="B449" s="15" t="s">
        <v>42</v>
      </c>
      <c r="C449" s="15" t="s">
        <v>71</v>
      </c>
      <c r="D449" s="15" t="s">
        <v>268</v>
      </c>
      <c r="E449" s="16">
        <v>13.930776255707762</v>
      </c>
      <c r="F449" s="16">
        <v>96.560908546679059</v>
      </c>
      <c r="G449" s="16">
        <v>269.93412382738461</v>
      </c>
      <c r="H449" s="16">
        <v>820.58695544865327</v>
      </c>
      <c r="I449" s="16">
        <v>3332.3962456899194</v>
      </c>
      <c r="J449" s="16">
        <v>5976.9153021493976</v>
      </c>
      <c r="K449" s="16">
        <v>9005.6932803465843</v>
      </c>
      <c r="L449" s="16">
        <v>10654.072052186353</v>
      </c>
      <c r="M449" s="16">
        <v>14361.96952313283</v>
      </c>
      <c r="N449" s="16">
        <v>17794.437386034711</v>
      </c>
      <c r="O449" s="16">
        <v>21370.814969303261</v>
      </c>
    </row>
    <row r="450" spans="1:15" x14ac:dyDescent="0.3">
      <c r="A450" s="15" t="str">
        <f>INDEX('R1. Scenario specifications'!$C$11:$C$49,MATCH($B450,'R1. Scenario specifications'!$A$11:$A$49,0))</f>
        <v>Current 1.75DS, 2030 start, 'Expect the Unexpected' but with cheap energy efficiency</v>
      </c>
      <c r="B450" s="15" t="s">
        <v>42</v>
      </c>
      <c r="C450" s="15" t="s">
        <v>72</v>
      </c>
      <c r="D450" s="15" t="s">
        <v>268</v>
      </c>
      <c r="E450" s="16">
        <v>11.2241111111111</v>
      </c>
      <c r="F450" s="16">
        <v>12.249511111111101</v>
      </c>
      <c r="G450" s="16">
        <v>13.0611055551111</v>
      </c>
      <c r="H450" s="16">
        <v>13.059905555111095</v>
      </c>
      <c r="I450" s="16">
        <v>13.246820770487647</v>
      </c>
      <c r="J450" s="16">
        <v>14.158605250149591</v>
      </c>
      <c r="K450" s="16">
        <v>18.547887697284263</v>
      </c>
      <c r="L450" s="16">
        <v>18.545269316613812</v>
      </c>
      <c r="M450" s="16">
        <v>39.248729513379942</v>
      </c>
      <c r="N450" s="16">
        <v>39.246329513379948</v>
      </c>
      <c r="O450" s="16">
        <v>39.243929513379953</v>
      </c>
    </row>
    <row r="451" spans="1:15" x14ac:dyDescent="0.3">
      <c r="A451" s="15" t="str">
        <f>INDEX('R1. Scenario specifications'!$C$11:$C$49,MATCH($B451,'R1. Scenario specifications'!$A$11:$A$49,0))</f>
        <v>Current 1.75DS, 2030 start, 'Expect the Unexpected' but with cheap energy efficiency</v>
      </c>
      <c r="B451" s="15" t="s">
        <v>42</v>
      </c>
      <c r="C451" s="15" t="s">
        <v>76</v>
      </c>
      <c r="D451" s="15" t="s">
        <v>267</v>
      </c>
      <c r="E451" s="16">
        <v>0.31124745380476826</v>
      </c>
      <c r="F451" s="16">
        <v>0.28314462712947408</v>
      </c>
      <c r="G451" s="16">
        <v>0.23818010444900301</v>
      </c>
      <c r="H451" s="16">
        <v>0.15878673629933501</v>
      </c>
      <c r="I451" s="16">
        <v>7.9393368149667701E-2</v>
      </c>
      <c r="J451" s="16">
        <v>0</v>
      </c>
      <c r="K451" s="16">
        <v>0</v>
      </c>
      <c r="L451" s="16">
        <v>0</v>
      </c>
      <c r="M451" s="16">
        <v>0</v>
      </c>
      <c r="N451" s="16">
        <v>0</v>
      </c>
      <c r="O451" s="16">
        <v>0</v>
      </c>
    </row>
    <row r="452" spans="1:15" x14ac:dyDescent="0.3">
      <c r="A452" s="15" t="str">
        <f>INDEX('R1. Scenario specifications'!$C$11:$C$49,MATCH($B452,'R1. Scenario specifications'!$A$11:$A$49,0))</f>
        <v>Current 1.75DS, 2030 start, 'Expect the Unexpected' but with cheap energy efficiency</v>
      </c>
      <c r="B452" s="15" t="s">
        <v>42</v>
      </c>
      <c r="C452" s="15" t="s">
        <v>73</v>
      </c>
      <c r="D452" s="15" t="s">
        <v>269</v>
      </c>
      <c r="E452" s="16">
        <v>217.76839471634247</v>
      </c>
      <c r="F452" s="16">
        <v>242.99857406704328</v>
      </c>
      <c r="G452" s="16">
        <v>365.36686102816446</v>
      </c>
      <c r="H452" s="16">
        <v>591.09736891590751</v>
      </c>
      <c r="I452" s="16">
        <v>2426.8747096054608</v>
      </c>
      <c r="J452" s="16">
        <v>3794.3061748370646</v>
      </c>
      <c r="K452" s="16">
        <v>6134.9220801240626</v>
      </c>
      <c r="L452" s="16">
        <v>7840.5781348238652</v>
      </c>
      <c r="M452" s="16">
        <v>11759.279172051178</v>
      </c>
      <c r="N452" s="16">
        <v>16425.960466111861</v>
      </c>
      <c r="O452" s="16">
        <v>21101.486125566236</v>
      </c>
    </row>
    <row r="453" spans="1:15" x14ac:dyDescent="0.3">
      <c r="A453" s="15" t="str">
        <f>INDEX('R1. Scenario specifications'!$C$11:$C$49,MATCH($B453,'R1. Scenario specifications'!$A$11:$A$49,0))</f>
        <v>Current 1.75DS, 2020 start, 'Expect the Unexpected' but with most conservative biomass CCS / NET technology cost assumptions</v>
      </c>
      <c r="B453" s="15" t="s">
        <v>43</v>
      </c>
      <c r="C453" s="15" t="s">
        <v>64</v>
      </c>
      <c r="D453" s="15" t="s">
        <v>262</v>
      </c>
      <c r="E453" s="16">
        <v>19.526838931037336</v>
      </c>
      <c r="F453" s="16">
        <v>26.293537578267138</v>
      </c>
      <c r="G453" s="16">
        <v>116.2027361393006</v>
      </c>
      <c r="H453" s="16">
        <v>466.92964083632376</v>
      </c>
      <c r="I453" s="16">
        <v>520.47949974033179</v>
      </c>
      <c r="J453" s="16">
        <v>425.53970944345326</v>
      </c>
      <c r="K453" s="16">
        <v>69.831875607573494</v>
      </c>
      <c r="L453" s="16">
        <v>13.17594734732733</v>
      </c>
      <c r="M453" s="16">
        <v>6.4876297124987099</v>
      </c>
      <c r="N453" s="16">
        <v>6.4876297124987099</v>
      </c>
      <c r="O453" s="16">
        <v>7.3977600901226603</v>
      </c>
    </row>
    <row r="454" spans="1:15" x14ac:dyDescent="0.3">
      <c r="A454" s="15" t="str">
        <f>INDEX('R1. Scenario specifications'!$C$11:$C$49,MATCH($B454,'R1. Scenario specifications'!$A$11:$A$49,0))</f>
        <v>Current 1.75DS, 2020 start, 'Expect the Unexpected' but with most conservative biomass CCS / NET technology cost assumptions</v>
      </c>
      <c r="B454" s="15" t="s">
        <v>43</v>
      </c>
      <c r="C454" s="15" t="s">
        <v>74</v>
      </c>
      <c r="D454" s="15" t="s">
        <v>262</v>
      </c>
      <c r="E454" s="16">
        <v>0</v>
      </c>
      <c r="F454" s="16">
        <v>0</v>
      </c>
      <c r="G454" s="16">
        <v>0</v>
      </c>
      <c r="H454" s="16">
        <v>13.651358012556166</v>
      </c>
      <c r="I454" s="16">
        <v>88.724716372042465</v>
      </c>
      <c r="J454" s="16">
        <v>445.2629077100695</v>
      </c>
      <c r="K454" s="16">
        <v>1377.9386281578661</v>
      </c>
      <c r="L454" s="16">
        <v>2420.1635094485014</v>
      </c>
      <c r="M454" s="16">
        <v>3010.4682634577443</v>
      </c>
      <c r="N454" s="16">
        <v>3391.2396977031713</v>
      </c>
      <c r="O454" s="16">
        <v>3709.8063682438105</v>
      </c>
    </row>
    <row r="455" spans="1:15" x14ac:dyDescent="0.3">
      <c r="A455" s="15" t="str">
        <f>INDEX('R1. Scenario specifications'!$C$11:$C$49,MATCH($B455,'R1. Scenario specifications'!$A$11:$A$49,0))</f>
        <v>Current 1.75DS, 2020 start, 'Expect the Unexpected' but with most conservative biomass CCS / NET technology cost assumptions</v>
      </c>
      <c r="B455" s="15" t="s">
        <v>43</v>
      </c>
      <c r="C455" s="15" t="s">
        <v>65</v>
      </c>
      <c r="D455" s="15" t="s">
        <v>263</v>
      </c>
      <c r="E455" s="16">
        <v>1559.1151167828541</v>
      </c>
      <c r="F455" s="16">
        <v>1805.0000000000007</v>
      </c>
      <c r="G455" s="16">
        <v>1805.0000000000007</v>
      </c>
      <c r="H455" s="16">
        <v>1442.4317981122215</v>
      </c>
      <c r="I455" s="16">
        <v>475.48267438420936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</row>
    <row r="456" spans="1:15" x14ac:dyDescent="0.3">
      <c r="A456" s="15" t="str">
        <f>INDEX('R1. Scenario specifications'!$C$11:$C$49,MATCH($B456,'R1. Scenario specifications'!$A$11:$A$49,0))</f>
        <v>Current 1.75DS, 2020 start, 'Expect the Unexpected' but with most conservative biomass CCS / NET technology cost assumptions</v>
      </c>
      <c r="B456" s="15" t="s">
        <v>43</v>
      </c>
      <c r="C456" s="15" t="s">
        <v>66</v>
      </c>
      <c r="D456" s="15" t="s">
        <v>264</v>
      </c>
      <c r="E456" s="16">
        <v>1036.6918682936412</v>
      </c>
      <c r="F456" s="16">
        <v>1662.4440689496698</v>
      </c>
      <c r="G456" s="16">
        <v>2170.7398065245934</v>
      </c>
      <c r="H456" s="16">
        <v>2027.3459773314246</v>
      </c>
      <c r="I456" s="16">
        <v>981.47722923624724</v>
      </c>
      <c r="J456" s="16">
        <v>349.38528926921452</v>
      </c>
      <c r="K456" s="16">
        <v>401.03086691764219</v>
      </c>
      <c r="L456" s="16">
        <v>464.60338234260956</v>
      </c>
      <c r="M456" s="16">
        <v>196.02526697930719</v>
      </c>
      <c r="N456" s="16">
        <v>299.5635377844394</v>
      </c>
      <c r="O456" s="16">
        <v>316.42774201770953</v>
      </c>
    </row>
    <row r="457" spans="1:15" x14ac:dyDescent="0.3">
      <c r="A457" s="15" t="str">
        <f>INDEX('R1. Scenario specifications'!$C$11:$C$49,MATCH($B457,'R1. Scenario specifications'!$A$11:$A$49,0))</f>
        <v>Current 1.75DS, 2020 start, 'Expect the Unexpected' but with most conservative biomass CCS / NET technology cost assumptions</v>
      </c>
      <c r="B457" s="15" t="s">
        <v>43</v>
      </c>
      <c r="C457" s="15" t="s">
        <v>75</v>
      </c>
      <c r="D457" s="15" t="s">
        <v>264</v>
      </c>
      <c r="E457" s="16">
        <v>0</v>
      </c>
      <c r="F457" s="16">
        <v>0</v>
      </c>
      <c r="G457" s="16">
        <v>0</v>
      </c>
      <c r="H457" s="16">
        <v>1.3546869874438359</v>
      </c>
      <c r="I457" s="16">
        <v>8.1351570244561433</v>
      </c>
      <c r="J457" s="16">
        <v>67.869828804306053</v>
      </c>
      <c r="K457" s="16">
        <v>277.7324959639065</v>
      </c>
      <c r="L457" s="16">
        <v>623.51062533120944</v>
      </c>
      <c r="M457" s="16">
        <v>1116.4973721216566</v>
      </c>
      <c r="N457" s="16">
        <v>1367.2517872834128</v>
      </c>
      <c r="O457" s="16">
        <v>1263.3888803606783</v>
      </c>
    </row>
    <row r="458" spans="1:15" x14ac:dyDescent="0.3">
      <c r="A458" s="15" t="str">
        <f>INDEX('R1. Scenario specifications'!$C$11:$C$49,MATCH($B458,'R1. Scenario specifications'!$A$11:$A$49,0))</f>
        <v>Current 1.75DS, 2020 start, 'Expect the Unexpected' but with most conservative biomass CCS / NET technology cost assumptions</v>
      </c>
      <c r="B458" s="15" t="s">
        <v>43</v>
      </c>
      <c r="C458" s="15" t="s">
        <v>67</v>
      </c>
      <c r="D458" s="15" t="s">
        <v>267</v>
      </c>
      <c r="E458" s="16">
        <v>31.122062759818384</v>
      </c>
      <c r="F458" s="16">
        <v>28.670816918420648</v>
      </c>
      <c r="G458" s="16">
        <v>108.08507790610373</v>
      </c>
      <c r="H458" s="16">
        <v>153.75032540730504</v>
      </c>
      <c r="I458" s="16">
        <v>212.01934145728052</v>
      </c>
      <c r="J458" s="16">
        <v>335.00935153733263</v>
      </c>
      <c r="K458" s="16">
        <v>355.58886881869279</v>
      </c>
      <c r="L458" s="16">
        <v>450.50625127774128</v>
      </c>
      <c r="M458" s="16">
        <v>636.84562162765417</v>
      </c>
      <c r="N458" s="16">
        <v>866.31983680652922</v>
      </c>
      <c r="O458" s="16">
        <v>942.03959994430033</v>
      </c>
    </row>
    <row r="459" spans="1:15" x14ac:dyDescent="0.3">
      <c r="A459" s="15" t="str">
        <f>INDEX('R1. Scenario specifications'!$C$11:$C$49,MATCH($B459,'R1. Scenario specifications'!$A$11:$A$49,0))</f>
        <v>Current 1.75DS, 2020 start, 'Expect the Unexpected' but with most conservative biomass CCS / NET technology cost assumptions</v>
      </c>
      <c r="B459" s="15" t="s">
        <v>43</v>
      </c>
      <c r="C459" s="15" t="s">
        <v>68</v>
      </c>
      <c r="D459" s="15" t="s">
        <v>265</v>
      </c>
      <c r="E459" s="16">
        <v>738.24098154394619</v>
      </c>
      <c r="F459" s="16">
        <v>742.10319821571034</v>
      </c>
      <c r="G459" s="16">
        <v>985.08724812164996</v>
      </c>
      <c r="H459" s="16">
        <v>1228.8055289385952</v>
      </c>
      <c r="I459" s="16">
        <v>1448.9722239009129</v>
      </c>
      <c r="J459" s="16">
        <v>1697.9256308451274</v>
      </c>
      <c r="K459" s="16">
        <v>1890.6592356367403</v>
      </c>
      <c r="L459" s="16">
        <v>2072.9415680202201</v>
      </c>
      <c r="M459" s="16">
        <v>2673.4674174663805</v>
      </c>
      <c r="N459" s="16">
        <v>2969.1895198152943</v>
      </c>
      <c r="O459" s="16">
        <v>3078.8129969033789</v>
      </c>
    </row>
    <row r="460" spans="1:15" x14ac:dyDescent="0.3">
      <c r="A460" s="15" t="str">
        <f>INDEX('R1. Scenario specifications'!$C$11:$C$49,MATCH($B460,'R1. Scenario specifications'!$A$11:$A$49,0))</f>
        <v>Current 1.75DS, 2020 start, 'Expect the Unexpected' but with most conservative biomass CCS / NET technology cost assumptions</v>
      </c>
      <c r="B460" s="15" t="s">
        <v>43</v>
      </c>
      <c r="C460" s="15" t="s">
        <v>69</v>
      </c>
      <c r="D460" s="15" t="s">
        <v>266</v>
      </c>
      <c r="E460" s="16">
        <v>381.69394199846289</v>
      </c>
      <c r="F460" s="16">
        <v>393.99999999999972</v>
      </c>
      <c r="G460" s="16">
        <v>647.54384646462074</v>
      </c>
      <c r="H460" s="16">
        <v>602.70600668291604</v>
      </c>
      <c r="I460" s="16">
        <v>645.96398591517482</v>
      </c>
      <c r="J460" s="16">
        <v>865.73606926156469</v>
      </c>
      <c r="K460" s="16">
        <v>996.51351926678456</v>
      </c>
      <c r="L460" s="16">
        <v>1196.9357826476773</v>
      </c>
      <c r="M460" s="16">
        <v>1389.3403777799358</v>
      </c>
      <c r="N460" s="16">
        <v>1438.8353128326828</v>
      </c>
      <c r="O460" s="16">
        <v>1439.8702314374923</v>
      </c>
    </row>
    <row r="461" spans="1:15" x14ac:dyDescent="0.3">
      <c r="A461" s="15" t="str">
        <f>INDEX('R1. Scenario specifications'!$C$11:$C$49,MATCH($B461,'R1. Scenario specifications'!$A$11:$A$49,0))</f>
        <v>Current 1.75DS, 2020 start, 'Expect the Unexpected' but with most conservative biomass CCS / NET technology cost assumptions</v>
      </c>
      <c r="B461" s="15" t="s">
        <v>43</v>
      </c>
      <c r="C461" s="15" t="s">
        <v>70</v>
      </c>
      <c r="D461" s="15" t="s">
        <v>267</v>
      </c>
      <c r="E461" s="16">
        <v>431.38841726417206</v>
      </c>
      <c r="F461" s="16">
        <v>452.4364981864552</v>
      </c>
      <c r="G461" s="16">
        <v>452.8330666776244</v>
      </c>
      <c r="H461" s="16">
        <v>266.29588279999132</v>
      </c>
      <c r="I461" s="16">
        <v>144.01573364271971</v>
      </c>
      <c r="J461" s="16">
        <v>9.2077486887772011</v>
      </c>
      <c r="K461" s="16">
        <v>10.964855919116754</v>
      </c>
      <c r="L461" s="16">
        <v>52.508436333840535</v>
      </c>
      <c r="M461" s="16">
        <v>71.865770171506867</v>
      </c>
      <c r="N461" s="16">
        <v>164.77635106782529</v>
      </c>
      <c r="O461" s="16">
        <v>234.36281641385841</v>
      </c>
    </row>
    <row r="462" spans="1:15" x14ac:dyDescent="0.3">
      <c r="A462" s="15" t="str">
        <f>INDEX('R1. Scenario specifications'!$C$11:$C$49,MATCH($B462,'R1. Scenario specifications'!$A$11:$A$49,0))</f>
        <v>Current 1.75DS, 2020 start, 'Expect the Unexpected' but with most conservative biomass CCS / NET technology cost assumptions</v>
      </c>
      <c r="B462" s="15" t="s">
        <v>43</v>
      </c>
      <c r="C462" s="15" t="s">
        <v>71</v>
      </c>
      <c r="D462" s="15" t="s">
        <v>268</v>
      </c>
      <c r="E462" s="16">
        <v>13.930776255707762</v>
      </c>
      <c r="F462" s="16">
        <v>96.560908546679059</v>
      </c>
      <c r="G462" s="16">
        <v>269.93412382738461</v>
      </c>
      <c r="H462" s="16">
        <v>1251.5624514694211</v>
      </c>
      <c r="I462" s="16">
        <v>4347.3960071731417</v>
      </c>
      <c r="J462" s="16">
        <v>6378.9583332861021</v>
      </c>
      <c r="K462" s="16">
        <v>8492.6057402464103</v>
      </c>
      <c r="L462" s="16">
        <v>13168.884059345124</v>
      </c>
      <c r="M462" s="16">
        <v>19475.521354625082</v>
      </c>
      <c r="N462" s="16">
        <v>24141.230886151512</v>
      </c>
      <c r="O462" s="16">
        <v>26432.285819700726</v>
      </c>
    </row>
    <row r="463" spans="1:15" x14ac:dyDescent="0.3">
      <c r="A463" s="15" t="str">
        <f>INDEX('R1. Scenario specifications'!$C$11:$C$49,MATCH($B463,'R1. Scenario specifications'!$A$11:$A$49,0))</f>
        <v>Current 1.75DS, 2020 start, 'Expect the Unexpected' but with most conservative biomass CCS / NET technology cost assumptions</v>
      </c>
      <c r="B463" s="15" t="s">
        <v>43</v>
      </c>
      <c r="C463" s="15" t="s">
        <v>72</v>
      </c>
      <c r="D463" s="15" t="s">
        <v>268</v>
      </c>
      <c r="E463" s="16">
        <v>11.2241111111111</v>
      </c>
      <c r="F463" s="16">
        <v>12.249511111111101</v>
      </c>
      <c r="G463" s="16">
        <v>13.0611055551111</v>
      </c>
      <c r="H463" s="16">
        <v>13.248723668593382</v>
      </c>
      <c r="I463" s="16">
        <v>14.160508148255339</v>
      </c>
      <c r="J463" s="16">
        <v>18.549390595390005</v>
      </c>
      <c r="K463" s="16">
        <v>18.636509248333805</v>
      </c>
      <c r="L463" s="16">
        <v>87.273797231782495</v>
      </c>
      <c r="M463" s="16">
        <v>170.69565225297831</v>
      </c>
      <c r="N463" s="16">
        <v>170.69325225297828</v>
      </c>
      <c r="O463" s="16">
        <v>170.69085225297832</v>
      </c>
    </row>
    <row r="464" spans="1:15" x14ac:dyDescent="0.3">
      <c r="A464" s="15" t="str">
        <f>INDEX('R1. Scenario specifications'!$C$11:$C$49,MATCH($B464,'R1. Scenario specifications'!$A$11:$A$49,0))</f>
        <v>Current 1.75DS, 2020 start, 'Expect the Unexpected' but with most conservative biomass CCS / NET technology cost assumptions</v>
      </c>
      <c r="B464" s="15" t="s">
        <v>43</v>
      </c>
      <c r="C464" s="15" t="s">
        <v>76</v>
      </c>
      <c r="D464" s="15" t="s">
        <v>267</v>
      </c>
      <c r="E464" s="16">
        <v>0.31124745380476826</v>
      </c>
      <c r="F464" s="16">
        <v>0.28314462712947408</v>
      </c>
      <c r="G464" s="16">
        <v>0.23818010444900301</v>
      </c>
      <c r="H464" s="16">
        <v>0.15878673629933501</v>
      </c>
      <c r="I464" s="16">
        <v>7.9393368149667701E-2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</row>
    <row r="465" spans="1:15" x14ac:dyDescent="0.3">
      <c r="A465" s="15" t="str">
        <f>INDEX('R1. Scenario specifications'!$C$11:$C$49,MATCH($B465,'R1. Scenario specifications'!$A$11:$A$49,0))</f>
        <v>Current 1.75DS, 2020 start, 'Expect the Unexpected' but with most conservative biomass CCS / NET technology cost assumptions</v>
      </c>
      <c r="B465" s="15" t="s">
        <v>43</v>
      </c>
      <c r="C465" s="15" t="s">
        <v>73</v>
      </c>
      <c r="D465" s="15" t="s">
        <v>269</v>
      </c>
      <c r="E465" s="16">
        <v>217.76839471634247</v>
      </c>
      <c r="F465" s="16">
        <v>242.99857406704328</v>
      </c>
      <c r="G465" s="16">
        <v>365.36686102816446</v>
      </c>
      <c r="H465" s="16">
        <v>1679.4706440555901</v>
      </c>
      <c r="I465" s="16">
        <v>3476.6702774062801</v>
      </c>
      <c r="J465" s="16">
        <v>4260.0173723459893</v>
      </c>
      <c r="K465" s="16">
        <v>6432.077366683915</v>
      </c>
      <c r="L465" s="16">
        <v>10182.734200351806</v>
      </c>
      <c r="M465" s="16">
        <v>16517.372044039734</v>
      </c>
      <c r="N465" s="16">
        <v>22207.815554537778</v>
      </c>
      <c r="O465" s="16">
        <v>26782.424615332257</v>
      </c>
    </row>
    <row r="466" spans="1:15" x14ac:dyDescent="0.3">
      <c r="A466" s="15" t="str">
        <f>INDEX('R1. Scenario specifications'!$C$11:$C$49,MATCH($B466,'R1. Scenario specifications'!$A$11:$A$49,0))</f>
        <v>Current 1.75DS, 2030 start, 'Expect the Unexpected' but with most conservative biomass CCS / NET technology cost assumptions</v>
      </c>
      <c r="B466" s="15" t="s">
        <v>44</v>
      </c>
      <c r="C466" s="15" t="s">
        <v>64</v>
      </c>
      <c r="D466" s="15" t="s">
        <v>262</v>
      </c>
      <c r="E466" s="16">
        <v>19.526838931037336</v>
      </c>
      <c r="F466" s="16">
        <v>26.293537578267138</v>
      </c>
      <c r="G466" s="16">
        <v>116.2027361393006</v>
      </c>
      <c r="H466" s="16">
        <v>450.71847138715748</v>
      </c>
      <c r="I466" s="16">
        <v>595.25115444056485</v>
      </c>
      <c r="J466" s="16">
        <v>498.89294440061184</v>
      </c>
      <c r="K466" s="16">
        <v>160.15056441661676</v>
      </c>
      <c r="L466" s="16">
        <v>6.024182294472916</v>
      </c>
      <c r="M466" s="16">
        <v>0.754284402718856</v>
      </c>
      <c r="N466" s="16">
        <v>6.2368773153320696</v>
      </c>
      <c r="O466" s="16">
        <v>6.2368773153320696</v>
      </c>
    </row>
    <row r="467" spans="1:15" x14ac:dyDescent="0.3">
      <c r="A467" s="15" t="str">
        <f>INDEX('R1. Scenario specifications'!$C$11:$C$49,MATCH($B467,'R1. Scenario specifications'!$A$11:$A$49,0))</f>
        <v>Current 1.75DS, 2030 start, 'Expect the Unexpected' but with most conservative biomass CCS / NET technology cost assumptions</v>
      </c>
      <c r="B467" s="15" t="s">
        <v>44</v>
      </c>
      <c r="C467" s="15" t="s">
        <v>74</v>
      </c>
      <c r="D467" s="15" t="s">
        <v>262</v>
      </c>
      <c r="E467" s="16">
        <v>0</v>
      </c>
      <c r="F467" s="16">
        <v>0</v>
      </c>
      <c r="G467" s="16">
        <v>0</v>
      </c>
      <c r="H467" s="16">
        <v>0</v>
      </c>
      <c r="I467" s="16">
        <v>14.51976189512888</v>
      </c>
      <c r="J467" s="16">
        <v>274.21846085777349</v>
      </c>
      <c r="K467" s="16">
        <v>1666.4221084119295</v>
      </c>
      <c r="L467" s="16">
        <v>3063.2008107959596</v>
      </c>
      <c r="M467" s="16">
        <v>3329.0360717046337</v>
      </c>
      <c r="N467" s="16">
        <v>3354.222027522379</v>
      </c>
      <c r="O467" s="16">
        <v>3581.2419309222523</v>
      </c>
    </row>
    <row r="468" spans="1:15" x14ac:dyDescent="0.3">
      <c r="A468" s="15" t="str">
        <f>INDEX('R1. Scenario specifications'!$C$11:$C$49,MATCH($B468,'R1. Scenario specifications'!$A$11:$A$49,0))</f>
        <v>Current 1.75DS, 2030 start, 'Expect the Unexpected' but with most conservative biomass CCS / NET technology cost assumptions</v>
      </c>
      <c r="B468" s="15" t="s">
        <v>44</v>
      </c>
      <c r="C468" s="15" t="s">
        <v>65</v>
      </c>
      <c r="D468" s="15" t="s">
        <v>263</v>
      </c>
      <c r="E468" s="16">
        <v>1559.1151167828541</v>
      </c>
      <c r="F468" s="16">
        <v>1805.0000000000007</v>
      </c>
      <c r="G468" s="16">
        <v>1805.0000000000007</v>
      </c>
      <c r="H468" s="16">
        <v>1442.4317981122215</v>
      </c>
      <c r="I468" s="16">
        <v>475.48267438420936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</row>
    <row r="469" spans="1:15" x14ac:dyDescent="0.3">
      <c r="A469" s="15" t="str">
        <f>INDEX('R1. Scenario specifications'!$C$11:$C$49,MATCH($B469,'R1. Scenario specifications'!$A$11:$A$49,0))</f>
        <v>Current 1.75DS, 2030 start, 'Expect the Unexpected' but with most conservative biomass CCS / NET technology cost assumptions</v>
      </c>
      <c r="B469" s="15" t="s">
        <v>44</v>
      </c>
      <c r="C469" s="15" t="s">
        <v>66</v>
      </c>
      <c r="D469" s="15" t="s">
        <v>264</v>
      </c>
      <c r="E469" s="16">
        <v>1036.6918682936412</v>
      </c>
      <c r="F469" s="16">
        <v>1662.4440689496698</v>
      </c>
      <c r="G469" s="16">
        <v>2170.7398065245934</v>
      </c>
      <c r="H469" s="16">
        <v>2025.6229693718635</v>
      </c>
      <c r="I469" s="16">
        <v>1065.8970647193967</v>
      </c>
      <c r="J469" s="16">
        <v>365.3052165659563</v>
      </c>
      <c r="K469" s="16">
        <v>446.08937669737008</v>
      </c>
      <c r="L469" s="16">
        <v>335.83748330569216</v>
      </c>
      <c r="M469" s="16">
        <v>114.75863115805049</v>
      </c>
      <c r="N469" s="16">
        <v>262.79767060541241</v>
      </c>
      <c r="O469" s="16">
        <v>294.58729419337391</v>
      </c>
    </row>
    <row r="470" spans="1:15" x14ac:dyDescent="0.3">
      <c r="A470" s="15" t="str">
        <f>INDEX('R1. Scenario specifications'!$C$11:$C$49,MATCH($B470,'R1. Scenario specifications'!$A$11:$A$49,0))</f>
        <v>Current 1.75DS, 2030 start, 'Expect the Unexpected' but with most conservative biomass CCS / NET technology cost assumptions</v>
      </c>
      <c r="B470" s="15" t="s">
        <v>44</v>
      </c>
      <c r="C470" s="15" t="s">
        <v>75</v>
      </c>
      <c r="D470" s="15" t="s">
        <v>264</v>
      </c>
      <c r="E470" s="16">
        <v>0</v>
      </c>
      <c r="F470" s="16">
        <v>0</v>
      </c>
      <c r="G470" s="16">
        <v>0</v>
      </c>
      <c r="H470" s="16">
        <v>0</v>
      </c>
      <c r="I470" s="16">
        <v>0.48628310487112397</v>
      </c>
      <c r="J470" s="16">
        <v>10.941788838776951</v>
      </c>
      <c r="K470" s="16">
        <v>83.496351401053104</v>
      </c>
      <c r="L470" s="16">
        <v>420.35926458883489</v>
      </c>
      <c r="M470" s="16">
        <v>872.648014164443</v>
      </c>
      <c r="N470" s="16">
        <v>1060.1860522374718</v>
      </c>
      <c r="O470" s="16">
        <v>1289.9795777446827</v>
      </c>
    </row>
    <row r="471" spans="1:15" x14ac:dyDescent="0.3">
      <c r="A471" s="15" t="str">
        <f>INDEX('R1. Scenario specifications'!$C$11:$C$49,MATCH($B471,'R1. Scenario specifications'!$A$11:$A$49,0))</f>
        <v>Current 1.75DS, 2030 start, 'Expect the Unexpected' but with most conservative biomass CCS / NET technology cost assumptions</v>
      </c>
      <c r="B471" s="15" t="s">
        <v>44</v>
      </c>
      <c r="C471" s="15" t="s">
        <v>67</v>
      </c>
      <c r="D471" s="15" t="s">
        <v>267</v>
      </c>
      <c r="E471" s="16">
        <v>31.122062759818384</v>
      </c>
      <c r="F471" s="16">
        <v>28.670816918420648</v>
      </c>
      <c r="G471" s="16">
        <v>108.08507790610373</v>
      </c>
      <c r="H471" s="16">
        <v>153.75032540730504</v>
      </c>
      <c r="I471" s="16">
        <v>221.2413811817591</v>
      </c>
      <c r="J471" s="16">
        <v>396.21280561520643</v>
      </c>
      <c r="K471" s="16">
        <v>528.10982548756874</v>
      </c>
      <c r="L471" s="16">
        <v>525.08357585329156</v>
      </c>
      <c r="M471" s="16">
        <v>570.21828678921452</v>
      </c>
      <c r="N471" s="16">
        <v>812.17199999686568</v>
      </c>
      <c r="O471" s="16">
        <v>920.4925254031242</v>
      </c>
    </row>
    <row r="472" spans="1:15" x14ac:dyDescent="0.3">
      <c r="A472" s="15" t="str">
        <f>INDEX('R1. Scenario specifications'!$C$11:$C$49,MATCH($B472,'R1. Scenario specifications'!$A$11:$A$49,0))</f>
        <v>Current 1.75DS, 2030 start, 'Expect the Unexpected' but with most conservative biomass CCS / NET technology cost assumptions</v>
      </c>
      <c r="B472" s="15" t="s">
        <v>44</v>
      </c>
      <c r="C472" s="15" t="s">
        <v>68</v>
      </c>
      <c r="D472" s="15" t="s">
        <v>265</v>
      </c>
      <c r="E472" s="16">
        <v>738.24098154394619</v>
      </c>
      <c r="F472" s="16">
        <v>742.10319821571034</v>
      </c>
      <c r="G472" s="16">
        <v>985.08724812164996</v>
      </c>
      <c r="H472" s="16">
        <v>1189.6433262038427</v>
      </c>
      <c r="I472" s="16">
        <v>1380.2000333462083</v>
      </c>
      <c r="J472" s="16">
        <v>1934.2596300769217</v>
      </c>
      <c r="K472" s="16">
        <v>2192.2450225415905</v>
      </c>
      <c r="L472" s="16">
        <v>2290.5275054462159</v>
      </c>
      <c r="M472" s="16">
        <v>2731.703885315736</v>
      </c>
      <c r="N472" s="16">
        <v>3069.6025744334352</v>
      </c>
      <c r="O472" s="16">
        <v>3173.0420734883392</v>
      </c>
    </row>
    <row r="473" spans="1:15" x14ac:dyDescent="0.3">
      <c r="A473" s="15" t="str">
        <f>INDEX('R1. Scenario specifications'!$C$11:$C$49,MATCH($B473,'R1. Scenario specifications'!$A$11:$A$49,0))</f>
        <v>Current 1.75DS, 2030 start, 'Expect the Unexpected' but with most conservative biomass CCS / NET technology cost assumptions</v>
      </c>
      <c r="B473" s="15" t="s">
        <v>44</v>
      </c>
      <c r="C473" s="15" t="s">
        <v>69</v>
      </c>
      <c r="D473" s="15" t="s">
        <v>266</v>
      </c>
      <c r="E473" s="16">
        <v>381.69394199846289</v>
      </c>
      <c r="F473" s="16">
        <v>393.99999999999972</v>
      </c>
      <c r="G473" s="16">
        <v>647.54384646462074</v>
      </c>
      <c r="H473" s="16">
        <v>602.70600668291604</v>
      </c>
      <c r="I473" s="16">
        <v>591.32250202718751</v>
      </c>
      <c r="J473" s="16">
        <v>932.75289370291705</v>
      </c>
      <c r="K473" s="16">
        <v>1156.3189582379146</v>
      </c>
      <c r="L473" s="16">
        <v>1236.3701630013204</v>
      </c>
      <c r="M473" s="16">
        <v>1358.3566650421069</v>
      </c>
      <c r="N473" s="16">
        <v>1435.5380806986288</v>
      </c>
      <c r="O473" s="16">
        <v>1482.1931814474128</v>
      </c>
    </row>
    <row r="474" spans="1:15" x14ac:dyDescent="0.3">
      <c r="A474" s="15" t="str">
        <f>INDEX('R1. Scenario specifications'!$C$11:$C$49,MATCH($B474,'R1. Scenario specifications'!$A$11:$A$49,0))</f>
        <v>Current 1.75DS, 2030 start, 'Expect the Unexpected' but with most conservative biomass CCS / NET technology cost assumptions</v>
      </c>
      <c r="B474" s="15" t="s">
        <v>44</v>
      </c>
      <c r="C474" s="15" t="s">
        <v>70</v>
      </c>
      <c r="D474" s="15" t="s">
        <v>267</v>
      </c>
      <c r="E474" s="16">
        <v>431.38841726417206</v>
      </c>
      <c r="F474" s="16">
        <v>452.4364981864552</v>
      </c>
      <c r="G474" s="16">
        <v>452.8330666776244</v>
      </c>
      <c r="H474" s="16">
        <v>253.07952391009411</v>
      </c>
      <c r="I474" s="16">
        <v>128.16155178314608</v>
      </c>
      <c r="J474" s="16">
        <v>7.3071102169749924</v>
      </c>
      <c r="K474" s="16">
        <v>18.841139768498557</v>
      </c>
      <c r="L474" s="16">
        <v>55.961798083034296</v>
      </c>
      <c r="M474" s="16">
        <v>81.494962548432369</v>
      </c>
      <c r="N474" s="16">
        <v>107.74708488880611</v>
      </c>
      <c r="O474" s="16">
        <v>215.27698551209198</v>
      </c>
    </row>
    <row r="475" spans="1:15" x14ac:dyDescent="0.3">
      <c r="A475" s="15" t="str">
        <f>INDEX('R1. Scenario specifications'!$C$11:$C$49,MATCH($B475,'R1. Scenario specifications'!$A$11:$A$49,0))</f>
        <v>Current 1.75DS, 2030 start, 'Expect the Unexpected' but with most conservative biomass CCS / NET technology cost assumptions</v>
      </c>
      <c r="B475" s="15" t="s">
        <v>44</v>
      </c>
      <c r="C475" s="15" t="s">
        <v>71</v>
      </c>
      <c r="D475" s="15" t="s">
        <v>268</v>
      </c>
      <c r="E475" s="16">
        <v>13.930776255707762</v>
      </c>
      <c r="F475" s="16">
        <v>96.560908546679059</v>
      </c>
      <c r="G475" s="16">
        <v>269.93412382738461</v>
      </c>
      <c r="H475" s="16">
        <v>820.58695544865327</v>
      </c>
      <c r="I475" s="16">
        <v>3435.6395724796753</v>
      </c>
      <c r="J475" s="16">
        <v>7166.8133671624491</v>
      </c>
      <c r="K475" s="16">
        <v>11350.219412479968</v>
      </c>
      <c r="L475" s="16">
        <v>14622.21165007717</v>
      </c>
      <c r="M475" s="16">
        <v>19049.652579312085</v>
      </c>
      <c r="N475" s="16">
        <v>22598.847131464587</v>
      </c>
      <c r="O475" s="16">
        <v>25964.294248042705</v>
      </c>
    </row>
    <row r="476" spans="1:15" x14ac:dyDescent="0.3">
      <c r="A476" s="15" t="str">
        <f>INDEX('R1. Scenario specifications'!$C$11:$C$49,MATCH($B476,'R1. Scenario specifications'!$A$11:$A$49,0))</f>
        <v>Current 1.75DS, 2030 start, 'Expect the Unexpected' but with most conservative biomass CCS / NET technology cost assumptions</v>
      </c>
      <c r="B476" s="15" t="s">
        <v>44</v>
      </c>
      <c r="C476" s="15" t="s">
        <v>72</v>
      </c>
      <c r="D476" s="15" t="s">
        <v>268</v>
      </c>
      <c r="E476" s="16">
        <v>11.2241111111111</v>
      </c>
      <c r="F476" s="16">
        <v>12.249511111111101</v>
      </c>
      <c r="G476" s="16">
        <v>13.0611055551111</v>
      </c>
      <c r="H476" s="16">
        <v>13.059905555111095</v>
      </c>
      <c r="I476" s="16">
        <v>13.247220770487646</v>
      </c>
      <c r="J476" s="16">
        <v>14.160927981505292</v>
      </c>
      <c r="K476" s="16">
        <v>18.559452668305422</v>
      </c>
      <c r="L476" s="16">
        <v>73.700722723758702</v>
      </c>
      <c r="M476" s="16">
        <v>73.697644008534908</v>
      </c>
      <c r="N476" s="16">
        <v>73.694844008534901</v>
      </c>
      <c r="O476" s="16">
        <v>73.692044008534893</v>
      </c>
    </row>
    <row r="477" spans="1:15" x14ac:dyDescent="0.3">
      <c r="A477" s="15" t="str">
        <f>INDEX('R1. Scenario specifications'!$C$11:$C$49,MATCH($B477,'R1. Scenario specifications'!$A$11:$A$49,0))</f>
        <v>Current 1.75DS, 2030 start, 'Expect the Unexpected' but with most conservative biomass CCS / NET technology cost assumptions</v>
      </c>
      <c r="B477" s="15" t="s">
        <v>44</v>
      </c>
      <c r="C477" s="15" t="s">
        <v>76</v>
      </c>
      <c r="D477" s="15" t="s">
        <v>267</v>
      </c>
      <c r="E477" s="16">
        <v>0.31124745380476826</v>
      </c>
      <c r="F477" s="16">
        <v>0.28314462712947408</v>
      </c>
      <c r="G477" s="16">
        <v>0.23818010444900301</v>
      </c>
      <c r="H477" s="16">
        <v>0.15878673629933501</v>
      </c>
      <c r="I477" s="16">
        <v>7.9393368149667701E-2</v>
      </c>
      <c r="J477" s="16">
        <v>0</v>
      </c>
      <c r="K477" s="16">
        <v>0</v>
      </c>
      <c r="L477" s="16">
        <v>0</v>
      </c>
      <c r="M477" s="16">
        <v>0</v>
      </c>
      <c r="N477" s="16">
        <v>0</v>
      </c>
      <c r="O477" s="16">
        <v>0</v>
      </c>
    </row>
    <row r="478" spans="1:15" x14ac:dyDescent="0.3">
      <c r="A478" s="15" t="str">
        <f>INDEX('R1. Scenario specifications'!$C$11:$C$49,MATCH($B478,'R1. Scenario specifications'!$A$11:$A$49,0))</f>
        <v>Current 1.75DS, 2030 start, 'Expect the Unexpected' but with most conservative biomass CCS / NET technology cost assumptions</v>
      </c>
      <c r="B478" s="15" t="s">
        <v>44</v>
      </c>
      <c r="C478" s="15" t="s">
        <v>73</v>
      </c>
      <c r="D478" s="15" t="s">
        <v>269</v>
      </c>
      <c r="E478" s="16">
        <v>217.76839471634247</v>
      </c>
      <c r="F478" s="16">
        <v>242.99857406704328</v>
      </c>
      <c r="G478" s="16">
        <v>365.36686102816446</v>
      </c>
      <c r="H478" s="16">
        <v>591.09736891590751</v>
      </c>
      <c r="I478" s="16">
        <v>2497.8191280343663</v>
      </c>
      <c r="J478" s="16">
        <v>4532.9217723762686</v>
      </c>
      <c r="K478" s="16">
        <v>7832.2791104359021</v>
      </c>
      <c r="L478" s="16">
        <v>10229.46155229881</v>
      </c>
      <c r="M478" s="16">
        <v>15020.034080446998</v>
      </c>
      <c r="N478" s="16">
        <v>20556.5451526488</v>
      </c>
      <c r="O478" s="16">
        <v>26328.567043682066</v>
      </c>
    </row>
    <row r="479" spans="1:15" x14ac:dyDescent="0.3">
      <c r="A479" s="15" t="str">
        <f>INDEX('R1. Scenario specifications'!$C$11:$C$49,MATCH($B479,'R1. Scenario specifications'!$A$11:$A$49,0))</f>
        <v>Current 2DS, 2030 start, 'Expect the Unexpected' but with cheap renewables</v>
      </c>
      <c r="B479" s="15" t="s">
        <v>45</v>
      </c>
      <c r="C479" s="15" t="s">
        <v>64</v>
      </c>
      <c r="D479" s="15" t="s">
        <v>262</v>
      </c>
      <c r="E479" s="16">
        <v>19.526838931037336</v>
      </c>
      <c r="F479" s="16">
        <v>26.293537578267138</v>
      </c>
      <c r="G479" s="16">
        <v>116.2027361393006</v>
      </c>
      <c r="H479" s="16">
        <v>450.71847138715748</v>
      </c>
      <c r="I479" s="16">
        <v>624.06990875129702</v>
      </c>
      <c r="J479" s="16">
        <v>572.61998238810588</v>
      </c>
      <c r="K479" s="16">
        <v>260.06624544115073</v>
      </c>
      <c r="L479" s="16">
        <v>77.121109008274701</v>
      </c>
      <c r="M479" s="16">
        <v>33.17983232970824</v>
      </c>
      <c r="N479" s="16">
        <v>6.2369048899496304</v>
      </c>
      <c r="O479" s="16">
        <v>6.2369048899496304</v>
      </c>
    </row>
    <row r="480" spans="1:15" x14ac:dyDescent="0.3">
      <c r="A480" s="15" t="str">
        <f>INDEX('R1. Scenario specifications'!$C$11:$C$49,MATCH($B480,'R1. Scenario specifications'!$A$11:$A$49,0))</f>
        <v>Current 2DS, 2030 start, 'Expect the Unexpected' but with cheap renewables</v>
      </c>
      <c r="B480" s="15" t="s">
        <v>45</v>
      </c>
      <c r="C480" s="15" t="s">
        <v>74</v>
      </c>
      <c r="D480" s="15" t="s">
        <v>262</v>
      </c>
      <c r="E480" s="16">
        <v>0</v>
      </c>
      <c r="F480" s="16">
        <v>0</v>
      </c>
      <c r="G480" s="16">
        <v>0</v>
      </c>
      <c r="H480" s="16">
        <v>0</v>
      </c>
      <c r="I480" s="16">
        <v>9.9895109327960903</v>
      </c>
      <c r="J480" s="16">
        <v>80.206772984455711</v>
      </c>
      <c r="K480" s="16">
        <v>506.40766868007336</v>
      </c>
      <c r="L480" s="16">
        <v>1424.0687817739686</v>
      </c>
      <c r="M480" s="16">
        <v>2475.5246641664453</v>
      </c>
      <c r="N480" s="16">
        <v>3115.0846646942205</v>
      </c>
      <c r="O480" s="16">
        <v>3358.795265127022</v>
      </c>
    </row>
    <row r="481" spans="1:15" x14ac:dyDescent="0.3">
      <c r="A481" s="15" t="str">
        <f>INDEX('R1. Scenario specifications'!$C$11:$C$49,MATCH($B481,'R1. Scenario specifications'!$A$11:$A$49,0))</f>
        <v>Current 2DS, 2030 start, 'Expect the Unexpected' but with cheap renewables</v>
      </c>
      <c r="B481" s="15" t="s">
        <v>45</v>
      </c>
      <c r="C481" s="15" t="s">
        <v>65</v>
      </c>
      <c r="D481" s="15" t="s">
        <v>263</v>
      </c>
      <c r="E481" s="16">
        <v>1559.1151167828541</v>
      </c>
      <c r="F481" s="16">
        <v>1805.0000000000007</v>
      </c>
      <c r="G481" s="16">
        <v>1805.0000000000007</v>
      </c>
      <c r="H481" s="16">
        <v>1442.4317981122215</v>
      </c>
      <c r="I481" s="16">
        <v>475.48267438420936</v>
      </c>
      <c r="J481" s="16">
        <v>0</v>
      </c>
      <c r="K481" s="16">
        <v>0</v>
      </c>
      <c r="L481" s="16">
        <v>0</v>
      </c>
      <c r="M481" s="16">
        <v>0</v>
      </c>
      <c r="N481" s="16">
        <v>0</v>
      </c>
      <c r="O481" s="16">
        <v>0</v>
      </c>
    </row>
    <row r="482" spans="1:15" x14ac:dyDescent="0.3">
      <c r="A482" s="15" t="str">
        <f>INDEX('R1. Scenario specifications'!$C$11:$C$49,MATCH($B482,'R1. Scenario specifications'!$A$11:$A$49,0))</f>
        <v>Current 2DS, 2030 start, 'Expect the Unexpected' but with cheap renewables</v>
      </c>
      <c r="B482" s="15" t="s">
        <v>45</v>
      </c>
      <c r="C482" s="15" t="s">
        <v>66</v>
      </c>
      <c r="D482" s="15" t="s">
        <v>264</v>
      </c>
      <c r="E482" s="16">
        <v>1036.6918682936412</v>
      </c>
      <c r="F482" s="16">
        <v>1662.4440689496698</v>
      </c>
      <c r="G482" s="16">
        <v>2170.7398065245934</v>
      </c>
      <c r="H482" s="16">
        <v>2025.6229693718635</v>
      </c>
      <c r="I482" s="16">
        <v>1040.7858854674444</v>
      </c>
      <c r="J482" s="16">
        <v>487.72048033626294</v>
      </c>
      <c r="K482" s="16">
        <v>556.96143776511155</v>
      </c>
      <c r="L482" s="16">
        <v>573.11581795797224</v>
      </c>
      <c r="M482" s="16">
        <v>289.02480826620263</v>
      </c>
      <c r="N482" s="16">
        <v>222.0472859524275</v>
      </c>
      <c r="O482" s="16">
        <v>168.5890447706127</v>
      </c>
    </row>
    <row r="483" spans="1:15" x14ac:dyDescent="0.3">
      <c r="A483" s="15" t="str">
        <f>INDEX('R1. Scenario specifications'!$C$11:$C$49,MATCH($B483,'R1. Scenario specifications'!$A$11:$A$49,0))</f>
        <v>Current 2DS, 2030 start, 'Expect the Unexpected' but with cheap renewables</v>
      </c>
      <c r="B483" s="15" t="s">
        <v>45</v>
      </c>
      <c r="C483" s="15" t="s">
        <v>75</v>
      </c>
      <c r="D483" s="15" t="s">
        <v>264</v>
      </c>
      <c r="E483" s="16">
        <v>0</v>
      </c>
      <c r="F483" s="16">
        <v>0</v>
      </c>
      <c r="G483" s="16">
        <v>0</v>
      </c>
      <c r="H483" s="16">
        <v>0</v>
      </c>
      <c r="I483" s="16">
        <v>2.8511078668167928</v>
      </c>
      <c r="J483" s="16">
        <v>6.4899242763597806</v>
      </c>
      <c r="K483" s="16">
        <v>44.071140093758608</v>
      </c>
      <c r="L483" s="16">
        <v>166.24378526122695</v>
      </c>
      <c r="M483" s="16">
        <v>458.19921256876887</v>
      </c>
      <c r="N483" s="16">
        <v>882.84608427635976</v>
      </c>
      <c r="O483" s="16">
        <v>1137.0126177938782</v>
      </c>
    </row>
    <row r="484" spans="1:15" x14ac:dyDescent="0.3">
      <c r="A484" s="15" t="str">
        <f>INDEX('R1. Scenario specifications'!$C$11:$C$49,MATCH($B484,'R1. Scenario specifications'!$A$11:$A$49,0))</f>
        <v>Current 2DS, 2030 start, 'Expect the Unexpected' but with cheap renewables</v>
      </c>
      <c r="B484" s="15" t="s">
        <v>45</v>
      </c>
      <c r="C484" s="15" t="s">
        <v>67</v>
      </c>
      <c r="D484" s="15" t="s">
        <v>267</v>
      </c>
      <c r="E484" s="16">
        <v>31.122062759818384</v>
      </c>
      <c r="F484" s="16">
        <v>28.670816918420648</v>
      </c>
      <c r="G484" s="16">
        <v>108.08507790610373</v>
      </c>
      <c r="H484" s="16">
        <v>153.75032540730504</v>
      </c>
      <c r="I484" s="16">
        <v>201.6620811324845</v>
      </c>
      <c r="J484" s="16">
        <v>275.07368577178954</v>
      </c>
      <c r="K484" s="16">
        <v>362.64183615586933</v>
      </c>
      <c r="L484" s="16">
        <v>362.88564443156019</v>
      </c>
      <c r="M484" s="16">
        <v>394.22979538758017</v>
      </c>
      <c r="N484" s="16">
        <v>621.49404965703434</v>
      </c>
      <c r="O484" s="16">
        <v>901.07453064270942</v>
      </c>
    </row>
    <row r="485" spans="1:15" x14ac:dyDescent="0.3">
      <c r="A485" s="15" t="str">
        <f>INDEX('R1. Scenario specifications'!$C$11:$C$49,MATCH($B485,'R1. Scenario specifications'!$A$11:$A$49,0))</f>
        <v>Current 2DS, 2030 start, 'Expect the Unexpected' but with cheap renewables</v>
      </c>
      <c r="B485" s="15" t="s">
        <v>45</v>
      </c>
      <c r="C485" s="15" t="s">
        <v>68</v>
      </c>
      <c r="D485" s="15" t="s">
        <v>265</v>
      </c>
      <c r="E485" s="16">
        <v>738.24098154394619</v>
      </c>
      <c r="F485" s="16">
        <v>742.10319821571034</v>
      </c>
      <c r="G485" s="16">
        <v>985.08724812164996</v>
      </c>
      <c r="H485" s="16">
        <v>1189.6433262038427</v>
      </c>
      <c r="I485" s="16">
        <v>1363.3842663663711</v>
      </c>
      <c r="J485" s="16">
        <v>1676.105664905137</v>
      </c>
      <c r="K485" s="16">
        <v>1826.9256184507556</v>
      </c>
      <c r="L485" s="16">
        <v>2002.6294097738719</v>
      </c>
      <c r="M485" s="16">
        <v>2316.2948663206744</v>
      </c>
      <c r="N485" s="16">
        <v>2845.5493315947215</v>
      </c>
      <c r="O485" s="16">
        <v>3182.8505416304497</v>
      </c>
    </row>
    <row r="486" spans="1:15" x14ac:dyDescent="0.3">
      <c r="A486" s="15" t="str">
        <f>INDEX('R1. Scenario specifications'!$C$11:$C$49,MATCH($B486,'R1. Scenario specifications'!$A$11:$A$49,0))</f>
        <v>Current 2DS, 2030 start, 'Expect the Unexpected' but with cheap renewables</v>
      </c>
      <c r="B486" s="15" t="s">
        <v>45</v>
      </c>
      <c r="C486" s="15" t="s">
        <v>69</v>
      </c>
      <c r="D486" s="15" t="s">
        <v>266</v>
      </c>
      <c r="E486" s="16">
        <v>381.69394199846289</v>
      </c>
      <c r="F486" s="16">
        <v>393.99999999999972</v>
      </c>
      <c r="G486" s="16">
        <v>647.54384646462074</v>
      </c>
      <c r="H486" s="16">
        <v>602.70600668291604</v>
      </c>
      <c r="I486" s="16">
        <v>591.32250202718751</v>
      </c>
      <c r="J486" s="16">
        <v>814.95780189162281</v>
      </c>
      <c r="K486" s="16">
        <v>970.85525319238491</v>
      </c>
      <c r="L486" s="16">
        <v>1144.2952550086527</v>
      </c>
      <c r="M486" s="16">
        <v>1312.4058053853064</v>
      </c>
      <c r="N486" s="16">
        <v>1425.7903622491051</v>
      </c>
      <c r="O486" s="16">
        <v>1482.4943388069485</v>
      </c>
    </row>
    <row r="487" spans="1:15" x14ac:dyDescent="0.3">
      <c r="A487" s="15" t="str">
        <f>INDEX('R1. Scenario specifications'!$C$11:$C$49,MATCH($B487,'R1. Scenario specifications'!$A$11:$A$49,0))</f>
        <v>Current 2DS, 2030 start, 'Expect the Unexpected' but with cheap renewables</v>
      </c>
      <c r="B487" s="15" t="s">
        <v>45</v>
      </c>
      <c r="C487" s="15" t="s">
        <v>70</v>
      </c>
      <c r="D487" s="15" t="s">
        <v>267</v>
      </c>
      <c r="E487" s="16">
        <v>431.38841726417206</v>
      </c>
      <c r="F487" s="16">
        <v>452.4364981864552</v>
      </c>
      <c r="G487" s="16">
        <v>452.8330666776244</v>
      </c>
      <c r="H487" s="16">
        <v>253.07952391009411</v>
      </c>
      <c r="I487" s="16">
        <v>127.85787471110784</v>
      </c>
      <c r="J487" s="16">
        <v>8.8978715793013521</v>
      </c>
      <c r="K487" s="16">
        <v>19.78419486420206</v>
      </c>
      <c r="L487" s="16">
        <v>33.91700215147705</v>
      </c>
      <c r="M487" s="16">
        <v>51.186724115731657</v>
      </c>
      <c r="N487" s="16">
        <v>90.441338389321658</v>
      </c>
      <c r="O487" s="16">
        <v>165.73618662441987</v>
      </c>
    </row>
    <row r="488" spans="1:15" x14ac:dyDescent="0.3">
      <c r="A488" s="15" t="str">
        <f>INDEX('R1. Scenario specifications'!$C$11:$C$49,MATCH($B488,'R1. Scenario specifications'!$A$11:$A$49,0))</f>
        <v>Current 2DS, 2030 start, 'Expect the Unexpected' but with cheap renewables</v>
      </c>
      <c r="B488" s="15" t="s">
        <v>45</v>
      </c>
      <c r="C488" s="15" t="s">
        <v>71</v>
      </c>
      <c r="D488" s="15" t="s">
        <v>268</v>
      </c>
      <c r="E488" s="16">
        <v>13.930776255707762</v>
      </c>
      <c r="F488" s="16">
        <v>96.560908546679059</v>
      </c>
      <c r="G488" s="16">
        <v>269.93412382738461</v>
      </c>
      <c r="H488" s="16">
        <v>820.58695544865327</v>
      </c>
      <c r="I488" s="16">
        <v>3551.8850245583653</v>
      </c>
      <c r="J488" s="16">
        <v>6447.6785384510831</v>
      </c>
      <c r="K488" s="16">
        <v>8595.149995499427</v>
      </c>
      <c r="L488" s="16">
        <v>10433.818562898281</v>
      </c>
      <c r="M488" s="16">
        <v>14155.513925038487</v>
      </c>
      <c r="N488" s="16">
        <v>20147.332325186209</v>
      </c>
      <c r="O488" s="16">
        <v>23237.870233153328</v>
      </c>
    </row>
    <row r="489" spans="1:15" x14ac:dyDescent="0.3">
      <c r="A489" s="15" t="str">
        <f>INDEX('R1. Scenario specifications'!$C$11:$C$49,MATCH($B489,'R1. Scenario specifications'!$A$11:$A$49,0))</f>
        <v>Current 2DS, 2030 start, 'Expect the Unexpected' but with cheap renewables</v>
      </c>
      <c r="B489" s="15" t="s">
        <v>45</v>
      </c>
      <c r="C489" s="15" t="s">
        <v>72</v>
      </c>
      <c r="D489" s="15" t="s">
        <v>268</v>
      </c>
      <c r="E489" s="16">
        <v>11.2241111111111</v>
      </c>
      <c r="F489" s="16">
        <v>12.249511111111101</v>
      </c>
      <c r="G489" s="16">
        <v>13.0611055551111</v>
      </c>
      <c r="H489" s="16">
        <v>13.059905555111095</v>
      </c>
      <c r="I489" s="16">
        <v>13.056802652205363</v>
      </c>
      <c r="J489" s="16">
        <v>13.058648114916753</v>
      </c>
      <c r="K489" s="16">
        <v>13.075532594247676</v>
      </c>
      <c r="L489" s="16">
        <v>54.081303806603657</v>
      </c>
      <c r="M489" s="16">
        <v>54.078625091379855</v>
      </c>
      <c r="N489" s="16">
        <v>54.076225091379854</v>
      </c>
      <c r="O489" s="16">
        <v>54.073825091379859</v>
      </c>
    </row>
    <row r="490" spans="1:15" x14ac:dyDescent="0.3">
      <c r="A490" s="15" t="str">
        <f>INDEX('R1. Scenario specifications'!$C$11:$C$49,MATCH($B490,'R1. Scenario specifications'!$A$11:$A$49,0))</f>
        <v>Current 2DS, 2030 start, 'Expect the Unexpected' but with cheap renewables</v>
      </c>
      <c r="B490" s="15" t="s">
        <v>45</v>
      </c>
      <c r="C490" s="15" t="s">
        <v>76</v>
      </c>
      <c r="D490" s="15" t="s">
        <v>267</v>
      </c>
      <c r="E490" s="16">
        <v>0.31124745380476826</v>
      </c>
      <c r="F490" s="16">
        <v>0.28314462712947408</v>
      </c>
      <c r="G490" s="16">
        <v>0.23818010444900301</v>
      </c>
      <c r="H490" s="16">
        <v>0.15878673629933501</v>
      </c>
      <c r="I490" s="16">
        <v>7.9393368149667701E-2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</row>
    <row r="491" spans="1:15" x14ac:dyDescent="0.3">
      <c r="A491" s="15" t="str">
        <f>INDEX('R1. Scenario specifications'!$C$11:$C$49,MATCH($B491,'R1. Scenario specifications'!$A$11:$A$49,0))</f>
        <v>Current 2DS, 2030 start, 'Expect the Unexpected' but with cheap renewables</v>
      </c>
      <c r="B491" s="15" t="s">
        <v>45</v>
      </c>
      <c r="C491" s="15" t="s">
        <v>73</v>
      </c>
      <c r="D491" s="15" t="s">
        <v>269</v>
      </c>
      <c r="E491" s="16">
        <v>217.76839471634247</v>
      </c>
      <c r="F491" s="16">
        <v>242.99857406704328</v>
      </c>
      <c r="G491" s="16">
        <v>365.36686102816446</v>
      </c>
      <c r="H491" s="16">
        <v>591.09736891590751</v>
      </c>
      <c r="I491" s="16">
        <v>2451.5452333283242</v>
      </c>
      <c r="J491" s="16">
        <v>3987.7195780259535</v>
      </c>
      <c r="K491" s="16">
        <v>5584.0938990345694</v>
      </c>
      <c r="L491" s="16">
        <v>8070.1962996637258</v>
      </c>
      <c r="M491" s="16">
        <v>11902.293119508269</v>
      </c>
      <c r="N491" s="16">
        <v>18811.854525290488</v>
      </c>
      <c r="O491" s="16">
        <v>23999.456293791332</v>
      </c>
    </row>
    <row r="492" spans="1:15" x14ac:dyDescent="0.3">
      <c r="A492" s="15" t="str">
        <f>INDEX('R1. Scenario specifications'!$C$11:$C$49,MATCH($B492,'R1. Scenario specifications'!$A$11:$A$49,0))</f>
        <v>Current 2DS, 2020 start, 'Expect the Unexpected' but with cheap CCS</v>
      </c>
      <c r="B492" s="15" t="s">
        <v>46</v>
      </c>
      <c r="C492" s="15" t="s">
        <v>64</v>
      </c>
      <c r="D492" s="15" t="s">
        <v>262</v>
      </c>
      <c r="E492" s="16">
        <v>19.526838931037336</v>
      </c>
      <c r="F492" s="16">
        <v>26.293537578267138</v>
      </c>
      <c r="G492" s="16">
        <v>116.2027361393006</v>
      </c>
      <c r="H492" s="16">
        <v>438.12324300209218</v>
      </c>
      <c r="I492" s="16">
        <v>506.65927508589397</v>
      </c>
      <c r="J492" s="16">
        <v>529.44872333487854</v>
      </c>
      <c r="K492" s="16">
        <v>218.76401995412468</v>
      </c>
      <c r="L492" s="16">
        <v>140.63428880158622</v>
      </c>
      <c r="M492" s="16">
        <v>22.453179340422764</v>
      </c>
      <c r="N492" s="16">
        <v>6.2364467195281703</v>
      </c>
      <c r="O492" s="16">
        <v>6.2364467195281703</v>
      </c>
    </row>
    <row r="493" spans="1:15" x14ac:dyDescent="0.3">
      <c r="A493" s="15" t="str">
        <f>INDEX('R1. Scenario specifications'!$C$11:$C$49,MATCH($B493,'R1. Scenario specifications'!$A$11:$A$49,0))</f>
        <v>Current 2DS, 2020 start, 'Expect the Unexpected' but with cheap CCS</v>
      </c>
      <c r="B493" s="15" t="s">
        <v>46</v>
      </c>
      <c r="C493" s="15" t="s">
        <v>74</v>
      </c>
      <c r="D493" s="15" t="s">
        <v>262</v>
      </c>
      <c r="E493" s="16">
        <v>0</v>
      </c>
      <c r="F493" s="16">
        <v>0</v>
      </c>
      <c r="G493" s="16">
        <v>0</v>
      </c>
      <c r="H493" s="16">
        <v>6.1735178006587335</v>
      </c>
      <c r="I493" s="16">
        <v>59.194174208748059</v>
      </c>
      <c r="J493" s="16">
        <v>186.12918428189417</v>
      </c>
      <c r="K493" s="16">
        <v>799.76971027639286</v>
      </c>
      <c r="L493" s="16">
        <v>1699.2789419706453</v>
      </c>
      <c r="M493" s="16">
        <v>2452.0166753258791</v>
      </c>
      <c r="N493" s="16">
        <v>3091.0850294596125</v>
      </c>
      <c r="O493" s="16">
        <v>3330.6057544683754</v>
      </c>
    </row>
    <row r="494" spans="1:15" x14ac:dyDescent="0.3">
      <c r="A494" s="15" t="str">
        <f>INDEX('R1. Scenario specifications'!$C$11:$C$49,MATCH($B494,'R1. Scenario specifications'!$A$11:$A$49,0))</f>
        <v>Current 2DS, 2020 start, 'Expect the Unexpected' but with cheap CCS</v>
      </c>
      <c r="B494" s="15" t="s">
        <v>46</v>
      </c>
      <c r="C494" s="15" t="s">
        <v>65</v>
      </c>
      <c r="D494" s="15" t="s">
        <v>263</v>
      </c>
      <c r="E494" s="16">
        <v>1559.1151167828541</v>
      </c>
      <c r="F494" s="16">
        <v>1805.0000000000007</v>
      </c>
      <c r="G494" s="16">
        <v>1805.0000000000007</v>
      </c>
      <c r="H494" s="16">
        <v>1442.4317981122215</v>
      </c>
      <c r="I494" s="16">
        <v>475.48267438420936</v>
      </c>
      <c r="J494" s="16">
        <v>0</v>
      </c>
      <c r="K494" s="16">
        <v>0</v>
      </c>
      <c r="L494" s="16">
        <v>0</v>
      </c>
      <c r="M494" s="16">
        <v>0</v>
      </c>
      <c r="N494" s="16">
        <v>0</v>
      </c>
      <c r="O494" s="16">
        <v>0</v>
      </c>
    </row>
    <row r="495" spans="1:15" x14ac:dyDescent="0.3">
      <c r="A495" s="15" t="str">
        <f>INDEX('R1. Scenario specifications'!$C$11:$C$49,MATCH($B495,'R1. Scenario specifications'!$A$11:$A$49,0))</f>
        <v>Current 2DS, 2020 start, 'Expect the Unexpected' but with cheap CCS</v>
      </c>
      <c r="B495" s="15" t="s">
        <v>46</v>
      </c>
      <c r="C495" s="15" t="s">
        <v>66</v>
      </c>
      <c r="D495" s="15" t="s">
        <v>264</v>
      </c>
      <c r="E495" s="16">
        <v>1036.6918682936412</v>
      </c>
      <c r="F495" s="16">
        <v>1662.4440689496698</v>
      </c>
      <c r="G495" s="16">
        <v>2170.7398065245934</v>
      </c>
      <c r="H495" s="16">
        <v>2052.5372571163539</v>
      </c>
      <c r="I495" s="16">
        <v>1046.1994920170632</v>
      </c>
      <c r="J495" s="16">
        <v>466.79541897483921</v>
      </c>
      <c r="K495" s="16">
        <v>687.18096010001227</v>
      </c>
      <c r="L495" s="16">
        <v>802.1463086071476</v>
      </c>
      <c r="M495" s="16">
        <v>502.7457732399215</v>
      </c>
      <c r="N495" s="16">
        <v>321.9599950181277</v>
      </c>
      <c r="O495" s="16">
        <v>270.57693480547243</v>
      </c>
    </row>
    <row r="496" spans="1:15" x14ac:dyDescent="0.3">
      <c r="A496" s="15" t="str">
        <f>INDEX('R1. Scenario specifications'!$C$11:$C$49,MATCH($B496,'R1. Scenario specifications'!$A$11:$A$49,0))</f>
        <v>Current 2DS, 2020 start, 'Expect the Unexpected' but with cheap CCS</v>
      </c>
      <c r="B496" s="15" t="s">
        <v>46</v>
      </c>
      <c r="C496" s="15" t="s">
        <v>75</v>
      </c>
      <c r="D496" s="15" t="s">
        <v>264</v>
      </c>
      <c r="E496" s="16">
        <v>0</v>
      </c>
      <c r="F496" s="16">
        <v>0</v>
      </c>
      <c r="G496" s="16">
        <v>0</v>
      </c>
      <c r="H496" s="16">
        <v>0</v>
      </c>
      <c r="I496" s="16">
        <v>1.0130407733346951</v>
      </c>
      <c r="J496" s="16">
        <v>2.8685262056225942</v>
      </c>
      <c r="K496" s="16">
        <v>3.5865113783014917</v>
      </c>
      <c r="L496" s="16">
        <v>51.094212781381195</v>
      </c>
      <c r="M496" s="16">
        <v>367.59653166290326</v>
      </c>
      <c r="N496" s="16">
        <v>884.54905759711778</v>
      </c>
      <c r="O496" s="16">
        <v>1131.1421046612591</v>
      </c>
    </row>
    <row r="497" spans="1:15" x14ac:dyDescent="0.3">
      <c r="A497" s="15" t="str">
        <f>INDEX('R1. Scenario specifications'!$C$11:$C$49,MATCH($B497,'R1. Scenario specifications'!$A$11:$A$49,0))</f>
        <v>Current 2DS, 2020 start, 'Expect the Unexpected' but with cheap CCS</v>
      </c>
      <c r="B497" s="15" t="s">
        <v>46</v>
      </c>
      <c r="C497" s="15" t="s">
        <v>67</v>
      </c>
      <c r="D497" s="15" t="s">
        <v>267</v>
      </c>
      <c r="E497" s="16">
        <v>31.122062759818384</v>
      </c>
      <c r="F497" s="16">
        <v>28.670816918420648</v>
      </c>
      <c r="G497" s="16">
        <v>108.08507790610373</v>
      </c>
      <c r="H497" s="16">
        <v>153.75032540730504</v>
      </c>
      <c r="I497" s="16">
        <v>199.91297418504786</v>
      </c>
      <c r="J497" s="16">
        <v>247.2765689909441</v>
      </c>
      <c r="K497" s="16">
        <v>258.17911320385934</v>
      </c>
      <c r="L497" s="16">
        <v>345.41427677235379</v>
      </c>
      <c r="M497" s="16">
        <v>431.64951064216234</v>
      </c>
      <c r="N497" s="16">
        <v>692.590184936063</v>
      </c>
      <c r="O497" s="16">
        <v>889.32839353509314</v>
      </c>
    </row>
    <row r="498" spans="1:15" x14ac:dyDescent="0.3">
      <c r="A498" s="15" t="str">
        <f>INDEX('R1. Scenario specifications'!$C$11:$C$49,MATCH($B498,'R1. Scenario specifications'!$A$11:$A$49,0))</f>
        <v>Current 2DS, 2020 start, 'Expect the Unexpected' but with cheap CCS</v>
      </c>
      <c r="B498" s="15" t="s">
        <v>46</v>
      </c>
      <c r="C498" s="15" t="s">
        <v>68</v>
      </c>
      <c r="D498" s="15" t="s">
        <v>265</v>
      </c>
      <c r="E498" s="16">
        <v>738.24098154394619</v>
      </c>
      <c r="F498" s="16">
        <v>742.10319821571034</v>
      </c>
      <c r="G498" s="16">
        <v>985.08724812164996</v>
      </c>
      <c r="H498" s="16">
        <v>1189.6433262038427</v>
      </c>
      <c r="I498" s="16">
        <v>1346.7671289719422</v>
      </c>
      <c r="J498" s="16">
        <v>1579.2213529430107</v>
      </c>
      <c r="K498" s="16">
        <v>1744.3781212399388</v>
      </c>
      <c r="L498" s="16">
        <v>1889.9030400992865</v>
      </c>
      <c r="M498" s="16">
        <v>2220.2517634741271</v>
      </c>
      <c r="N498" s="16">
        <v>2707.6863087462002</v>
      </c>
      <c r="O498" s="16">
        <v>3081.8765497977747</v>
      </c>
    </row>
    <row r="499" spans="1:15" x14ac:dyDescent="0.3">
      <c r="A499" s="15" t="str">
        <f>INDEX('R1. Scenario specifications'!$C$11:$C$49,MATCH($B499,'R1. Scenario specifications'!$A$11:$A$49,0))</f>
        <v>Current 2DS, 2020 start, 'Expect the Unexpected' but with cheap CCS</v>
      </c>
      <c r="B499" s="15" t="s">
        <v>46</v>
      </c>
      <c r="C499" s="15" t="s">
        <v>69</v>
      </c>
      <c r="D499" s="15" t="s">
        <v>266</v>
      </c>
      <c r="E499" s="16">
        <v>381.69394199846289</v>
      </c>
      <c r="F499" s="16">
        <v>393.99999999999972</v>
      </c>
      <c r="G499" s="16">
        <v>647.54384646462074</v>
      </c>
      <c r="H499" s="16">
        <v>602.70600668291604</v>
      </c>
      <c r="I499" s="16">
        <v>620.12586624222081</v>
      </c>
      <c r="J499" s="16">
        <v>792.6106305150563</v>
      </c>
      <c r="K499" s="16">
        <v>959.05386409213475</v>
      </c>
      <c r="L499" s="16">
        <v>1150.4074843490382</v>
      </c>
      <c r="M499" s="16">
        <v>1243.4752954392993</v>
      </c>
      <c r="N499" s="16">
        <v>1425.0218539163768</v>
      </c>
      <c r="O499" s="16">
        <v>1480.7517274041761</v>
      </c>
    </row>
    <row r="500" spans="1:15" x14ac:dyDescent="0.3">
      <c r="A500" s="15" t="str">
        <f>INDEX('R1. Scenario specifications'!$C$11:$C$49,MATCH($B500,'R1. Scenario specifications'!$A$11:$A$49,0))</f>
        <v>Current 2DS, 2020 start, 'Expect the Unexpected' but with cheap CCS</v>
      </c>
      <c r="B500" s="15" t="s">
        <v>46</v>
      </c>
      <c r="C500" s="15" t="s">
        <v>70</v>
      </c>
      <c r="D500" s="15" t="s">
        <v>267</v>
      </c>
      <c r="E500" s="16">
        <v>431.38841726417206</v>
      </c>
      <c r="F500" s="16">
        <v>452.4364981864552</v>
      </c>
      <c r="G500" s="16">
        <v>452.8330666776244</v>
      </c>
      <c r="H500" s="16">
        <v>260.73753028783131</v>
      </c>
      <c r="I500" s="16">
        <v>144.60894731860779</v>
      </c>
      <c r="J500" s="16">
        <v>17.784508750733274</v>
      </c>
      <c r="K500" s="16">
        <v>9.449208944567328</v>
      </c>
      <c r="L500" s="16">
        <v>8.2453959769677176</v>
      </c>
      <c r="M500" s="16">
        <v>41.030650610489495</v>
      </c>
      <c r="N500" s="16">
        <v>83.458819861830165</v>
      </c>
      <c r="O500" s="16">
        <v>161.28052427898865</v>
      </c>
    </row>
    <row r="501" spans="1:15" x14ac:dyDescent="0.3">
      <c r="A501" s="15" t="str">
        <f>INDEX('R1. Scenario specifications'!$C$11:$C$49,MATCH($B501,'R1. Scenario specifications'!$A$11:$A$49,0))</f>
        <v>Current 2DS, 2020 start, 'Expect the Unexpected' but with cheap CCS</v>
      </c>
      <c r="B501" s="15" t="s">
        <v>46</v>
      </c>
      <c r="C501" s="15" t="s">
        <v>71</v>
      </c>
      <c r="D501" s="15" t="s">
        <v>268</v>
      </c>
      <c r="E501" s="16">
        <v>13.930776255707762</v>
      </c>
      <c r="F501" s="16">
        <v>96.560908546679059</v>
      </c>
      <c r="G501" s="16">
        <v>269.93412382738461</v>
      </c>
      <c r="H501" s="16">
        <v>1102.4741565091451</v>
      </c>
      <c r="I501" s="16">
        <v>3976.3144918699081</v>
      </c>
      <c r="J501" s="16">
        <v>6149.5884370751228</v>
      </c>
      <c r="K501" s="16">
        <v>7773.4098764681012</v>
      </c>
      <c r="L501" s="16">
        <v>9752.9099770192479</v>
      </c>
      <c r="M501" s="16">
        <v>12993.514025862421</v>
      </c>
      <c r="N501" s="16">
        <v>18828.107572147357</v>
      </c>
      <c r="O501" s="16">
        <v>21815.807624617821</v>
      </c>
    </row>
    <row r="502" spans="1:15" x14ac:dyDescent="0.3">
      <c r="A502" s="15" t="str">
        <f>INDEX('R1. Scenario specifications'!$C$11:$C$49,MATCH($B502,'R1. Scenario specifications'!$A$11:$A$49,0))</f>
        <v>Current 2DS, 2020 start, 'Expect the Unexpected' but with cheap CCS</v>
      </c>
      <c r="B502" s="15" t="s">
        <v>46</v>
      </c>
      <c r="C502" s="15" t="s">
        <v>72</v>
      </c>
      <c r="D502" s="15" t="s">
        <v>268</v>
      </c>
      <c r="E502" s="16">
        <v>11.2241111111111</v>
      </c>
      <c r="F502" s="16">
        <v>12.249511111111101</v>
      </c>
      <c r="G502" s="16">
        <v>13.0611055551111</v>
      </c>
      <c r="H502" s="16">
        <v>13.059105551511097</v>
      </c>
      <c r="I502" s="16">
        <v>13.0590282828668</v>
      </c>
      <c r="J502" s="16">
        <v>13.066270522532257</v>
      </c>
      <c r="K502" s="16">
        <v>13.108963315471918</v>
      </c>
      <c r="L502" s="16">
        <v>57.712853093325599</v>
      </c>
      <c r="M502" s="16">
        <v>66.583861407382898</v>
      </c>
      <c r="N502" s="16">
        <v>66.581461407382903</v>
      </c>
      <c r="O502" s="16">
        <v>66.579061407382895</v>
      </c>
    </row>
    <row r="503" spans="1:15" x14ac:dyDescent="0.3">
      <c r="A503" s="15" t="str">
        <f>INDEX('R1. Scenario specifications'!$C$11:$C$49,MATCH($B503,'R1. Scenario specifications'!$A$11:$A$49,0))</f>
        <v>Current 2DS, 2020 start, 'Expect the Unexpected' but with cheap CCS</v>
      </c>
      <c r="B503" s="15" t="s">
        <v>46</v>
      </c>
      <c r="C503" s="15" t="s">
        <v>76</v>
      </c>
      <c r="D503" s="15" t="s">
        <v>267</v>
      </c>
      <c r="E503" s="16">
        <v>0.31124745380476826</v>
      </c>
      <c r="F503" s="16">
        <v>0.28314462712947408</v>
      </c>
      <c r="G503" s="16">
        <v>0.23818010444900301</v>
      </c>
      <c r="H503" s="16">
        <v>0.15878673629933501</v>
      </c>
      <c r="I503" s="16">
        <v>7.9393368149667701E-2</v>
      </c>
      <c r="J503" s="16">
        <v>0</v>
      </c>
      <c r="K503" s="16">
        <v>0</v>
      </c>
      <c r="L503" s="16">
        <v>0</v>
      </c>
      <c r="M503" s="16">
        <v>0</v>
      </c>
      <c r="N503" s="16">
        <v>0</v>
      </c>
      <c r="O503" s="16">
        <v>0</v>
      </c>
    </row>
    <row r="504" spans="1:15" x14ac:dyDescent="0.3">
      <c r="A504" s="15" t="str">
        <f>INDEX('R1. Scenario specifications'!$C$11:$C$49,MATCH($B504,'R1. Scenario specifications'!$A$11:$A$49,0))</f>
        <v>Current 2DS, 2020 start, 'Expect the Unexpected' but with cheap CCS</v>
      </c>
      <c r="B504" s="15" t="s">
        <v>46</v>
      </c>
      <c r="C504" s="15" t="s">
        <v>73</v>
      </c>
      <c r="D504" s="15" t="s">
        <v>269</v>
      </c>
      <c r="E504" s="16">
        <v>217.76839471634247</v>
      </c>
      <c r="F504" s="16">
        <v>242.99857406704328</v>
      </c>
      <c r="G504" s="16">
        <v>365.36686102816446</v>
      </c>
      <c r="H504" s="16">
        <v>1455.1325582679601</v>
      </c>
      <c r="I504" s="16">
        <v>3365.6173242241016</v>
      </c>
      <c r="J504" s="16">
        <v>4039.0333656898865</v>
      </c>
      <c r="K504" s="16">
        <v>5641.4879240199189</v>
      </c>
      <c r="L504" s="16">
        <v>8195.9582329391669</v>
      </c>
      <c r="M504" s="16">
        <v>11778.757291423093</v>
      </c>
      <c r="N504" s="16">
        <v>18512.059896049952</v>
      </c>
      <c r="O504" s="16">
        <v>23724.354690285552</v>
      </c>
    </row>
    <row r="505" spans="1:15" x14ac:dyDescent="0.3">
      <c r="A505" s="15" t="str">
        <f>INDEX('R1. Scenario specifications'!$C$11:$C$49,MATCH($B505,'R1. Scenario specifications'!$A$11:$A$49,0))</f>
        <v>Current 2DS, 2030 start, 'Expect the Unexpected' but with cheap CCS</v>
      </c>
      <c r="B505" s="15" t="s">
        <v>47</v>
      </c>
      <c r="C505" s="15" t="s">
        <v>64</v>
      </c>
      <c r="D505" s="15" t="s">
        <v>262</v>
      </c>
      <c r="E505" s="16">
        <v>19.526838931037336</v>
      </c>
      <c r="F505" s="16">
        <v>26.293537578267138</v>
      </c>
      <c r="G505" s="16">
        <v>116.2027361393006</v>
      </c>
      <c r="H505" s="16">
        <v>450.71847138715748</v>
      </c>
      <c r="I505" s="16">
        <v>632.02740999257446</v>
      </c>
      <c r="J505" s="16">
        <v>580.6342394119547</v>
      </c>
      <c r="K505" s="16">
        <v>275.13429528961916</v>
      </c>
      <c r="L505" s="16">
        <v>84.231657615466474</v>
      </c>
      <c r="M505" s="16">
        <v>40.233625154327768</v>
      </c>
      <c r="N505" s="16">
        <v>6.2369048899496304</v>
      </c>
      <c r="O505" s="16">
        <v>6.2369048899496304</v>
      </c>
    </row>
    <row r="506" spans="1:15" x14ac:dyDescent="0.3">
      <c r="A506" s="15" t="str">
        <f>INDEX('R1. Scenario specifications'!$C$11:$C$49,MATCH($B506,'R1. Scenario specifications'!$A$11:$A$49,0))</f>
        <v>Current 2DS, 2030 start, 'Expect the Unexpected' but with cheap CCS</v>
      </c>
      <c r="B506" s="15" t="s">
        <v>47</v>
      </c>
      <c r="C506" s="15" t="s">
        <v>74</v>
      </c>
      <c r="D506" s="15" t="s">
        <v>262</v>
      </c>
      <c r="E506" s="16">
        <v>0</v>
      </c>
      <c r="F506" s="16">
        <v>0</v>
      </c>
      <c r="G506" s="16">
        <v>0</v>
      </c>
      <c r="H506" s="16">
        <v>0</v>
      </c>
      <c r="I506" s="16">
        <v>9.9895109327960903</v>
      </c>
      <c r="J506" s="16">
        <v>82.164384170499801</v>
      </c>
      <c r="K506" s="16">
        <v>518.87197183997318</v>
      </c>
      <c r="L506" s="16">
        <v>1438.4041279306109</v>
      </c>
      <c r="M506" s="16">
        <v>2497.0074525702507</v>
      </c>
      <c r="N506" s="16">
        <v>3125.8159841486518</v>
      </c>
      <c r="O506" s="16">
        <v>3375.6968381030711</v>
      </c>
    </row>
    <row r="507" spans="1:15" x14ac:dyDescent="0.3">
      <c r="A507" s="15" t="str">
        <f>INDEX('R1. Scenario specifications'!$C$11:$C$49,MATCH($B507,'R1. Scenario specifications'!$A$11:$A$49,0))</f>
        <v>Current 2DS, 2030 start, 'Expect the Unexpected' but with cheap CCS</v>
      </c>
      <c r="B507" s="15" t="s">
        <v>47</v>
      </c>
      <c r="C507" s="15" t="s">
        <v>65</v>
      </c>
      <c r="D507" s="15" t="s">
        <v>263</v>
      </c>
      <c r="E507" s="16">
        <v>1559.1151167828541</v>
      </c>
      <c r="F507" s="16">
        <v>1805.0000000000007</v>
      </c>
      <c r="G507" s="16">
        <v>1805.0000000000007</v>
      </c>
      <c r="H507" s="16">
        <v>1442.4317981122215</v>
      </c>
      <c r="I507" s="16">
        <v>475.48267438420936</v>
      </c>
      <c r="J507" s="16">
        <v>0</v>
      </c>
      <c r="K507" s="16">
        <v>0</v>
      </c>
      <c r="L507" s="16">
        <v>0</v>
      </c>
      <c r="M507" s="16">
        <v>0</v>
      </c>
      <c r="N507" s="16">
        <v>0</v>
      </c>
      <c r="O507" s="16">
        <v>0</v>
      </c>
    </row>
    <row r="508" spans="1:15" x14ac:dyDescent="0.3">
      <c r="A508" s="15" t="str">
        <f>INDEX('R1. Scenario specifications'!$C$11:$C$49,MATCH($B508,'R1. Scenario specifications'!$A$11:$A$49,0))</f>
        <v>Current 2DS, 2030 start, 'Expect the Unexpected' but with cheap CCS</v>
      </c>
      <c r="B508" s="15" t="s">
        <v>47</v>
      </c>
      <c r="C508" s="15" t="s">
        <v>66</v>
      </c>
      <c r="D508" s="15" t="s">
        <v>264</v>
      </c>
      <c r="E508" s="16">
        <v>1036.6918682936412</v>
      </c>
      <c r="F508" s="16">
        <v>1662.4440689496698</v>
      </c>
      <c r="G508" s="16">
        <v>2170.7398065245934</v>
      </c>
      <c r="H508" s="16">
        <v>2025.6229693718635</v>
      </c>
      <c r="I508" s="16">
        <v>1040.7858854574586</v>
      </c>
      <c r="J508" s="16">
        <v>487.26270266258194</v>
      </c>
      <c r="K508" s="16">
        <v>555.33616050267165</v>
      </c>
      <c r="L508" s="16">
        <v>541.79884967261921</v>
      </c>
      <c r="M508" s="16">
        <v>267.51492809557817</v>
      </c>
      <c r="N508" s="16">
        <v>230.48258071119477</v>
      </c>
      <c r="O508" s="16">
        <v>212.86663418367044</v>
      </c>
    </row>
    <row r="509" spans="1:15" x14ac:dyDescent="0.3">
      <c r="A509" s="15" t="str">
        <f>INDEX('R1. Scenario specifications'!$C$11:$C$49,MATCH($B509,'R1. Scenario specifications'!$A$11:$A$49,0))</f>
        <v>Current 2DS, 2030 start, 'Expect the Unexpected' but with cheap CCS</v>
      </c>
      <c r="B509" s="15" t="s">
        <v>47</v>
      </c>
      <c r="C509" s="15" t="s">
        <v>75</v>
      </c>
      <c r="D509" s="15" t="s">
        <v>264</v>
      </c>
      <c r="E509" s="16">
        <v>0</v>
      </c>
      <c r="F509" s="16">
        <v>0</v>
      </c>
      <c r="G509" s="16">
        <v>0</v>
      </c>
      <c r="H509" s="16">
        <v>0</v>
      </c>
      <c r="I509" s="16">
        <v>2.8657873005524106</v>
      </c>
      <c r="J509" s="16">
        <v>6.5307628095502404</v>
      </c>
      <c r="K509" s="16">
        <v>44.156771586548302</v>
      </c>
      <c r="L509" s="16">
        <v>203.0787462341508</v>
      </c>
      <c r="M509" s="16">
        <v>479.36679317552733</v>
      </c>
      <c r="N509" s="16">
        <v>907.19880066858923</v>
      </c>
      <c r="O509" s="16">
        <v>1153.5723375824364</v>
      </c>
    </row>
    <row r="510" spans="1:15" x14ac:dyDescent="0.3">
      <c r="A510" s="15" t="str">
        <f>INDEX('R1. Scenario specifications'!$C$11:$C$49,MATCH($B510,'R1. Scenario specifications'!$A$11:$A$49,0))</f>
        <v>Current 2DS, 2030 start, 'Expect the Unexpected' but with cheap CCS</v>
      </c>
      <c r="B510" s="15" t="s">
        <v>47</v>
      </c>
      <c r="C510" s="15" t="s">
        <v>67</v>
      </c>
      <c r="D510" s="15" t="s">
        <v>267</v>
      </c>
      <c r="E510" s="16">
        <v>31.122062759818384</v>
      </c>
      <c r="F510" s="16">
        <v>28.670816918420648</v>
      </c>
      <c r="G510" s="16">
        <v>108.08507790610373</v>
      </c>
      <c r="H510" s="16">
        <v>153.75032540730504</v>
      </c>
      <c r="I510" s="16">
        <v>201.07919283088307</v>
      </c>
      <c r="J510" s="16">
        <v>275.11183787322528</v>
      </c>
      <c r="K510" s="16">
        <v>378.62331290088923</v>
      </c>
      <c r="L510" s="16">
        <v>381.41016340508349</v>
      </c>
      <c r="M510" s="16">
        <v>421.47017644272967</v>
      </c>
      <c r="N510" s="16">
        <v>690.20461623804226</v>
      </c>
      <c r="O510" s="16">
        <v>955.19502282667679</v>
      </c>
    </row>
    <row r="511" spans="1:15" x14ac:dyDescent="0.3">
      <c r="A511" s="15" t="str">
        <f>INDEX('R1. Scenario specifications'!$C$11:$C$49,MATCH($B511,'R1. Scenario specifications'!$A$11:$A$49,0))</f>
        <v>Current 2DS, 2030 start, 'Expect the Unexpected' but with cheap CCS</v>
      </c>
      <c r="B511" s="15" t="s">
        <v>47</v>
      </c>
      <c r="C511" s="15" t="s">
        <v>68</v>
      </c>
      <c r="D511" s="15" t="s">
        <v>265</v>
      </c>
      <c r="E511" s="16">
        <v>738.24098154394619</v>
      </c>
      <c r="F511" s="16">
        <v>742.10319821571034</v>
      </c>
      <c r="G511" s="16">
        <v>985.08724812164996</v>
      </c>
      <c r="H511" s="16">
        <v>1189.6433262038427</v>
      </c>
      <c r="I511" s="16">
        <v>1361.4025567456094</v>
      </c>
      <c r="J511" s="16">
        <v>1673.146395900302</v>
      </c>
      <c r="K511" s="16">
        <v>1824.7789793938061</v>
      </c>
      <c r="L511" s="16">
        <v>2009.2629688175255</v>
      </c>
      <c r="M511" s="16">
        <v>2278.4586857317731</v>
      </c>
      <c r="N511" s="16">
        <v>2788.1023448829656</v>
      </c>
      <c r="O511" s="16">
        <v>3132.0819655726023</v>
      </c>
    </row>
    <row r="512" spans="1:15" x14ac:dyDescent="0.3">
      <c r="A512" s="15" t="str">
        <f>INDEX('R1. Scenario specifications'!$C$11:$C$49,MATCH($B512,'R1. Scenario specifications'!$A$11:$A$49,0))</f>
        <v>Current 2DS, 2030 start, 'Expect the Unexpected' but with cheap CCS</v>
      </c>
      <c r="B512" s="15" t="s">
        <v>47</v>
      </c>
      <c r="C512" s="15" t="s">
        <v>69</v>
      </c>
      <c r="D512" s="15" t="s">
        <v>266</v>
      </c>
      <c r="E512" s="16">
        <v>381.69394199846289</v>
      </c>
      <c r="F512" s="16">
        <v>393.99999999999972</v>
      </c>
      <c r="G512" s="16">
        <v>647.54384646462074</v>
      </c>
      <c r="H512" s="16">
        <v>602.70600668291604</v>
      </c>
      <c r="I512" s="16">
        <v>591.32250202718751</v>
      </c>
      <c r="J512" s="16">
        <v>812.17530947819478</v>
      </c>
      <c r="K512" s="16">
        <v>983.75298331655267</v>
      </c>
      <c r="L512" s="16">
        <v>1160.9603237090287</v>
      </c>
      <c r="M512" s="16">
        <v>1314.5140077496644</v>
      </c>
      <c r="N512" s="16">
        <v>1426.1298591320137</v>
      </c>
      <c r="O512" s="16">
        <v>1482.4943388069476</v>
      </c>
    </row>
    <row r="513" spans="1:15" x14ac:dyDescent="0.3">
      <c r="A513" s="15" t="str">
        <f>INDEX('R1. Scenario specifications'!$C$11:$C$49,MATCH($B513,'R1. Scenario specifications'!$A$11:$A$49,0))</f>
        <v>Current 2DS, 2030 start, 'Expect the Unexpected' but with cheap CCS</v>
      </c>
      <c r="B513" s="15" t="s">
        <v>47</v>
      </c>
      <c r="C513" s="15" t="s">
        <v>70</v>
      </c>
      <c r="D513" s="15" t="s">
        <v>267</v>
      </c>
      <c r="E513" s="16">
        <v>431.38841726417206</v>
      </c>
      <c r="F513" s="16">
        <v>452.4364981864552</v>
      </c>
      <c r="G513" s="16">
        <v>452.8330666776244</v>
      </c>
      <c r="H513" s="16">
        <v>253.07952391009411</v>
      </c>
      <c r="I513" s="16">
        <v>130.48043557460787</v>
      </c>
      <c r="J513" s="16">
        <v>12.470976831230146</v>
      </c>
      <c r="K513" s="16">
        <v>21.625902431289568</v>
      </c>
      <c r="L513" s="16">
        <v>33.726710155868517</v>
      </c>
      <c r="M513" s="16">
        <v>45.848932625958632</v>
      </c>
      <c r="N513" s="16">
        <v>101.91606233451414</v>
      </c>
      <c r="O513" s="16">
        <v>163.65068981357499</v>
      </c>
    </row>
    <row r="514" spans="1:15" x14ac:dyDescent="0.3">
      <c r="A514" s="15" t="str">
        <f>INDEX('R1. Scenario specifications'!$C$11:$C$49,MATCH($B514,'R1. Scenario specifications'!$A$11:$A$49,0))</f>
        <v>Current 2DS, 2030 start, 'Expect the Unexpected' but with cheap CCS</v>
      </c>
      <c r="B514" s="15" t="s">
        <v>47</v>
      </c>
      <c r="C514" s="15" t="s">
        <v>71</v>
      </c>
      <c r="D514" s="15" t="s">
        <v>268</v>
      </c>
      <c r="E514" s="16">
        <v>13.930776255707762</v>
      </c>
      <c r="F514" s="16">
        <v>96.560908546679059</v>
      </c>
      <c r="G514" s="16">
        <v>269.93412382738461</v>
      </c>
      <c r="H514" s="16">
        <v>820.58695544865327</v>
      </c>
      <c r="I514" s="16">
        <v>3476.2627654199705</v>
      </c>
      <c r="J514" s="16">
        <v>6340.5283218663944</v>
      </c>
      <c r="K514" s="16">
        <v>8213.1557403524585</v>
      </c>
      <c r="L514" s="16">
        <v>10063.959664462076</v>
      </c>
      <c r="M514" s="16">
        <v>13709.67139677528</v>
      </c>
      <c r="N514" s="16">
        <v>19649.839750695875</v>
      </c>
      <c r="O514" s="16">
        <v>22848.102776846361</v>
      </c>
    </row>
    <row r="515" spans="1:15" x14ac:dyDescent="0.3">
      <c r="A515" s="15" t="str">
        <f>INDEX('R1. Scenario specifications'!$C$11:$C$49,MATCH($B515,'R1. Scenario specifications'!$A$11:$A$49,0))</f>
        <v>Current 2DS, 2030 start, 'Expect the Unexpected' but with cheap CCS</v>
      </c>
      <c r="B515" s="15" t="s">
        <v>47</v>
      </c>
      <c r="C515" s="15" t="s">
        <v>72</v>
      </c>
      <c r="D515" s="15" t="s">
        <v>268</v>
      </c>
      <c r="E515" s="16">
        <v>11.2241111111111</v>
      </c>
      <c r="F515" s="16">
        <v>12.249511111111101</v>
      </c>
      <c r="G515" s="16">
        <v>13.0611055551111</v>
      </c>
      <c r="H515" s="16">
        <v>13.059905555111095</v>
      </c>
      <c r="I515" s="16">
        <v>13.056802652205363</v>
      </c>
      <c r="J515" s="16">
        <v>13.058648114916753</v>
      </c>
      <c r="K515" s="16">
        <v>13.075532594247676</v>
      </c>
      <c r="L515" s="16">
        <v>53.383289888228262</v>
      </c>
      <c r="M515" s="16">
        <v>53.380611173004461</v>
      </c>
      <c r="N515" s="16">
        <v>53.378211173004459</v>
      </c>
      <c r="O515" s="16">
        <v>53.375811173004465</v>
      </c>
    </row>
    <row r="516" spans="1:15" x14ac:dyDescent="0.3">
      <c r="A516" s="15" t="str">
        <f>INDEX('R1. Scenario specifications'!$C$11:$C$49,MATCH($B516,'R1. Scenario specifications'!$A$11:$A$49,0))</f>
        <v>Current 2DS, 2030 start, 'Expect the Unexpected' but with cheap CCS</v>
      </c>
      <c r="B516" s="15" t="s">
        <v>47</v>
      </c>
      <c r="C516" s="15" t="s">
        <v>76</v>
      </c>
      <c r="D516" s="15" t="s">
        <v>267</v>
      </c>
      <c r="E516" s="16">
        <v>0.31124745380476826</v>
      </c>
      <c r="F516" s="16">
        <v>0.28314462712947408</v>
      </c>
      <c r="G516" s="16">
        <v>0.23818010444900301</v>
      </c>
      <c r="H516" s="16">
        <v>0.15878673629933501</v>
      </c>
      <c r="I516" s="16">
        <v>7.9393368149667701E-2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</row>
    <row r="517" spans="1:15" x14ac:dyDescent="0.3">
      <c r="A517" s="15" t="str">
        <f>INDEX('R1. Scenario specifications'!$C$11:$C$49,MATCH($B517,'R1. Scenario specifications'!$A$11:$A$49,0))</f>
        <v>Current 2DS, 2030 start, 'Expect the Unexpected' but with cheap CCS</v>
      </c>
      <c r="B517" s="15" t="s">
        <v>47</v>
      </c>
      <c r="C517" s="15" t="s">
        <v>73</v>
      </c>
      <c r="D517" s="15" t="s">
        <v>269</v>
      </c>
      <c r="E517" s="16">
        <v>217.76839471634247</v>
      </c>
      <c r="F517" s="16">
        <v>242.99857406704328</v>
      </c>
      <c r="G517" s="16">
        <v>365.36686102816446</v>
      </c>
      <c r="H517" s="16">
        <v>591.09736891590751</v>
      </c>
      <c r="I517" s="16">
        <v>2419.6899605604831</v>
      </c>
      <c r="J517" s="16">
        <v>4000.1528633007933</v>
      </c>
      <c r="K517" s="16">
        <v>5609.0832411609945</v>
      </c>
      <c r="L517" s="16">
        <v>8045.7547496562674</v>
      </c>
      <c r="M517" s="16">
        <v>11781.933619459074</v>
      </c>
      <c r="N517" s="16">
        <v>18719.89428110711</v>
      </c>
      <c r="O517" s="16">
        <v>23953.625506425702</v>
      </c>
    </row>
    <row r="518" spans="1:15" x14ac:dyDescent="0.3">
      <c r="A518" s="15" t="str">
        <f>INDEX('R1. Scenario specifications'!$C$11:$C$49,MATCH($B518,'R1. Scenario specifications'!$A$11:$A$49,0))</f>
        <v>Current 2DS, 2020 start, 'Expect the Unexpected' but with cheap EVs</v>
      </c>
      <c r="B518" s="15" t="s">
        <v>48</v>
      </c>
      <c r="C518" s="15" t="s">
        <v>64</v>
      </c>
      <c r="D518" s="15" t="s">
        <v>262</v>
      </c>
      <c r="E518" s="16">
        <v>19.526838931037336</v>
      </c>
      <c r="F518" s="16">
        <v>26.293537578267138</v>
      </c>
      <c r="G518" s="16">
        <v>116.2027361393006</v>
      </c>
      <c r="H518" s="16">
        <v>430.62067343501747</v>
      </c>
      <c r="I518" s="16">
        <v>566.04091605622557</v>
      </c>
      <c r="J518" s="16">
        <v>660.48455625261613</v>
      </c>
      <c r="K518" s="16">
        <v>381.19754181451287</v>
      </c>
      <c r="L518" s="16">
        <v>236.1836001245683</v>
      </c>
      <c r="M518" s="16">
        <v>46.348561815813312</v>
      </c>
      <c r="N518" s="16">
        <v>6.2367098193427903</v>
      </c>
      <c r="O518" s="16">
        <v>6.2367098193427903</v>
      </c>
    </row>
    <row r="519" spans="1:15" x14ac:dyDescent="0.3">
      <c r="A519" s="15" t="str">
        <f>INDEX('R1. Scenario specifications'!$C$11:$C$49,MATCH($B519,'R1. Scenario specifications'!$A$11:$A$49,0))</f>
        <v>Current 2DS, 2020 start, 'Expect the Unexpected' but with cheap EVs</v>
      </c>
      <c r="B519" s="15" t="s">
        <v>48</v>
      </c>
      <c r="C519" s="15" t="s">
        <v>74</v>
      </c>
      <c r="D519" s="15" t="s">
        <v>262</v>
      </c>
      <c r="E519" s="16">
        <v>0</v>
      </c>
      <c r="F519" s="16">
        <v>0</v>
      </c>
      <c r="G519" s="16">
        <v>0</v>
      </c>
      <c r="H519" s="16">
        <v>6.7077086869558986</v>
      </c>
      <c r="I519" s="16">
        <v>34.362405479529521</v>
      </c>
      <c r="J519" s="16">
        <v>201.36682715970437</v>
      </c>
      <c r="K519" s="16">
        <v>831.11167188958495</v>
      </c>
      <c r="L519" s="16">
        <v>1689.7942222562583</v>
      </c>
      <c r="M519" s="16">
        <v>2439.3676202998313</v>
      </c>
      <c r="N519" s="16">
        <v>3070.2930452016844</v>
      </c>
      <c r="O519" s="16">
        <v>3359.6309895441518</v>
      </c>
    </row>
    <row r="520" spans="1:15" x14ac:dyDescent="0.3">
      <c r="A520" s="15" t="str">
        <f>INDEX('R1. Scenario specifications'!$C$11:$C$49,MATCH($B520,'R1. Scenario specifications'!$A$11:$A$49,0))</f>
        <v>Current 2DS, 2020 start, 'Expect the Unexpected' but with cheap EVs</v>
      </c>
      <c r="B520" s="15" t="s">
        <v>48</v>
      </c>
      <c r="C520" s="15" t="s">
        <v>65</v>
      </c>
      <c r="D520" s="15" t="s">
        <v>263</v>
      </c>
      <c r="E520" s="16">
        <v>1559.1151167828541</v>
      </c>
      <c r="F520" s="16">
        <v>1805.0000000000007</v>
      </c>
      <c r="G520" s="16">
        <v>1805.0000000000007</v>
      </c>
      <c r="H520" s="16">
        <v>1442.4317981122215</v>
      </c>
      <c r="I520" s="16">
        <v>475.48267438420936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</row>
    <row r="521" spans="1:15" x14ac:dyDescent="0.3">
      <c r="A521" s="15" t="str">
        <f>INDEX('R1. Scenario specifications'!$C$11:$C$49,MATCH($B521,'R1. Scenario specifications'!$A$11:$A$49,0))</f>
        <v>Current 2DS, 2020 start, 'Expect the Unexpected' but with cheap EVs</v>
      </c>
      <c r="B521" s="15" t="s">
        <v>48</v>
      </c>
      <c r="C521" s="15" t="s">
        <v>66</v>
      </c>
      <c r="D521" s="15" t="s">
        <v>264</v>
      </c>
      <c r="E521" s="16">
        <v>1036.6918682936412</v>
      </c>
      <c r="F521" s="16">
        <v>1662.4440689496698</v>
      </c>
      <c r="G521" s="16">
        <v>2170.7398065245934</v>
      </c>
      <c r="H521" s="16">
        <v>2034.3267933460279</v>
      </c>
      <c r="I521" s="16">
        <v>1142.1935226774506</v>
      </c>
      <c r="J521" s="16">
        <v>983.33831502735939</v>
      </c>
      <c r="K521" s="16">
        <v>1247.2582389473105</v>
      </c>
      <c r="L521" s="16">
        <v>1133.3448106165056</v>
      </c>
      <c r="M521" s="16">
        <v>429.56607627153483</v>
      </c>
      <c r="N521" s="16">
        <v>252.1980874844912</v>
      </c>
      <c r="O521" s="16">
        <v>278.37477954594868</v>
      </c>
    </row>
    <row r="522" spans="1:15" x14ac:dyDescent="0.3">
      <c r="A522" s="15" t="str">
        <f>INDEX('R1. Scenario specifications'!$C$11:$C$49,MATCH($B522,'R1. Scenario specifications'!$A$11:$A$49,0))</f>
        <v>Current 2DS, 2020 start, 'Expect the Unexpected' but with cheap EVs</v>
      </c>
      <c r="B522" s="15" t="s">
        <v>48</v>
      </c>
      <c r="C522" s="15" t="s">
        <v>75</v>
      </c>
      <c r="D522" s="15" t="s">
        <v>264</v>
      </c>
      <c r="E522" s="16">
        <v>0</v>
      </c>
      <c r="F522" s="16">
        <v>0</v>
      </c>
      <c r="G522" s="16">
        <v>0</v>
      </c>
      <c r="H522" s="16">
        <v>0</v>
      </c>
      <c r="I522" s="16">
        <v>2.5586313326659722</v>
      </c>
      <c r="J522" s="16">
        <v>6.1273402201368441</v>
      </c>
      <c r="K522" s="16">
        <v>7.0922737385360222</v>
      </c>
      <c r="L522" s="16">
        <v>48.051247533432239</v>
      </c>
      <c r="M522" s="16">
        <v>519.27034399228694</v>
      </c>
      <c r="N522" s="16">
        <v>1138.3314941984122</v>
      </c>
      <c r="O522" s="16">
        <v>1246.6969856758938</v>
      </c>
    </row>
    <row r="523" spans="1:15" x14ac:dyDescent="0.3">
      <c r="A523" s="15" t="str">
        <f>INDEX('R1. Scenario specifications'!$C$11:$C$49,MATCH($B523,'R1. Scenario specifications'!$A$11:$A$49,0))</f>
        <v>Current 2DS, 2020 start, 'Expect the Unexpected' but with cheap EVs</v>
      </c>
      <c r="B523" s="15" t="s">
        <v>48</v>
      </c>
      <c r="C523" s="15" t="s">
        <v>67</v>
      </c>
      <c r="D523" s="15" t="s">
        <v>267</v>
      </c>
      <c r="E523" s="16">
        <v>31.122062759818384</v>
      </c>
      <c r="F523" s="16">
        <v>28.670816918420648</v>
      </c>
      <c r="G523" s="16">
        <v>108.08507790610373</v>
      </c>
      <c r="H523" s="16">
        <v>153.90645087568001</v>
      </c>
      <c r="I523" s="16">
        <v>204.47380359460249</v>
      </c>
      <c r="J523" s="16">
        <v>268.34444684315719</v>
      </c>
      <c r="K523" s="16">
        <v>351.43809932247012</v>
      </c>
      <c r="L523" s="16">
        <v>387.70990060982916</v>
      </c>
      <c r="M523" s="16">
        <v>462.04406151051091</v>
      </c>
      <c r="N523" s="16">
        <v>712.56282811237702</v>
      </c>
      <c r="O523" s="16">
        <v>909.35595199014199</v>
      </c>
    </row>
    <row r="524" spans="1:15" x14ac:dyDescent="0.3">
      <c r="A524" s="15" t="str">
        <f>INDEX('R1. Scenario specifications'!$C$11:$C$49,MATCH($B524,'R1. Scenario specifications'!$A$11:$A$49,0))</f>
        <v>Current 2DS, 2020 start, 'Expect the Unexpected' but with cheap EVs</v>
      </c>
      <c r="B524" s="15" t="s">
        <v>48</v>
      </c>
      <c r="C524" s="15" t="s">
        <v>68</v>
      </c>
      <c r="D524" s="15" t="s">
        <v>265</v>
      </c>
      <c r="E524" s="16">
        <v>738.24098154394619</v>
      </c>
      <c r="F524" s="16">
        <v>742.10319821571034</v>
      </c>
      <c r="G524" s="16">
        <v>985.08724812164996</v>
      </c>
      <c r="H524" s="16">
        <v>1190.3905768089917</v>
      </c>
      <c r="I524" s="16">
        <v>1350.9856987380194</v>
      </c>
      <c r="J524" s="16">
        <v>1642.3757146330081</v>
      </c>
      <c r="K524" s="16">
        <v>1776.0773265229395</v>
      </c>
      <c r="L524" s="16">
        <v>1923.3528447379529</v>
      </c>
      <c r="M524" s="16">
        <v>2275.0268190859333</v>
      </c>
      <c r="N524" s="16">
        <v>2840.0302355220133</v>
      </c>
      <c r="O524" s="16">
        <v>3185.7671196065894</v>
      </c>
    </row>
    <row r="525" spans="1:15" x14ac:dyDescent="0.3">
      <c r="A525" s="15" t="str">
        <f>INDEX('R1. Scenario specifications'!$C$11:$C$49,MATCH($B525,'R1. Scenario specifications'!$A$11:$A$49,0))</f>
        <v>Current 2DS, 2020 start, 'Expect the Unexpected' but with cheap EVs</v>
      </c>
      <c r="B525" s="15" t="s">
        <v>48</v>
      </c>
      <c r="C525" s="15" t="s">
        <v>69</v>
      </c>
      <c r="D525" s="15" t="s">
        <v>266</v>
      </c>
      <c r="E525" s="16">
        <v>381.69394199846289</v>
      </c>
      <c r="F525" s="16">
        <v>393.99999999999972</v>
      </c>
      <c r="G525" s="16">
        <v>647.54384646462074</v>
      </c>
      <c r="H525" s="16">
        <v>602.70600668291604</v>
      </c>
      <c r="I525" s="16">
        <v>630.61456553986841</v>
      </c>
      <c r="J525" s="16">
        <v>869.68127832514472</v>
      </c>
      <c r="K525" s="16">
        <v>1006.3835516019781</v>
      </c>
      <c r="L525" s="16">
        <v>1150.7075007351682</v>
      </c>
      <c r="M525" s="16">
        <v>1290.0689100457098</v>
      </c>
      <c r="N525" s="16">
        <v>1428.3830196171225</v>
      </c>
      <c r="O525" s="16">
        <v>1482.4943388069485</v>
      </c>
    </row>
    <row r="526" spans="1:15" x14ac:dyDescent="0.3">
      <c r="A526" s="15" t="str">
        <f>INDEX('R1. Scenario specifications'!$C$11:$C$49,MATCH($B526,'R1. Scenario specifications'!$A$11:$A$49,0))</f>
        <v>Current 2DS, 2020 start, 'Expect the Unexpected' but with cheap EVs</v>
      </c>
      <c r="B526" s="15" t="s">
        <v>48</v>
      </c>
      <c r="C526" s="15" t="s">
        <v>70</v>
      </c>
      <c r="D526" s="15" t="s">
        <v>267</v>
      </c>
      <c r="E526" s="16">
        <v>431.38841726417206</v>
      </c>
      <c r="F526" s="16">
        <v>452.4364981864552</v>
      </c>
      <c r="G526" s="16">
        <v>452.8330666776244</v>
      </c>
      <c r="H526" s="16">
        <v>260.47484413360024</v>
      </c>
      <c r="I526" s="16">
        <v>132.49286720364177</v>
      </c>
      <c r="J526" s="16">
        <v>5.0908747281315669</v>
      </c>
      <c r="K526" s="16">
        <v>6.7655986903079839</v>
      </c>
      <c r="L526" s="16">
        <v>5.475422023057182</v>
      </c>
      <c r="M526" s="16">
        <v>86.491785581952186</v>
      </c>
      <c r="N526" s="16">
        <v>130.35477373392627</v>
      </c>
      <c r="O526" s="16">
        <v>155.9882174969797</v>
      </c>
    </row>
    <row r="527" spans="1:15" x14ac:dyDescent="0.3">
      <c r="A527" s="15" t="str">
        <f>INDEX('R1. Scenario specifications'!$C$11:$C$49,MATCH($B527,'R1. Scenario specifications'!$A$11:$A$49,0))</f>
        <v>Current 2DS, 2020 start, 'Expect the Unexpected' but with cheap EVs</v>
      </c>
      <c r="B527" s="15" t="s">
        <v>48</v>
      </c>
      <c r="C527" s="15" t="s">
        <v>71</v>
      </c>
      <c r="D527" s="15" t="s">
        <v>268</v>
      </c>
      <c r="E527" s="16">
        <v>13.930776255707762</v>
      </c>
      <c r="F527" s="16">
        <v>96.560908546679059</v>
      </c>
      <c r="G527" s="16">
        <v>269.93412382738461</v>
      </c>
      <c r="H527" s="16">
        <v>1020.8569934668176</v>
      </c>
      <c r="I527" s="16">
        <v>3478.8059021693466</v>
      </c>
      <c r="J527" s="16">
        <v>5872.660880208351</v>
      </c>
      <c r="K527" s="16">
        <v>7305.1639531997353</v>
      </c>
      <c r="L527" s="16">
        <v>9248.7412394670555</v>
      </c>
      <c r="M527" s="16">
        <v>12389.516016213747</v>
      </c>
      <c r="N527" s="16">
        <v>18810.941819538923</v>
      </c>
      <c r="O527" s="16">
        <v>21527.629611390119</v>
      </c>
    </row>
    <row r="528" spans="1:15" x14ac:dyDescent="0.3">
      <c r="A528" s="15" t="str">
        <f>INDEX('R1. Scenario specifications'!$C$11:$C$49,MATCH($B528,'R1. Scenario specifications'!$A$11:$A$49,0))</f>
        <v>Current 2DS, 2020 start, 'Expect the Unexpected' but with cheap EVs</v>
      </c>
      <c r="B528" s="15" t="s">
        <v>48</v>
      </c>
      <c r="C528" s="15" t="s">
        <v>72</v>
      </c>
      <c r="D528" s="15" t="s">
        <v>268</v>
      </c>
      <c r="E528" s="16">
        <v>11.2241111111111</v>
      </c>
      <c r="F528" s="16">
        <v>12.249511111111101</v>
      </c>
      <c r="G528" s="16">
        <v>13.0611055551111</v>
      </c>
      <c r="H528" s="16">
        <v>13.058705551511096</v>
      </c>
      <c r="I528" s="16">
        <v>13.056705551511103</v>
      </c>
      <c r="J528" s="16">
        <v>13.055105551511101</v>
      </c>
      <c r="K528" s="16">
        <v>13.053372484446625</v>
      </c>
      <c r="L528" s="16">
        <v>26.516636365897984</v>
      </c>
      <c r="M528" s="16">
        <v>36.022109920231983</v>
      </c>
      <c r="N528" s="16">
        <v>36.019709920231982</v>
      </c>
      <c r="O528" s="16">
        <v>36.01730992023198</v>
      </c>
    </row>
    <row r="529" spans="1:15" x14ac:dyDescent="0.3">
      <c r="A529" s="15" t="str">
        <f>INDEX('R1. Scenario specifications'!$C$11:$C$49,MATCH($B529,'R1. Scenario specifications'!$A$11:$A$49,0))</f>
        <v>Current 2DS, 2020 start, 'Expect the Unexpected' but with cheap EVs</v>
      </c>
      <c r="B529" s="15" t="s">
        <v>48</v>
      </c>
      <c r="C529" s="15" t="s">
        <v>76</v>
      </c>
      <c r="D529" s="15" t="s">
        <v>267</v>
      </c>
      <c r="E529" s="16">
        <v>0.31124745380476826</v>
      </c>
      <c r="F529" s="16">
        <v>0.28314462712947408</v>
      </c>
      <c r="G529" s="16">
        <v>0.23818010444900301</v>
      </c>
      <c r="H529" s="16">
        <v>0.15878673629933501</v>
      </c>
      <c r="I529" s="16">
        <v>7.9393368149667701E-2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</row>
    <row r="530" spans="1:15" x14ac:dyDescent="0.3">
      <c r="A530" s="15" t="str">
        <f>INDEX('R1. Scenario specifications'!$C$11:$C$49,MATCH($B530,'R1. Scenario specifications'!$A$11:$A$49,0))</f>
        <v>Current 2DS, 2020 start, 'Expect the Unexpected' but with cheap EVs</v>
      </c>
      <c r="B530" s="15" t="s">
        <v>48</v>
      </c>
      <c r="C530" s="15" t="s">
        <v>73</v>
      </c>
      <c r="D530" s="15" t="s">
        <v>269</v>
      </c>
      <c r="E530" s="16">
        <v>217.76839471634247</v>
      </c>
      <c r="F530" s="16">
        <v>242.99857406704328</v>
      </c>
      <c r="G530" s="16">
        <v>365.36686102816446</v>
      </c>
      <c r="H530" s="16">
        <v>1519.0905680410783</v>
      </c>
      <c r="I530" s="16">
        <v>3616.3417722670697</v>
      </c>
      <c r="J530" s="16">
        <v>4506.5018365409042</v>
      </c>
      <c r="K530" s="16">
        <v>6155.4105489476106</v>
      </c>
      <c r="L530" s="16">
        <v>8371.9877846822164</v>
      </c>
      <c r="M530" s="16">
        <v>11882.206205188182</v>
      </c>
      <c r="N530" s="16">
        <v>18749.752285811814</v>
      </c>
      <c r="O530" s="16">
        <v>23841.536366033979</v>
      </c>
    </row>
    <row r="531" spans="1:15" x14ac:dyDescent="0.3">
      <c r="A531" s="15" t="str">
        <f>INDEX('R1. Scenario specifications'!$C$11:$C$49,MATCH($B531,'R1. Scenario specifications'!$A$11:$A$49,0))</f>
        <v>Current 2DS, 2030 start, 'Expect the Unexpected' but with cheap EVs</v>
      </c>
      <c r="B531" s="15" t="s">
        <v>49</v>
      </c>
      <c r="C531" s="15" t="s">
        <v>64</v>
      </c>
      <c r="D531" s="15" t="s">
        <v>262</v>
      </c>
      <c r="E531" s="16">
        <v>19.526838931037336</v>
      </c>
      <c r="F531" s="16">
        <v>26.293537578267138</v>
      </c>
      <c r="G531" s="16">
        <v>116.2027361393006</v>
      </c>
      <c r="H531" s="16">
        <v>450.71847138715748</v>
      </c>
      <c r="I531" s="16">
        <v>674.01502748577047</v>
      </c>
      <c r="J531" s="16">
        <v>708.10580292773602</v>
      </c>
      <c r="K531" s="16">
        <v>444.45196703448971</v>
      </c>
      <c r="L531" s="16">
        <v>211.56171186714019</v>
      </c>
      <c r="M531" s="16">
        <v>82.07950529487853</v>
      </c>
      <c r="N531" s="16">
        <v>6.23667680141138</v>
      </c>
      <c r="O531" s="16">
        <v>6.23667680141138</v>
      </c>
    </row>
    <row r="532" spans="1:15" x14ac:dyDescent="0.3">
      <c r="A532" s="15" t="str">
        <f>INDEX('R1. Scenario specifications'!$C$11:$C$49,MATCH($B532,'R1. Scenario specifications'!$A$11:$A$49,0))</f>
        <v>Current 2DS, 2030 start, 'Expect the Unexpected' but with cheap EVs</v>
      </c>
      <c r="B532" s="15" t="s">
        <v>49</v>
      </c>
      <c r="C532" s="15" t="s">
        <v>74</v>
      </c>
      <c r="D532" s="15" t="s">
        <v>262</v>
      </c>
      <c r="E532" s="16">
        <v>0</v>
      </c>
      <c r="F532" s="16">
        <v>0</v>
      </c>
      <c r="G532" s="16">
        <v>0</v>
      </c>
      <c r="H532" s="16">
        <v>0</v>
      </c>
      <c r="I532" s="16">
        <v>11.592610624635697</v>
      </c>
      <c r="J532" s="16">
        <v>89.776060538058644</v>
      </c>
      <c r="K532" s="16">
        <v>542.26856914498853</v>
      </c>
      <c r="L532" s="16">
        <v>1517.1299839378025</v>
      </c>
      <c r="M532" s="16">
        <v>2563.1356421039809</v>
      </c>
      <c r="N532" s="16">
        <v>3122.6138467120459</v>
      </c>
      <c r="O532" s="16">
        <v>3389.5561818153187</v>
      </c>
    </row>
    <row r="533" spans="1:15" x14ac:dyDescent="0.3">
      <c r="A533" s="15" t="str">
        <f>INDEX('R1. Scenario specifications'!$C$11:$C$49,MATCH($B533,'R1. Scenario specifications'!$A$11:$A$49,0))</f>
        <v>Current 2DS, 2030 start, 'Expect the Unexpected' but with cheap EVs</v>
      </c>
      <c r="B533" s="15" t="s">
        <v>49</v>
      </c>
      <c r="C533" s="15" t="s">
        <v>65</v>
      </c>
      <c r="D533" s="15" t="s">
        <v>263</v>
      </c>
      <c r="E533" s="16">
        <v>1559.1151167828541</v>
      </c>
      <c r="F533" s="16">
        <v>1805.0000000000007</v>
      </c>
      <c r="G533" s="16">
        <v>1805.0000000000007</v>
      </c>
      <c r="H533" s="16">
        <v>1442.4317981122215</v>
      </c>
      <c r="I533" s="16">
        <v>475.48267438420936</v>
      </c>
      <c r="J533" s="16">
        <v>0</v>
      </c>
      <c r="K533" s="16">
        <v>0</v>
      </c>
      <c r="L533" s="16">
        <v>0</v>
      </c>
      <c r="M533" s="16">
        <v>0</v>
      </c>
      <c r="N533" s="16">
        <v>0</v>
      </c>
      <c r="O533" s="16">
        <v>0</v>
      </c>
    </row>
    <row r="534" spans="1:15" x14ac:dyDescent="0.3">
      <c r="A534" s="15" t="str">
        <f>INDEX('R1. Scenario specifications'!$C$11:$C$49,MATCH($B534,'R1. Scenario specifications'!$A$11:$A$49,0))</f>
        <v>Current 2DS, 2030 start, 'Expect the Unexpected' but with cheap EVs</v>
      </c>
      <c r="B534" s="15" t="s">
        <v>49</v>
      </c>
      <c r="C534" s="15" t="s">
        <v>66</v>
      </c>
      <c r="D534" s="15" t="s">
        <v>264</v>
      </c>
      <c r="E534" s="16">
        <v>1036.6918682936412</v>
      </c>
      <c r="F534" s="16">
        <v>1662.4440689496698</v>
      </c>
      <c r="G534" s="16">
        <v>2170.7398065245934</v>
      </c>
      <c r="H534" s="16">
        <v>2025.6229693718635</v>
      </c>
      <c r="I534" s="16">
        <v>1195.1560357954313</v>
      </c>
      <c r="J534" s="16">
        <v>1095.7652831368914</v>
      </c>
      <c r="K534" s="16">
        <v>1138.084557628828</v>
      </c>
      <c r="L534" s="16">
        <v>940.7430189850644</v>
      </c>
      <c r="M534" s="16">
        <v>218.90938364229928</v>
      </c>
      <c r="N534" s="16">
        <v>206.99536695940782</v>
      </c>
      <c r="O534" s="16">
        <v>272.22206865013203</v>
      </c>
    </row>
    <row r="535" spans="1:15" x14ac:dyDescent="0.3">
      <c r="A535" s="15" t="str">
        <f>INDEX('R1. Scenario specifications'!$C$11:$C$49,MATCH($B535,'R1. Scenario specifications'!$A$11:$A$49,0))</f>
        <v>Current 2DS, 2030 start, 'Expect the Unexpected' but with cheap EVs</v>
      </c>
      <c r="B535" s="15" t="s">
        <v>49</v>
      </c>
      <c r="C535" s="15" t="s">
        <v>75</v>
      </c>
      <c r="D535" s="15" t="s">
        <v>264</v>
      </c>
      <c r="E535" s="16">
        <v>0</v>
      </c>
      <c r="F535" s="16">
        <v>0</v>
      </c>
      <c r="G535" s="16">
        <v>0</v>
      </c>
      <c r="H535" s="16">
        <v>0</v>
      </c>
      <c r="I535" s="16">
        <v>2.094661329018074</v>
      </c>
      <c r="J535" s="16">
        <v>8.9775617406734103</v>
      </c>
      <c r="K535" s="16">
        <v>45.05734985824234</v>
      </c>
      <c r="L535" s="16">
        <v>131.68933801714866</v>
      </c>
      <c r="M535" s="16">
        <v>558.94480267452377</v>
      </c>
      <c r="N535" s="16">
        <v>1136.7244435797184</v>
      </c>
      <c r="O535" s="16">
        <v>1300.6263745247684</v>
      </c>
    </row>
    <row r="536" spans="1:15" x14ac:dyDescent="0.3">
      <c r="A536" s="15" t="str">
        <f>INDEX('R1. Scenario specifications'!$C$11:$C$49,MATCH($B536,'R1. Scenario specifications'!$A$11:$A$49,0))</f>
        <v>Current 2DS, 2030 start, 'Expect the Unexpected' but with cheap EVs</v>
      </c>
      <c r="B536" s="15" t="s">
        <v>49</v>
      </c>
      <c r="C536" s="15" t="s">
        <v>67</v>
      </c>
      <c r="D536" s="15" t="s">
        <v>267</v>
      </c>
      <c r="E536" s="16">
        <v>31.122062759818384</v>
      </c>
      <c r="F536" s="16">
        <v>28.670816918420648</v>
      </c>
      <c r="G536" s="16">
        <v>108.08507790610373</v>
      </c>
      <c r="H536" s="16">
        <v>153.75032540730504</v>
      </c>
      <c r="I536" s="16">
        <v>202.78660723534341</v>
      </c>
      <c r="J536" s="16">
        <v>278.65540549606317</v>
      </c>
      <c r="K536" s="16">
        <v>417.74385001173414</v>
      </c>
      <c r="L536" s="16">
        <v>414.7176003774569</v>
      </c>
      <c r="M536" s="16">
        <v>453.48382181442702</v>
      </c>
      <c r="N536" s="16">
        <v>714.84808200690236</v>
      </c>
      <c r="O536" s="16">
        <v>969.76132033369595</v>
      </c>
    </row>
    <row r="537" spans="1:15" x14ac:dyDescent="0.3">
      <c r="A537" s="15" t="str">
        <f>INDEX('R1. Scenario specifications'!$C$11:$C$49,MATCH($B537,'R1. Scenario specifications'!$A$11:$A$49,0))</f>
        <v>Current 2DS, 2030 start, 'Expect the Unexpected' but with cheap EVs</v>
      </c>
      <c r="B537" s="15" t="s">
        <v>49</v>
      </c>
      <c r="C537" s="15" t="s">
        <v>68</v>
      </c>
      <c r="D537" s="15" t="s">
        <v>265</v>
      </c>
      <c r="E537" s="16">
        <v>738.24098154394619</v>
      </c>
      <c r="F537" s="16">
        <v>742.10319821571034</v>
      </c>
      <c r="G537" s="16">
        <v>985.08724812164996</v>
      </c>
      <c r="H537" s="16">
        <v>1189.6433262038427</v>
      </c>
      <c r="I537" s="16">
        <v>1375.2628598880353</v>
      </c>
      <c r="J537" s="16">
        <v>1733.9196837444924</v>
      </c>
      <c r="K537" s="16">
        <v>1893.9773748824971</v>
      </c>
      <c r="L537" s="16">
        <v>2052.2603861598782</v>
      </c>
      <c r="M537" s="16">
        <v>2497.6912353078728</v>
      </c>
      <c r="N537" s="16">
        <v>2981.0895935678695</v>
      </c>
      <c r="O537" s="16">
        <v>3263.9162030204125</v>
      </c>
    </row>
    <row r="538" spans="1:15" x14ac:dyDescent="0.3">
      <c r="A538" s="15" t="str">
        <f>INDEX('R1. Scenario specifications'!$C$11:$C$49,MATCH($B538,'R1. Scenario specifications'!$A$11:$A$49,0))</f>
        <v>Current 2DS, 2030 start, 'Expect the Unexpected' but with cheap EVs</v>
      </c>
      <c r="B538" s="15" t="s">
        <v>49</v>
      </c>
      <c r="C538" s="15" t="s">
        <v>69</v>
      </c>
      <c r="D538" s="15" t="s">
        <v>266</v>
      </c>
      <c r="E538" s="16">
        <v>381.69394199846289</v>
      </c>
      <c r="F538" s="16">
        <v>393.99999999999972</v>
      </c>
      <c r="G538" s="16">
        <v>647.54384646462074</v>
      </c>
      <c r="H538" s="16">
        <v>602.70600668291604</v>
      </c>
      <c r="I538" s="16">
        <v>591.32250202718751</v>
      </c>
      <c r="J538" s="16">
        <v>870.363893390616</v>
      </c>
      <c r="K538" s="16">
        <v>1067.3709924651466</v>
      </c>
      <c r="L538" s="16">
        <v>1191.5077838622838</v>
      </c>
      <c r="M538" s="16">
        <v>1351.3011701431492</v>
      </c>
      <c r="N538" s="16">
        <v>1427.983577348007</v>
      </c>
      <c r="O538" s="16">
        <v>1482.4943388069476</v>
      </c>
    </row>
    <row r="539" spans="1:15" x14ac:dyDescent="0.3">
      <c r="A539" s="15" t="str">
        <f>INDEX('R1. Scenario specifications'!$C$11:$C$49,MATCH($B539,'R1. Scenario specifications'!$A$11:$A$49,0))</f>
        <v>Current 2DS, 2030 start, 'Expect the Unexpected' but with cheap EVs</v>
      </c>
      <c r="B539" s="15" t="s">
        <v>49</v>
      </c>
      <c r="C539" s="15" t="s">
        <v>70</v>
      </c>
      <c r="D539" s="15" t="s">
        <v>267</v>
      </c>
      <c r="E539" s="16">
        <v>431.38841726417206</v>
      </c>
      <c r="F539" s="16">
        <v>452.4364981864552</v>
      </c>
      <c r="G539" s="16">
        <v>452.8330666776244</v>
      </c>
      <c r="H539" s="16">
        <v>253.07952391009411</v>
      </c>
      <c r="I539" s="16">
        <v>127.72896626919484</v>
      </c>
      <c r="J539" s="16">
        <v>7.1280381845507979</v>
      </c>
      <c r="K539" s="16">
        <v>13.977738345284699</v>
      </c>
      <c r="L539" s="16">
        <v>26.251026553603246</v>
      </c>
      <c r="M539" s="16">
        <v>71.941372843731301</v>
      </c>
      <c r="N539" s="16">
        <v>124.9708237238947</v>
      </c>
      <c r="O539" s="16">
        <v>168.56205223226746</v>
      </c>
    </row>
    <row r="540" spans="1:15" x14ac:dyDescent="0.3">
      <c r="A540" s="15" t="str">
        <f>INDEX('R1. Scenario specifications'!$C$11:$C$49,MATCH($B540,'R1. Scenario specifications'!$A$11:$A$49,0))</f>
        <v>Current 2DS, 2030 start, 'Expect the Unexpected' but with cheap EVs</v>
      </c>
      <c r="B540" s="15" t="s">
        <v>49</v>
      </c>
      <c r="C540" s="15" t="s">
        <v>71</v>
      </c>
      <c r="D540" s="15" t="s">
        <v>268</v>
      </c>
      <c r="E540" s="16">
        <v>13.930776255707762</v>
      </c>
      <c r="F540" s="16">
        <v>96.560908546679059</v>
      </c>
      <c r="G540" s="16">
        <v>269.93412382738461</v>
      </c>
      <c r="H540" s="16">
        <v>820.58695544865327</v>
      </c>
      <c r="I540" s="16">
        <v>3561.2653107166111</v>
      </c>
      <c r="J540" s="16">
        <v>6302.1434165257951</v>
      </c>
      <c r="K540" s="16">
        <v>7884.4399717040205</v>
      </c>
      <c r="L540" s="16">
        <v>9667.0966064406712</v>
      </c>
      <c r="M540" s="16">
        <v>13449.41496426398</v>
      </c>
      <c r="N540" s="16">
        <v>19457.581850417544</v>
      </c>
      <c r="O540" s="16">
        <v>22805.149246772831</v>
      </c>
    </row>
    <row r="541" spans="1:15" x14ac:dyDescent="0.3">
      <c r="A541" s="15" t="str">
        <f>INDEX('R1. Scenario specifications'!$C$11:$C$49,MATCH($B541,'R1. Scenario specifications'!$A$11:$A$49,0))</f>
        <v>Current 2DS, 2030 start, 'Expect the Unexpected' but with cheap EVs</v>
      </c>
      <c r="B541" s="15" t="s">
        <v>49</v>
      </c>
      <c r="C541" s="15" t="s">
        <v>72</v>
      </c>
      <c r="D541" s="15" t="s">
        <v>268</v>
      </c>
      <c r="E541" s="16">
        <v>11.2241111111111</v>
      </c>
      <c r="F541" s="16">
        <v>12.249511111111101</v>
      </c>
      <c r="G541" s="16">
        <v>13.0611055551111</v>
      </c>
      <c r="H541" s="16">
        <v>13.059905555111095</v>
      </c>
      <c r="I541" s="16">
        <v>13.056802652205363</v>
      </c>
      <c r="J541" s="16">
        <v>13.058648114916753</v>
      </c>
      <c r="K541" s="16">
        <v>13.075532594247676</v>
      </c>
      <c r="L541" s="16">
        <v>33.575800564021861</v>
      </c>
      <c r="M541" s="16">
        <v>33.57312184879806</v>
      </c>
      <c r="N541" s="16">
        <v>33.570721848798058</v>
      </c>
      <c r="O541" s="16">
        <v>33.568321848798057</v>
      </c>
    </row>
    <row r="542" spans="1:15" x14ac:dyDescent="0.3">
      <c r="A542" s="15" t="str">
        <f>INDEX('R1. Scenario specifications'!$C$11:$C$49,MATCH($B542,'R1. Scenario specifications'!$A$11:$A$49,0))</f>
        <v>Current 2DS, 2030 start, 'Expect the Unexpected' but with cheap EVs</v>
      </c>
      <c r="B542" s="15" t="s">
        <v>49</v>
      </c>
      <c r="C542" s="15" t="s">
        <v>76</v>
      </c>
      <c r="D542" s="15" t="s">
        <v>267</v>
      </c>
      <c r="E542" s="16">
        <v>0.31124745380476826</v>
      </c>
      <c r="F542" s="16">
        <v>0.28314462712947408</v>
      </c>
      <c r="G542" s="16">
        <v>0.23818010444900301</v>
      </c>
      <c r="H542" s="16">
        <v>0.15878673629933501</v>
      </c>
      <c r="I542" s="16">
        <v>7.9393368149667701E-2</v>
      </c>
      <c r="J542" s="16">
        <v>0</v>
      </c>
      <c r="K542" s="16">
        <v>0</v>
      </c>
      <c r="L542" s="16">
        <v>0</v>
      </c>
      <c r="M542" s="16">
        <v>0</v>
      </c>
      <c r="N542" s="16">
        <v>0</v>
      </c>
      <c r="O542" s="16">
        <v>0</v>
      </c>
    </row>
    <row r="543" spans="1:15" x14ac:dyDescent="0.3">
      <c r="A543" s="15" t="str">
        <f>INDEX('R1. Scenario specifications'!$C$11:$C$49,MATCH($B543,'R1. Scenario specifications'!$A$11:$A$49,0))</f>
        <v>Current 2DS, 2030 start, 'Expect the Unexpected' but with cheap EVs</v>
      </c>
      <c r="B543" s="15" t="s">
        <v>49</v>
      </c>
      <c r="C543" s="15" t="s">
        <v>73</v>
      </c>
      <c r="D543" s="15" t="s">
        <v>269</v>
      </c>
      <c r="E543" s="16">
        <v>217.76839471634247</v>
      </c>
      <c r="F543" s="16">
        <v>242.99857406704328</v>
      </c>
      <c r="G543" s="16">
        <v>365.36686102816446</v>
      </c>
      <c r="H543" s="16">
        <v>591.09736891590751</v>
      </c>
      <c r="I543" s="16">
        <v>2388.1778887726005</v>
      </c>
      <c r="J543" s="16">
        <v>4427.3601445374816</v>
      </c>
      <c r="K543" s="16">
        <v>6174.6049118355404</v>
      </c>
      <c r="L543" s="16">
        <v>8289.3394881943586</v>
      </c>
      <c r="M543" s="16">
        <v>12163.530171103517</v>
      </c>
      <c r="N543" s="16">
        <v>19137.014435950929</v>
      </c>
      <c r="O543" s="16">
        <v>24491.32847136067</v>
      </c>
    </row>
    <row r="544" spans="1:15" x14ac:dyDescent="0.3">
      <c r="A544" s="15" t="str">
        <f>INDEX('R1. Scenario specifications'!$C$11:$C$49,MATCH($B544,'R1. Scenario specifications'!$A$11:$A$49,0))</f>
        <v>Current 2DS, 2020 start, 'Expect the Unexpected' but with cheap energy efficiency</v>
      </c>
      <c r="B544" s="15" t="s">
        <v>50</v>
      </c>
      <c r="C544" s="15" t="s">
        <v>64</v>
      </c>
      <c r="D544" s="15" t="s">
        <v>262</v>
      </c>
      <c r="E544" s="16">
        <v>19.526838931037336</v>
      </c>
      <c r="F544" s="16">
        <v>26.293537578267138</v>
      </c>
      <c r="G544" s="16">
        <v>116.2027361393006</v>
      </c>
      <c r="H544" s="16">
        <v>378.15628076574046</v>
      </c>
      <c r="I544" s="16">
        <v>471.83291638024934</v>
      </c>
      <c r="J544" s="16">
        <v>553.87130226779084</v>
      </c>
      <c r="K544" s="16">
        <v>353.47118990531698</v>
      </c>
      <c r="L544" s="16">
        <v>250.20085522207071</v>
      </c>
      <c r="M544" s="16">
        <v>66.5343614028221</v>
      </c>
      <c r="N544" s="16">
        <v>0</v>
      </c>
      <c r="O544" s="16">
        <v>5.9971576198200003</v>
      </c>
    </row>
    <row r="545" spans="1:15" x14ac:dyDescent="0.3">
      <c r="A545" s="15" t="str">
        <f>INDEX('R1. Scenario specifications'!$C$11:$C$49,MATCH($B545,'R1. Scenario specifications'!$A$11:$A$49,0))</f>
        <v>Current 2DS, 2020 start, 'Expect the Unexpected' but with cheap energy efficiency</v>
      </c>
      <c r="B545" s="15" t="s">
        <v>50</v>
      </c>
      <c r="C545" s="15" t="s">
        <v>74</v>
      </c>
      <c r="D545" s="15" t="s">
        <v>262</v>
      </c>
      <c r="E545" s="16">
        <v>0</v>
      </c>
      <c r="F545" s="16">
        <v>0</v>
      </c>
      <c r="G545" s="16">
        <v>0</v>
      </c>
      <c r="H545" s="16">
        <v>1.5631806692030294</v>
      </c>
      <c r="I545" s="16">
        <v>13.91946762678533</v>
      </c>
      <c r="J545" s="16">
        <v>90.609414142204699</v>
      </c>
      <c r="K545" s="16">
        <v>437.58051847444301</v>
      </c>
      <c r="L545" s="16">
        <v>1114.9755109572639</v>
      </c>
      <c r="M545" s="16">
        <v>2068.6986350789216</v>
      </c>
      <c r="N545" s="16">
        <v>2725.5866419681824</v>
      </c>
      <c r="O545" s="16">
        <v>3260.8358458055591</v>
      </c>
    </row>
    <row r="546" spans="1:15" x14ac:dyDescent="0.3">
      <c r="A546" s="15" t="str">
        <f>INDEX('R1. Scenario specifications'!$C$11:$C$49,MATCH($B546,'R1. Scenario specifications'!$A$11:$A$49,0))</f>
        <v>Current 2DS, 2020 start, 'Expect the Unexpected' but with cheap energy efficiency</v>
      </c>
      <c r="B546" s="15" t="s">
        <v>50</v>
      </c>
      <c r="C546" s="15" t="s">
        <v>65</v>
      </c>
      <c r="D546" s="15" t="s">
        <v>263</v>
      </c>
      <c r="E546" s="16">
        <v>1559.1151167828541</v>
      </c>
      <c r="F546" s="16">
        <v>1805.0000000000007</v>
      </c>
      <c r="G546" s="16">
        <v>1805.0000000000007</v>
      </c>
      <c r="H546" s="16">
        <v>1442.4317981122215</v>
      </c>
      <c r="I546" s="16">
        <v>475.48267438420936</v>
      </c>
      <c r="J546" s="16">
        <v>0</v>
      </c>
      <c r="K546" s="16">
        <v>0</v>
      </c>
      <c r="L546" s="16">
        <v>0</v>
      </c>
      <c r="M546" s="16">
        <v>0</v>
      </c>
      <c r="N546" s="16">
        <v>0</v>
      </c>
      <c r="O546" s="16">
        <v>0</v>
      </c>
    </row>
    <row r="547" spans="1:15" x14ac:dyDescent="0.3">
      <c r="A547" s="15" t="str">
        <f>INDEX('R1. Scenario specifications'!$C$11:$C$49,MATCH($B547,'R1. Scenario specifications'!$A$11:$A$49,0))</f>
        <v>Current 2DS, 2020 start, 'Expect the Unexpected' but with cheap energy efficiency</v>
      </c>
      <c r="B547" s="15" t="s">
        <v>50</v>
      </c>
      <c r="C547" s="15" t="s">
        <v>66</v>
      </c>
      <c r="D547" s="15" t="s">
        <v>264</v>
      </c>
      <c r="E547" s="16">
        <v>1036.6918682936412</v>
      </c>
      <c r="F547" s="16">
        <v>1662.4440689496698</v>
      </c>
      <c r="G547" s="16">
        <v>2170.7398065245934</v>
      </c>
      <c r="H547" s="16">
        <v>2017.8661070235835</v>
      </c>
      <c r="I547" s="16">
        <v>1016.7947170022751</v>
      </c>
      <c r="J547" s="16">
        <v>269.46159132449219</v>
      </c>
      <c r="K547" s="16">
        <v>336.41333827687026</v>
      </c>
      <c r="L547" s="16">
        <v>469.63270291636934</v>
      </c>
      <c r="M547" s="16">
        <v>367.72338797726508</v>
      </c>
      <c r="N547" s="16">
        <v>308.99916003082996</v>
      </c>
      <c r="O547" s="16">
        <v>229.20503470422415</v>
      </c>
    </row>
    <row r="548" spans="1:15" x14ac:dyDescent="0.3">
      <c r="A548" s="15" t="str">
        <f>INDEX('R1. Scenario specifications'!$C$11:$C$49,MATCH($B548,'R1. Scenario specifications'!$A$11:$A$49,0))</f>
        <v>Current 2DS, 2020 start, 'Expect the Unexpected' but with cheap energy efficiency</v>
      </c>
      <c r="B548" s="15" t="s">
        <v>50</v>
      </c>
      <c r="C548" s="15" t="s">
        <v>75</v>
      </c>
      <c r="D548" s="15" t="s">
        <v>264</v>
      </c>
      <c r="E548" s="16">
        <v>0</v>
      </c>
      <c r="F548" s="16">
        <v>0</v>
      </c>
      <c r="G548" s="16">
        <v>0</v>
      </c>
      <c r="H548" s="16">
        <v>0</v>
      </c>
      <c r="I548" s="16">
        <v>0.66655315179021701</v>
      </c>
      <c r="J548" s="16">
        <v>3.111040525507069</v>
      </c>
      <c r="K548" s="16">
        <v>5.1451498446080484</v>
      </c>
      <c r="L548" s="16">
        <v>19.934620798221978</v>
      </c>
      <c r="M548" s="16">
        <v>63.275840321611525</v>
      </c>
      <c r="N548" s="16">
        <v>129.18507412507003</v>
      </c>
      <c r="O548" s="16">
        <v>463.91819534036836</v>
      </c>
    </row>
    <row r="549" spans="1:15" x14ac:dyDescent="0.3">
      <c r="A549" s="15" t="str">
        <f>INDEX('R1. Scenario specifications'!$C$11:$C$49,MATCH($B549,'R1. Scenario specifications'!$A$11:$A$49,0))</f>
        <v>Current 2DS, 2020 start, 'Expect the Unexpected' but with cheap energy efficiency</v>
      </c>
      <c r="B549" s="15" t="s">
        <v>50</v>
      </c>
      <c r="C549" s="15" t="s">
        <v>67</v>
      </c>
      <c r="D549" s="15" t="s">
        <v>267</v>
      </c>
      <c r="E549" s="16">
        <v>31.122062759818384</v>
      </c>
      <c r="F549" s="16">
        <v>28.670816918420648</v>
      </c>
      <c r="G549" s="16">
        <v>108.08507790610373</v>
      </c>
      <c r="H549" s="16">
        <v>153.60410995792606</v>
      </c>
      <c r="I549" s="16">
        <v>198.83959507310459</v>
      </c>
      <c r="J549" s="16">
        <v>242.67283198324941</v>
      </c>
      <c r="K549" s="16">
        <v>242.21468048881667</v>
      </c>
      <c r="L549" s="16">
        <v>239.33471149766956</v>
      </c>
      <c r="M549" s="16">
        <v>241.28781731122933</v>
      </c>
      <c r="N549" s="16">
        <v>264.49145510505167</v>
      </c>
      <c r="O549" s="16">
        <v>471.70598926069459</v>
      </c>
    </row>
    <row r="550" spans="1:15" x14ac:dyDescent="0.3">
      <c r="A550" s="15" t="str">
        <f>INDEX('R1. Scenario specifications'!$C$11:$C$49,MATCH($B550,'R1. Scenario specifications'!$A$11:$A$49,0))</f>
        <v>Current 2DS, 2020 start, 'Expect the Unexpected' but with cheap energy efficiency</v>
      </c>
      <c r="B550" s="15" t="s">
        <v>50</v>
      </c>
      <c r="C550" s="15" t="s">
        <v>68</v>
      </c>
      <c r="D550" s="15" t="s">
        <v>265</v>
      </c>
      <c r="E550" s="16">
        <v>738.24098154394619</v>
      </c>
      <c r="F550" s="16">
        <v>742.10319821571034</v>
      </c>
      <c r="G550" s="16">
        <v>985.08724812164996</v>
      </c>
      <c r="H550" s="16">
        <v>1189.6040585747169</v>
      </c>
      <c r="I550" s="16">
        <v>1319.7991781973044</v>
      </c>
      <c r="J550" s="16">
        <v>1485.9147527934476</v>
      </c>
      <c r="K550" s="16">
        <v>1590.4238928596151</v>
      </c>
      <c r="L550" s="16">
        <v>1730.8109220520691</v>
      </c>
      <c r="M550" s="16">
        <v>1846.5617845024208</v>
      </c>
      <c r="N550" s="16">
        <v>2208.9569355753324</v>
      </c>
      <c r="O550" s="16">
        <v>2615.9324992034813</v>
      </c>
    </row>
    <row r="551" spans="1:15" x14ac:dyDescent="0.3">
      <c r="A551" s="15" t="str">
        <f>INDEX('R1. Scenario specifications'!$C$11:$C$49,MATCH($B551,'R1. Scenario specifications'!$A$11:$A$49,0))</f>
        <v>Current 2DS, 2020 start, 'Expect the Unexpected' but with cheap energy efficiency</v>
      </c>
      <c r="B551" s="15" t="s">
        <v>50</v>
      </c>
      <c r="C551" s="15" t="s">
        <v>69</v>
      </c>
      <c r="D551" s="15" t="s">
        <v>266</v>
      </c>
      <c r="E551" s="16">
        <v>381.69394199846289</v>
      </c>
      <c r="F551" s="16">
        <v>393.99999999999972</v>
      </c>
      <c r="G551" s="16">
        <v>647.54384646462074</v>
      </c>
      <c r="H551" s="16">
        <v>602.70600668291604</v>
      </c>
      <c r="I551" s="16">
        <v>598.99750188289352</v>
      </c>
      <c r="J551" s="16">
        <v>766.69408387926171</v>
      </c>
      <c r="K551" s="16">
        <v>784.83755503038628</v>
      </c>
      <c r="L551" s="16">
        <v>953.34209880307537</v>
      </c>
      <c r="M551" s="16">
        <v>1058.2769897503638</v>
      </c>
      <c r="N551" s="16">
        <v>1352.9043529142873</v>
      </c>
      <c r="O551" s="16">
        <v>1413.8316292925083</v>
      </c>
    </row>
    <row r="552" spans="1:15" x14ac:dyDescent="0.3">
      <c r="A552" s="15" t="str">
        <f>INDEX('R1. Scenario specifications'!$C$11:$C$49,MATCH($B552,'R1. Scenario specifications'!$A$11:$A$49,0))</f>
        <v>Current 2DS, 2020 start, 'Expect the Unexpected' but with cheap energy efficiency</v>
      </c>
      <c r="B552" s="15" t="s">
        <v>50</v>
      </c>
      <c r="C552" s="15" t="s">
        <v>70</v>
      </c>
      <c r="D552" s="15" t="s">
        <v>267</v>
      </c>
      <c r="E552" s="16">
        <v>431.38841726417206</v>
      </c>
      <c r="F552" s="16">
        <v>452.4364981864552</v>
      </c>
      <c r="G552" s="16">
        <v>452.8330666776244</v>
      </c>
      <c r="H552" s="16">
        <v>262.02852830587352</v>
      </c>
      <c r="I552" s="16">
        <v>144.26247248461806</v>
      </c>
      <c r="J552" s="16">
        <v>16.606393265468714</v>
      </c>
      <c r="K552" s="16">
        <v>10.911772532519741</v>
      </c>
      <c r="L552" s="16">
        <v>24.136828825051033</v>
      </c>
      <c r="M552" s="16">
        <v>47.675659632978189</v>
      </c>
      <c r="N552" s="16">
        <v>69.662286103154443</v>
      </c>
      <c r="O552" s="16">
        <v>156.64168989271204</v>
      </c>
    </row>
    <row r="553" spans="1:15" x14ac:dyDescent="0.3">
      <c r="A553" s="15" t="str">
        <f>INDEX('R1. Scenario specifications'!$C$11:$C$49,MATCH($B553,'R1. Scenario specifications'!$A$11:$A$49,0))</f>
        <v>Current 2DS, 2020 start, 'Expect the Unexpected' but with cheap energy efficiency</v>
      </c>
      <c r="B553" s="15" t="s">
        <v>50</v>
      </c>
      <c r="C553" s="15" t="s">
        <v>71</v>
      </c>
      <c r="D553" s="15" t="s">
        <v>268</v>
      </c>
      <c r="E553" s="16">
        <v>13.930776255707762</v>
      </c>
      <c r="F553" s="16">
        <v>96.560908546679059</v>
      </c>
      <c r="G553" s="16">
        <v>269.93412382738461</v>
      </c>
      <c r="H553" s="16">
        <v>735.44202297269885</v>
      </c>
      <c r="I553" s="16">
        <v>2941.2845823705438</v>
      </c>
      <c r="J553" s="16">
        <v>5287.483750211024</v>
      </c>
      <c r="K553" s="16">
        <v>7089.753365128493</v>
      </c>
      <c r="L553" s="16">
        <v>8332.4079322742818</v>
      </c>
      <c r="M553" s="16">
        <v>10399.02296332239</v>
      </c>
      <c r="N553" s="16">
        <v>13622.70528033687</v>
      </c>
      <c r="O553" s="16">
        <v>17662.818177373443</v>
      </c>
    </row>
    <row r="554" spans="1:15" x14ac:dyDescent="0.3">
      <c r="A554" s="15" t="str">
        <f>INDEX('R1. Scenario specifications'!$C$11:$C$49,MATCH($B554,'R1. Scenario specifications'!$A$11:$A$49,0))</f>
        <v>Current 2DS, 2020 start, 'Expect the Unexpected' but with cheap energy efficiency</v>
      </c>
      <c r="B554" s="15" t="s">
        <v>50</v>
      </c>
      <c r="C554" s="15" t="s">
        <v>72</v>
      </c>
      <c r="D554" s="15" t="s">
        <v>268</v>
      </c>
      <c r="E554" s="16">
        <v>11.2241111111111</v>
      </c>
      <c r="F554" s="16">
        <v>12.249511111111101</v>
      </c>
      <c r="G554" s="16">
        <v>13.0611055551111</v>
      </c>
      <c r="H554" s="16">
        <v>13.058705551511096</v>
      </c>
      <c r="I554" s="16">
        <v>13.056705551511103</v>
      </c>
      <c r="J554" s="16">
        <v>13.054705551511098</v>
      </c>
      <c r="K554" s="16">
        <v>13.052972484446624</v>
      </c>
      <c r="L554" s="16">
        <v>22.690857253535093</v>
      </c>
      <c r="M554" s="16">
        <v>22.688978538311289</v>
      </c>
      <c r="N554" s="16">
        <v>22.686978538311291</v>
      </c>
      <c r="O554" s="16">
        <v>22.684978538311288</v>
      </c>
    </row>
    <row r="555" spans="1:15" x14ac:dyDescent="0.3">
      <c r="A555" s="15" t="str">
        <f>INDEX('R1. Scenario specifications'!$C$11:$C$49,MATCH($B555,'R1. Scenario specifications'!$A$11:$A$49,0))</f>
        <v>Current 2DS, 2020 start, 'Expect the Unexpected' but with cheap energy efficiency</v>
      </c>
      <c r="B555" s="15" t="s">
        <v>50</v>
      </c>
      <c r="C555" s="15" t="s">
        <v>76</v>
      </c>
      <c r="D555" s="15" t="s">
        <v>267</v>
      </c>
      <c r="E555" s="16">
        <v>0.31124745380476826</v>
      </c>
      <c r="F555" s="16">
        <v>0.28314462712947408</v>
      </c>
      <c r="G555" s="16">
        <v>0.23818010444900301</v>
      </c>
      <c r="H555" s="16">
        <v>0.15878673629933501</v>
      </c>
      <c r="I555" s="16">
        <v>7.9393368149667701E-2</v>
      </c>
      <c r="J555" s="16">
        <v>0</v>
      </c>
      <c r="K555" s="16">
        <v>0</v>
      </c>
      <c r="L555" s="16">
        <v>0</v>
      </c>
      <c r="M555" s="16">
        <v>0</v>
      </c>
      <c r="N555" s="16">
        <v>0</v>
      </c>
      <c r="O555" s="16">
        <v>0</v>
      </c>
    </row>
    <row r="556" spans="1:15" x14ac:dyDescent="0.3">
      <c r="A556" s="15" t="str">
        <f>INDEX('R1. Scenario specifications'!$C$11:$C$49,MATCH($B556,'R1. Scenario specifications'!$A$11:$A$49,0))</f>
        <v>Current 2DS, 2020 start, 'Expect the Unexpected' but with cheap energy efficiency</v>
      </c>
      <c r="B556" s="15" t="s">
        <v>50</v>
      </c>
      <c r="C556" s="15" t="s">
        <v>73</v>
      </c>
      <c r="D556" s="15" t="s">
        <v>269</v>
      </c>
      <c r="E556" s="16">
        <v>217.76839471634247</v>
      </c>
      <c r="F556" s="16">
        <v>242.99857406704328</v>
      </c>
      <c r="G556" s="16">
        <v>365.36686102816446</v>
      </c>
      <c r="H556" s="16">
        <v>1387.0101650668707</v>
      </c>
      <c r="I556" s="16">
        <v>3215.827313665679</v>
      </c>
      <c r="J556" s="16">
        <v>3605.4535960450889</v>
      </c>
      <c r="K556" s="16">
        <v>4726.0367965712658</v>
      </c>
      <c r="L556" s="16">
        <v>6440.5150493811889</v>
      </c>
      <c r="M556" s="16">
        <v>9172.3001165204478</v>
      </c>
      <c r="N556" s="16">
        <v>13626.334031080578</v>
      </c>
      <c r="O556" s="16">
        <v>18953.955369419662</v>
      </c>
    </row>
  </sheetData>
  <mergeCells count="2">
    <mergeCell ref="C37:N37"/>
    <mergeCell ref="O37:Z37"/>
  </mergeCells>
  <conditionalFormatting sqref="A6509:XFD1048576 A1:XFD12 A13 C13:XFD13 A14:XFD18 A47:XFD48 AM36:XFD46 N19:XFD19 E49:XFD62 A36:Z36 A37:C37 O37 E63:P552 R63:XFD63 A49:C546 A89:A6508 D557:XFD6508 A38:Z46 A20:XFD35 E553:S556 R64:S552 T64:XFD556">
    <cfRule type="expression" dxfId="0" priority="3">
      <formula>_xlfn.ISFORMULA(A1)</formula>
    </cfRule>
  </conditionalFormatting>
  <conditionalFormatting sqref="B13">
    <cfRule type="expression" dxfId="12" priority="2">
      <formula>_xlfn.ISFORMULA(B13)</formula>
    </cfRule>
  </conditionalFormatting>
  <conditionalFormatting sqref="A19:M19">
    <cfRule type="expression" dxfId="11" priority="1">
      <formula>_xlfn.ISFORMULA(A19)</formula>
    </cfRule>
  </conditionalFormatting>
  <dataValidations count="1">
    <dataValidation type="list" allowBlank="1" showInputMessage="1" showErrorMessage="1" sqref="B22" xr:uid="{369142EE-F3E5-4916-A84B-43E7AB3AF287}">
      <formula1>$C$76:$C$88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DCBB0A-2AF2-420D-8733-CF70496D2ACA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5766-4C3B-47F8-B28F-1C874BB2A7DC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237</v>
      </c>
    </row>
    <row r="2" spans="1:4" s="14" customFormat="1" x14ac:dyDescent="0.3">
      <c r="A2" s="5" t="s">
        <v>5</v>
      </c>
      <c r="B2" s="14" t="s">
        <v>236</v>
      </c>
    </row>
    <row r="3" spans="1:4" s="14" customFormat="1" x14ac:dyDescent="0.3">
      <c r="A3" s="5" t="s">
        <v>6</v>
      </c>
      <c r="B3" s="14" t="s">
        <v>238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193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202</v>
      </c>
    </row>
    <row r="8" spans="1:4" s="14" customFormat="1" x14ac:dyDescent="0.3">
      <c r="A8" s="5"/>
      <c r="B8" s="14" t="s">
        <v>191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239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$G$8:$R592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235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1077.1376941637411</v>
      </c>
      <c r="C25" s="16">
        <f t="shared" ref="C25:M25" si="2">INDEX($D$38:$N$76,MATCH(C$24,$B$38:$B$76,0),MATCH($A25,$D$37:$N$37,0))</f>
        <v>1077.1376941637411</v>
      </c>
      <c r="D25" s="16">
        <f t="shared" si="2"/>
        <v>1077.1376941637411</v>
      </c>
      <c r="E25" s="16">
        <f t="shared" si="2"/>
        <v>1077.1376941637411</v>
      </c>
      <c r="F25" s="16">
        <f t="shared" si="2"/>
        <v>1077.1376941637411</v>
      </c>
      <c r="G25" s="16">
        <f t="shared" si="2"/>
        <v>1077.1376941637411</v>
      </c>
      <c r="H25" s="16">
        <f t="shared" si="2"/>
        <v>1077.1376941637411</v>
      </c>
      <c r="I25" s="16">
        <f t="shared" si="2"/>
        <v>1077.1376941637411</v>
      </c>
      <c r="J25" s="16">
        <f t="shared" si="2"/>
        <v>1077.1376941637411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1346.4861522211438</v>
      </c>
      <c r="C26" s="16">
        <f t="shared" si="3"/>
        <v>1346.4861522211438</v>
      </c>
      <c r="D26" s="16">
        <f t="shared" si="3"/>
        <v>1292.6267061322985</v>
      </c>
      <c r="E26" s="16">
        <f t="shared" si="3"/>
        <v>1292.6267061322985</v>
      </c>
      <c r="F26" s="16">
        <f t="shared" si="3"/>
        <v>1292.6267061322985</v>
      </c>
      <c r="G26" s="16">
        <f t="shared" si="3"/>
        <v>1292.6267061322985</v>
      </c>
      <c r="H26" s="16">
        <f t="shared" si="3"/>
        <v>1292.6267061322985</v>
      </c>
      <c r="I26" s="16">
        <f t="shared" si="3"/>
        <v>1292.6267061322985</v>
      </c>
      <c r="J26" s="16">
        <f t="shared" si="3"/>
        <v>1292.6267061322985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1715.9066025874063</v>
      </c>
      <c r="C27" s="16">
        <f t="shared" si="3"/>
        <v>1715.9066025874063</v>
      </c>
      <c r="D27" s="16">
        <f t="shared" si="3"/>
        <v>1647.270338483911</v>
      </c>
      <c r="E27" s="16">
        <f t="shared" si="3"/>
        <v>1647.270338483911</v>
      </c>
      <c r="F27" s="16">
        <f t="shared" si="3"/>
        <v>1647.270338483911</v>
      </c>
      <c r="G27" s="16">
        <f t="shared" si="3"/>
        <v>1534.6597050680793</v>
      </c>
      <c r="H27" s="16">
        <f t="shared" si="3"/>
        <v>1647.270338483911</v>
      </c>
      <c r="I27" s="16">
        <f t="shared" si="3"/>
        <v>1643.4080255913066</v>
      </c>
      <c r="J27" s="16">
        <f t="shared" si="3"/>
        <v>1647.270338483911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1969.7002054516302</v>
      </c>
      <c r="C28" s="16">
        <f t="shared" si="3"/>
        <v>1969.7002054516302</v>
      </c>
      <c r="D28" s="16">
        <f t="shared" si="3"/>
        <v>1909.8451583598685</v>
      </c>
      <c r="E28" s="16">
        <f t="shared" si="3"/>
        <v>1896.7734402694116</v>
      </c>
      <c r="F28" s="16">
        <f t="shared" si="3"/>
        <v>1895.4111824103773</v>
      </c>
      <c r="G28" s="16">
        <f t="shared" si="3"/>
        <v>1518.3156077647629</v>
      </c>
      <c r="H28" s="16">
        <f t="shared" si="3"/>
        <v>1551.4594934254485</v>
      </c>
      <c r="I28" s="16">
        <f t="shared" si="3"/>
        <v>1888.2041372362305</v>
      </c>
      <c r="J28" s="16">
        <f t="shared" si="3"/>
        <v>1840.9807841559905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2263.7793979781486</v>
      </c>
      <c r="C29" s="16">
        <f t="shared" si="3"/>
        <v>2263.7793979781486</v>
      </c>
      <c r="D29" s="16">
        <f t="shared" si="3"/>
        <v>2255.4421513834754</v>
      </c>
      <c r="E29" s="16">
        <f t="shared" si="3"/>
        <v>2185.5560491208221</v>
      </c>
      <c r="F29" s="16">
        <f t="shared" si="3"/>
        <v>2179.5540906424217</v>
      </c>
      <c r="G29" s="16">
        <f t="shared" si="3"/>
        <v>1802.998523523079</v>
      </c>
      <c r="H29" s="16">
        <f t="shared" si="3"/>
        <v>1777.881322220167</v>
      </c>
      <c r="I29" s="16">
        <f t="shared" si="3"/>
        <v>2173.2282220590232</v>
      </c>
      <c r="J29" s="16">
        <f t="shared" si="3"/>
        <v>2108.6058890049158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2572.7554715829965</v>
      </c>
      <c r="C30" s="16">
        <f t="shared" si="3"/>
        <v>2572.7554715829965</v>
      </c>
      <c r="D30" s="16">
        <f t="shared" si="3"/>
        <v>2507.1013481697387</v>
      </c>
      <c r="E30" s="16">
        <f t="shared" si="3"/>
        <v>2477.2345073741649</v>
      </c>
      <c r="F30" s="16">
        <f t="shared" si="3"/>
        <v>2473.3960885817773</v>
      </c>
      <c r="G30" s="16">
        <f t="shared" si="3"/>
        <v>2357.974537293172</v>
      </c>
      <c r="H30" s="16">
        <f t="shared" si="3"/>
        <v>2051.5116889805045</v>
      </c>
      <c r="I30" s="16">
        <f t="shared" si="3"/>
        <v>2473.882261116561</v>
      </c>
      <c r="J30" s="16">
        <f t="shared" si="3"/>
        <v>2346.6462583827124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2743.767472477437</v>
      </c>
      <c r="C31" s="16">
        <f t="shared" si="3"/>
        <v>2743.767472477437</v>
      </c>
      <c r="D31" s="16">
        <f t="shared" si="3"/>
        <v>2743.767472477437</v>
      </c>
      <c r="E31" s="16">
        <f t="shared" si="3"/>
        <v>2658.415124449205</v>
      </c>
      <c r="F31" s="16">
        <f t="shared" si="3"/>
        <v>2658.665058798897</v>
      </c>
      <c r="G31" s="16">
        <f t="shared" si="3"/>
        <v>2651.8667043616738</v>
      </c>
      <c r="H31" s="16">
        <f t="shared" si="3"/>
        <v>2770.0794262362856</v>
      </c>
      <c r="I31" s="16">
        <f t="shared" si="3"/>
        <v>2651.7119036962458</v>
      </c>
      <c r="J31" s="16">
        <f t="shared" si="3"/>
        <v>2650.8967485171361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2883.8879058979455</v>
      </c>
      <c r="C32" s="16">
        <f t="shared" si="3"/>
        <v>2883.8879058979455</v>
      </c>
      <c r="D32" s="16">
        <f t="shared" si="3"/>
        <v>2885.0928154518047</v>
      </c>
      <c r="E32" s="16">
        <f t="shared" si="3"/>
        <v>2785.7196511319385</v>
      </c>
      <c r="F32" s="16">
        <f t="shared" si="3"/>
        <v>2785.7196511319385</v>
      </c>
      <c r="G32" s="16">
        <f t="shared" si="3"/>
        <v>2793.2963008091706</v>
      </c>
      <c r="H32" s="16">
        <f t="shared" si="3"/>
        <v>2888.2698794781631</v>
      </c>
      <c r="I32" s="16">
        <f t="shared" si="3"/>
        <v>2723.7697300927421</v>
      </c>
      <c r="J32" s="16">
        <f t="shared" si="3"/>
        <v>2746.9967036118414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2999.793291807387</v>
      </c>
      <c r="C33" s="16">
        <f t="shared" si="3"/>
        <v>2999.793291807387</v>
      </c>
      <c r="D33" s="16">
        <f t="shared" si="3"/>
        <v>3005.6874779451068</v>
      </c>
      <c r="E33" s="16">
        <f t="shared" si="3"/>
        <v>2851.7871481720167</v>
      </c>
      <c r="F33" s="16">
        <f t="shared" si="3"/>
        <v>2853.2443122112836</v>
      </c>
      <c r="G33" s="16">
        <f t="shared" si="3"/>
        <v>2844.1146830959024</v>
      </c>
      <c r="H33" s="16">
        <f t="shared" si="3"/>
        <v>2947.0269475313053</v>
      </c>
      <c r="I33" s="16">
        <f t="shared" si="3"/>
        <v>2796.8532347400869</v>
      </c>
      <c r="J33" s="16">
        <f t="shared" si="3"/>
        <v>2803.9960003278657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3104.3135672385592</v>
      </c>
      <c r="C34" s="16">
        <f t="shared" si="3"/>
        <v>3104.3135672385592</v>
      </c>
      <c r="D34" s="16">
        <f t="shared" si="3"/>
        <v>3106.6336007573204</v>
      </c>
      <c r="E34" s="16">
        <f t="shared" si="3"/>
        <v>2900.1787927371097</v>
      </c>
      <c r="F34" s="16">
        <f t="shared" si="3"/>
        <v>2898.1973507867706</v>
      </c>
      <c r="G34" s="16">
        <f t="shared" si="3"/>
        <v>2900.9811317595877</v>
      </c>
      <c r="H34" s="16">
        <f t="shared" si="3"/>
        <v>3016.2604744856676</v>
      </c>
      <c r="I34" s="16">
        <f t="shared" si="3"/>
        <v>2874.1536014777366</v>
      </c>
      <c r="J34" s="16">
        <f t="shared" si="3"/>
        <v>2865.7638071535985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C37" s="15" t="s">
        <v>9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77</v>
      </c>
      <c r="D38" s="16">
        <v>897.50291375947029</v>
      </c>
      <c r="E38" s="16">
        <v>1077.1376941637411</v>
      </c>
      <c r="F38" s="16">
        <v>1346.4861522211438</v>
      </c>
      <c r="G38" s="16">
        <v>1715.9066025874063</v>
      </c>
      <c r="H38" s="16">
        <v>1969.7002054516302</v>
      </c>
      <c r="I38" s="16">
        <v>2263.7793979781486</v>
      </c>
      <c r="J38" s="16">
        <v>2572.7554715829965</v>
      </c>
      <c r="K38" s="16">
        <v>2743.767472477437</v>
      </c>
      <c r="L38" s="16">
        <v>2883.8879058979455</v>
      </c>
      <c r="M38" s="16">
        <v>2999.793291807387</v>
      </c>
      <c r="N38" s="16">
        <v>3104.3135672385592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C39" s="15" t="s">
        <v>77</v>
      </c>
      <c r="D39" s="16">
        <v>897.50291375947029</v>
      </c>
      <c r="E39" s="16">
        <v>1077.1376941637411</v>
      </c>
      <c r="F39" s="16">
        <v>1346.4861522211438</v>
      </c>
      <c r="G39" s="16">
        <v>1715.9066025874063</v>
      </c>
      <c r="H39" s="16">
        <v>1969.7002054516302</v>
      </c>
      <c r="I39" s="16">
        <v>2263.7793979781486</v>
      </c>
      <c r="J39" s="16">
        <v>2572.7554715829965</v>
      </c>
      <c r="K39" s="16">
        <v>2743.767472477437</v>
      </c>
      <c r="L39" s="16">
        <v>2883.8879058979455</v>
      </c>
      <c r="M39" s="16">
        <v>2999.793291807387</v>
      </c>
      <c r="N39" s="16">
        <v>3104.3135672385592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C40" s="15" t="s">
        <v>77</v>
      </c>
      <c r="D40" s="16">
        <v>897.50291375947029</v>
      </c>
      <c r="E40" s="16">
        <v>1077.1376941637411</v>
      </c>
      <c r="F40" s="16">
        <v>1292.6267061322985</v>
      </c>
      <c r="G40" s="16">
        <v>1647.270338483911</v>
      </c>
      <c r="H40" s="16">
        <v>1909.8451583598685</v>
      </c>
      <c r="I40" s="16">
        <v>2255.4421513834754</v>
      </c>
      <c r="J40" s="16">
        <v>2507.1013481697387</v>
      </c>
      <c r="K40" s="16">
        <v>2743.767472477437</v>
      </c>
      <c r="L40" s="16">
        <v>2885.0928154518047</v>
      </c>
      <c r="M40" s="16">
        <v>3005.6874779451068</v>
      </c>
      <c r="N40" s="16">
        <v>3106.6336007573204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C41" s="15" t="s">
        <v>77</v>
      </c>
      <c r="D41" s="16">
        <v>897.50291375947029</v>
      </c>
      <c r="E41" s="16">
        <v>1077.1376941637411</v>
      </c>
      <c r="F41" s="16">
        <v>1292.6267061322985</v>
      </c>
      <c r="G41" s="16">
        <v>1647.270338483911</v>
      </c>
      <c r="H41" s="16">
        <v>1896.7734402694116</v>
      </c>
      <c r="I41" s="16">
        <v>2185.5560491208221</v>
      </c>
      <c r="J41" s="16">
        <v>2477.2345073741649</v>
      </c>
      <c r="K41" s="16">
        <v>2658.415124449205</v>
      </c>
      <c r="L41" s="16">
        <v>2785.7196511319385</v>
      </c>
      <c r="M41" s="16">
        <v>2851.7871481720167</v>
      </c>
      <c r="N41" s="16">
        <v>2900.1787927371097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C42" s="15" t="s">
        <v>77</v>
      </c>
      <c r="D42" s="16">
        <v>897.50291375947029</v>
      </c>
      <c r="E42" s="16">
        <v>1077.1376941637411</v>
      </c>
      <c r="F42" s="16">
        <v>1292.6267061322985</v>
      </c>
      <c r="G42" s="16">
        <v>1647.270338483911</v>
      </c>
      <c r="H42" s="16">
        <v>1699.4203503788319</v>
      </c>
      <c r="I42" s="16">
        <v>1637.7027726244355</v>
      </c>
      <c r="J42" s="16">
        <v>1734.0641551619153</v>
      </c>
      <c r="K42" s="16">
        <v>1870.9910809702319</v>
      </c>
      <c r="L42" s="16">
        <v>1967.2516054687878</v>
      </c>
      <c r="M42" s="16">
        <v>2034.9856695388917</v>
      </c>
      <c r="N42" s="16">
        <v>2067.6130684112786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C43" s="15" t="s">
        <v>77</v>
      </c>
      <c r="D43" s="16">
        <v>897.50291375947029</v>
      </c>
      <c r="E43" s="16">
        <v>1077.1376941637411</v>
      </c>
      <c r="F43" s="16">
        <v>1292.6267061322985</v>
      </c>
      <c r="G43" s="16">
        <v>1647.270338483911</v>
      </c>
      <c r="H43" s="16">
        <v>1896.7734402694116</v>
      </c>
      <c r="I43" s="16">
        <v>2179.0916388851224</v>
      </c>
      <c r="J43" s="16">
        <v>2477.2345073741649</v>
      </c>
      <c r="K43" s="16">
        <v>2658.415124449205</v>
      </c>
      <c r="L43" s="16">
        <v>2785.7196511319385</v>
      </c>
      <c r="M43" s="16">
        <v>2851.7098439468082</v>
      </c>
      <c r="N43" s="16">
        <v>2900.1787927371097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C44" s="15" t="s">
        <v>77</v>
      </c>
      <c r="D44" s="16">
        <v>897.50291375947029</v>
      </c>
      <c r="E44" s="16">
        <v>1077.1376941637411</v>
      </c>
      <c r="F44" s="16">
        <v>1292.6267061322985</v>
      </c>
      <c r="G44" s="16">
        <v>1647.270338483911</v>
      </c>
      <c r="H44" s="16">
        <v>1894.5345870411245</v>
      </c>
      <c r="I44" s="16">
        <v>2178.6025979414326</v>
      </c>
      <c r="J44" s="16">
        <v>2473.3960885817773</v>
      </c>
      <c r="K44" s="16">
        <v>2658.665058798897</v>
      </c>
      <c r="L44" s="16">
        <v>2785.7196511319385</v>
      </c>
      <c r="M44" s="16">
        <v>2853.2443122112836</v>
      </c>
      <c r="N44" s="16">
        <v>2898.1973507867706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C45" s="15" t="s">
        <v>77</v>
      </c>
      <c r="D45" s="16">
        <v>897.50291375947029</v>
      </c>
      <c r="E45" s="16">
        <v>1077.1376941637411</v>
      </c>
      <c r="F45" s="16">
        <v>1292.6267061322985</v>
      </c>
      <c r="G45" s="16">
        <v>1534.6597050680793</v>
      </c>
      <c r="H45" s="16">
        <v>1518.3156077647629</v>
      </c>
      <c r="I45" s="16">
        <v>1802.998523523079</v>
      </c>
      <c r="J45" s="16">
        <v>2357.974537293172</v>
      </c>
      <c r="K45" s="16">
        <v>2651.8667043616738</v>
      </c>
      <c r="L45" s="16">
        <v>2793.2963008091706</v>
      </c>
      <c r="M45" s="16">
        <v>2844.1146830959024</v>
      </c>
      <c r="N45" s="16">
        <v>2900.9811317595877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C46" s="15" t="s">
        <v>77</v>
      </c>
      <c r="D46" s="16">
        <v>897.50291375947029</v>
      </c>
      <c r="E46" s="16">
        <v>1077.1376941637411</v>
      </c>
      <c r="F46" s="16">
        <v>1292.6267061322985</v>
      </c>
      <c r="G46" s="16">
        <v>1647.270338483911</v>
      </c>
      <c r="H46" s="16">
        <v>1551.4594934254485</v>
      </c>
      <c r="I46" s="16">
        <v>1777.881322220167</v>
      </c>
      <c r="J46" s="16">
        <v>2051.5116889805045</v>
      </c>
      <c r="K46" s="16">
        <v>2770.0794262362856</v>
      </c>
      <c r="L46" s="16">
        <v>2888.2698794781631</v>
      </c>
      <c r="M46" s="16">
        <v>2947.0269475313053</v>
      </c>
      <c r="N46" s="16">
        <v>3016.2604744856676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C47" s="15" t="s">
        <v>77</v>
      </c>
      <c r="D47" s="16">
        <v>897.50291375947029</v>
      </c>
      <c r="E47" s="16">
        <v>1077.1376941637411</v>
      </c>
      <c r="F47" s="16">
        <v>1292.6267061322985</v>
      </c>
      <c r="G47" s="16">
        <v>1534.6597050680793</v>
      </c>
      <c r="H47" s="16">
        <v>1517.5733664519189</v>
      </c>
      <c r="I47" s="16">
        <v>1802.5781158367179</v>
      </c>
      <c r="J47" s="16">
        <v>2359.5364654479736</v>
      </c>
      <c r="K47" s="16">
        <v>2672.4595415084309</v>
      </c>
      <c r="L47" s="16">
        <v>2793.3335417750786</v>
      </c>
      <c r="M47" s="16">
        <v>2844.109438530947</v>
      </c>
      <c r="N47" s="16">
        <v>2900.9811317595877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C48" s="15" t="s">
        <v>77</v>
      </c>
      <c r="D48" s="16">
        <v>897.50291375947029</v>
      </c>
      <c r="E48" s="16">
        <v>1077.1376941637411</v>
      </c>
      <c r="F48" s="16">
        <v>1292.6267061322985</v>
      </c>
      <c r="G48" s="16">
        <v>1647.270338483911</v>
      </c>
      <c r="H48" s="16">
        <v>1551.4594934254485</v>
      </c>
      <c r="I48" s="16">
        <v>1777.881322220167</v>
      </c>
      <c r="J48" s="16">
        <v>2050.1720053023982</v>
      </c>
      <c r="K48" s="16">
        <v>2770.0794262362856</v>
      </c>
      <c r="L48" s="16">
        <v>2890.3795498026702</v>
      </c>
      <c r="M48" s="16">
        <v>2947.0269475313053</v>
      </c>
      <c r="N48" s="16">
        <v>3018.2419164360058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C49" s="15" t="s">
        <v>77</v>
      </c>
      <c r="D49" s="16">
        <v>897.50291375947029</v>
      </c>
      <c r="E49" s="16">
        <v>1077.1376941637411</v>
      </c>
      <c r="F49" s="16">
        <v>1292.6267061322985</v>
      </c>
      <c r="G49" s="16">
        <v>1534.6597050680793</v>
      </c>
      <c r="H49" s="16">
        <v>1518.3156077199073</v>
      </c>
      <c r="I49" s="16">
        <v>1802.998523523079</v>
      </c>
      <c r="J49" s="16">
        <v>2357.974537293172</v>
      </c>
      <c r="K49" s="16">
        <v>2651.8667043616738</v>
      </c>
      <c r="L49" s="16">
        <v>2793.2963008099659</v>
      </c>
      <c r="M49" s="16">
        <v>2844.1146830774724</v>
      </c>
      <c r="N49" s="16">
        <v>2900.9811317595877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C50" s="15" t="s">
        <v>77</v>
      </c>
      <c r="D50" s="16">
        <v>897.50291375947029</v>
      </c>
      <c r="E50" s="16">
        <v>1077.1376941637411</v>
      </c>
      <c r="F50" s="16">
        <v>1292.6267061322985</v>
      </c>
      <c r="G50" s="16">
        <v>1647.270338483911</v>
      </c>
      <c r="H50" s="16">
        <v>1551.4594934254485</v>
      </c>
      <c r="I50" s="16">
        <v>1777.881322220167</v>
      </c>
      <c r="J50" s="16">
        <v>2051.5116889805054</v>
      </c>
      <c r="K50" s="16">
        <v>2770.0794262362856</v>
      </c>
      <c r="L50" s="16">
        <v>2888.2698794781631</v>
      </c>
      <c r="M50" s="16">
        <v>2947.0269475313053</v>
      </c>
      <c r="N50" s="16">
        <v>3016.2604744856676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C51" s="15" t="s">
        <v>77</v>
      </c>
      <c r="D51" s="16">
        <v>897.50291375947029</v>
      </c>
      <c r="E51" s="16">
        <v>1077.1376941637411</v>
      </c>
      <c r="F51" s="16">
        <v>1292.6267061322985</v>
      </c>
      <c r="G51" s="16">
        <v>1534.6597050680793</v>
      </c>
      <c r="H51" s="16">
        <v>1520.7006850482817</v>
      </c>
      <c r="I51" s="16">
        <v>1799.268288283454</v>
      </c>
      <c r="J51" s="16">
        <v>2357.974537293172</v>
      </c>
      <c r="K51" s="16">
        <v>2651.8667043616738</v>
      </c>
      <c r="L51" s="16">
        <v>2790.7535556541902</v>
      </c>
      <c r="M51" s="16">
        <v>2846.5259000211445</v>
      </c>
      <c r="N51" s="16">
        <v>2900.9811317595877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C52" s="15" t="s">
        <v>77</v>
      </c>
      <c r="D52" s="16">
        <v>897.50291375947029</v>
      </c>
      <c r="E52" s="16">
        <v>1077.1376941637411</v>
      </c>
      <c r="F52" s="16">
        <v>1292.6267061322985</v>
      </c>
      <c r="G52" s="16">
        <v>1647.270338483911</v>
      </c>
      <c r="H52" s="16">
        <v>1895.4111824103773</v>
      </c>
      <c r="I52" s="16">
        <v>2179.5540906424217</v>
      </c>
      <c r="J52" s="16">
        <v>2473.3960885817773</v>
      </c>
      <c r="K52" s="16">
        <v>2658.665058798897</v>
      </c>
      <c r="L52" s="16">
        <v>2785.7196511319385</v>
      </c>
      <c r="M52" s="16">
        <v>2853.2443122112836</v>
      </c>
      <c r="N52" s="16">
        <v>2898.1973507867706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C53" s="15" t="s">
        <v>77</v>
      </c>
      <c r="D53" s="16">
        <v>897.50291375947029</v>
      </c>
      <c r="E53" s="16">
        <v>1077.1376941637411</v>
      </c>
      <c r="F53" s="16">
        <v>1292.6267061322985</v>
      </c>
      <c r="G53" s="16">
        <v>1647.270338483911</v>
      </c>
      <c r="H53" s="16">
        <v>1572.9529646083856</v>
      </c>
      <c r="I53" s="16">
        <v>1777.1080076106196</v>
      </c>
      <c r="J53" s="16">
        <v>2048.3520054576384</v>
      </c>
      <c r="K53" s="16">
        <v>2764.3989117803549</v>
      </c>
      <c r="L53" s="16">
        <v>2886.5100449202805</v>
      </c>
      <c r="M53" s="16">
        <v>2926.4160286661545</v>
      </c>
      <c r="N53" s="16">
        <v>2996.0249731395083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C54" s="15" t="s">
        <v>77</v>
      </c>
      <c r="D54" s="16">
        <v>897.50291375947029</v>
      </c>
      <c r="E54" s="16">
        <v>1077.1376941637411</v>
      </c>
      <c r="F54" s="16">
        <v>1292.6267061322985</v>
      </c>
      <c r="G54" s="16">
        <v>1577.9742451565546</v>
      </c>
      <c r="H54" s="16">
        <v>1362.4311310223925</v>
      </c>
      <c r="I54" s="16">
        <v>1411.5480408353153</v>
      </c>
      <c r="J54" s="16">
        <v>1697.6903903165994</v>
      </c>
      <c r="K54" s="16">
        <v>1888.4185962601136</v>
      </c>
      <c r="L54" s="16">
        <v>1978.9025385236553</v>
      </c>
      <c r="M54" s="16">
        <v>2011.755563769997</v>
      </c>
      <c r="N54" s="16">
        <v>2062.0650309503317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C55" s="15" t="s">
        <v>77</v>
      </c>
      <c r="D55" s="16">
        <v>897.50291375947029</v>
      </c>
      <c r="E55" s="16">
        <v>1077.1376941637411</v>
      </c>
      <c r="F55" s="16">
        <v>1292.6267061322985</v>
      </c>
      <c r="G55" s="16">
        <v>1647.270338483911</v>
      </c>
      <c r="H55" s="16">
        <v>1428.3103054107767</v>
      </c>
      <c r="I55" s="16">
        <v>1350.0236484057061</v>
      </c>
      <c r="J55" s="16">
        <v>1457.0119403046972</v>
      </c>
      <c r="K55" s="16">
        <v>1947.9795498451927</v>
      </c>
      <c r="L55" s="16">
        <v>2028.8224418395087</v>
      </c>
      <c r="M55" s="16">
        <v>2067.8522051613372</v>
      </c>
      <c r="N55" s="16">
        <v>2112.8737348941181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C56" s="15" t="s">
        <v>77</v>
      </c>
      <c r="D56" s="16">
        <v>897.50291375947029</v>
      </c>
      <c r="E56" s="16">
        <v>1077.1376941637411</v>
      </c>
      <c r="F56" s="16">
        <v>1292.6267061322985</v>
      </c>
      <c r="G56" s="16">
        <v>1532.9715908916476</v>
      </c>
      <c r="H56" s="16">
        <v>1491.2366380247399</v>
      </c>
      <c r="I56" s="16">
        <v>1779.3563738546843</v>
      </c>
      <c r="J56" s="16">
        <v>2396.4762830028667</v>
      </c>
      <c r="K56" s="16">
        <v>2676.8307760739726</v>
      </c>
      <c r="L56" s="16">
        <v>2790.5244266024365</v>
      </c>
      <c r="M56" s="16">
        <v>2847.3985162944928</v>
      </c>
      <c r="N56" s="16">
        <v>2896.2159088364324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C57" s="15" t="s">
        <v>77</v>
      </c>
      <c r="D57" s="16">
        <v>897.50291375947029</v>
      </c>
      <c r="E57" s="16">
        <v>1077.1376941637411</v>
      </c>
      <c r="F57" s="16">
        <v>1292.6267061322985</v>
      </c>
      <c r="G57" s="16">
        <v>1647.270338483911</v>
      </c>
      <c r="H57" s="16">
        <v>1545.875708029962</v>
      </c>
      <c r="I57" s="16">
        <v>1777.1080076106196</v>
      </c>
      <c r="J57" s="16">
        <v>2048.9554739189002</v>
      </c>
      <c r="K57" s="16">
        <v>2768.1519097394525</v>
      </c>
      <c r="L57" s="16">
        <v>2893.6132389701434</v>
      </c>
      <c r="M57" s="16">
        <v>2940.7917210414062</v>
      </c>
      <c r="N57" s="16">
        <v>3016.2604744856676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C58" s="15" t="s">
        <v>77</v>
      </c>
      <c r="D58" s="16">
        <v>897.50291375947029</v>
      </c>
      <c r="E58" s="16">
        <v>1077.1376941637411</v>
      </c>
      <c r="F58" s="16">
        <v>1292.6267061322985</v>
      </c>
      <c r="G58" s="16">
        <v>1643.4080255913066</v>
      </c>
      <c r="H58" s="16">
        <v>1888.2041372362305</v>
      </c>
      <c r="I58" s="16">
        <v>2173.2282220590232</v>
      </c>
      <c r="J58" s="16">
        <v>2473.882261116561</v>
      </c>
      <c r="K58" s="16">
        <v>2651.7119036962458</v>
      </c>
      <c r="L58" s="16">
        <v>2723.7697300927421</v>
      </c>
      <c r="M58" s="16">
        <v>2796.8532347400869</v>
      </c>
      <c r="N58" s="16">
        <v>2874.1536014777366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C59" s="15" t="s">
        <v>77</v>
      </c>
      <c r="D59" s="16">
        <v>897.50291375947029</v>
      </c>
      <c r="E59" s="16">
        <v>1077.1376941637411</v>
      </c>
      <c r="F59" s="16">
        <v>1292.6267061322985</v>
      </c>
      <c r="G59" s="16">
        <v>1647.270338483911</v>
      </c>
      <c r="H59" s="16">
        <v>1840.9807841559905</v>
      </c>
      <c r="I59" s="16">
        <v>2108.6058890049158</v>
      </c>
      <c r="J59" s="16">
        <v>2346.6462583827124</v>
      </c>
      <c r="K59" s="16">
        <v>2650.8967485171361</v>
      </c>
      <c r="L59" s="16">
        <v>2746.9967036118414</v>
      </c>
      <c r="M59" s="16">
        <v>2803.9960003278657</v>
      </c>
      <c r="N59" s="16">
        <v>2865.7638071535985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C60" s="15" t="s">
        <v>77</v>
      </c>
      <c r="D60" s="16">
        <v>897.50291375947029</v>
      </c>
      <c r="E60" s="16">
        <v>1077.1376941637411</v>
      </c>
      <c r="F60" s="16">
        <v>1292.6267061322985</v>
      </c>
      <c r="G60" s="16">
        <v>1642.893115740899</v>
      </c>
      <c r="H60" s="16">
        <v>1888.2041372362305</v>
      </c>
      <c r="I60" s="16">
        <v>2173.2282220590232</v>
      </c>
      <c r="J60" s="16">
        <v>2476.6010872259644</v>
      </c>
      <c r="K60" s="16">
        <v>2651.7119036962458</v>
      </c>
      <c r="L60" s="16">
        <v>2720.6179870100218</v>
      </c>
      <c r="M60" s="16">
        <v>2796.8532347400869</v>
      </c>
      <c r="N60" s="16">
        <v>2874.1536014777366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C61" s="15" t="s">
        <v>77</v>
      </c>
      <c r="D61" s="16">
        <v>897.50291375947029</v>
      </c>
      <c r="E61" s="16">
        <v>1077.1376941637411</v>
      </c>
      <c r="F61" s="16">
        <v>1292.6267061322985</v>
      </c>
      <c r="G61" s="16">
        <v>1647.270338483911</v>
      </c>
      <c r="H61" s="16">
        <v>1840.9807841559905</v>
      </c>
      <c r="I61" s="16">
        <v>2113.9376931626598</v>
      </c>
      <c r="J61" s="16">
        <v>2346.6239685283299</v>
      </c>
      <c r="K61" s="16">
        <v>2655.7444174125362</v>
      </c>
      <c r="L61" s="16">
        <v>2746.9967036118414</v>
      </c>
      <c r="M61" s="16">
        <v>2803.9960003278657</v>
      </c>
      <c r="N61" s="16">
        <v>2865.7638071535985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C62" s="15" t="s">
        <v>77</v>
      </c>
      <c r="D62" s="16">
        <v>897.50291375947029</v>
      </c>
      <c r="E62" s="16">
        <v>1077.1376941637411</v>
      </c>
      <c r="F62" s="16">
        <v>1292.6267061322985</v>
      </c>
      <c r="G62" s="16">
        <v>1643.4080255913066</v>
      </c>
      <c r="H62" s="16">
        <v>1888.2041372362305</v>
      </c>
      <c r="I62" s="16">
        <v>2173.2282220590232</v>
      </c>
      <c r="J62" s="16">
        <v>2473.882261116561</v>
      </c>
      <c r="K62" s="16">
        <v>2651.7119036962458</v>
      </c>
      <c r="L62" s="16">
        <v>2723.7697300927421</v>
      </c>
      <c r="M62" s="16">
        <v>2796.8532347400869</v>
      </c>
      <c r="N62" s="16">
        <v>2874.1536014777366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C63" s="15" t="s">
        <v>77</v>
      </c>
      <c r="D63" s="16">
        <v>897.50291375947029</v>
      </c>
      <c r="E63" s="16">
        <v>1077.1376941637411</v>
      </c>
      <c r="F63" s="16">
        <v>1292.6267061322985</v>
      </c>
      <c r="G63" s="16">
        <v>1647.270338483911</v>
      </c>
      <c r="H63" s="16">
        <v>1896.7734402694116</v>
      </c>
      <c r="I63" s="16">
        <v>2197.8829117065743</v>
      </c>
      <c r="J63" s="16">
        <v>2477.2345073741649</v>
      </c>
      <c r="K63" s="16">
        <v>2658.415124449205</v>
      </c>
      <c r="L63" s="16">
        <v>2785.7196511319385</v>
      </c>
      <c r="M63" s="16">
        <v>2851.3479971514935</v>
      </c>
      <c r="N63" s="16">
        <v>2901.3270063934078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C64" s="15" t="s">
        <v>77</v>
      </c>
      <c r="D64" s="16">
        <v>897.50291375947029</v>
      </c>
      <c r="E64" s="16">
        <v>1077.1376941637411</v>
      </c>
      <c r="F64" s="16">
        <v>1292.6267061322985</v>
      </c>
      <c r="G64" s="16">
        <v>1647.270338483911</v>
      </c>
      <c r="H64" s="16">
        <v>1840.9807841559905</v>
      </c>
      <c r="I64" s="16">
        <v>2108.6058890049158</v>
      </c>
      <c r="J64" s="16">
        <v>2346.6462583827115</v>
      </c>
      <c r="K64" s="16">
        <v>2650.8967485171488</v>
      </c>
      <c r="L64" s="16">
        <v>2746.9967036118414</v>
      </c>
      <c r="M64" s="16">
        <v>2803.9960003278657</v>
      </c>
      <c r="N64" s="16">
        <v>2865.7638071535985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C65" s="15" t="s">
        <v>77</v>
      </c>
      <c r="D65" s="16">
        <v>897.50291375947029</v>
      </c>
      <c r="E65" s="16">
        <v>1077.1376941637411</v>
      </c>
      <c r="F65" s="16">
        <v>1292.6267061322985</v>
      </c>
      <c r="G65" s="16">
        <v>1643.4080255913066</v>
      </c>
      <c r="H65" s="16">
        <v>1890.9121972335647</v>
      </c>
      <c r="I65" s="16">
        <v>2173.2282220590232</v>
      </c>
      <c r="J65" s="16">
        <v>2473.882261116561</v>
      </c>
      <c r="K65" s="16">
        <v>2650.0167793174478</v>
      </c>
      <c r="L65" s="16">
        <v>2716.7802342330961</v>
      </c>
      <c r="M65" s="16">
        <v>2795.0925180287131</v>
      </c>
      <c r="N65" s="16">
        <v>2874.1536014777366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C66" s="15" t="s">
        <v>77</v>
      </c>
      <c r="D66" s="16">
        <v>897.50291375947029</v>
      </c>
      <c r="E66" s="16">
        <v>1077.1376941637411</v>
      </c>
      <c r="F66" s="16">
        <v>1292.6267061322985</v>
      </c>
      <c r="G66" s="16">
        <v>1647.270338483911</v>
      </c>
      <c r="H66" s="16">
        <v>1840.9807841559905</v>
      </c>
      <c r="I66" s="16">
        <v>2092.1263925101198</v>
      </c>
      <c r="J66" s="16">
        <v>2348.0159410843999</v>
      </c>
      <c r="K66" s="16">
        <v>2655.5068874689628</v>
      </c>
      <c r="L66" s="16">
        <v>2747.8776951240884</v>
      </c>
      <c r="M66" s="16">
        <v>2796.5352746877052</v>
      </c>
      <c r="N66" s="16">
        <v>2874.166744831231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C67" s="15" t="s">
        <v>77</v>
      </c>
      <c r="D67" s="16">
        <v>897.50291375947029</v>
      </c>
      <c r="E67" s="16">
        <v>1077.1376941637411</v>
      </c>
      <c r="F67" s="16">
        <v>1292.6267061322985</v>
      </c>
      <c r="G67" s="16">
        <v>1647.270338483911</v>
      </c>
      <c r="H67" s="16">
        <v>1684.4461677110016</v>
      </c>
      <c r="I67" s="16">
        <v>1607.6829701052136</v>
      </c>
      <c r="J67" s="16">
        <v>1748.9733275511426</v>
      </c>
      <c r="K67" s="16">
        <v>1875.9135043915715</v>
      </c>
      <c r="L67" s="16">
        <v>1968.557429548254</v>
      </c>
      <c r="M67" s="16">
        <v>1993.221768775594</v>
      </c>
      <c r="N67" s="16">
        <v>2030.9863618295005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C68" s="15" t="s">
        <v>77</v>
      </c>
      <c r="D68" s="16">
        <v>897.50291375947029</v>
      </c>
      <c r="E68" s="16">
        <v>1077.1376941637411</v>
      </c>
      <c r="F68" s="16">
        <v>1292.6267061322985</v>
      </c>
      <c r="G68" s="16">
        <v>1647.270338483911</v>
      </c>
      <c r="H68" s="16">
        <v>1675.7401434382966</v>
      </c>
      <c r="I68" s="16">
        <v>1570.4815508324045</v>
      </c>
      <c r="J68" s="16">
        <v>1639.0686634274289</v>
      </c>
      <c r="K68" s="16">
        <v>1874.7269173264124</v>
      </c>
      <c r="L68" s="16">
        <v>1970.4843409566511</v>
      </c>
      <c r="M68" s="16">
        <v>2021.1186508257874</v>
      </c>
      <c r="N68" s="16">
        <v>2048.0513320602986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C69" s="15" t="s">
        <v>77</v>
      </c>
      <c r="D69" s="16">
        <v>897.50291375947029</v>
      </c>
      <c r="E69" s="16">
        <v>1077.1376941637411</v>
      </c>
      <c r="F69" s="16">
        <v>1292.6267061322985</v>
      </c>
      <c r="G69" s="16">
        <v>1640.0733216229603</v>
      </c>
      <c r="H69" s="16">
        <v>1880.7205366675885</v>
      </c>
      <c r="I69" s="16">
        <v>2173.2282220590232</v>
      </c>
      <c r="J69" s="16">
        <v>2473.5968756077395</v>
      </c>
      <c r="K69" s="16">
        <v>2650.872160283051</v>
      </c>
      <c r="L69" s="16">
        <v>2723.7697300927421</v>
      </c>
      <c r="M69" s="16">
        <v>2796.8532347400869</v>
      </c>
      <c r="N69" s="16">
        <v>2874.1536014777366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C70" s="15" t="s">
        <v>77</v>
      </c>
      <c r="D70" s="16">
        <v>897.50291375947029</v>
      </c>
      <c r="E70" s="16">
        <v>1077.1376941637411</v>
      </c>
      <c r="F70" s="16">
        <v>1292.6267061322985</v>
      </c>
      <c r="G70" s="16">
        <v>1647.270338483911</v>
      </c>
      <c r="H70" s="16">
        <v>1837.8022341983542</v>
      </c>
      <c r="I70" s="16">
        <v>2094.0126404885896</v>
      </c>
      <c r="J70" s="16">
        <v>2346.0531975106869</v>
      </c>
      <c r="K70" s="16">
        <v>2656.6473944175477</v>
      </c>
      <c r="L70" s="16">
        <v>2746.9967036118414</v>
      </c>
      <c r="M70" s="16">
        <v>2803.9674664277836</v>
      </c>
      <c r="N70" s="16">
        <v>2865.7638071535985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C71" s="15" t="s">
        <v>77</v>
      </c>
      <c r="D71" s="16">
        <v>897.50291375947029</v>
      </c>
      <c r="E71" s="16">
        <v>1077.1376941637411</v>
      </c>
      <c r="F71" s="16">
        <v>1292.6267061322985</v>
      </c>
      <c r="G71" s="16">
        <v>1647.270338483911</v>
      </c>
      <c r="H71" s="16">
        <v>1895.4111824103773</v>
      </c>
      <c r="I71" s="16">
        <v>2179.5540906424217</v>
      </c>
      <c r="J71" s="16">
        <v>2473.3960885817773</v>
      </c>
      <c r="K71" s="16">
        <v>2638.0722216521403</v>
      </c>
      <c r="L71" s="16">
        <v>2785.7196511319385</v>
      </c>
      <c r="M71" s="16">
        <v>2849.4516820917042</v>
      </c>
      <c r="N71" s="16">
        <v>2898.8412205269415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C72" s="15" t="s">
        <v>77</v>
      </c>
      <c r="D72" s="16">
        <v>897.50291375947029</v>
      </c>
      <c r="E72" s="16">
        <v>1077.1376941637411</v>
      </c>
      <c r="F72" s="16">
        <v>1292.6267061322985</v>
      </c>
      <c r="G72" s="16">
        <v>1647.270338483911</v>
      </c>
      <c r="H72" s="16">
        <v>1896.7734402694116</v>
      </c>
      <c r="I72" s="16">
        <v>2192.5511075488303</v>
      </c>
      <c r="J72" s="16">
        <v>2477.2345073741649</v>
      </c>
      <c r="K72" s="16">
        <v>2658.415124449205</v>
      </c>
      <c r="L72" s="16">
        <v>2783.9149949040884</v>
      </c>
      <c r="M72" s="16">
        <v>2853.6061590065983</v>
      </c>
      <c r="N72" s="16">
        <v>2900.1787927371097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C73" s="15" t="s">
        <v>77</v>
      </c>
      <c r="D73" s="16">
        <v>897.50291375947029</v>
      </c>
      <c r="E73" s="16">
        <v>1077.1376941637411</v>
      </c>
      <c r="F73" s="16">
        <v>1292.6267061322985</v>
      </c>
      <c r="G73" s="16">
        <v>1647.270338483911</v>
      </c>
      <c r="H73" s="16">
        <v>1895.4111824103773</v>
      </c>
      <c r="I73" s="16">
        <v>2179.5540906424217</v>
      </c>
      <c r="J73" s="16">
        <v>2473.3960885817773</v>
      </c>
      <c r="K73" s="16">
        <v>2658.665058798897</v>
      </c>
      <c r="L73" s="16">
        <v>2785.7196511319385</v>
      </c>
      <c r="M73" s="16">
        <v>2853.2443122112836</v>
      </c>
      <c r="N73" s="16">
        <v>2898.1973507867706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C74" s="15" t="s">
        <v>77</v>
      </c>
      <c r="D74" s="16">
        <v>897.50291375947029</v>
      </c>
      <c r="E74" s="16">
        <v>1077.1376941637411</v>
      </c>
      <c r="F74" s="16">
        <v>1292.6267061322985</v>
      </c>
      <c r="G74" s="16">
        <v>1647.270338483911</v>
      </c>
      <c r="H74" s="16">
        <v>1908.3566122701345</v>
      </c>
      <c r="I74" s="16">
        <v>2177.9578590325041</v>
      </c>
      <c r="J74" s="16">
        <v>2477.2345073741649</v>
      </c>
      <c r="K74" s="16">
        <v>2658.415124449205</v>
      </c>
      <c r="L74" s="16">
        <v>2782.3678373345583</v>
      </c>
      <c r="M74" s="16">
        <v>2853.2443122112836</v>
      </c>
      <c r="N74" s="16">
        <v>2898.1973507867706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C75" s="15" t="s">
        <v>77</v>
      </c>
      <c r="D75" s="16">
        <v>897.50291375947029</v>
      </c>
      <c r="E75" s="16">
        <v>1077.1376941637411</v>
      </c>
      <c r="F75" s="16">
        <v>1292.6267061322985</v>
      </c>
      <c r="G75" s="16">
        <v>1647.270338483911</v>
      </c>
      <c r="H75" s="16">
        <v>1892.6836988281004</v>
      </c>
      <c r="I75" s="16">
        <v>2174.2222864846776</v>
      </c>
      <c r="J75" s="16">
        <v>2469.9423134819904</v>
      </c>
      <c r="K75" s="16">
        <v>2638.3834425675168</v>
      </c>
      <c r="L75" s="16">
        <v>2784.1441239558421</v>
      </c>
      <c r="M75" s="16">
        <v>2832.0034379141707</v>
      </c>
      <c r="N75" s="16">
        <v>2899.4758081434147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C76" s="15" t="s">
        <v>77</v>
      </c>
      <c r="D76" s="16">
        <v>897.50291375947029</v>
      </c>
      <c r="E76" s="16">
        <v>1077.1376941637411</v>
      </c>
      <c r="F76" s="16">
        <v>1292.6267061322985</v>
      </c>
      <c r="G76" s="16">
        <v>1647.270338483911</v>
      </c>
      <c r="H76" s="16">
        <v>1704.6408041131112</v>
      </c>
      <c r="I76" s="16">
        <v>1637.7027726244355</v>
      </c>
      <c r="J76" s="16">
        <v>1749.4783983147518</v>
      </c>
      <c r="K76" s="16">
        <v>1865.0691726447462</v>
      </c>
      <c r="L76" s="16">
        <v>1965.6632024193768</v>
      </c>
      <c r="M76" s="16">
        <v>2035.281691749487</v>
      </c>
      <c r="N76" s="16">
        <v>2068.5872709244277</v>
      </c>
    </row>
  </sheetData>
  <conditionalFormatting sqref="A623:XFD1048576 A77:A622 D77:XFD622 A1:XFD18 A20:XFD76 N19:XFD19">
    <cfRule type="expression" dxfId="10" priority="2">
      <formula>_xlfn.ISFORMULA(A1)</formula>
    </cfRule>
  </conditionalFormatting>
  <conditionalFormatting sqref="A19:M19">
    <cfRule type="expression" dxfId="9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B4C859-0504-4169-8C43-C77F4AB4B383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F15D-7E68-4B1B-BDD5-31F011673971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240</v>
      </c>
    </row>
    <row r="2" spans="1:4" s="14" customFormat="1" x14ac:dyDescent="0.3">
      <c r="A2" s="5" t="s">
        <v>5</v>
      </c>
      <c r="B2" s="14" t="s">
        <v>241</v>
      </c>
    </row>
    <row r="3" spans="1:4" s="14" customFormat="1" x14ac:dyDescent="0.3">
      <c r="A3" s="5" t="s">
        <v>6</v>
      </c>
      <c r="B3" s="14" t="s">
        <v>279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193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194</v>
      </c>
    </row>
    <row r="8" spans="1:4" s="14" customFormat="1" x14ac:dyDescent="0.3">
      <c r="A8" s="5"/>
      <c r="B8" s="14" t="s">
        <v>191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242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$D$8:$N592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243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77.952664633589393</v>
      </c>
      <c r="C25" s="16">
        <f t="shared" ref="C25:M25" si="2">INDEX($D$38:$N$76,MATCH(C$24,$B$38:$B$76,0),MATCH($A25,$D$37:$N$37,0))</f>
        <v>686.42873969051675</v>
      </c>
      <c r="D25" s="16">
        <f t="shared" si="2"/>
        <v>77.952664633589393</v>
      </c>
      <c r="E25" s="16">
        <f t="shared" si="2"/>
        <v>77.952664633589393</v>
      </c>
      <c r="F25" s="16">
        <f t="shared" si="2"/>
        <v>77.952664633589393</v>
      </c>
      <c r="G25" s="16">
        <f t="shared" si="2"/>
        <v>77.952664633589393</v>
      </c>
      <c r="H25" s="16">
        <f t="shared" si="2"/>
        <v>77.952664633589393</v>
      </c>
      <c r="I25" s="16">
        <f t="shared" si="2"/>
        <v>77.952664633589393</v>
      </c>
      <c r="J25" s="16">
        <f t="shared" si="2"/>
        <v>77.952664633589393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836.58458049451781</v>
      </c>
      <c r="C26" s="16">
        <f t="shared" si="3"/>
        <v>1959.9149389717554</v>
      </c>
      <c r="D26" s="16">
        <f t="shared" si="3"/>
        <v>1875.9387989976549</v>
      </c>
      <c r="E26" s="16">
        <f t="shared" si="3"/>
        <v>1875.9387989976549</v>
      </c>
      <c r="F26" s="16">
        <f t="shared" si="3"/>
        <v>1875.9387989976549</v>
      </c>
      <c r="G26" s="16">
        <f t="shared" si="3"/>
        <v>1875.9387989976549</v>
      </c>
      <c r="H26" s="16">
        <f t="shared" si="3"/>
        <v>1875.9387989976549</v>
      </c>
      <c r="I26" s="16">
        <f t="shared" si="3"/>
        <v>1875.9387989976549</v>
      </c>
      <c r="J26" s="16">
        <f t="shared" si="3"/>
        <v>1875.9387989976549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1821.7967201855231</v>
      </c>
      <c r="C27" s="16">
        <f t="shared" si="3"/>
        <v>2598.2210390150663</v>
      </c>
      <c r="D27" s="16">
        <f t="shared" si="3"/>
        <v>2777.4875637707287</v>
      </c>
      <c r="E27" s="16">
        <f t="shared" si="3"/>
        <v>2767.5486248015623</v>
      </c>
      <c r="F27" s="16">
        <f t="shared" si="3"/>
        <v>2777.4875637707287</v>
      </c>
      <c r="G27" s="16">
        <f t="shared" si="3"/>
        <v>13658.489573800854</v>
      </c>
      <c r="H27" s="16">
        <f t="shared" si="3"/>
        <v>2777.4875637707287</v>
      </c>
      <c r="I27" s="16">
        <f t="shared" si="3"/>
        <v>2740.5862608839689</v>
      </c>
      <c r="J27" s="16">
        <f t="shared" si="3"/>
        <v>2777.4875637707287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3136.8087982287889</v>
      </c>
      <c r="C28" s="16">
        <f t="shared" si="3"/>
        <v>2788.0911733606608</v>
      </c>
      <c r="D28" s="16">
        <f t="shared" si="3"/>
        <v>3095.0121413322913</v>
      </c>
      <c r="E28" s="16">
        <f t="shared" si="3"/>
        <v>3279.6680413662675</v>
      </c>
      <c r="F28" s="16">
        <f t="shared" si="3"/>
        <v>3056.674076528866</v>
      </c>
      <c r="G28" s="16">
        <f t="shared" si="3"/>
        <v>55588.505509894494</v>
      </c>
      <c r="H28" s="16">
        <f t="shared" si="3"/>
        <v>47003.060856327313</v>
      </c>
      <c r="I28" s="16">
        <f t="shared" si="3"/>
        <v>7960.2436500382755</v>
      </c>
      <c r="J28" s="16">
        <f t="shared" si="3"/>
        <v>16844.895596696821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2971.1134803010318</v>
      </c>
      <c r="C29" s="16">
        <f t="shared" si="3"/>
        <v>3165.3515205977851</v>
      </c>
      <c r="D29" s="16">
        <f t="shared" si="3"/>
        <v>2994.9105594573834</v>
      </c>
      <c r="E29" s="16">
        <f t="shared" si="3"/>
        <v>6496.7531661844096</v>
      </c>
      <c r="F29" s="16">
        <f t="shared" si="3"/>
        <v>10804.516234876219</v>
      </c>
      <c r="G29" s="16">
        <f t="shared" si="3"/>
        <v>21559.032279371808</v>
      </c>
      <c r="H29" s="16">
        <f t="shared" si="3"/>
        <v>23740.703801113967</v>
      </c>
      <c r="I29" s="16">
        <f t="shared" si="3"/>
        <v>16173.326052440099</v>
      </c>
      <c r="J29" s="16">
        <f t="shared" si="3"/>
        <v>20156.515222020294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3461.2415632249645</v>
      </c>
      <c r="C30" s="16">
        <f t="shared" si="3"/>
        <v>3352.3348120377605</v>
      </c>
      <c r="D30" s="16">
        <f t="shared" si="3"/>
        <v>4167.8762652379328</v>
      </c>
      <c r="E30" s="16">
        <f t="shared" si="3"/>
        <v>22993.338209818088</v>
      </c>
      <c r="F30" s="16">
        <f t="shared" si="3"/>
        <v>24923.229957303069</v>
      </c>
      <c r="G30" s="16">
        <f t="shared" si="3"/>
        <v>26944.117958265786</v>
      </c>
      <c r="H30" s="16">
        <f t="shared" si="3"/>
        <v>18527.170220712633</v>
      </c>
      <c r="I30" s="16">
        <f t="shared" si="3"/>
        <v>27094.72887868034</v>
      </c>
      <c r="J30" s="16">
        <f t="shared" si="3"/>
        <v>27276.892869652176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3332.6849142398796</v>
      </c>
      <c r="C31" s="16">
        <f t="shared" si="3"/>
        <v>3422.9629983180348</v>
      </c>
      <c r="D31" s="16">
        <f t="shared" si="3"/>
        <v>3654.8355048023618</v>
      </c>
      <c r="E31" s="16">
        <f t="shared" si="3"/>
        <v>23106.826515267232</v>
      </c>
      <c r="F31" s="16">
        <f t="shared" si="3"/>
        <v>22720.538418400054</v>
      </c>
      <c r="G31" s="16">
        <f t="shared" si="3"/>
        <v>22671.854609670314</v>
      </c>
      <c r="H31" s="16">
        <f t="shared" si="3"/>
        <v>2860.2012699745947</v>
      </c>
      <c r="I31" s="16">
        <f t="shared" si="3"/>
        <v>23634.710471750255</v>
      </c>
      <c r="J31" s="16">
        <f t="shared" si="3"/>
        <v>22242.291481375269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4682.8060011709131</v>
      </c>
      <c r="C32" s="16">
        <f t="shared" si="3"/>
        <v>4593.1611410794121</v>
      </c>
      <c r="D32" s="16">
        <f t="shared" si="3"/>
        <v>4360.4637844260533</v>
      </c>
      <c r="E32" s="16">
        <f t="shared" si="3"/>
        <v>28291.155611922823</v>
      </c>
      <c r="F32" s="16">
        <f t="shared" si="3"/>
        <v>28445.000079944581</v>
      </c>
      <c r="G32" s="16">
        <f t="shared" si="3"/>
        <v>28925.712317311758</v>
      </c>
      <c r="H32" s="16">
        <f t="shared" si="3"/>
        <v>22971.808073934855</v>
      </c>
      <c r="I32" s="16">
        <f t="shared" si="3"/>
        <v>28505.479617442732</v>
      </c>
      <c r="J32" s="16">
        <f t="shared" si="3"/>
        <v>28133.235001472854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3577.1795305813439</v>
      </c>
      <c r="C33" s="16">
        <f t="shared" si="3"/>
        <v>5262.5370693568666</v>
      </c>
      <c r="D33" s="16">
        <f t="shared" si="3"/>
        <v>3930.9407173469544</v>
      </c>
      <c r="E33" s="16">
        <f t="shared" si="3"/>
        <v>25057.939246612394</v>
      </c>
      <c r="F33" s="16">
        <f t="shared" si="3"/>
        <v>24900.005821461211</v>
      </c>
      <c r="G33" s="16">
        <f t="shared" si="3"/>
        <v>24314.718489756713</v>
      </c>
      <c r="H33" s="16">
        <f t="shared" si="3"/>
        <v>24725.802699039479</v>
      </c>
      <c r="I33" s="16">
        <f t="shared" si="3"/>
        <v>25100.863783509307</v>
      </c>
      <c r="J33" s="16">
        <f t="shared" si="3"/>
        <v>24079.35799881769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7397.5081675782239</v>
      </c>
      <c r="C34" s="16">
        <f t="shared" si="3"/>
        <v>5797.7127485570409</v>
      </c>
      <c r="D34" s="16">
        <f t="shared" si="3"/>
        <v>6653.7828456255356</v>
      </c>
      <c r="E34" s="16">
        <f t="shared" si="3"/>
        <v>29249.735693507137</v>
      </c>
      <c r="F34" s="16">
        <f t="shared" si="3"/>
        <v>29242.668707008288</v>
      </c>
      <c r="G34" s="16">
        <f t="shared" si="3"/>
        <v>30056.859590283351</v>
      </c>
      <c r="H34" s="16">
        <f t="shared" si="3"/>
        <v>28475.670817442227</v>
      </c>
      <c r="I34" s="16">
        <f t="shared" si="3"/>
        <v>29146.471808733317</v>
      </c>
      <c r="J34" s="16">
        <f t="shared" si="3"/>
        <v>28321.212265661768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</v>
      </c>
      <c r="E38" s="16">
        <v>77.952664633589393</v>
      </c>
      <c r="F38" s="16">
        <v>836.58458049451781</v>
      </c>
      <c r="G38" s="16">
        <v>1821.7967201855231</v>
      </c>
      <c r="H38" s="16">
        <v>3136.8087982287889</v>
      </c>
      <c r="I38" s="16">
        <v>2971.1134803010318</v>
      </c>
      <c r="J38" s="16">
        <v>3461.2415632249645</v>
      </c>
      <c r="K38" s="16">
        <v>3332.6849142398796</v>
      </c>
      <c r="L38" s="16">
        <v>4682.8060011709131</v>
      </c>
      <c r="M38" s="16">
        <v>3577.1795305813439</v>
      </c>
      <c r="N38" s="16">
        <v>7397.5081675782239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294.20021423453346</v>
      </c>
      <c r="E39" s="16">
        <v>686.42873969051675</v>
      </c>
      <c r="F39" s="16">
        <v>1959.9149389717554</v>
      </c>
      <c r="G39" s="16">
        <v>2598.2210390150663</v>
      </c>
      <c r="H39" s="16">
        <v>2788.0911733606608</v>
      </c>
      <c r="I39" s="16">
        <v>3165.3515205977851</v>
      </c>
      <c r="J39" s="16">
        <v>3352.3348120377605</v>
      </c>
      <c r="K39" s="16">
        <v>3422.9629983180348</v>
      </c>
      <c r="L39" s="16">
        <v>4593.1611410794121</v>
      </c>
      <c r="M39" s="16">
        <v>5262.5370693568666</v>
      </c>
      <c r="N39" s="16">
        <v>5797.7127485570409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</v>
      </c>
      <c r="E40" s="16">
        <v>77.952664633589393</v>
      </c>
      <c r="F40" s="16">
        <v>1875.9387989976549</v>
      </c>
      <c r="G40" s="16">
        <v>2777.4875637707287</v>
      </c>
      <c r="H40" s="16">
        <v>3095.0121413322913</v>
      </c>
      <c r="I40" s="16">
        <v>2994.9105594573834</v>
      </c>
      <c r="J40" s="16">
        <v>4167.8762652379328</v>
      </c>
      <c r="K40" s="16">
        <v>3654.8355048023618</v>
      </c>
      <c r="L40" s="16">
        <v>4360.4637844260533</v>
      </c>
      <c r="M40" s="16">
        <v>3930.9407173469544</v>
      </c>
      <c r="N40" s="16">
        <v>6653.7828456255356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</v>
      </c>
      <c r="E41" s="16">
        <v>77.952664633589393</v>
      </c>
      <c r="F41" s="16">
        <v>1875.9387989976549</v>
      </c>
      <c r="G41" s="16">
        <v>2767.5486248015623</v>
      </c>
      <c r="H41" s="16">
        <v>3279.6680413662675</v>
      </c>
      <c r="I41" s="16">
        <v>6496.7531661844096</v>
      </c>
      <c r="J41" s="16">
        <v>22993.338209818088</v>
      </c>
      <c r="K41" s="16">
        <v>23106.826515267232</v>
      </c>
      <c r="L41" s="16">
        <v>28291.155611922823</v>
      </c>
      <c r="M41" s="16">
        <v>25057.939246612394</v>
      </c>
      <c r="N41" s="16">
        <v>29249.735693507137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</v>
      </c>
      <c r="E42" s="16">
        <v>77.952664633589393</v>
      </c>
      <c r="F42" s="16">
        <v>1875.9387989976549</v>
      </c>
      <c r="G42" s="16">
        <v>2777.4875637707287</v>
      </c>
      <c r="H42" s="16">
        <v>3066.6578263184774</v>
      </c>
      <c r="I42" s="16">
        <v>6951.0864001321524</v>
      </c>
      <c r="J42" s="16">
        <v>21139.018141227309</v>
      </c>
      <c r="K42" s="16">
        <v>20302.463082773906</v>
      </c>
      <c r="L42" s="16">
        <v>25047.923528362935</v>
      </c>
      <c r="M42" s="16">
        <v>22668.974193398983</v>
      </c>
      <c r="N42" s="16">
        <v>26920.189615623654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</v>
      </c>
      <c r="E43" s="16">
        <v>77.952664633589393</v>
      </c>
      <c r="F43" s="16">
        <v>1875.9387989976549</v>
      </c>
      <c r="G43" s="16">
        <v>2767.5486248015623</v>
      </c>
      <c r="H43" s="16">
        <v>3279.6680413662675</v>
      </c>
      <c r="I43" s="16">
        <v>6496.7531661844096</v>
      </c>
      <c r="J43" s="16">
        <v>22904.485257041688</v>
      </c>
      <c r="K43" s="16">
        <v>23067.792261266233</v>
      </c>
      <c r="L43" s="16">
        <v>28305.192239395143</v>
      </c>
      <c r="M43" s="16">
        <v>25051.248299626717</v>
      </c>
      <c r="N43" s="16">
        <v>29253.104985700549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</v>
      </c>
      <c r="E44" s="16">
        <v>77.952664633589393</v>
      </c>
      <c r="F44" s="16">
        <v>1875.9387989976549</v>
      </c>
      <c r="G44" s="16">
        <v>2777.4875637707287</v>
      </c>
      <c r="H44" s="16">
        <v>3056.674076528866</v>
      </c>
      <c r="I44" s="16">
        <v>10820.354224601053</v>
      </c>
      <c r="J44" s="16">
        <v>25410.788759193441</v>
      </c>
      <c r="K44" s="16">
        <v>22934.729320544935</v>
      </c>
      <c r="L44" s="16">
        <v>28306.173235145434</v>
      </c>
      <c r="M44" s="16">
        <v>25001.254137016931</v>
      </c>
      <c r="N44" s="16">
        <v>29208.446877178631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</v>
      </c>
      <c r="E45" s="16">
        <v>77.952664633589393</v>
      </c>
      <c r="F45" s="16">
        <v>1875.9387989976549</v>
      </c>
      <c r="G45" s="16">
        <v>13658.489573800854</v>
      </c>
      <c r="H45" s="16">
        <v>55588.505509894494</v>
      </c>
      <c r="I45" s="16">
        <v>21559.032279371808</v>
      </c>
      <c r="J45" s="16">
        <v>26944.117958265786</v>
      </c>
      <c r="K45" s="16">
        <v>22671.854609670314</v>
      </c>
      <c r="L45" s="16">
        <v>28925.712317311758</v>
      </c>
      <c r="M45" s="16">
        <v>24314.718489756713</v>
      </c>
      <c r="N45" s="16">
        <v>30056.859590283351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</v>
      </c>
      <c r="E46" s="16">
        <v>77.952664633589393</v>
      </c>
      <c r="F46" s="16">
        <v>1875.9387989976549</v>
      </c>
      <c r="G46" s="16">
        <v>2777.4875637707287</v>
      </c>
      <c r="H46" s="16">
        <v>47003.060856327313</v>
      </c>
      <c r="I46" s="16">
        <v>23740.703801113967</v>
      </c>
      <c r="J46" s="16">
        <v>18527.170220712633</v>
      </c>
      <c r="K46" s="16">
        <v>2860.2012699745947</v>
      </c>
      <c r="L46" s="16">
        <v>22971.808073934855</v>
      </c>
      <c r="M46" s="16">
        <v>24725.802699039479</v>
      </c>
      <c r="N46" s="16">
        <v>28475.670817442227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</v>
      </c>
      <c r="E47" s="16">
        <v>77.952664633589393</v>
      </c>
      <c r="F47" s="16">
        <v>1875.9387989976549</v>
      </c>
      <c r="G47" s="16">
        <v>13658.489573800854</v>
      </c>
      <c r="H47" s="16">
        <v>56220.679334431545</v>
      </c>
      <c r="I47" s="16">
        <v>20876.97339563803</v>
      </c>
      <c r="J47" s="16">
        <v>27638.867422208052</v>
      </c>
      <c r="K47" s="16">
        <v>22851.565351542638</v>
      </c>
      <c r="L47" s="16">
        <v>29202.468062603803</v>
      </c>
      <c r="M47" s="16">
        <v>24241.858140291326</v>
      </c>
      <c r="N47" s="16">
        <v>30170.393939320471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</v>
      </c>
      <c r="E48" s="16">
        <v>77.952664633589393</v>
      </c>
      <c r="F48" s="16">
        <v>1875.9387989976549</v>
      </c>
      <c r="G48" s="16">
        <v>2777.4875637707287</v>
      </c>
      <c r="H48" s="16">
        <v>46515.414851948655</v>
      </c>
      <c r="I48" s="16">
        <v>23672.851987411566</v>
      </c>
      <c r="J48" s="16">
        <v>18527.22833885518</v>
      </c>
      <c r="K48" s="16">
        <v>2990.0031940587637</v>
      </c>
      <c r="L48" s="16">
        <v>22705.745005804944</v>
      </c>
      <c r="M48" s="16">
        <v>24658.936645644026</v>
      </c>
      <c r="N48" s="16">
        <v>28778.336571460193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</v>
      </c>
      <c r="E49" s="16">
        <v>77.952664633589393</v>
      </c>
      <c r="F49" s="16">
        <v>1875.9387989976549</v>
      </c>
      <c r="G49" s="16">
        <v>13658.489573800854</v>
      </c>
      <c r="H49" s="16">
        <v>55588.505509894494</v>
      </c>
      <c r="I49" s="16">
        <v>21559.032375411898</v>
      </c>
      <c r="J49" s="16">
        <v>26944.117904417522</v>
      </c>
      <c r="K49" s="16">
        <v>22671.854639862446</v>
      </c>
      <c r="L49" s="16">
        <v>28925.712300383377</v>
      </c>
      <c r="M49" s="16">
        <v>24314.718499248236</v>
      </c>
      <c r="N49" s="16">
        <v>30056.859584961621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</v>
      </c>
      <c r="E50" s="16">
        <v>77.952664633589393</v>
      </c>
      <c r="F50" s="16">
        <v>1875.9387989976549</v>
      </c>
      <c r="G50" s="16">
        <v>2777.4875637707287</v>
      </c>
      <c r="H50" s="16">
        <v>47003.060856591037</v>
      </c>
      <c r="I50" s="16">
        <v>23740.703800415191</v>
      </c>
      <c r="J50" s="16">
        <v>18527.170220713546</v>
      </c>
      <c r="K50" s="16">
        <v>2860.2012699745947</v>
      </c>
      <c r="L50" s="16">
        <v>22971.808073947734</v>
      </c>
      <c r="M50" s="16">
        <v>24725.802699045529</v>
      </c>
      <c r="N50" s="16">
        <v>28475.670817445287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</v>
      </c>
      <c r="E51" s="16">
        <v>77.952664633589393</v>
      </c>
      <c r="F51" s="16">
        <v>1875.9387989976549</v>
      </c>
      <c r="G51" s="16">
        <v>13737.428493589352</v>
      </c>
      <c r="H51" s="16">
        <v>56291.122403357957</v>
      </c>
      <c r="I51" s="16">
        <v>20638.781929825403</v>
      </c>
      <c r="J51" s="16">
        <v>28408.393936053755</v>
      </c>
      <c r="K51" s="16">
        <v>21703.729963811908</v>
      </c>
      <c r="L51" s="16">
        <v>31548.922617148972</v>
      </c>
      <c r="M51" s="16">
        <v>22161.259088822742</v>
      </c>
      <c r="N51" s="16">
        <v>32546.79765601367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</v>
      </c>
      <c r="E52" s="16">
        <v>77.952664633589393</v>
      </c>
      <c r="F52" s="16">
        <v>1875.9387989976549</v>
      </c>
      <c r="G52" s="16">
        <v>2777.4875637707287</v>
      </c>
      <c r="H52" s="16">
        <v>3056.674076528866</v>
      </c>
      <c r="I52" s="16">
        <v>10804.516234876219</v>
      </c>
      <c r="J52" s="16">
        <v>24923.229957303069</v>
      </c>
      <c r="K52" s="16">
        <v>22720.538418400054</v>
      </c>
      <c r="L52" s="16">
        <v>28445.000079944581</v>
      </c>
      <c r="M52" s="16">
        <v>24900.005821461211</v>
      </c>
      <c r="N52" s="16">
        <v>29242.668707008288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</v>
      </c>
      <c r="E53" s="16">
        <v>77.952664633589393</v>
      </c>
      <c r="F53" s="16">
        <v>1875.9387989976549</v>
      </c>
      <c r="G53" s="16">
        <v>2777.4875637707287</v>
      </c>
      <c r="H53" s="16">
        <v>43835.652899025321</v>
      </c>
      <c r="I53" s="16">
        <v>22666.919881038513</v>
      </c>
      <c r="J53" s="16">
        <v>18842.39186021869</v>
      </c>
      <c r="K53" s="16">
        <v>3011.3138993285747</v>
      </c>
      <c r="L53" s="16">
        <v>23247.99749102553</v>
      </c>
      <c r="M53" s="16">
        <v>24217.562576189353</v>
      </c>
      <c r="N53" s="16">
        <v>28973.140255472415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</v>
      </c>
      <c r="E54" s="16">
        <v>77.952664633589393</v>
      </c>
      <c r="F54" s="16">
        <v>1875.9387989976549</v>
      </c>
      <c r="G54" s="16">
        <v>12725.108923388145</v>
      </c>
      <c r="H54" s="16">
        <v>50264.652195586496</v>
      </c>
      <c r="I54" s="16">
        <v>18635.868183052407</v>
      </c>
      <c r="J54" s="16">
        <v>22661.482231810354</v>
      </c>
      <c r="K54" s="16">
        <v>16415.505302597085</v>
      </c>
      <c r="L54" s="16">
        <v>26245.370010176222</v>
      </c>
      <c r="M54" s="16">
        <v>21377.277112847318</v>
      </c>
      <c r="N54" s="16">
        <v>27833.375141661127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</v>
      </c>
      <c r="E55" s="16">
        <v>77.952664633589393</v>
      </c>
      <c r="F55" s="16">
        <v>1875.9387989976549</v>
      </c>
      <c r="G55" s="16">
        <v>2777.4875637707287</v>
      </c>
      <c r="H55" s="16">
        <v>37569.957012150284</v>
      </c>
      <c r="I55" s="16">
        <v>21863.384629214554</v>
      </c>
      <c r="J55" s="16">
        <v>18308.299182029674</v>
      </c>
      <c r="K55" s="16">
        <v>4708.0944914304246</v>
      </c>
      <c r="L55" s="16">
        <v>19072.518247569657</v>
      </c>
      <c r="M55" s="16">
        <v>24111.903563855813</v>
      </c>
      <c r="N55" s="16">
        <v>21658.353073430684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</v>
      </c>
      <c r="E56" s="16">
        <v>77.952664633589393</v>
      </c>
      <c r="F56" s="16">
        <v>1875.9387989976549</v>
      </c>
      <c r="G56" s="16">
        <v>13535.258894889104</v>
      </c>
      <c r="H56" s="16">
        <v>76474.664502254513</v>
      </c>
      <c r="I56" s="16">
        <v>18889.058247972323</v>
      </c>
      <c r="J56" s="16">
        <v>28995.311639913889</v>
      </c>
      <c r="K56" s="16">
        <v>22687.532077905686</v>
      </c>
      <c r="L56" s="16">
        <v>29001.872015220812</v>
      </c>
      <c r="M56" s="16">
        <v>24526.974653166064</v>
      </c>
      <c r="N56" s="16">
        <v>29608.682944321474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</v>
      </c>
      <c r="E57" s="16">
        <v>77.952664633589393</v>
      </c>
      <c r="F57" s="16">
        <v>1875.9387989976549</v>
      </c>
      <c r="G57" s="16">
        <v>2777.4875637707287</v>
      </c>
      <c r="H57" s="16">
        <v>59489.300232339141</v>
      </c>
      <c r="I57" s="16">
        <v>48860.141574590583</v>
      </c>
      <c r="J57" s="16">
        <v>21031.901410480103</v>
      </c>
      <c r="K57" s="16">
        <v>2860.2012699745947</v>
      </c>
      <c r="L57" s="16">
        <v>16563.120589911687</v>
      </c>
      <c r="M57" s="16">
        <v>21493.075935509005</v>
      </c>
      <c r="N57" s="16">
        <v>29803.645300795852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</v>
      </c>
      <c r="E58" s="16">
        <v>77.952664633589393</v>
      </c>
      <c r="F58" s="16">
        <v>1875.9387989976549</v>
      </c>
      <c r="G58" s="16">
        <v>2740.5862608839689</v>
      </c>
      <c r="H58" s="16">
        <v>7960.2436500382755</v>
      </c>
      <c r="I58" s="16">
        <v>16173.326052440099</v>
      </c>
      <c r="J58" s="16">
        <v>27094.72887868034</v>
      </c>
      <c r="K58" s="16">
        <v>23634.710471750255</v>
      </c>
      <c r="L58" s="16">
        <v>28505.479617442732</v>
      </c>
      <c r="M58" s="16">
        <v>25100.863783509307</v>
      </c>
      <c r="N58" s="16">
        <v>29146.471808733317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</v>
      </c>
      <c r="E59" s="16">
        <v>77.952664633589393</v>
      </c>
      <c r="F59" s="16">
        <v>1875.9387989976549</v>
      </c>
      <c r="G59" s="16">
        <v>2777.4875637707287</v>
      </c>
      <c r="H59" s="16">
        <v>16844.895596696821</v>
      </c>
      <c r="I59" s="16">
        <v>20156.515222020294</v>
      </c>
      <c r="J59" s="16">
        <v>27276.892869652176</v>
      </c>
      <c r="K59" s="16">
        <v>22242.291481375269</v>
      </c>
      <c r="L59" s="16">
        <v>28133.235001472854</v>
      </c>
      <c r="M59" s="16">
        <v>24079.35799881769</v>
      </c>
      <c r="N59" s="16">
        <v>28321.212265661768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</v>
      </c>
      <c r="E60" s="16">
        <v>77.952664633589393</v>
      </c>
      <c r="F60" s="16">
        <v>1875.9387989976549</v>
      </c>
      <c r="G60" s="16">
        <v>2740.5862608839689</v>
      </c>
      <c r="H60" s="16">
        <v>7960.2436500382755</v>
      </c>
      <c r="I60" s="16">
        <v>16173.326052440099</v>
      </c>
      <c r="J60" s="16">
        <v>27094.72887868034</v>
      </c>
      <c r="K60" s="16">
        <v>23618.210968327719</v>
      </c>
      <c r="L60" s="16">
        <v>28498.231171695748</v>
      </c>
      <c r="M60" s="16">
        <v>25099.074354876131</v>
      </c>
      <c r="N60" s="16">
        <v>29141.088212119575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</v>
      </c>
      <c r="E61" s="16">
        <v>77.952664633589393</v>
      </c>
      <c r="F61" s="16">
        <v>1875.9387989976549</v>
      </c>
      <c r="G61" s="16">
        <v>2777.4875637707287</v>
      </c>
      <c r="H61" s="16">
        <v>16693.782967342842</v>
      </c>
      <c r="I61" s="16">
        <v>20025.414782485241</v>
      </c>
      <c r="J61" s="16">
        <v>27240.691568402242</v>
      </c>
      <c r="K61" s="16">
        <v>22235.400664183227</v>
      </c>
      <c r="L61" s="16">
        <v>28114.130935037225</v>
      </c>
      <c r="M61" s="16">
        <v>24090.137128204657</v>
      </c>
      <c r="N61" s="16">
        <v>28315.168547549878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</v>
      </c>
      <c r="E62" s="16">
        <v>77.952664633589393</v>
      </c>
      <c r="F62" s="16">
        <v>1875.9387989976549</v>
      </c>
      <c r="G62" s="16">
        <v>2740.5862608839689</v>
      </c>
      <c r="H62" s="16">
        <v>7960.2436500382737</v>
      </c>
      <c r="I62" s="16">
        <v>16173.326052440099</v>
      </c>
      <c r="J62" s="16">
        <v>27094.72887868034</v>
      </c>
      <c r="K62" s="16">
        <v>23634.710471750292</v>
      </c>
      <c r="L62" s="16">
        <v>28505.479617442645</v>
      </c>
      <c r="M62" s="16">
        <v>25100.863783509434</v>
      </c>
      <c r="N62" s="16">
        <v>29146.471808733226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</v>
      </c>
      <c r="E63" s="16">
        <v>77.952664633589393</v>
      </c>
      <c r="F63" s="16">
        <v>1875.9387989976549</v>
      </c>
      <c r="G63" s="16">
        <v>2767.5486248015623</v>
      </c>
      <c r="H63" s="16">
        <v>3279.6680413662675</v>
      </c>
      <c r="I63" s="16">
        <v>6725.7395489793225</v>
      </c>
      <c r="J63" s="16">
        <v>22171.094878719079</v>
      </c>
      <c r="K63" s="16">
        <v>22873.981669708031</v>
      </c>
      <c r="L63" s="16">
        <v>28414.460939820146</v>
      </c>
      <c r="M63" s="16">
        <v>25002.468481938322</v>
      </c>
      <c r="N63" s="16">
        <v>29275.145164226182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</v>
      </c>
      <c r="E64" s="16">
        <v>77.952664633589393</v>
      </c>
      <c r="F64" s="16">
        <v>1875.9387989976549</v>
      </c>
      <c r="G64" s="16">
        <v>2777.4875637707287</v>
      </c>
      <c r="H64" s="16">
        <v>16844.895596696821</v>
      </c>
      <c r="I64" s="16">
        <v>20156.515222020294</v>
      </c>
      <c r="J64" s="16">
        <v>27276.892869652176</v>
      </c>
      <c r="K64" s="16">
        <v>22242.291481375178</v>
      </c>
      <c r="L64" s="16">
        <v>28133.235001472811</v>
      </c>
      <c r="M64" s="16">
        <v>24079.35799881741</v>
      </c>
      <c r="N64" s="16">
        <v>28321.212265661936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</v>
      </c>
      <c r="E65" s="16">
        <v>77.952664633589393</v>
      </c>
      <c r="F65" s="16">
        <v>1875.9387989976549</v>
      </c>
      <c r="G65" s="16">
        <v>2754.9393872123001</v>
      </c>
      <c r="H65" s="16">
        <v>5783.5162001236185</v>
      </c>
      <c r="I65" s="16">
        <v>14672.596057469218</v>
      </c>
      <c r="J65" s="16">
        <v>26902.162318596664</v>
      </c>
      <c r="K65" s="16">
        <v>23381.734474938654</v>
      </c>
      <c r="L65" s="16">
        <v>28582.999369807432</v>
      </c>
      <c r="M65" s="16">
        <v>25359.841561309058</v>
      </c>
      <c r="N65" s="16">
        <v>29202.732383963579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</v>
      </c>
      <c r="E66" s="16">
        <v>77.952664633589393</v>
      </c>
      <c r="F66" s="16">
        <v>1875.9387989976549</v>
      </c>
      <c r="G66" s="16">
        <v>2777.4875637707287</v>
      </c>
      <c r="H66" s="16">
        <v>17125.767917523321</v>
      </c>
      <c r="I66" s="16">
        <v>19314.488710631587</v>
      </c>
      <c r="J66" s="16">
        <v>27731.587136677765</v>
      </c>
      <c r="K66" s="16">
        <v>21649.201885531438</v>
      </c>
      <c r="L66" s="16">
        <v>28810.881720375633</v>
      </c>
      <c r="M66" s="16">
        <v>23604.821360538881</v>
      </c>
      <c r="N66" s="16">
        <v>29070.363584520557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</v>
      </c>
      <c r="E67" s="16">
        <v>77.952664633589393</v>
      </c>
      <c r="F67" s="16">
        <v>1875.9387989976549</v>
      </c>
      <c r="G67" s="16">
        <v>2754.7100865902325</v>
      </c>
      <c r="H67" s="16">
        <v>4856.5419740711532</v>
      </c>
      <c r="I67" s="16">
        <v>11519.888673019623</v>
      </c>
      <c r="J67" s="16">
        <v>27680.321429939351</v>
      </c>
      <c r="K67" s="16">
        <v>20950.384421040544</v>
      </c>
      <c r="L67" s="16">
        <v>26404.152674936311</v>
      </c>
      <c r="M67" s="16">
        <v>22470.695868389168</v>
      </c>
      <c r="N67" s="16">
        <v>26191.321071023063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</v>
      </c>
      <c r="E68" s="16">
        <v>77.952664633589393</v>
      </c>
      <c r="F68" s="16">
        <v>1875.9387989976549</v>
      </c>
      <c r="G68" s="16">
        <v>2777.4875637707287</v>
      </c>
      <c r="H68" s="16">
        <v>9120.3644721256169</v>
      </c>
      <c r="I68" s="16">
        <v>20417.156811242381</v>
      </c>
      <c r="J68" s="16">
        <v>26886.31133652979</v>
      </c>
      <c r="K68" s="16">
        <v>16691.873896035799</v>
      </c>
      <c r="L68" s="16">
        <v>26605.901337701871</v>
      </c>
      <c r="M68" s="16">
        <v>22373.843366552454</v>
      </c>
      <c r="N68" s="16">
        <v>28009.428498476547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</v>
      </c>
      <c r="E69" s="16">
        <v>77.952664633589393</v>
      </c>
      <c r="F69" s="16">
        <v>1875.9387989976549</v>
      </c>
      <c r="G69" s="16">
        <v>2740.5862608839675</v>
      </c>
      <c r="H69" s="16">
        <v>7979.9402274504337</v>
      </c>
      <c r="I69" s="16">
        <v>16173.326052440099</v>
      </c>
      <c r="J69" s="16">
        <v>27108.645786565641</v>
      </c>
      <c r="K69" s="16">
        <v>23641.96609855421</v>
      </c>
      <c r="L69" s="16">
        <v>28522.350575470184</v>
      </c>
      <c r="M69" s="16">
        <v>25102.602324582669</v>
      </c>
      <c r="N69" s="16">
        <v>29146.515658479289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</v>
      </c>
      <c r="E70" s="16">
        <v>77.952664633589393</v>
      </c>
      <c r="F70" s="16">
        <v>1875.9387989976549</v>
      </c>
      <c r="G70" s="16">
        <v>2777.4875637707287</v>
      </c>
      <c r="H70" s="16">
        <v>16873.395073332438</v>
      </c>
      <c r="I70" s="16">
        <v>20237.84318047102</v>
      </c>
      <c r="J70" s="16">
        <v>27231.293337644827</v>
      </c>
      <c r="K70" s="16">
        <v>21717.14139364423</v>
      </c>
      <c r="L70" s="16">
        <v>27881.183452877507</v>
      </c>
      <c r="M70" s="16">
        <v>24199.032152910422</v>
      </c>
      <c r="N70" s="16">
        <v>28276.198563049853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</v>
      </c>
      <c r="E71" s="16">
        <v>77.952664633589393</v>
      </c>
      <c r="F71" s="16">
        <v>1875.9387989976549</v>
      </c>
      <c r="G71" s="16">
        <v>2777.4875637707287</v>
      </c>
      <c r="H71" s="16">
        <v>3056.674076528866</v>
      </c>
      <c r="I71" s="16">
        <v>10677.864951028871</v>
      </c>
      <c r="J71" s="16">
        <v>27228.149399084497</v>
      </c>
      <c r="K71" s="16">
        <v>23733.119409025723</v>
      </c>
      <c r="L71" s="16">
        <v>27570.271048671177</v>
      </c>
      <c r="M71" s="16">
        <v>25034.789918378057</v>
      </c>
      <c r="N71" s="16">
        <v>28966.127057553284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</v>
      </c>
      <c r="E72" s="16">
        <v>77.952664633589393</v>
      </c>
      <c r="F72" s="16">
        <v>1875.9387989976549</v>
      </c>
      <c r="G72" s="16">
        <v>2767.5486248015623</v>
      </c>
      <c r="H72" s="16">
        <v>3279.6680413662675</v>
      </c>
      <c r="I72" s="16">
        <v>6496.3725813542596</v>
      </c>
      <c r="J72" s="16">
        <v>22561.953829157639</v>
      </c>
      <c r="K72" s="16">
        <v>22917.387215890634</v>
      </c>
      <c r="L72" s="16">
        <v>28879.335373341262</v>
      </c>
      <c r="M72" s="16">
        <v>25061.599988470989</v>
      </c>
      <c r="N72" s="16">
        <v>29645.528046676431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</v>
      </c>
      <c r="E73" s="16">
        <v>77.952664633589393</v>
      </c>
      <c r="F73" s="16">
        <v>1875.9387989976549</v>
      </c>
      <c r="G73" s="16">
        <v>2777.4875637707287</v>
      </c>
      <c r="H73" s="16">
        <v>3056.674076528866</v>
      </c>
      <c r="I73" s="16">
        <v>10804.516234877312</v>
      </c>
      <c r="J73" s="16">
        <v>24923.229847797491</v>
      </c>
      <c r="K73" s="16">
        <v>22720.538370292834</v>
      </c>
      <c r="L73" s="16">
        <v>28445.000106916774</v>
      </c>
      <c r="M73" s="16">
        <v>24900.00580633734</v>
      </c>
      <c r="N73" s="16">
        <v>29242.668715487242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</v>
      </c>
      <c r="E74" s="16">
        <v>77.952664633589393</v>
      </c>
      <c r="F74" s="16">
        <v>1875.9387989976549</v>
      </c>
      <c r="G74" s="16">
        <v>2772.8915655291003</v>
      </c>
      <c r="H74" s="16">
        <v>3074.3335000190709</v>
      </c>
      <c r="I74" s="16">
        <v>5291.460423408721</v>
      </c>
      <c r="J74" s="16">
        <v>20712.062073738725</v>
      </c>
      <c r="K74" s="16">
        <v>22253.076061283387</v>
      </c>
      <c r="L74" s="16">
        <v>29203.348999719605</v>
      </c>
      <c r="M74" s="16">
        <v>25046.211505553609</v>
      </c>
      <c r="N74" s="16">
        <v>29683.464198164482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</v>
      </c>
      <c r="E75" s="16">
        <v>77.952664633589393</v>
      </c>
      <c r="F75" s="16">
        <v>1875.9387989976549</v>
      </c>
      <c r="G75" s="16">
        <v>2777.4875637707287</v>
      </c>
      <c r="H75" s="16">
        <v>3088.9341532173826</v>
      </c>
      <c r="I75" s="16">
        <v>10583.164065719973</v>
      </c>
      <c r="J75" s="16">
        <v>24498.485780018822</v>
      </c>
      <c r="K75" s="16">
        <v>22561.913794536333</v>
      </c>
      <c r="L75" s="16">
        <v>28456.248320523646</v>
      </c>
      <c r="M75" s="16">
        <v>24659.707734089356</v>
      </c>
      <c r="N75" s="16">
        <v>29238.213150010528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</v>
      </c>
      <c r="E76" s="16">
        <v>77.952664633589393</v>
      </c>
      <c r="F76" s="16">
        <v>1875.9387989976549</v>
      </c>
      <c r="G76" s="16">
        <v>2680.6677598047163</v>
      </c>
      <c r="H76" s="16">
        <v>3024.1236313115069</v>
      </c>
      <c r="I76" s="16">
        <v>5665.9851370785436</v>
      </c>
      <c r="J76" s="16">
        <v>15599.505625202399</v>
      </c>
      <c r="K76" s="16">
        <v>17770.706248009323</v>
      </c>
      <c r="L76" s="16">
        <v>26238.701535949294</v>
      </c>
      <c r="M76" s="16">
        <v>21987.963955131574</v>
      </c>
      <c r="N76" s="16">
        <v>27188.98989027979</v>
      </c>
    </row>
  </sheetData>
  <conditionalFormatting sqref="A1:XFD18 A20:XFD1048576 N19:XFD19">
    <cfRule type="expression" dxfId="8" priority="2">
      <formula>_xlfn.ISFORMULA(A1)</formula>
    </cfRule>
  </conditionalFormatting>
  <conditionalFormatting sqref="A19:M19">
    <cfRule type="expression" dxfId="7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F75463-9D24-4893-961B-BCB214FD6BC4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A5CA-A92F-4BA1-8C76-4549C2E57A20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247</v>
      </c>
    </row>
    <row r="2" spans="1:4" s="14" customFormat="1" x14ac:dyDescent="0.3">
      <c r="A2" s="5" t="s">
        <v>5</v>
      </c>
      <c r="B2" s="14" t="s">
        <v>245</v>
      </c>
    </row>
    <row r="3" spans="1:4" s="14" customFormat="1" x14ac:dyDescent="0.3">
      <c r="A3" s="5" t="s">
        <v>6</v>
      </c>
      <c r="B3" s="14" t="s">
        <v>244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193</v>
      </c>
    </row>
    <row r="7" spans="1:4" s="14" customFormat="1" x14ac:dyDescent="0.3">
      <c r="A7" s="5"/>
      <c r="B7" s="14" t="s">
        <v>189</v>
      </c>
      <c r="C7" s="14" t="s">
        <v>9</v>
      </c>
      <c r="D7" s="14" t="s">
        <v>194</v>
      </c>
    </row>
    <row r="8" spans="1:4" s="14" customFormat="1" x14ac:dyDescent="0.3">
      <c r="A8" s="5"/>
      <c r="B8" s="14" t="s">
        <v>191</v>
      </c>
      <c r="C8" s="14" t="s">
        <v>10</v>
      </c>
      <c r="D8" s="14" t="s">
        <v>202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248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$E$8:$M592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246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</v>
      </c>
      <c r="C24" s="15" t="str">
        <f t="shared" ref="C24:M24" si="1">IF(ISBLANK(C20),"",C20)</f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J24" s="15" t="str">
        <f t="shared" si="1"/>
        <v>Vivid_26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9367.5172022655624</v>
      </c>
      <c r="C25" s="16">
        <f t="shared" ref="C25:M25" si="2">INDEX($D$38:$N$76,MATCH(C$24,$B$38:$B$76,0),MATCH($A25,$D$37:$N$37,0))</f>
        <v>9367.2484581824338</v>
      </c>
      <c r="D25" s="16">
        <f t="shared" si="2"/>
        <v>9367.5172022655624</v>
      </c>
      <c r="E25" s="16">
        <f t="shared" si="2"/>
        <v>9367.5172022655624</v>
      </c>
      <c r="F25" s="16">
        <f t="shared" si="2"/>
        <v>9367.5172022655624</v>
      </c>
      <c r="G25" s="16">
        <f t="shared" si="2"/>
        <v>9367.5172022655624</v>
      </c>
      <c r="H25" s="16">
        <f t="shared" si="2"/>
        <v>9367.5172022655624</v>
      </c>
      <c r="I25" s="16">
        <f t="shared" si="2"/>
        <v>9367.5172022655624</v>
      </c>
      <c r="J25" s="16">
        <f t="shared" si="2"/>
        <v>9367.5172022655624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17671.550586430749</v>
      </c>
      <c r="C26" s="16">
        <f t="shared" si="3"/>
        <v>17671.65982687159</v>
      </c>
      <c r="D26" s="16">
        <f t="shared" si="3"/>
        <v>17671.550586430752</v>
      </c>
      <c r="E26" s="16">
        <f t="shared" si="3"/>
        <v>17671.550586430752</v>
      </c>
      <c r="F26" s="16">
        <f t="shared" si="3"/>
        <v>17671.550586430752</v>
      </c>
      <c r="G26" s="16">
        <f t="shared" si="3"/>
        <v>17671.550586430752</v>
      </c>
      <c r="H26" s="16">
        <f t="shared" si="3"/>
        <v>17671.550586430752</v>
      </c>
      <c r="I26" s="16">
        <f t="shared" si="3"/>
        <v>17671.550586430752</v>
      </c>
      <c r="J26" s="16">
        <f t="shared" si="3"/>
        <v>17671.550586430752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22703.710385682847</v>
      </c>
      <c r="C27" s="16">
        <f t="shared" si="3"/>
        <v>22703.677895406279</v>
      </c>
      <c r="D27" s="16">
        <f t="shared" si="3"/>
        <v>22674.326966011187</v>
      </c>
      <c r="E27" s="16">
        <f t="shared" si="3"/>
        <v>22754.660455489677</v>
      </c>
      <c r="F27" s="16">
        <f t="shared" si="3"/>
        <v>22674.326966011187</v>
      </c>
      <c r="G27" s="16">
        <f t="shared" si="3"/>
        <v>21353.168140480837</v>
      </c>
      <c r="H27" s="16">
        <f t="shared" si="3"/>
        <v>22674.326966011187</v>
      </c>
      <c r="I27" s="16">
        <f t="shared" si="3"/>
        <v>22686.260299869624</v>
      </c>
      <c r="J27" s="16">
        <f t="shared" si="3"/>
        <v>22674.326966011187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21662.345935278638</v>
      </c>
      <c r="C28" s="16">
        <f t="shared" si="3"/>
        <v>21662.355598532129</v>
      </c>
      <c r="D28" s="16">
        <f t="shared" si="3"/>
        <v>21671.085147829675</v>
      </c>
      <c r="E28" s="16">
        <f t="shared" si="3"/>
        <v>21751.683563757044</v>
      </c>
      <c r="F28" s="16">
        <f t="shared" si="3"/>
        <v>21926.396560920926</v>
      </c>
      <c r="G28" s="16">
        <f t="shared" si="3"/>
        <v>17208.477198894478</v>
      </c>
      <c r="H28" s="16">
        <f t="shared" si="3"/>
        <v>18855.17036596968</v>
      </c>
      <c r="I28" s="16">
        <f t="shared" si="3"/>
        <v>21635.946237800385</v>
      </c>
      <c r="J28" s="16">
        <f t="shared" si="3"/>
        <v>21794.985464673944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27247.129667509857</v>
      </c>
      <c r="C29" s="16">
        <f t="shared" si="3"/>
        <v>27247.12679346637</v>
      </c>
      <c r="D29" s="16">
        <f t="shared" si="3"/>
        <v>27244.5304521406</v>
      </c>
      <c r="E29" s="16">
        <f t="shared" si="3"/>
        <v>27510.733386552613</v>
      </c>
      <c r="F29" s="16">
        <f t="shared" si="3"/>
        <v>27249.673681362008</v>
      </c>
      <c r="G29" s="16">
        <f t="shared" si="3"/>
        <v>19832.194716553142</v>
      </c>
      <c r="H29" s="16">
        <f t="shared" si="3"/>
        <v>21705.227684509031</v>
      </c>
      <c r="I29" s="16">
        <f t="shared" si="3"/>
        <v>27319.365183511185</v>
      </c>
      <c r="J29" s="16">
        <f t="shared" si="3"/>
        <v>26953.980770780436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28302.001824070172</v>
      </c>
      <c r="C30" s="16">
        <f t="shared" si="3"/>
        <v>28302.002678867771</v>
      </c>
      <c r="D30" s="16">
        <f t="shared" si="3"/>
        <v>28302.774882340171</v>
      </c>
      <c r="E30" s="16">
        <f t="shared" si="3"/>
        <v>28515.759305326857</v>
      </c>
      <c r="F30" s="16">
        <f t="shared" si="3"/>
        <v>28515.183124493415</v>
      </c>
      <c r="G30" s="16">
        <f t="shared" si="3"/>
        <v>29251.615746778203</v>
      </c>
      <c r="H30" s="16">
        <f t="shared" si="3"/>
        <v>20122.16659673813</v>
      </c>
      <c r="I30" s="16">
        <f t="shared" si="3"/>
        <v>28351.433974797277</v>
      </c>
      <c r="J30" s="16">
        <f t="shared" si="3"/>
        <v>27472.807550721336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30714.077050821361</v>
      </c>
      <c r="C31" s="16">
        <f t="shared" si="3"/>
        <v>30714.076796587571</v>
      </c>
      <c r="D31" s="16">
        <f t="shared" si="3"/>
        <v>30716.914965979726</v>
      </c>
      <c r="E31" s="16">
        <f t="shared" si="3"/>
        <v>30800.287684496845</v>
      </c>
      <c r="F31" s="16">
        <f t="shared" si="3"/>
        <v>30780.455780112603</v>
      </c>
      <c r="G31" s="16">
        <f t="shared" si="3"/>
        <v>30591.374514939365</v>
      </c>
      <c r="H31" s="16">
        <f t="shared" si="3"/>
        <v>34200.237202510383</v>
      </c>
      <c r="I31" s="16">
        <f t="shared" si="3"/>
        <v>30549.688161348069</v>
      </c>
      <c r="J31" s="16">
        <f t="shared" si="3"/>
        <v>31003.276183385526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0</v>
      </c>
      <c r="C32" s="16">
        <f t="shared" si="3"/>
        <v>0</v>
      </c>
      <c r="D32" s="16">
        <f t="shared" si="3"/>
        <v>0</v>
      </c>
      <c r="E32" s="16">
        <f t="shared" si="3"/>
        <v>0</v>
      </c>
      <c r="F32" s="16">
        <f t="shared" si="3"/>
        <v>0</v>
      </c>
      <c r="G32" s="16">
        <f t="shared" si="3"/>
        <v>0</v>
      </c>
      <c r="H32" s="16">
        <f t="shared" si="3"/>
        <v>0</v>
      </c>
      <c r="I32" s="16">
        <f t="shared" si="3"/>
        <v>0</v>
      </c>
      <c r="J32" s="16">
        <f t="shared" si="3"/>
        <v>0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0</v>
      </c>
      <c r="C33" s="16">
        <f t="shared" si="3"/>
        <v>0</v>
      </c>
      <c r="D33" s="16">
        <f t="shared" si="3"/>
        <v>0</v>
      </c>
      <c r="E33" s="16">
        <f t="shared" si="3"/>
        <v>0</v>
      </c>
      <c r="F33" s="16">
        <f t="shared" si="3"/>
        <v>0</v>
      </c>
      <c r="G33" s="16">
        <f t="shared" si="3"/>
        <v>0</v>
      </c>
      <c r="H33" s="16">
        <f t="shared" si="3"/>
        <v>0</v>
      </c>
      <c r="I33" s="16">
        <f t="shared" si="3"/>
        <v>0</v>
      </c>
      <c r="J33" s="16">
        <f t="shared" si="3"/>
        <v>0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0</v>
      </c>
      <c r="C34" s="16">
        <f t="shared" si="3"/>
        <v>0</v>
      </c>
      <c r="D34" s="16">
        <f t="shared" si="3"/>
        <v>0</v>
      </c>
      <c r="E34" s="16">
        <f t="shared" si="3"/>
        <v>0</v>
      </c>
      <c r="F34" s="16">
        <f t="shared" si="3"/>
        <v>0</v>
      </c>
      <c r="G34" s="16">
        <f t="shared" si="3"/>
        <v>0</v>
      </c>
      <c r="H34" s="16">
        <f t="shared" si="3"/>
        <v>0</v>
      </c>
      <c r="I34" s="16">
        <f t="shared" si="3"/>
        <v>0</v>
      </c>
      <c r="J34" s="16">
        <f t="shared" si="3"/>
        <v>0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C37" s="15" t="s">
        <v>9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C38" s="15" t="s">
        <v>12</v>
      </c>
      <c r="D38" s="16">
        <v>3718.6337004745319</v>
      </c>
      <c r="E38" s="16">
        <v>9367.5172022655624</v>
      </c>
      <c r="F38" s="16">
        <v>17671.550586430749</v>
      </c>
      <c r="G38" s="16">
        <v>22703.710385682847</v>
      </c>
      <c r="H38" s="16">
        <v>21662.345935278638</v>
      </c>
      <c r="I38" s="16">
        <v>27247.129667509857</v>
      </c>
      <c r="J38" s="16">
        <v>28302.001824070172</v>
      </c>
      <c r="K38" s="16">
        <v>30714.077050821361</v>
      </c>
      <c r="L38" s="16">
        <v>0</v>
      </c>
      <c r="M38" s="16">
        <v>0</v>
      </c>
      <c r="N38" s="16">
        <v>0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C39" s="15" t="s">
        <v>12</v>
      </c>
      <c r="D39" s="16">
        <v>3718.9024445576615</v>
      </c>
      <c r="E39" s="16">
        <v>9367.2484581824338</v>
      </c>
      <c r="F39" s="16">
        <v>17671.65982687159</v>
      </c>
      <c r="G39" s="16">
        <v>22703.677895406279</v>
      </c>
      <c r="H39" s="16">
        <v>21662.355598532129</v>
      </c>
      <c r="I39" s="16">
        <v>27247.12679346637</v>
      </c>
      <c r="J39" s="16">
        <v>28302.002678867771</v>
      </c>
      <c r="K39" s="16">
        <v>30714.076796587571</v>
      </c>
      <c r="L39" s="16">
        <v>0</v>
      </c>
      <c r="M39" s="16">
        <v>0</v>
      </c>
      <c r="N39" s="16">
        <v>0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C40" s="15" t="s">
        <v>12</v>
      </c>
      <c r="D40" s="16">
        <v>3718.6337004745319</v>
      </c>
      <c r="E40" s="16">
        <v>9367.5172022655624</v>
      </c>
      <c r="F40" s="16">
        <v>17671.550586430752</v>
      </c>
      <c r="G40" s="16">
        <v>22674.326966011187</v>
      </c>
      <c r="H40" s="16">
        <v>21671.085147829675</v>
      </c>
      <c r="I40" s="16">
        <v>27244.5304521406</v>
      </c>
      <c r="J40" s="16">
        <v>28302.774882340171</v>
      </c>
      <c r="K40" s="16">
        <v>30716.914965979726</v>
      </c>
      <c r="L40" s="16">
        <v>0</v>
      </c>
      <c r="M40" s="16">
        <v>0</v>
      </c>
      <c r="N40" s="16">
        <v>0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C41" s="15" t="s">
        <v>12</v>
      </c>
      <c r="D41" s="16">
        <v>3718.6337004745319</v>
      </c>
      <c r="E41" s="16">
        <v>9367.5172022655624</v>
      </c>
      <c r="F41" s="16">
        <v>17671.550586430752</v>
      </c>
      <c r="G41" s="16">
        <v>22754.660455489677</v>
      </c>
      <c r="H41" s="16">
        <v>21751.683563757044</v>
      </c>
      <c r="I41" s="16">
        <v>27510.733386552613</v>
      </c>
      <c r="J41" s="16">
        <v>28515.759305326857</v>
      </c>
      <c r="K41" s="16">
        <v>30800.287684496845</v>
      </c>
      <c r="L41" s="16">
        <v>0</v>
      </c>
      <c r="M41" s="16">
        <v>0</v>
      </c>
      <c r="N41" s="16">
        <v>0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C42" s="15" t="s">
        <v>12</v>
      </c>
      <c r="D42" s="16">
        <v>3718.6337004745319</v>
      </c>
      <c r="E42" s="16">
        <v>9367.5172022655624</v>
      </c>
      <c r="F42" s="16">
        <v>17671.550586430752</v>
      </c>
      <c r="G42" s="16">
        <v>22674.326966011187</v>
      </c>
      <c r="H42" s="16">
        <v>17603.846131508959</v>
      </c>
      <c r="I42" s="16">
        <v>22463.555355767236</v>
      </c>
      <c r="J42" s="16">
        <v>23270.824057970163</v>
      </c>
      <c r="K42" s="16">
        <v>25164.814422890078</v>
      </c>
      <c r="L42" s="16">
        <v>0</v>
      </c>
      <c r="M42" s="16">
        <v>0</v>
      </c>
      <c r="N42" s="16">
        <v>0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C43" s="15" t="s">
        <v>12</v>
      </c>
      <c r="D43" s="16">
        <v>3718.6337004745319</v>
      </c>
      <c r="E43" s="16">
        <v>9367.5172022655624</v>
      </c>
      <c r="F43" s="16">
        <v>17671.550586430752</v>
      </c>
      <c r="G43" s="16">
        <v>22751.322489940037</v>
      </c>
      <c r="H43" s="16">
        <v>21753.555117768978</v>
      </c>
      <c r="I43" s="16">
        <v>27509.684030480043</v>
      </c>
      <c r="J43" s="16">
        <v>28516.347665673416</v>
      </c>
      <c r="K43" s="16">
        <v>30790.830332528854</v>
      </c>
      <c r="L43" s="16">
        <v>0</v>
      </c>
      <c r="M43" s="16">
        <v>0</v>
      </c>
      <c r="N43" s="16">
        <v>0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C44" s="15" t="s">
        <v>12</v>
      </c>
      <c r="D44" s="16">
        <v>3718.6337004745319</v>
      </c>
      <c r="E44" s="16">
        <v>9367.5172022655624</v>
      </c>
      <c r="F44" s="16">
        <v>17671.550586430752</v>
      </c>
      <c r="G44" s="16">
        <v>22674.326966011187</v>
      </c>
      <c r="H44" s="16">
        <v>21926.396560920926</v>
      </c>
      <c r="I44" s="16">
        <v>27245.930688992739</v>
      </c>
      <c r="J44" s="16">
        <v>28516.718728673972</v>
      </c>
      <c r="K44" s="16">
        <v>30779.427216419419</v>
      </c>
      <c r="L44" s="16">
        <v>0</v>
      </c>
      <c r="M44" s="16">
        <v>0</v>
      </c>
      <c r="N44" s="16">
        <v>0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C45" s="15" t="s">
        <v>12</v>
      </c>
      <c r="D45" s="16">
        <v>3718.6337004745319</v>
      </c>
      <c r="E45" s="16">
        <v>9367.5172022655624</v>
      </c>
      <c r="F45" s="16">
        <v>17671.550586430752</v>
      </c>
      <c r="G45" s="16">
        <v>21353.168140480837</v>
      </c>
      <c r="H45" s="16">
        <v>17208.477198894478</v>
      </c>
      <c r="I45" s="16">
        <v>19832.194716553142</v>
      </c>
      <c r="J45" s="16">
        <v>29251.615746778203</v>
      </c>
      <c r="K45" s="16">
        <v>30591.374514939365</v>
      </c>
      <c r="L45" s="16">
        <v>0</v>
      </c>
      <c r="M45" s="16">
        <v>0</v>
      </c>
      <c r="N45" s="16">
        <v>0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C46" s="15" t="s">
        <v>12</v>
      </c>
      <c r="D46" s="16">
        <v>3718.6337004745319</v>
      </c>
      <c r="E46" s="16">
        <v>9367.5172022655624</v>
      </c>
      <c r="F46" s="16">
        <v>17671.550586430752</v>
      </c>
      <c r="G46" s="16">
        <v>22674.326966011187</v>
      </c>
      <c r="H46" s="16">
        <v>18855.17036596968</v>
      </c>
      <c r="I46" s="16">
        <v>21705.227684509031</v>
      </c>
      <c r="J46" s="16">
        <v>20122.16659673813</v>
      </c>
      <c r="K46" s="16">
        <v>34200.237202510383</v>
      </c>
      <c r="L46" s="16">
        <v>0</v>
      </c>
      <c r="M46" s="16">
        <v>0</v>
      </c>
      <c r="N46" s="16">
        <v>0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C47" s="15" t="s">
        <v>12</v>
      </c>
      <c r="D47" s="16">
        <v>3718.6337004745319</v>
      </c>
      <c r="E47" s="16">
        <v>9367.5172022655624</v>
      </c>
      <c r="F47" s="16">
        <v>17671.550586430752</v>
      </c>
      <c r="G47" s="16">
        <v>21353.168140480844</v>
      </c>
      <c r="H47" s="16">
        <v>17208.477198894478</v>
      </c>
      <c r="I47" s="16">
        <v>19834.441413689459</v>
      </c>
      <c r="J47" s="16">
        <v>29250.356052818956</v>
      </c>
      <c r="K47" s="16">
        <v>30590.883028288616</v>
      </c>
      <c r="L47" s="16">
        <v>0</v>
      </c>
      <c r="M47" s="16">
        <v>0</v>
      </c>
      <c r="N47" s="16">
        <v>0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C48" s="15" t="s">
        <v>12</v>
      </c>
      <c r="D48" s="16">
        <v>3718.6337004745319</v>
      </c>
      <c r="E48" s="16">
        <v>9367.5172022655624</v>
      </c>
      <c r="F48" s="16">
        <v>17671.550586430752</v>
      </c>
      <c r="G48" s="16">
        <v>22674.326966011187</v>
      </c>
      <c r="H48" s="16">
        <v>18855.170365969676</v>
      </c>
      <c r="I48" s="16">
        <v>21705.227684509031</v>
      </c>
      <c r="J48" s="16">
        <v>20122.166596738134</v>
      </c>
      <c r="K48" s="16">
        <v>34200.23720251039</v>
      </c>
      <c r="L48" s="16">
        <v>0</v>
      </c>
      <c r="M48" s="16">
        <v>0</v>
      </c>
      <c r="N48" s="16">
        <v>0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C49" s="15" t="s">
        <v>12</v>
      </c>
      <c r="D49" s="16">
        <v>3718.6337004745319</v>
      </c>
      <c r="E49" s="16">
        <v>9367.5172022655624</v>
      </c>
      <c r="F49" s="16">
        <v>17671.550586430752</v>
      </c>
      <c r="G49" s="16">
        <v>21353.168140480844</v>
      </c>
      <c r="H49" s="16">
        <v>17208.477198894478</v>
      </c>
      <c r="I49" s="16">
        <v>19832.194716553142</v>
      </c>
      <c r="J49" s="16">
        <v>29251.615746778203</v>
      </c>
      <c r="K49" s="16">
        <v>30591.374514939365</v>
      </c>
      <c r="L49" s="16">
        <v>0</v>
      </c>
      <c r="M49" s="16">
        <v>0</v>
      </c>
      <c r="N49" s="16">
        <v>0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C50" s="15" t="s">
        <v>12</v>
      </c>
      <c r="D50" s="16">
        <v>3718.6337004745319</v>
      </c>
      <c r="E50" s="16">
        <v>9367.5172022655624</v>
      </c>
      <c r="F50" s="16">
        <v>17671.550586430752</v>
      </c>
      <c r="G50" s="16">
        <v>22674.326966011187</v>
      </c>
      <c r="H50" s="16">
        <v>18855.17036596968</v>
      </c>
      <c r="I50" s="16">
        <v>21705.227684509031</v>
      </c>
      <c r="J50" s="16">
        <v>20122.166596738134</v>
      </c>
      <c r="K50" s="16">
        <v>34200.237202510383</v>
      </c>
      <c r="L50" s="16">
        <v>0</v>
      </c>
      <c r="M50" s="16">
        <v>0</v>
      </c>
      <c r="N50" s="16">
        <v>0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C51" s="15" t="s">
        <v>12</v>
      </c>
      <c r="D51" s="16">
        <v>3718.6337004745319</v>
      </c>
      <c r="E51" s="16">
        <v>9367.5172022655624</v>
      </c>
      <c r="F51" s="16">
        <v>17671.550586430752</v>
      </c>
      <c r="G51" s="16">
        <v>22333.387667851614</v>
      </c>
      <c r="H51" s="16">
        <v>17784.421891096245</v>
      </c>
      <c r="I51" s="16">
        <v>20023.947514550076</v>
      </c>
      <c r="J51" s="16">
        <v>30690.279970485153</v>
      </c>
      <c r="K51" s="16">
        <v>31619.971510179053</v>
      </c>
      <c r="L51" s="16">
        <v>0</v>
      </c>
      <c r="M51" s="16">
        <v>0</v>
      </c>
      <c r="N51" s="16">
        <v>0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C52" s="15" t="s">
        <v>12</v>
      </c>
      <c r="D52" s="16">
        <v>3718.6337004745319</v>
      </c>
      <c r="E52" s="16">
        <v>9367.5172022655624</v>
      </c>
      <c r="F52" s="16">
        <v>17671.550586430752</v>
      </c>
      <c r="G52" s="16">
        <v>22674.326966011187</v>
      </c>
      <c r="H52" s="16">
        <v>21926.396560920926</v>
      </c>
      <c r="I52" s="16">
        <v>27249.673681362008</v>
      </c>
      <c r="J52" s="16">
        <v>28515.183124493415</v>
      </c>
      <c r="K52" s="16">
        <v>30780.455780112603</v>
      </c>
      <c r="L52" s="16">
        <v>0</v>
      </c>
      <c r="M52" s="16">
        <v>0</v>
      </c>
      <c r="N52" s="16">
        <v>0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C53" s="15" t="s">
        <v>12</v>
      </c>
      <c r="D53" s="16">
        <v>3718.6337004745319</v>
      </c>
      <c r="E53" s="16">
        <v>9367.5172022655624</v>
      </c>
      <c r="F53" s="16">
        <v>17671.550586430752</v>
      </c>
      <c r="G53" s="16">
        <v>22674.326966011187</v>
      </c>
      <c r="H53" s="16">
        <v>20011.120283459073</v>
      </c>
      <c r="I53" s="16">
        <v>22259.053877365634</v>
      </c>
      <c r="J53" s="16">
        <v>20354.065825980004</v>
      </c>
      <c r="K53" s="16">
        <v>35404.481605702313</v>
      </c>
      <c r="L53" s="16">
        <v>0</v>
      </c>
      <c r="M53" s="16">
        <v>0</v>
      </c>
      <c r="N53" s="16">
        <v>0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C54" s="15" t="s">
        <v>12</v>
      </c>
      <c r="D54" s="16">
        <v>3718.6337004745319</v>
      </c>
      <c r="E54" s="16">
        <v>9367.5172022655624</v>
      </c>
      <c r="F54" s="16">
        <v>17671.550586430752</v>
      </c>
      <c r="G54" s="16">
        <v>14825.500634527129</v>
      </c>
      <c r="H54" s="16">
        <v>15854.883025151415</v>
      </c>
      <c r="I54" s="16">
        <v>18529.899880896646</v>
      </c>
      <c r="J54" s="16">
        <v>23641.902634514387</v>
      </c>
      <c r="K54" s="16">
        <v>25061.895451821423</v>
      </c>
      <c r="L54" s="16">
        <v>0</v>
      </c>
      <c r="M54" s="16">
        <v>0</v>
      </c>
      <c r="N54" s="16">
        <v>0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C55" s="15" t="s">
        <v>12</v>
      </c>
      <c r="D55" s="16">
        <v>3718.6337004745319</v>
      </c>
      <c r="E55" s="16">
        <v>9367.5172022655624</v>
      </c>
      <c r="F55" s="16">
        <v>17671.550586430752</v>
      </c>
      <c r="G55" s="16">
        <v>22674.326966011187</v>
      </c>
      <c r="H55" s="16">
        <v>15167.781354620853</v>
      </c>
      <c r="I55" s="16">
        <v>17932.029342468057</v>
      </c>
      <c r="J55" s="16">
        <v>16318.489050622044</v>
      </c>
      <c r="K55" s="16">
        <v>27896.251539750359</v>
      </c>
      <c r="L55" s="16">
        <v>0</v>
      </c>
      <c r="M55" s="16">
        <v>0</v>
      </c>
      <c r="N55" s="16">
        <v>0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C56" s="15" t="s">
        <v>12</v>
      </c>
      <c r="D56" s="16">
        <v>3718.6337004745319</v>
      </c>
      <c r="E56" s="16">
        <v>9367.5172022655624</v>
      </c>
      <c r="F56" s="16">
        <v>17671.550586430752</v>
      </c>
      <c r="G56" s="16">
        <v>21325.397473105699</v>
      </c>
      <c r="H56" s="16">
        <v>17219.587288290979</v>
      </c>
      <c r="I56" s="16">
        <v>19245.99721055675</v>
      </c>
      <c r="J56" s="16">
        <v>30209.794398752732</v>
      </c>
      <c r="K56" s="16">
        <v>30292.147809881797</v>
      </c>
      <c r="L56" s="16">
        <v>0</v>
      </c>
      <c r="M56" s="16">
        <v>0</v>
      </c>
      <c r="N56" s="16">
        <v>0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C57" s="15" t="s">
        <v>12</v>
      </c>
      <c r="D57" s="16">
        <v>3718.6337004745319</v>
      </c>
      <c r="E57" s="16">
        <v>9367.5172022655624</v>
      </c>
      <c r="F57" s="16">
        <v>17671.550586430752</v>
      </c>
      <c r="G57" s="16">
        <v>22674.326966011187</v>
      </c>
      <c r="H57" s="16">
        <v>18802.109143966911</v>
      </c>
      <c r="I57" s="16">
        <v>21523.641549804655</v>
      </c>
      <c r="J57" s="16">
        <v>20297.348294865074</v>
      </c>
      <c r="K57" s="16">
        <v>34141.02571792934</v>
      </c>
      <c r="L57" s="16">
        <v>0</v>
      </c>
      <c r="M57" s="16">
        <v>0</v>
      </c>
      <c r="N57" s="16">
        <v>0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C58" s="15" t="s">
        <v>12</v>
      </c>
      <c r="D58" s="16">
        <v>3718.6337004745319</v>
      </c>
      <c r="E58" s="16">
        <v>9367.5172022655624</v>
      </c>
      <c r="F58" s="16">
        <v>17671.550586430752</v>
      </c>
      <c r="G58" s="16">
        <v>22686.260299869624</v>
      </c>
      <c r="H58" s="16">
        <v>21635.946237800385</v>
      </c>
      <c r="I58" s="16">
        <v>27319.365183511185</v>
      </c>
      <c r="J58" s="16">
        <v>28351.433974797277</v>
      </c>
      <c r="K58" s="16">
        <v>30549.688161348069</v>
      </c>
      <c r="L58" s="16">
        <v>0</v>
      </c>
      <c r="M58" s="16">
        <v>0</v>
      </c>
      <c r="N58" s="16">
        <v>0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C59" s="15" t="s">
        <v>12</v>
      </c>
      <c r="D59" s="16">
        <v>3718.6337004745319</v>
      </c>
      <c r="E59" s="16">
        <v>9367.5172022655624</v>
      </c>
      <c r="F59" s="16">
        <v>17671.550586430752</v>
      </c>
      <c r="G59" s="16">
        <v>22674.326966011187</v>
      </c>
      <c r="H59" s="16">
        <v>21794.985464673944</v>
      </c>
      <c r="I59" s="16">
        <v>26953.980770780436</v>
      </c>
      <c r="J59" s="16">
        <v>27472.807550721336</v>
      </c>
      <c r="K59" s="16">
        <v>31003.276183385526</v>
      </c>
      <c r="L59" s="16">
        <v>0</v>
      </c>
      <c r="M59" s="16">
        <v>0</v>
      </c>
      <c r="N59" s="16">
        <v>0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C60" s="15" t="s">
        <v>12</v>
      </c>
      <c r="D60" s="16">
        <v>3718.6337004745319</v>
      </c>
      <c r="E60" s="16">
        <v>9367.5172022655624</v>
      </c>
      <c r="F60" s="16">
        <v>17671.550586430752</v>
      </c>
      <c r="G60" s="16">
        <v>22686.260299869624</v>
      </c>
      <c r="H60" s="16">
        <v>21625.964831626145</v>
      </c>
      <c r="I60" s="16">
        <v>27324.96162855902</v>
      </c>
      <c r="J60" s="16">
        <v>28358.466398931076</v>
      </c>
      <c r="K60" s="16">
        <v>30546.190007509602</v>
      </c>
      <c r="L60" s="16">
        <v>0</v>
      </c>
      <c r="M60" s="16">
        <v>0</v>
      </c>
      <c r="N60" s="16">
        <v>0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C61" s="15" t="s">
        <v>12</v>
      </c>
      <c r="D61" s="16">
        <v>3718.6337004745319</v>
      </c>
      <c r="E61" s="16">
        <v>9367.5172022655624</v>
      </c>
      <c r="F61" s="16">
        <v>17671.550586430752</v>
      </c>
      <c r="G61" s="16">
        <v>22674.326966011187</v>
      </c>
      <c r="H61" s="16">
        <v>21794.985464673944</v>
      </c>
      <c r="I61" s="16">
        <v>26959.122488698526</v>
      </c>
      <c r="J61" s="16">
        <v>27469.924656139381</v>
      </c>
      <c r="K61" s="16">
        <v>31004.892585005175</v>
      </c>
      <c r="L61" s="16">
        <v>0</v>
      </c>
      <c r="M61" s="16">
        <v>0</v>
      </c>
      <c r="N61" s="16">
        <v>0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C62" s="15" t="s">
        <v>12</v>
      </c>
      <c r="D62" s="16">
        <v>3718.6337004745319</v>
      </c>
      <c r="E62" s="16">
        <v>9367.5172022655624</v>
      </c>
      <c r="F62" s="16">
        <v>17671.550586430752</v>
      </c>
      <c r="G62" s="16">
        <v>22686.260299869624</v>
      </c>
      <c r="H62" s="16">
        <v>21635.946237800395</v>
      </c>
      <c r="I62" s="16">
        <v>27319.365183511181</v>
      </c>
      <c r="J62" s="16">
        <v>28351.433974797281</v>
      </c>
      <c r="K62" s="16">
        <v>30549.688161348065</v>
      </c>
      <c r="L62" s="16">
        <v>0</v>
      </c>
      <c r="M62" s="16">
        <v>0</v>
      </c>
      <c r="N62" s="16">
        <v>0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C63" s="15" t="s">
        <v>12</v>
      </c>
      <c r="D63" s="16">
        <v>3718.6337004745319</v>
      </c>
      <c r="E63" s="16">
        <v>9367.5172022655624</v>
      </c>
      <c r="F63" s="16">
        <v>17671.550586430752</v>
      </c>
      <c r="G63" s="16">
        <v>22755.180767981023</v>
      </c>
      <c r="H63" s="16">
        <v>21751.391831288223</v>
      </c>
      <c r="I63" s="16">
        <v>27510.896957166009</v>
      </c>
      <c r="J63" s="16">
        <v>28514.72812524491</v>
      </c>
      <c r="K63" s="16">
        <v>30801.800942271537</v>
      </c>
      <c r="L63" s="16">
        <v>0</v>
      </c>
      <c r="M63" s="16">
        <v>0</v>
      </c>
      <c r="N63" s="16">
        <v>0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C64" s="15" t="s">
        <v>12</v>
      </c>
      <c r="D64" s="16">
        <v>3718.6337004745319</v>
      </c>
      <c r="E64" s="16">
        <v>9367.5172022655624</v>
      </c>
      <c r="F64" s="16">
        <v>17671.550586430752</v>
      </c>
      <c r="G64" s="16">
        <v>22674.326966011187</v>
      </c>
      <c r="H64" s="16">
        <v>21794.985464673948</v>
      </c>
      <c r="I64" s="16">
        <v>26953.980770780436</v>
      </c>
      <c r="J64" s="16">
        <v>27472.807550721336</v>
      </c>
      <c r="K64" s="16">
        <v>31003.276183385522</v>
      </c>
      <c r="L64" s="16">
        <v>0</v>
      </c>
      <c r="M64" s="16">
        <v>0</v>
      </c>
      <c r="N64" s="16">
        <v>0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C65" s="15" t="s">
        <v>12</v>
      </c>
      <c r="D65" s="16">
        <v>3718.6337004745319</v>
      </c>
      <c r="E65" s="16">
        <v>9367.5172022655624</v>
      </c>
      <c r="F65" s="16">
        <v>17671.550586430752</v>
      </c>
      <c r="G65" s="16">
        <v>23214.804730194384</v>
      </c>
      <c r="H65" s="16">
        <v>22287.889405598064</v>
      </c>
      <c r="I65" s="16">
        <v>28397.437161835631</v>
      </c>
      <c r="J65" s="16">
        <v>29416.029220253266</v>
      </c>
      <c r="K65" s="16">
        <v>31792.089705556464</v>
      </c>
      <c r="L65" s="16">
        <v>0</v>
      </c>
      <c r="M65" s="16">
        <v>0</v>
      </c>
      <c r="N65" s="16">
        <v>0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C66" s="15" t="s">
        <v>12</v>
      </c>
      <c r="D66" s="16">
        <v>3718.6337004745319</v>
      </c>
      <c r="E66" s="16">
        <v>9367.5172022655624</v>
      </c>
      <c r="F66" s="16">
        <v>17671.550586430752</v>
      </c>
      <c r="G66" s="16">
        <v>22674.326966011187</v>
      </c>
      <c r="H66" s="16">
        <v>22433.132364769801</v>
      </c>
      <c r="I66" s="16">
        <v>27988.787651148905</v>
      </c>
      <c r="J66" s="16">
        <v>28838.608231182192</v>
      </c>
      <c r="K66" s="16">
        <v>32186.816716756915</v>
      </c>
      <c r="L66" s="16">
        <v>0</v>
      </c>
      <c r="M66" s="16">
        <v>0</v>
      </c>
      <c r="N66" s="16">
        <v>0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C67" s="15" t="s">
        <v>12</v>
      </c>
      <c r="D67" s="16">
        <v>3718.6337004745319</v>
      </c>
      <c r="E67" s="16">
        <v>9367.5172022655624</v>
      </c>
      <c r="F67" s="16">
        <v>17671.550586430752</v>
      </c>
      <c r="G67" s="16">
        <v>15426.11757417194</v>
      </c>
      <c r="H67" s="16">
        <v>19535.424988175415</v>
      </c>
      <c r="I67" s="16">
        <v>21789.887341767018</v>
      </c>
      <c r="J67" s="16">
        <v>23346.522922313201</v>
      </c>
      <c r="K67" s="16">
        <v>24941.541952188651</v>
      </c>
      <c r="L67" s="16">
        <v>0</v>
      </c>
      <c r="M67" s="16">
        <v>0</v>
      </c>
      <c r="N67" s="16">
        <v>0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C68" s="15" t="s">
        <v>12</v>
      </c>
      <c r="D68" s="16">
        <v>3718.6337004745319</v>
      </c>
      <c r="E68" s="16">
        <v>9367.5172022655624</v>
      </c>
      <c r="F68" s="16">
        <v>17671.550586430752</v>
      </c>
      <c r="G68" s="16">
        <v>22674.326966011187</v>
      </c>
      <c r="H68" s="16">
        <v>17528.189224653921</v>
      </c>
      <c r="I68" s="16">
        <v>22120.302468366797</v>
      </c>
      <c r="J68" s="16">
        <v>22479.925234479801</v>
      </c>
      <c r="K68" s="16">
        <v>25404.224862212039</v>
      </c>
      <c r="L68" s="16">
        <v>0</v>
      </c>
      <c r="M68" s="16">
        <v>0</v>
      </c>
      <c r="N68" s="16">
        <v>0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C69" s="15" t="s">
        <v>12</v>
      </c>
      <c r="D69" s="16">
        <v>3718.6337004745319</v>
      </c>
      <c r="E69" s="16">
        <v>9367.5172022655624</v>
      </c>
      <c r="F69" s="16">
        <v>17671.550586430752</v>
      </c>
      <c r="G69" s="16">
        <v>22686.26029986962</v>
      </c>
      <c r="H69" s="16">
        <v>21635.889104565198</v>
      </c>
      <c r="I69" s="16">
        <v>27318.375997004659</v>
      </c>
      <c r="J69" s="16">
        <v>28351.988598848158</v>
      </c>
      <c r="K69" s="16">
        <v>30549.377190832613</v>
      </c>
      <c r="L69" s="16">
        <v>0</v>
      </c>
      <c r="M69" s="16">
        <v>0</v>
      </c>
      <c r="N69" s="16">
        <v>0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C70" s="15" t="s">
        <v>12</v>
      </c>
      <c r="D70" s="16">
        <v>3718.6337004745319</v>
      </c>
      <c r="E70" s="16">
        <v>9367.5172022655624</v>
      </c>
      <c r="F70" s="16">
        <v>17671.550586430752</v>
      </c>
      <c r="G70" s="16">
        <v>22674.326966011187</v>
      </c>
      <c r="H70" s="16">
        <v>21792.960796241681</v>
      </c>
      <c r="I70" s="16">
        <v>26954.649575973945</v>
      </c>
      <c r="J70" s="16">
        <v>27474.320586578709</v>
      </c>
      <c r="K70" s="16">
        <v>31003.550793043287</v>
      </c>
      <c r="L70" s="16">
        <v>0</v>
      </c>
      <c r="M70" s="16">
        <v>0</v>
      </c>
      <c r="N70" s="16">
        <v>0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C71" s="15" t="s">
        <v>12</v>
      </c>
      <c r="D71" s="16">
        <v>3718.6337004745319</v>
      </c>
      <c r="E71" s="16">
        <v>9367.5172022655624</v>
      </c>
      <c r="F71" s="16">
        <v>17671.550586430752</v>
      </c>
      <c r="G71" s="16">
        <v>22674.326966011187</v>
      </c>
      <c r="H71" s="16">
        <v>21926.396560920926</v>
      </c>
      <c r="I71" s="16">
        <v>27249.673681362008</v>
      </c>
      <c r="J71" s="16">
        <v>28517.327210450654</v>
      </c>
      <c r="K71" s="16">
        <v>30781.948540211699</v>
      </c>
      <c r="L71" s="16">
        <v>0</v>
      </c>
      <c r="M71" s="16">
        <v>0</v>
      </c>
      <c r="N71" s="16">
        <v>0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C72" s="15" t="s">
        <v>12</v>
      </c>
      <c r="D72" s="16">
        <v>3718.6337004745319</v>
      </c>
      <c r="E72" s="16">
        <v>9367.5172022655624</v>
      </c>
      <c r="F72" s="16">
        <v>17671.550586430752</v>
      </c>
      <c r="G72" s="16">
        <v>22751.322489940037</v>
      </c>
      <c r="H72" s="16">
        <v>21753.555117768967</v>
      </c>
      <c r="I72" s="16">
        <v>27509.354580199186</v>
      </c>
      <c r="J72" s="16">
        <v>28516.532384175054</v>
      </c>
      <c r="K72" s="16">
        <v>30786.34560224288</v>
      </c>
      <c r="L72" s="16">
        <v>0</v>
      </c>
      <c r="M72" s="16">
        <v>0</v>
      </c>
      <c r="N72" s="16">
        <v>0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C73" s="15" t="s">
        <v>12</v>
      </c>
      <c r="D73" s="16">
        <v>3718.6337004745319</v>
      </c>
      <c r="E73" s="16">
        <v>9367.5172022655624</v>
      </c>
      <c r="F73" s="16">
        <v>17671.550586430752</v>
      </c>
      <c r="G73" s="16">
        <v>22674.326966011187</v>
      </c>
      <c r="H73" s="16">
        <v>21926.396560920926</v>
      </c>
      <c r="I73" s="16">
        <v>27249.673681362008</v>
      </c>
      <c r="J73" s="16">
        <v>28515.183124493393</v>
      </c>
      <c r="K73" s="16">
        <v>30780.455780112625</v>
      </c>
      <c r="L73" s="16">
        <v>0</v>
      </c>
      <c r="M73" s="16">
        <v>0</v>
      </c>
      <c r="N73" s="16">
        <v>0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C74" s="15" t="s">
        <v>12</v>
      </c>
      <c r="D74" s="16">
        <v>3718.6337004745319</v>
      </c>
      <c r="E74" s="16">
        <v>9367.5172022655624</v>
      </c>
      <c r="F74" s="16">
        <v>17671.550586430752</v>
      </c>
      <c r="G74" s="16">
        <v>23308.104083554383</v>
      </c>
      <c r="H74" s="16">
        <v>22314.31792973775</v>
      </c>
      <c r="I74" s="16">
        <v>28423.655126562713</v>
      </c>
      <c r="J74" s="16">
        <v>29552.232848444764</v>
      </c>
      <c r="K74" s="16">
        <v>31857.451664458989</v>
      </c>
      <c r="L74" s="16">
        <v>0</v>
      </c>
      <c r="M74" s="16">
        <v>0</v>
      </c>
      <c r="N74" s="16">
        <v>0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C75" s="15" t="s">
        <v>12</v>
      </c>
      <c r="D75" s="16">
        <v>3718.6337004745319</v>
      </c>
      <c r="E75" s="16">
        <v>9367.5172022655624</v>
      </c>
      <c r="F75" s="16">
        <v>17671.550586430752</v>
      </c>
      <c r="G75" s="16">
        <v>22674.326966011187</v>
      </c>
      <c r="H75" s="16">
        <v>22574.344727684333</v>
      </c>
      <c r="I75" s="16">
        <v>28262.258127105462</v>
      </c>
      <c r="J75" s="16">
        <v>29491.250468311846</v>
      </c>
      <c r="K75" s="16">
        <v>31851.632048296298</v>
      </c>
      <c r="L75" s="16">
        <v>0</v>
      </c>
      <c r="M75" s="16">
        <v>0</v>
      </c>
      <c r="N75" s="16">
        <v>0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C76" s="15" t="s">
        <v>12</v>
      </c>
      <c r="D76" s="16">
        <v>3718.6337004745319</v>
      </c>
      <c r="E76" s="16">
        <v>9367.5172022655624</v>
      </c>
      <c r="F76" s="16">
        <v>17671.550586430752</v>
      </c>
      <c r="G76" s="16">
        <v>15492.616674318951</v>
      </c>
      <c r="H76" s="16">
        <v>19546.196894221215</v>
      </c>
      <c r="I76" s="16">
        <v>21965.982125357663</v>
      </c>
      <c r="J76" s="16">
        <v>23397.639180771828</v>
      </c>
      <c r="K76" s="16">
        <v>25157.570305063364</v>
      </c>
      <c r="L76" s="16">
        <v>0</v>
      </c>
      <c r="M76" s="16">
        <v>0</v>
      </c>
      <c r="N76" s="16">
        <v>0</v>
      </c>
    </row>
  </sheetData>
  <conditionalFormatting sqref="A623:XFD1048576 A77:A622 D77:XFD622 A1:XFD18 A20:XFD76 N19:XFD19">
    <cfRule type="expression" dxfId="6" priority="2">
      <formula>_xlfn.ISFORMULA(A1)</formula>
    </cfRule>
  </conditionalFormatting>
  <conditionalFormatting sqref="A19:M19">
    <cfRule type="expression" dxfId="5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FED9A9-6484-4802-8DC7-64057FD228B2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17C4-69D0-482C-9DD1-B89FE5D5F6F3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D14" sqref="D14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250</v>
      </c>
    </row>
    <row r="2" spans="1:4" s="14" customFormat="1" x14ac:dyDescent="0.3">
      <c r="A2" s="5" t="s">
        <v>5</v>
      </c>
      <c r="B2" s="14" t="s">
        <v>251</v>
      </c>
    </row>
    <row r="3" spans="1:4" s="14" customFormat="1" x14ac:dyDescent="0.3">
      <c r="A3" s="5" t="s">
        <v>6</v>
      </c>
      <c r="B3" s="14" t="s">
        <v>249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259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260</v>
      </c>
    </row>
    <row r="8" spans="1:4" s="14" customFormat="1" x14ac:dyDescent="0.3">
      <c r="A8" s="5"/>
      <c r="B8" s="14" t="s">
        <v>191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258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$D$8:$L577</v>
      </c>
    </row>
    <row r="12" spans="1:4" s="14" customFormat="1" x14ac:dyDescent="0.3">
      <c r="A12" s="5" t="s">
        <v>185</v>
      </c>
      <c r="B12" s="14" t="s">
        <v>81</v>
      </c>
    </row>
    <row r="13" spans="1:4" s="5" customFormat="1" x14ac:dyDescent="0.3">
      <c r="A13" s="5" t="s">
        <v>2</v>
      </c>
      <c r="B13" s="5" t="s">
        <v>299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TIAM BAU - No Policy Action</v>
      </c>
      <c r="C19" s="21" t="str">
        <f>INDEX('R1. Scenario specifications'!$C$11:$C$49,MATCH(C$20,'R1. Scenario specifications'!$A$11:$A$49,0))</f>
        <v>Vivid BAU - WEO Current Policies Scenario emissions pathway run through TIAM</v>
      </c>
      <c r="D19" s="21" t="str">
        <f>INDEX('R1. Scenario specifications'!$C$11:$C$49,MATCH(D$20,'R1. Scenario specifications'!$A$11:$A$49,0))</f>
        <v>Vivid Paris NDCs - WEO New Policies Scenario emissions pathway run through TIAM</v>
      </c>
      <c r="E19" s="21" t="str">
        <f>INDEX('R1. Scenario specifications'!$C$11:$C$49,MATCH(E$20,'R1. Scenario specifications'!$A$11:$A$49,0))</f>
        <v>Current 2DS, 2020 start, 'Expect the Unexpected'</v>
      </c>
      <c r="F19" s="21" t="str">
        <f>INDEX('R1. Scenario specifications'!$C$11:$C$49,MATCH(F$20,'R1. Scenario specifications'!$A$11:$A$49,0))</f>
        <v>Current 2DS, 2030 start, 'Expect the Unexpected'</v>
      </c>
      <c r="G19" s="21" t="str">
        <f>INDEX('R1. Scenario specifications'!$C$11:$C$49,MATCH(G$20,'R1. Scenario specifications'!$A$11:$A$49,0))</f>
        <v>Current 1.5DS, 2020 start, 'Expect the Unexpected'</v>
      </c>
      <c r="H19" s="21" t="str">
        <f>INDEX('R1. Scenario specifications'!$C$11:$C$49,MATCH(H$20,'R1. Scenario specifications'!$A$11:$A$49,0))</f>
        <v>Current 1.5DS, 2030 start, 'Expect the Unexpected'</v>
      </c>
      <c r="I19" s="21" t="str">
        <f>INDEX('R1. Scenario specifications'!$C$11:$C$49,MATCH(I$20,'R1. Scenario specifications'!$A$11:$A$49,0))</f>
        <v>Current 1.75DS, 2020 start, 'Expect the Unexpected'</v>
      </c>
      <c r="J19" s="21" t="str">
        <f>INDEX('R1. Scenario specifications'!$C$11:$C$49,MATCH(J$20,'R1. Scenario specifications'!$A$11:$A$49,0))</f>
        <v>Current 1.75DS, 2030 start, 'Expect the Unexpected'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11</v>
      </c>
      <c r="C20" s="20" t="s">
        <v>13</v>
      </c>
      <c r="D20" s="20" t="s">
        <v>14</v>
      </c>
      <c r="E20" s="20" t="s">
        <v>15</v>
      </c>
      <c r="F20" s="20" t="s">
        <v>26</v>
      </c>
      <c r="G20" s="20" t="s">
        <v>19</v>
      </c>
      <c r="H20" s="20" t="s">
        <v>20</v>
      </c>
      <c r="I20" s="20" t="s">
        <v>32</v>
      </c>
      <c r="J20" s="20" t="s">
        <v>33</v>
      </c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 t="shared" ref="B24:M24" si="1">IF(ISBLANK(B20),"",B20)</f>
        <v>Vivid_0A</v>
      </c>
      <c r="C24" s="15" t="str">
        <f t="shared" si="1"/>
        <v>Vivid_0A_BAU</v>
      </c>
      <c r="D24" s="15" t="str">
        <f t="shared" si="1"/>
        <v>Vivid_0B</v>
      </c>
      <c r="E24" s="15" t="str">
        <f t="shared" si="1"/>
        <v>Vivid_1</v>
      </c>
      <c r="F24" s="15" t="str">
        <f t="shared" si="1"/>
        <v>Vivid_2</v>
      </c>
      <c r="G24" s="15" t="str">
        <f t="shared" si="1"/>
        <v>Vivid_13</v>
      </c>
      <c r="H24" s="15" t="str">
        <f t="shared" si="1"/>
        <v>Vivid_14</v>
      </c>
      <c r="I24" s="15" t="str">
        <f t="shared" si="1"/>
        <v>Vivid_25</v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A25" s="15">
        <v>2012</v>
      </c>
      <c r="B25" s="16">
        <f>INDEX($D$38:$N$76,MATCH(B$24,$B$38:$B$76,0),MATCH($A25,$D$37:$N$37,0))</f>
        <v>0</v>
      </c>
      <c r="C25" s="16">
        <f t="shared" ref="C25:M25" si="2">INDEX($D$38:$N$76,MATCH(C$24,$B$38:$B$76,0),MATCH($A25,$D$37:$N$37,0))</f>
        <v>0</v>
      </c>
      <c r="D25" s="16">
        <f t="shared" si="2"/>
        <v>0</v>
      </c>
      <c r="E25" s="16">
        <f t="shared" si="2"/>
        <v>0</v>
      </c>
      <c r="F25" s="16">
        <f t="shared" si="2"/>
        <v>0</v>
      </c>
      <c r="G25" s="16">
        <f t="shared" si="2"/>
        <v>0</v>
      </c>
      <c r="H25" s="16">
        <f t="shared" si="2"/>
        <v>0</v>
      </c>
      <c r="I25" s="16">
        <f t="shared" si="2"/>
        <v>0</v>
      </c>
      <c r="J25" s="16" t="e">
        <f t="shared" si="2"/>
        <v>#N/A</v>
      </c>
      <c r="K25" s="16" t="e">
        <f t="shared" si="2"/>
        <v>#N/A</v>
      </c>
      <c r="L25" s="16" t="e">
        <f t="shared" si="2"/>
        <v>#N/A</v>
      </c>
      <c r="M25" s="16" t="e">
        <f t="shared" si="2"/>
        <v>#N/A</v>
      </c>
      <c r="P25" s="18"/>
      <c r="Q25" s="18"/>
      <c r="R25" s="18"/>
    </row>
    <row r="26" spans="1:18" x14ac:dyDescent="0.3">
      <c r="A26" s="15">
        <v>2020</v>
      </c>
      <c r="B26" s="16">
        <f t="shared" ref="B26:M34" si="3">INDEX($D$38:$N$76,MATCH(B$24,$B$38:$B$76,0),MATCH($A26,$D$37:$N$37,0))</f>
        <v>0</v>
      </c>
      <c r="C26" s="16">
        <f t="shared" si="3"/>
        <v>0.71341358697720481</v>
      </c>
      <c r="D26" s="16">
        <f t="shared" si="3"/>
        <v>0.71755409231297629</v>
      </c>
      <c r="E26" s="16">
        <f t="shared" si="3"/>
        <v>0.71755409231297629</v>
      </c>
      <c r="F26" s="16">
        <f t="shared" si="3"/>
        <v>0.71755409231297629</v>
      </c>
      <c r="G26" s="16">
        <f t="shared" si="3"/>
        <v>0.71755409231297629</v>
      </c>
      <c r="H26" s="16">
        <f t="shared" si="3"/>
        <v>0.71755409231297629</v>
      </c>
      <c r="I26" s="16">
        <f t="shared" si="3"/>
        <v>0.71755409231297629</v>
      </c>
      <c r="J26" s="16" t="e">
        <f t="shared" si="3"/>
        <v>#N/A</v>
      </c>
      <c r="K26" s="16" t="e">
        <f t="shared" si="3"/>
        <v>#N/A</v>
      </c>
      <c r="L26" s="16" t="e">
        <f t="shared" si="3"/>
        <v>#N/A</v>
      </c>
      <c r="M26" s="16" t="e">
        <f t="shared" si="3"/>
        <v>#N/A</v>
      </c>
      <c r="P26" s="18"/>
      <c r="Q26" s="18"/>
      <c r="R26" s="18"/>
    </row>
    <row r="27" spans="1:18" x14ac:dyDescent="0.3">
      <c r="A27" s="15">
        <v>2030</v>
      </c>
      <c r="B27" s="16">
        <f t="shared" si="3"/>
        <v>0</v>
      </c>
      <c r="C27" s="16">
        <f t="shared" si="3"/>
        <v>0.76603870601945134</v>
      </c>
      <c r="D27" s="16">
        <f t="shared" si="3"/>
        <v>0.77137555254252255</v>
      </c>
      <c r="E27" s="16">
        <f t="shared" si="3"/>
        <v>1.2789165138578475</v>
      </c>
      <c r="F27" s="16">
        <f t="shared" si="3"/>
        <v>0.77137555254252255</v>
      </c>
      <c r="G27" s="16">
        <f t="shared" si="3"/>
        <v>1.5628970631723478</v>
      </c>
      <c r="H27" s="16">
        <f t="shared" si="3"/>
        <v>0.77137555254252255</v>
      </c>
      <c r="I27" s="16">
        <f t="shared" si="3"/>
        <v>1.3987551791996784</v>
      </c>
      <c r="J27" s="16" t="e">
        <f t="shared" si="3"/>
        <v>#N/A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0</v>
      </c>
      <c r="C28" s="16">
        <f t="shared" si="3"/>
        <v>0</v>
      </c>
      <c r="D28" s="16">
        <f t="shared" si="3"/>
        <v>0.76490155545529392</v>
      </c>
      <c r="E28" s="16">
        <f t="shared" si="3"/>
        <v>2.0368365043023511</v>
      </c>
      <c r="F28" s="16">
        <f t="shared" si="3"/>
        <v>1.957434674701821</v>
      </c>
      <c r="G28" s="16">
        <f t="shared" si="3"/>
        <v>3.9408500119639367</v>
      </c>
      <c r="H28" s="16">
        <f t="shared" si="3"/>
        <v>3.9408500119668068</v>
      </c>
      <c r="I28" s="16">
        <f t="shared" si="3"/>
        <v>2.9885275593111271</v>
      </c>
      <c r="J28" s="16" t="e">
        <f t="shared" si="3"/>
        <v>#N/A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0</v>
      </c>
      <c r="C29" s="16">
        <f t="shared" si="3"/>
        <v>0</v>
      </c>
      <c r="D29" s="16">
        <f t="shared" si="3"/>
        <v>0.75320026247073057</v>
      </c>
      <c r="E29" s="16">
        <f t="shared" si="3"/>
        <v>4.0419963278769595</v>
      </c>
      <c r="F29" s="16">
        <f t="shared" si="3"/>
        <v>4.110959127405776</v>
      </c>
      <c r="G29" s="16">
        <f t="shared" si="3"/>
        <v>9.6268645944247915</v>
      </c>
      <c r="H29" s="16">
        <f t="shared" si="3"/>
        <v>10.350000000000009</v>
      </c>
      <c r="I29" s="16">
        <f t="shared" si="3"/>
        <v>9.0413177143816981</v>
      </c>
      <c r="J29" s="16" t="e">
        <f t="shared" si="3"/>
        <v>#N/A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0</v>
      </c>
      <c r="C30" s="16">
        <f t="shared" si="3"/>
        <v>0</v>
      </c>
      <c r="D30" s="16">
        <f t="shared" si="3"/>
        <v>0.94000032921108556</v>
      </c>
      <c r="E30" s="16">
        <f t="shared" si="3"/>
        <v>8.3126525745058117</v>
      </c>
      <c r="F30" s="16">
        <f t="shared" si="3"/>
        <v>9.4136322759437174</v>
      </c>
      <c r="G30" s="16">
        <f t="shared" si="3"/>
        <v>20.73980448174116</v>
      </c>
      <c r="H30" s="16">
        <f t="shared" si="3"/>
        <v>19.095594000511635</v>
      </c>
      <c r="I30" s="16">
        <f t="shared" si="3"/>
        <v>14.591863887462758</v>
      </c>
      <c r="J30" s="16" t="e">
        <f t="shared" si="3"/>
        <v>#N/A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0</v>
      </c>
      <c r="C31" s="16">
        <f t="shared" si="3"/>
        <v>0</v>
      </c>
      <c r="D31" s="16">
        <f t="shared" si="3"/>
        <v>0</v>
      </c>
      <c r="E31" s="16">
        <f t="shared" si="3"/>
        <v>15.144284779713274</v>
      </c>
      <c r="F31" s="16">
        <f t="shared" si="3"/>
        <v>14.690601106734666</v>
      </c>
      <c r="G31" s="16">
        <f t="shared" si="3"/>
        <v>20.025219156428488</v>
      </c>
      <c r="H31" s="16">
        <f t="shared" si="3"/>
        <v>11.935449455767792</v>
      </c>
      <c r="I31" s="16">
        <f t="shared" si="3"/>
        <v>20.622378311889566</v>
      </c>
      <c r="J31" s="16" t="e">
        <f t="shared" si="3"/>
        <v>#N/A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0</v>
      </c>
      <c r="C32" s="16">
        <f t="shared" si="3"/>
        <v>0</v>
      </c>
      <c r="D32" s="16">
        <f t="shared" si="3"/>
        <v>0</v>
      </c>
      <c r="E32" s="16">
        <f t="shared" si="3"/>
        <v>21.13427110495973</v>
      </c>
      <c r="F32" s="16">
        <f t="shared" si="3"/>
        <v>21.360005880665621</v>
      </c>
      <c r="G32" s="16">
        <f t="shared" si="3"/>
        <v>23.042969492720196</v>
      </c>
      <c r="H32" s="16">
        <f t="shared" si="3"/>
        <v>13.67442502669377</v>
      </c>
      <c r="I32" s="16">
        <f t="shared" si="3"/>
        <v>23.947797120617043</v>
      </c>
      <c r="J32" s="16" t="e">
        <f t="shared" si="3"/>
        <v>#N/A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0</v>
      </c>
      <c r="C33" s="16">
        <f t="shared" si="3"/>
        <v>0</v>
      </c>
      <c r="D33" s="16">
        <f t="shared" si="3"/>
        <v>0</v>
      </c>
      <c r="E33" s="16">
        <f t="shared" si="3"/>
        <v>25.175254499328389</v>
      </c>
      <c r="F33" s="16">
        <f t="shared" si="3"/>
        <v>25.169431625638389</v>
      </c>
      <c r="G33" s="16">
        <f t="shared" si="3"/>
        <v>25.120277763801358</v>
      </c>
      <c r="H33" s="16">
        <f t="shared" si="3"/>
        <v>15.272574855316881</v>
      </c>
      <c r="I33" s="16">
        <f t="shared" si="3"/>
        <v>24.549097830289313</v>
      </c>
      <c r="J33" s="16" t="e">
        <f t="shared" si="3"/>
        <v>#N/A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0</v>
      </c>
      <c r="C34" s="16">
        <f t="shared" si="3"/>
        <v>0</v>
      </c>
      <c r="D34" s="16">
        <f t="shared" si="3"/>
        <v>0</v>
      </c>
      <c r="E34" s="16">
        <f t="shared" si="3"/>
        <v>25.908562938062559</v>
      </c>
      <c r="F34" s="16">
        <f t="shared" si="3"/>
        <v>25.469572273219228</v>
      </c>
      <c r="G34" s="16">
        <f t="shared" si="3"/>
        <v>25.526571407921416</v>
      </c>
      <c r="H34" s="16">
        <f t="shared" si="3"/>
        <v>20.561257093022611</v>
      </c>
      <c r="I34" s="16">
        <f t="shared" si="3"/>
        <v>25.69501535665221</v>
      </c>
      <c r="J34" s="16" t="e">
        <f t="shared" si="3"/>
        <v>#N/A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D37" s="15">
        <v>2007</v>
      </c>
      <c r="E37" s="15">
        <v>2012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>
        <v>0</v>
      </c>
      <c r="E39" s="16">
        <v>0</v>
      </c>
      <c r="F39" s="16">
        <v>0.71341358697720481</v>
      </c>
      <c r="G39" s="16">
        <v>0.76603870601945134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>
        <v>0</v>
      </c>
      <c r="E40" s="16">
        <v>0</v>
      </c>
      <c r="F40" s="16">
        <v>0.71755409231297629</v>
      </c>
      <c r="G40" s="16">
        <v>0.77137555254252255</v>
      </c>
      <c r="H40" s="16">
        <v>0.76490155545529392</v>
      </c>
      <c r="I40" s="16">
        <v>0.75320026247073057</v>
      </c>
      <c r="J40" s="16">
        <v>0.94000032921108556</v>
      </c>
      <c r="K40" s="16">
        <v>0</v>
      </c>
      <c r="L40" s="16">
        <v>0</v>
      </c>
      <c r="M40" s="16">
        <v>0</v>
      </c>
      <c r="N40" s="16">
        <v>0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>
        <v>0</v>
      </c>
      <c r="E41" s="16">
        <v>0</v>
      </c>
      <c r="F41" s="16">
        <v>0.71755409231297629</v>
      </c>
      <c r="G41" s="16">
        <v>1.2789165138578475</v>
      </c>
      <c r="H41" s="16">
        <v>2.0368365043023511</v>
      </c>
      <c r="I41" s="16">
        <v>4.0419963278769595</v>
      </c>
      <c r="J41" s="16">
        <v>8.3126525745058117</v>
      </c>
      <c r="K41" s="16">
        <v>15.144284779713274</v>
      </c>
      <c r="L41" s="16">
        <v>21.13427110495973</v>
      </c>
      <c r="M41" s="16">
        <v>25.175254499328389</v>
      </c>
      <c r="N41" s="16">
        <v>25.908562938062559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>
        <v>0</v>
      </c>
      <c r="E42" s="16">
        <v>0</v>
      </c>
      <c r="F42" s="16">
        <v>0.71755409231297629</v>
      </c>
      <c r="G42" s="16">
        <v>0.77137555254252255</v>
      </c>
      <c r="H42" s="16">
        <v>0.95832013265331162</v>
      </c>
      <c r="I42" s="16">
        <v>2.5849727527218698</v>
      </c>
      <c r="J42" s="16">
        <v>5.4549831695119977</v>
      </c>
      <c r="K42" s="16">
        <v>10.821598032596073</v>
      </c>
      <c r="L42" s="16">
        <v>16.758033160540723</v>
      </c>
      <c r="M42" s="16">
        <v>21.104732740672301</v>
      </c>
      <c r="N42" s="16">
        <v>23.740780430167067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>
        <v>0</v>
      </c>
      <c r="E43" s="16">
        <v>0</v>
      </c>
      <c r="F43" s="16">
        <v>0.71755409231297629</v>
      </c>
      <c r="G43" s="16">
        <v>1.2781244048552987</v>
      </c>
      <c r="H43" s="16">
        <v>2.0721087755067038</v>
      </c>
      <c r="I43" s="16">
        <v>4.039395510189415</v>
      </c>
      <c r="J43" s="16">
        <v>8.2490367127499553</v>
      </c>
      <c r="K43" s="16">
        <v>15.146734159579523</v>
      </c>
      <c r="L43" s="16">
        <v>21.177904625348468</v>
      </c>
      <c r="M43" s="16">
        <v>25.148194410046749</v>
      </c>
      <c r="N43" s="16">
        <v>25.902333283689586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>
        <v>0</v>
      </c>
      <c r="E44" s="16">
        <v>0</v>
      </c>
      <c r="F44" s="16">
        <v>0.71755409231297629</v>
      </c>
      <c r="G44" s="16">
        <v>0.77137555254252255</v>
      </c>
      <c r="H44" s="16">
        <v>1.9617030809554787</v>
      </c>
      <c r="I44" s="16">
        <v>4.1590620452709688</v>
      </c>
      <c r="J44" s="16">
        <v>9.4891638200065778</v>
      </c>
      <c r="K44" s="16">
        <v>14.736108665460463</v>
      </c>
      <c r="L44" s="16">
        <v>21.372623761667427</v>
      </c>
      <c r="M44" s="16">
        <v>25.166793790141217</v>
      </c>
      <c r="N44" s="16">
        <v>25.516800098100717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>
        <v>0</v>
      </c>
      <c r="E45" s="16">
        <v>0</v>
      </c>
      <c r="F45" s="16">
        <v>0.71755409231297629</v>
      </c>
      <c r="G45" s="16">
        <v>1.5628970631723478</v>
      </c>
      <c r="H45" s="16">
        <v>3.9408500119639367</v>
      </c>
      <c r="I45" s="16">
        <v>9.6268645944247915</v>
      </c>
      <c r="J45" s="16">
        <v>20.73980448174116</v>
      </c>
      <c r="K45" s="16">
        <v>20.025219156428488</v>
      </c>
      <c r="L45" s="16">
        <v>23.042969492720196</v>
      </c>
      <c r="M45" s="16">
        <v>25.120277763801358</v>
      </c>
      <c r="N45" s="16">
        <v>25.526571407921416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>
        <v>0</v>
      </c>
      <c r="E46" s="16">
        <v>0</v>
      </c>
      <c r="F46" s="16">
        <v>0.71755409231297629</v>
      </c>
      <c r="G46" s="16">
        <v>0.77137555254252255</v>
      </c>
      <c r="H46" s="16">
        <v>3.9408500119668068</v>
      </c>
      <c r="I46" s="16">
        <v>10.350000000000009</v>
      </c>
      <c r="J46" s="16">
        <v>19.095594000511635</v>
      </c>
      <c r="K46" s="16">
        <v>11.935449455767792</v>
      </c>
      <c r="L46" s="16">
        <v>13.67442502669377</v>
      </c>
      <c r="M46" s="16">
        <v>15.272574855316881</v>
      </c>
      <c r="N46" s="16">
        <v>20.561257093022611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>
        <v>0</v>
      </c>
      <c r="E47" s="16">
        <v>0</v>
      </c>
      <c r="F47" s="16">
        <v>0.71755409231297629</v>
      </c>
      <c r="G47" s="16">
        <v>1.5623515938871286</v>
      </c>
      <c r="H47" s="16">
        <v>3.9408500119668104</v>
      </c>
      <c r="I47" s="16">
        <v>9.6251457533052207</v>
      </c>
      <c r="J47" s="16">
        <v>20.749395715301507</v>
      </c>
      <c r="K47" s="16">
        <v>20.02541261202353</v>
      </c>
      <c r="L47" s="16">
        <v>23.119983318770522</v>
      </c>
      <c r="M47" s="16">
        <v>25.188537385609937</v>
      </c>
      <c r="N47" s="16">
        <v>25.577074113897172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>
        <v>0</v>
      </c>
      <c r="E48" s="16">
        <v>0</v>
      </c>
      <c r="F48" s="16">
        <v>0.71755409231297629</v>
      </c>
      <c r="G48" s="16">
        <v>0.77137555254252255</v>
      </c>
      <c r="H48" s="16">
        <v>3.9408500119668095</v>
      </c>
      <c r="I48" s="16">
        <v>10.350000000000019</v>
      </c>
      <c r="J48" s="16">
        <v>19.095989217480444</v>
      </c>
      <c r="K48" s="16">
        <v>11.854395684408015</v>
      </c>
      <c r="L48" s="16">
        <v>13.712410246557324</v>
      </c>
      <c r="M48" s="16">
        <v>15.336069545623953</v>
      </c>
      <c r="N48" s="16">
        <v>20.589918187363349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>
        <v>0</v>
      </c>
      <c r="E49" s="16">
        <v>0</v>
      </c>
      <c r="F49" s="16">
        <v>0.71755409231297629</v>
      </c>
      <c r="G49" s="16">
        <v>1.5628970631787411</v>
      </c>
      <c r="H49" s="16">
        <v>3.9408500119668206</v>
      </c>
      <c r="I49" s="16">
        <v>9.626864596032096</v>
      </c>
      <c r="J49" s="16">
        <v>20.739804482795599</v>
      </c>
      <c r="K49" s="16">
        <v>20.025219157458466</v>
      </c>
      <c r="L49" s="16">
        <v>23.042969494526048</v>
      </c>
      <c r="M49" s="16">
        <v>25.120277780168749</v>
      </c>
      <c r="N49" s="16">
        <v>25.526571408654672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>
        <v>0</v>
      </c>
      <c r="E50" s="16">
        <v>0</v>
      </c>
      <c r="F50" s="16">
        <v>0.71755409231297629</v>
      </c>
      <c r="G50" s="16">
        <v>0.77137555254252255</v>
      </c>
      <c r="H50" s="16">
        <v>3.9408500119668064</v>
      </c>
      <c r="I50" s="16">
        <v>10.349999999999064</v>
      </c>
      <c r="J50" s="16">
        <v>19.09559400050987</v>
      </c>
      <c r="K50" s="16">
        <v>11.93544945587859</v>
      </c>
      <c r="L50" s="16">
        <v>13.674425026704835</v>
      </c>
      <c r="M50" s="16">
        <v>15.272574855297679</v>
      </c>
      <c r="N50" s="16">
        <v>20.561257093039448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>
        <v>0</v>
      </c>
      <c r="E51" s="16">
        <v>0</v>
      </c>
      <c r="F51" s="16">
        <v>0.71755409231297629</v>
      </c>
      <c r="G51" s="16">
        <v>1.4490885560119924</v>
      </c>
      <c r="H51" s="16">
        <v>3.9408500119668037</v>
      </c>
      <c r="I51" s="16">
        <v>9.602493793119617</v>
      </c>
      <c r="J51" s="16">
        <v>20.885687525811786</v>
      </c>
      <c r="K51" s="16">
        <v>20.467319056080253</v>
      </c>
      <c r="L51" s="16">
        <v>23.342288725300051</v>
      </c>
      <c r="M51" s="16">
        <v>25.136903460358177</v>
      </c>
      <c r="N51" s="16">
        <v>25.655075821781303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>
        <v>0</v>
      </c>
      <c r="E52" s="16">
        <v>0</v>
      </c>
      <c r="F52" s="16">
        <v>0.71755409231297629</v>
      </c>
      <c r="G52" s="16">
        <v>0.77137555254252255</v>
      </c>
      <c r="H52" s="16">
        <v>1.957434674701821</v>
      </c>
      <c r="I52" s="16">
        <v>4.110959127405776</v>
      </c>
      <c r="J52" s="16">
        <v>9.4136322759437174</v>
      </c>
      <c r="K52" s="16">
        <v>14.690601106734666</v>
      </c>
      <c r="L52" s="16">
        <v>21.360005880665621</v>
      </c>
      <c r="M52" s="16">
        <v>25.169431625638389</v>
      </c>
      <c r="N52" s="16">
        <v>25.469572273219228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>
        <v>0</v>
      </c>
      <c r="E53" s="16">
        <v>0</v>
      </c>
      <c r="F53" s="16">
        <v>0.71755409231297629</v>
      </c>
      <c r="G53" s="16">
        <v>0.77137555254252255</v>
      </c>
      <c r="H53" s="16">
        <v>3.7359346021520143</v>
      </c>
      <c r="I53" s="16">
        <v>10.349999999918952</v>
      </c>
      <c r="J53" s="16">
        <v>19.091415002506821</v>
      </c>
      <c r="K53" s="16">
        <v>12.256907317748272</v>
      </c>
      <c r="L53" s="16">
        <v>14.142363730046613</v>
      </c>
      <c r="M53" s="16">
        <v>15.345899393391328</v>
      </c>
      <c r="N53" s="16">
        <v>20.702034182957753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>
        <v>0</v>
      </c>
      <c r="E54" s="16">
        <v>0</v>
      </c>
      <c r="F54" s="16">
        <v>0.71755409231297629</v>
      </c>
      <c r="G54" s="16">
        <v>1.5935933949108485</v>
      </c>
      <c r="H54" s="16">
        <v>3.9408500119681875</v>
      </c>
      <c r="I54" s="16">
        <v>10.111277252081234</v>
      </c>
      <c r="J54" s="16">
        <v>19.05666048873503</v>
      </c>
      <c r="K54" s="16">
        <v>17.287398567506685</v>
      </c>
      <c r="L54" s="16">
        <v>19.228810637548477</v>
      </c>
      <c r="M54" s="16">
        <v>22.771680599562476</v>
      </c>
      <c r="N54" s="16">
        <v>23.481949156090874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>
        <v>0</v>
      </c>
      <c r="E55" s="16">
        <v>0</v>
      </c>
      <c r="F55" s="16">
        <v>0.71755409231297629</v>
      </c>
      <c r="G55" s="16">
        <v>0.77137555254252255</v>
      </c>
      <c r="H55" s="16">
        <v>3.8756881637601177</v>
      </c>
      <c r="I55" s="16">
        <v>9.6650088765586677</v>
      </c>
      <c r="J55" s="16">
        <v>18.553796115740237</v>
      </c>
      <c r="K55" s="16">
        <v>8.8219785259198495</v>
      </c>
      <c r="L55" s="16">
        <v>9.6389427764299214</v>
      </c>
      <c r="M55" s="16">
        <v>11.243617399434306</v>
      </c>
      <c r="N55" s="16">
        <v>18.16057212988424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>
        <v>0</v>
      </c>
      <c r="E56" s="16">
        <v>0</v>
      </c>
      <c r="F56" s="16">
        <v>0.71755409231297629</v>
      </c>
      <c r="G56" s="16">
        <v>1.5540171165701335</v>
      </c>
      <c r="H56" s="16">
        <v>3.9408500119668086</v>
      </c>
      <c r="I56" s="16">
        <v>8.4083521571012234</v>
      </c>
      <c r="J56" s="16">
        <v>20.839517437001899</v>
      </c>
      <c r="K56" s="16">
        <v>19.020065047309696</v>
      </c>
      <c r="L56" s="16">
        <v>21.980273142823386</v>
      </c>
      <c r="M56" s="16">
        <v>25.085797111102451</v>
      </c>
      <c r="N56" s="16">
        <v>25.365600091281799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>
        <v>0</v>
      </c>
      <c r="E57" s="16">
        <v>0</v>
      </c>
      <c r="F57" s="16">
        <v>0.71755409231297629</v>
      </c>
      <c r="G57" s="16">
        <v>0.77137555254252255</v>
      </c>
      <c r="H57" s="16">
        <v>3.9408500119668135</v>
      </c>
      <c r="I57" s="16">
        <v>9.6476184277126311</v>
      </c>
      <c r="J57" s="16">
        <v>19.173288685800333</v>
      </c>
      <c r="K57" s="16">
        <v>11.905894178026802</v>
      </c>
      <c r="L57" s="16">
        <v>14.231737239467746</v>
      </c>
      <c r="M57" s="16">
        <v>15.792143102335523</v>
      </c>
      <c r="N57" s="16">
        <v>20.411506415669912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>
        <v>0</v>
      </c>
      <c r="E58" s="16">
        <v>0</v>
      </c>
      <c r="F58" s="16">
        <v>0.71755409231297629</v>
      </c>
      <c r="G58" s="16">
        <v>1.3987551791996784</v>
      </c>
      <c r="H58" s="16">
        <v>2.9885275593111271</v>
      </c>
      <c r="I58" s="16">
        <v>9.0413177143816981</v>
      </c>
      <c r="J58" s="16">
        <v>14.591863887462758</v>
      </c>
      <c r="K58" s="16">
        <v>20.622378311889566</v>
      </c>
      <c r="L58" s="16">
        <v>23.947797120617043</v>
      </c>
      <c r="M58" s="16">
        <v>24.549097830289313</v>
      </c>
      <c r="N58" s="16">
        <v>25.69501535665221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>
        <v>0</v>
      </c>
      <c r="E59" s="16">
        <v>0</v>
      </c>
      <c r="F59" s="16">
        <v>0.71755409231297629</v>
      </c>
      <c r="G59" s="16">
        <v>0.77137555254252255</v>
      </c>
      <c r="H59" s="16">
        <v>2.6173132640034491</v>
      </c>
      <c r="I59" s="16">
        <v>9.355555352452928</v>
      </c>
      <c r="J59" s="16">
        <v>16.987683739358253</v>
      </c>
      <c r="K59" s="16">
        <v>20.14650762480256</v>
      </c>
      <c r="L59" s="16">
        <v>23.280922067944914</v>
      </c>
      <c r="M59" s="16">
        <v>24.780877055646322</v>
      </c>
      <c r="N59" s="16">
        <v>25.577761139131358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>
        <v>0</v>
      </c>
      <c r="E60" s="16">
        <v>0</v>
      </c>
      <c r="F60" s="16">
        <v>0.71755409231297629</v>
      </c>
      <c r="G60" s="16">
        <v>1.4022144285134399</v>
      </c>
      <c r="H60" s="16">
        <v>2.9716299209148338</v>
      </c>
      <c r="I60" s="16">
        <v>8.9965776418288286</v>
      </c>
      <c r="J60" s="16">
        <v>14.58714120192356</v>
      </c>
      <c r="K60" s="16">
        <v>20.649473677281062</v>
      </c>
      <c r="L60" s="16">
        <v>23.954687257878351</v>
      </c>
      <c r="M60" s="16">
        <v>24.47165394384654</v>
      </c>
      <c r="N60" s="16">
        <v>25.602579672212052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>
        <v>0</v>
      </c>
      <c r="E61" s="16">
        <v>0</v>
      </c>
      <c r="F61" s="16">
        <v>0.71755409231297629</v>
      </c>
      <c r="G61" s="16">
        <v>0.77137555254252255</v>
      </c>
      <c r="H61" s="16">
        <v>2.6388552623393533</v>
      </c>
      <c r="I61" s="16">
        <v>9.3761807819344565</v>
      </c>
      <c r="J61" s="16">
        <v>16.98091451433249</v>
      </c>
      <c r="K61" s="16">
        <v>20.121228544767469</v>
      </c>
      <c r="L61" s="16">
        <v>23.277885844302528</v>
      </c>
      <c r="M61" s="16">
        <v>24.735083030323072</v>
      </c>
      <c r="N61" s="16">
        <v>25.499520019488127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>
        <v>0</v>
      </c>
      <c r="E62" s="16">
        <v>0</v>
      </c>
      <c r="F62" s="16">
        <v>0.71755409231297629</v>
      </c>
      <c r="G62" s="16">
        <v>1.3987551792007997</v>
      </c>
      <c r="H62" s="16">
        <v>2.9885275593514953</v>
      </c>
      <c r="I62" s="16">
        <v>9.0413177143784562</v>
      </c>
      <c r="J62" s="16">
        <v>14.591863887410188</v>
      </c>
      <c r="K62" s="16">
        <v>20.622378311830168</v>
      </c>
      <c r="L62" s="16">
        <v>23.947797120616897</v>
      </c>
      <c r="M62" s="16">
        <v>24.549097830285678</v>
      </c>
      <c r="N62" s="16">
        <v>25.695015356649197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>
        <v>0</v>
      </c>
      <c r="E63" s="16">
        <v>0</v>
      </c>
      <c r="F63" s="16">
        <v>0.71755409231297629</v>
      </c>
      <c r="G63" s="16">
        <v>1.2774435763842544</v>
      </c>
      <c r="H63" s="16">
        <v>1.9956216069238446</v>
      </c>
      <c r="I63" s="16">
        <v>4.0194309892525908</v>
      </c>
      <c r="J63" s="16">
        <v>8.3085663805277843</v>
      </c>
      <c r="K63" s="16">
        <v>15.156045169471758</v>
      </c>
      <c r="L63" s="16">
        <v>21.14685472976532</v>
      </c>
      <c r="M63" s="16">
        <v>25.19285863225031</v>
      </c>
      <c r="N63" s="16">
        <v>25.794424762284937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>
        <v>0</v>
      </c>
      <c r="E64" s="16">
        <v>0</v>
      </c>
      <c r="F64" s="16">
        <v>0.71755409231297629</v>
      </c>
      <c r="G64" s="16">
        <v>0.77137555254252255</v>
      </c>
      <c r="H64" s="16">
        <v>2.6173132643660937</v>
      </c>
      <c r="I64" s="16">
        <v>9.3555553525696737</v>
      </c>
      <c r="J64" s="16">
        <v>16.987683739418991</v>
      </c>
      <c r="K64" s="16">
        <v>20.146507624856635</v>
      </c>
      <c r="L64" s="16">
        <v>23.280922068112954</v>
      </c>
      <c r="M64" s="16">
        <v>24.780877055593695</v>
      </c>
      <c r="N64" s="16">
        <v>25.577761139037211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>
        <v>0</v>
      </c>
      <c r="E65" s="16">
        <v>0</v>
      </c>
      <c r="F65" s="16">
        <v>0.71755409231297629</v>
      </c>
      <c r="G65" s="16">
        <v>1.3305176571501223</v>
      </c>
      <c r="H65" s="16">
        <v>2.3405422682388797</v>
      </c>
      <c r="I65" s="16">
        <v>7.8178500848616714</v>
      </c>
      <c r="J65" s="16">
        <v>14.425303952990776</v>
      </c>
      <c r="K65" s="16">
        <v>20.79508701336276</v>
      </c>
      <c r="L65" s="16">
        <v>24.063744718572604</v>
      </c>
      <c r="M65" s="16">
        <v>24.628956044203605</v>
      </c>
      <c r="N65" s="16">
        <v>25.808793963603286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>
        <v>0</v>
      </c>
      <c r="E66" s="16">
        <v>0</v>
      </c>
      <c r="F66" s="16">
        <v>0.71755409231297629</v>
      </c>
      <c r="G66" s="16">
        <v>0.77137555254252255</v>
      </c>
      <c r="H66" s="16">
        <v>2.1571089142343434</v>
      </c>
      <c r="I66" s="16">
        <v>8.0894466763088868</v>
      </c>
      <c r="J66" s="16">
        <v>16.590241686648476</v>
      </c>
      <c r="K66" s="16">
        <v>20.344251813024584</v>
      </c>
      <c r="L66" s="16">
        <v>23.431799555962844</v>
      </c>
      <c r="M66" s="16">
        <v>24.776168998565172</v>
      </c>
      <c r="N66" s="16">
        <v>25.606830958719954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>
        <v>0</v>
      </c>
      <c r="E67" s="16">
        <v>0</v>
      </c>
      <c r="F67" s="16">
        <v>0.71755409231297629</v>
      </c>
      <c r="G67" s="16">
        <v>1.3093566806246602</v>
      </c>
      <c r="H67" s="16">
        <v>2.3733488534259934</v>
      </c>
      <c r="I67" s="16">
        <v>4.9613617398483552</v>
      </c>
      <c r="J67" s="16">
        <v>10.480499551370702</v>
      </c>
      <c r="K67" s="16">
        <v>16.971823907737612</v>
      </c>
      <c r="L67" s="16">
        <v>20.807192148274467</v>
      </c>
      <c r="M67" s="16">
        <v>22.472010836532288</v>
      </c>
      <c r="N67" s="16">
        <v>22.954334404425531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>
        <v>0</v>
      </c>
      <c r="E68" s="16">
        <v>0</v>
      </c>
      <c r="F68" s="16">
        <v>0.71755409231297629</v>
      </c>
      <c r="G68" s="16">
        <v>0.77137555254252255</v>
      </c>
      <c r="H68" s="16">
        <v>2.0313438370671655</v>
      </c>
      <c r="I68" s="16">
        <v>6.9232099108707725</v>
      </c>
      <c r="J68" s="16">
        <v>13.59151888016523</v>
      </c>
      <c r="K68" s="16">
        <v>16.410923080791807</v>
      </c>
      <c r="L68" s="16">
        <v>19.78471045454441</v>
      </c>
      <c r="M68" s="16">
        <v>22.812610376103379</v>
      </c>
      <c r="N68" s="16">
        <v>23.506395807817089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>
        <v>0</v>
      </c>
      <c r="E69" s="16">
        <v>0</v>
      </c>
      <c r="F69" s="16">
        <v>0.71755409231297629</v>
      </c>
      <c r="G69" s="16">
        <v>1.4024104363133003</v>
      </c>
      <c r="H69" s="16">
        <v>2.9805963406807838</v>
      </c>
      <c r="I69" s="16">
        <v>9.0293029950015047</v>
      </c>
      <c r="J69" s="16">
        <v>14.533371529573976</v>
      </c>
      <c r="K69" s="16">
        <v>20.620137063636619</v>
      </c>
      <c r="L69" s="16">
        <v>23.919378802562001</v>
      </c>
      <c r="M69" s="16">
        <v>24.575989177071182</v>
      </c>
      <c r="N69" s="16">
        <v>25.685673948195141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>
        <v>0</v>
      </c>
      <c r="E70" s="16">
        <v>0</v>
      </c>
      <c r="F70" s="16">
        <v>0.71755409231297629</v>
      </c>
      <c r="G70" s="16">
        <v>0.77137555254252255</v>
      </c>
      <c r="H70" s="16">
        <v>2.6456780173800718</v>
      </c>
      <c r="I70" s="16">
        <v>9.3043333713224285</v>
      </c>
      <c r="J70" s="16">
        <v>16.937633723823208</v>
      </c>
      <c r="K70" s="16">
        <v>20.104880475236676</v>
      </c>
      <c r="L70" s="16">
        <v>23.273721552465162</v>
      </c>
      <c r="M70" s="16">
        <v>24.761364801784161</v>
      </c>
      <c r="N70" s="16">
        <v>25.580460766524592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>
        <v>0</v>
      </c>
      <c r="E71" s="16">
        <v>0</v>
      </c>
      <c r="F71" s="16">
        <v>0.71755409231297629</v>
      </c>
      <c r="G71" s="16">
        <v>0.77137555254252255</v>
      </c>
      <c r="H71" s="16">
        <v>1.958503849220063</v>
      </c>
      <c r="I71" s="16">
        <v>4.122093672401256</v>
      </c>
      <c r="J71" s="16">
        <v>9.4040755621239729</v>
      </c>
      <c r="K71" s="16">
        <v>14.669801439817876</v>
      </c>
      <c r="L71" s="16">
        <v>21.339138283163475</v>
      </c>
      <c r="M71" s="16">
        <v>25.11913071482136</v>
      </c>
      <c r="N71" s="16">
        <v>25.448081916236731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>
        <v>0</v>
      </c>
      <c r="E72" s="16">
        <v>0</v>
      </c>
      <c r="F72" s="16">
        <v>0.71755409231297629</v>
      </c>
      <c r="G72" s="16">
        <v>1.2745806159598823</v>
      </c>
      <c r="H72" s="16">
        <v>2.1245756952761266</v>
      </c>
      <c r="I72" s="16">
        <v>4.1957205959703039</v>
      </c>
      <c r="J72" s="16">
        <v>8.6214684577680707</v>
      </c>
      <c r="K72" s="16">
        <v>15.277086336528304</v>
      </c>
      <c r="L72" s="16">
        <v>20.997917557600037</v>
      </c>
      <c r="M72" s="16">
        <v>25.121452453404245</v>
      </c>
      <c r="N72" s="16">
        <v>25.790782391411231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>
        <v>0</v>
      </c>
      <c r="E73" s="16">
        <v>0</v>
      </c>
      <c r="F73" s="16">
        <v>0.71755409231297629</v>
      </c>
      <c r="G73" s="16">
        <v>0.77137555254252255</v>
      </c>
      <c r="H73" s="16">
        <v>1.9574346747017051</v>
      </c>
      <c r="I73" s="16">
        <v>4.1109591272718067</v>
      </c>
      <c r="J73" s="16">
        <v>9.4136322769235008</v>
      </c>
      <c r="K73" s="16">
        <v>14.690601106967517</v>
      </c>
      <c r="L73" s="16">
        <v>21.360005881444483</v>
      </c>
      <c r="M73" s="16">
        <v>25.169431628628214</v>
      </c>
      <c r="N73" s="16">
        <v>25.469572273122747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>
        <v>0</v>
      </c>
      <c r="E74" s="16">
        <v>0</v>
      </c>
      <c r="F74" s="16">
        <v>0.71755409231297629</v>
      </c>
      <c r="G74" s="16">
        <v>1.2378524408955083</v>
      </c>
      <c r="H74" s="16">
        <v>1.8582628113501281</v>
      </c>
      <c r="I74" s="16">
        <v>3.763474414939862</v>
      </c>
      <c r="J74" s="16">
        <v>8.1345368594036742</v>
      </c>
      <c r="K74" s="16">
        <v>14.813569572704171</v>
      </c>
      <c r="L74" s="16">
        <v>20.886583143393473</v>
      </c>
      <c r="M74" s="16">
        <v>25.09460452975198</v>
      </c>
      <c r="N74" s="16">
        <v>25.872007462603406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>
        <v>0</v>
      </c>
      <c r="E75" s="16">
        <v>0</v>
      </c>
      <c r="F75" s="16">
        <v>0.71755409231297629</v>
      </c>
      <c r="G75" s="16">
        <v>0.77137555254252255</v>
      </c>
      <c r="H75" s="16">
        <v>1.7442752082961803</v>
      </c>
      <c r="I75" s="16">
        <v>3.2356273638701354</v>
      </c>
      <c r="J75" s="16">
        <v>8.7057377051747959</v>
      </c>
      <c r="K75" s="16">
        <v>14.530066680211116</v>
      </c>
      <c r="L75" s="16">
        <v>21.500446313618593</v>
      </c>
      <c r="M75" s="16">
        <v>25.160366410675497</v>
      </c>
      <c r="N75" s="16">
        <v>25.655993129829803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>
        <v>0</v>
      </c>
      <c r="E76" s="16">
        <v>0</v>
      </c>
      <c r="F76" s="16">
        <v>0.71755409231297629</v>
      </c>
      <c r="G76" s="16">
        <v>1.1892263374974841</v>
      </c>
      <c r="H76" s="16">
        <v>1.3561139074678878</v>
      </c>
      <c r="I76" s="16">
        <v>2.7365794276236879</v>
      </c>
      <c r="J76" s="16">
        <v>5.0913509048724066</v>
      </c>
      <c r="K76" s="16">
        <v>10.291333682353994</v>
      </c>
      <c r="L76" s="16">
        <v>16.152872202201564</v>
      </c>
      <c r="M76" s="16">
        <v>20.53488266578087</v>
      </c>
      <c r="N76" s="16">
        <v>23.943918494360478</v>
      </c>
    </row>
  </sheetData>
  <conditionalFormatting sqref="A608:XFD1048576 N19:XFD19 A1:XFD18 B39:B76 A76:A607 C76:XFD607 A20:XFD75">
    <cfRule type="expression" dxfId="4" priority="2">
      <formula>_xlfn.ISFORMULA(A1)</formula>
    </cfRule>
  </conditionalFormatting>
  <conditionalFormatting sqref="A19:M19">
    <cfRule type="expression" dxfId="3" priority="1">
      <formula>_xlfn.ISFORMULA(A19)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97BD5-745F-48D9-A5E6-DC1AFB391624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6938-8F4D-4517-8485-534DFBBBAA04}">
  <sheetPr>
    <tabColor theme="5" tint="0.39997558519241921"/>
  </sheetPr>
  <dimension ref="A1:S76"/>
  <sheetViews>
    <sheetView zoomScale="70" zoomScaleNormal="70" workbookViewId="0">
      <pane ySplit="13" topLeftCell="A14" activePane="bottomLeft" state="frozen"/>
      <selection pane="bottomLeft" activeCell="G19" sqref="G19"/>
    </sheetView>
  </sheetViews>
  <sheetFormatPr defaultColWidth="15.77734375" defaultRowHeight="14.4" x14ac:dyDescent="0.3"/>
  <cols>
    <col min="1" max="2" width="15.77734375" style="15" customWidth="1"/>
    <col min="3" max="13" width="12.77734375" style="15" customWidth="1"/>
    <col min="14" max="14" width="15.77734375" style="15" customWidth="1"/>
    <col min="15" max="16384" width="15.77734375" style="15"/>
  </cols>
  <sheetData>
    <row r="1" spans="1:4" s="13" customFormat="1" ht="36.6" x14ac:dyDescent="0.7">
      <c r="A1" s="13" t="s">
        <v>255</v>
      </c>
    </row>
    <row r="2" spans="1:4" s="14" customFormat="1" x14ac:dyDescent="0.3">
      <c r="A2" s="5" t="s">
        <v>5</v>
      </c>
      <c r="B2" s="14" t="s">
        <v>254</v>
      </c>
    </row>
    <row r="3" spans="1:4" s="14" customFormat="1" x14ac:dyDescent="0.3">
      <c r="A3" s="5" t="s">
        <v>6</v>
      </c>
      <c r="B3" s="14" t="s">
        <v>253</v>
      </c>
    </row>
    <row r="4" spans="1:4" s="14" customFormat="1" x14ac:dyDescent="0.3">
      <c r="A4" s="5" t="s">
        <v>4</v>
      </c>
    </row>
    <row r="5" spans="1:4" s="14" customFormat="1" x14ac:dyDescent="0.3">
      <c r="A5" s="5" t="s">
        <v>186</v>
      </c>
      <c r="B5" s="14" t="s">
        <v>187</v>
      </c>
    </row>
    <row r="6" spans="1:4" s="14" customFormat="1" x14ac:dyDescent="0.3">
      <c r="A6" s="5"/>
      <c r="B6" s="14" t="s">
        <v>188</v>
      </c>
      <c r="C6" s="14" t="s">
        <v>8</v>
      </c>
      <c r="D6" s="14" t="s">
        <v>256</v>
      </c>
    </row>
    <row r="7" spans="1:4" s="14" customFormat="1" x14ac:dyDescent="0.3">
      <c r="A7" s="5"/>
      <c r="B7" s="14" t="s">
        <v>189</v>
      </c>
      <c r="C7" s="14" t="s">
        <v>10</v>
      </c>
      <c r="D7" s="14" t="s">
        <v>257</v>
      </c>
    </row>
    <row r="8" spans="1:4" s="14" customFormat="1" x14ac:dyDescent="0.3">
      <c r="A8" s="5"/>
      <c r="B8" s="14" t="s">
        <v>191</v>
      </c>
    </row>
    <row r="9" spans="1:4" s="14" customFormat="1" x14ac:dyDescent="0.3">
      <c r="A9" s="5"/>
      <c r="B9" s="14" t="s">
        <v>190</v>
      </c>
      <c r="C9" s="14" t="s">
        <v>195</v>
      </c>
      <c r="D9" s="14" t="s">
        <v>258</v>
      </c>
    </row>
    <row r="10" spans="1:4" s="14" customFormat="1" x14ac:dyDescent="0.3">
      <c r="A10" s="5"/>
      <c r="B10" s="14" t="s">
        <v>192</v>
      </c>
      <c r="C10" s="14" t="s">
        <v>95</v>
      </c>
      <c r="D10" s="14" t="s">
        <v>95</v>
      </c>
    </row>
    <row r="11" spans="1:4" s="14" customFormat="1" x14ac:dyDescent="0.3">
      <c r="A11" s="5"/>
      <c r="B11" s="14" t="s">
        <v>187</v>
      </c>
      <c r="D11" s="14" t="str">
        <f>CONCATENATE(LEFT($D9,3),MID($D6,4,3),MID($D9,7,1),MID($D6,9,LEN($D6)-8))</f>
        <v>$D$8:$L613</v>
      </c>
    </row>
    <row r="12" spans="1:4" s="14" customFormat="1" x14ac:dyDescent="0.3">
      <c r="A12" s="5" t="s">
        <v>185</v>
      </c>
      <c r="B12" s="14">
        <v>1.2204999999999999</v>
      </c>
    </row>
    <row r="13" spans="1:4" s="5" customFormat="1" x14ac:dyDescent="0.3">
      <c r="A13" s="5" t="s">
        <v>2</v>
      </c>
      <c r="B13" s="5" t="s">
        <v>252</v>
      </c>
    </row>
    <row r="14" spans="1:4" ht="15" thickBot="1" x14ac:dyDescent="0.35"/>
    <row r="15" spans="1:4" s="17" customFormat="1" ht="15" thickBot="1" x14ac:dyDescent="0.35">
      <c r="A15" s="17" t="s">
        <v>204</v>
      </c>
    </row>
    <row r="17" spans="1:18" x14ac:dyDescent="0.3">
      <c r="A17" s="4" t="s">
        <v>205</v>
      </c>
      <c r="P17" s="18"/>
      <c r="Q17" s="18"/>
      <c r="R17" s="18"/>
    </row>
    <row r="18" spans="1:18" x14ac:dyDescent="0.3">
      <c r="A18" s="15" t="s">
        <v>85</v>
      </c>
      <c r="B18" s="15">
        <v>1</v>
      </c>
      <c r="C18" s="15">
        <f>B18+1</f>
        <v>2</v>
      </c>
      <c r="D18" s="15">
        <f t="shared" ref="D18:M18" si="0">C18+1</f>
        <v>3</v>
      </c>
      <c r="E18" s="15">
        <f t="shared" si="0"/>
        <v>4</v>
      </c>
      <c r="F18" s="15">
        <f t="shared" si="0"/>
        <v>5</v>
      </c>
      <c r="G18" s="15">
        <f t="shared" si="0"/>
        <v>6</v>
      </c>
      <c r="H18" s="15">
        <f t="shared" si="0"/>
        <v>7</v>
      </c>
      <c r="I18" s="15">
        <f t="shared" si="0"/>
        <v>8</v>
      </c>
      <c r="J18" s="15">
        <f t="shared" si="0"/>
        <v>9</v>
      </c>
      <c r="K18" s="15">
        <f t="shared" si="0"/>
        <v>10</v>
      </c>
      <c r="L18" s="15">
        <f t="shared" si="0"/>
        <v>11</v>
      </c>
      <c r="M18" s="15">
        <f t="shared" si="0"/>
        <v>12</v>
      </c>
      <c r="P18" s="18"/>
      <c r="Q18" s="18"/>
      <c r="R18" s="18"/>
    </row>
    <row r="19" spans="1:18" ht="100.8" x14ac:dyDescent="0.3">
      <c r="A19" s="21" t="s">
        <v>86</v>
      </c>
      <c r="B19" s="21" t="str">
        <f>INDEX('R1. Scenario specifications'!$C$11:$C$49,MATCH(B$20,'R1. Scenario specifications'!$A$11:$A$49,0))</f>
        <v>Vivid BAU - WEO Current Policies Scenario emissions pathway run through TIAM</v>
      </c>
      <c r="C19" s="21" t="str">
        <f>INDEX('R1. Scenario specifications'!$C$11:$C$49,MATCH(C$20,'R1. Scenario specifications'!$A$11:$A$49,0))</f>
        <v>Vivid Paris NDCs - WEO New Policies Scenario emissions pathway run through TIAM</v>
      </c>
      <c r="D19" s="21" t="str">
        <f>INDEX('R1. Scenario specifications'!$C$11:$C$49,MATCH(D$20,'R1. Scenario specifications'!$A$11:$A$49,0))</f>
        <v>Current 2DS, 2020 start, 'Expect the Unexpected'</v>
      </c>
      <c r="E19" s="21" t="str">
        <f>INDEX('R1. Scenario specifications'!$C$11:$C$49,MATCH(E$20,'R1. Scenario specifications'!$A$11:$A$49,0))</f>
        <v>Current 2DS, 2020 start, 'Expect the Unexpected' but with cheap renewables</v>
      </c>
      <c r="F19" s="21" t="str">
        <f>INDEX('R1. Scenario specifications'!$C$11:$C$49,MATCH(F$20,'R1. Scenario specifications'!$A$11:$A$49,0))</f>
        <v>Current 2DS, 2020 start, 'Expect the Unexpected' but with cheap CCS</v>
      </c>
      <c r="G19" s="21" t="str">
        <f>INDEX('R1. Scenario specifications'!$C$11:$C$49,MATCH(G$20,'R1. Scenario specifications'!$A$11:$A$49,0))</f>
        <v>Current 2DS, 2020 start, 'Expect the Unexpected' but with cheap EVs</v>
      </c>
      <c r="H19" s="21" t="str">
        <f>INDEX('R1. Scenario specifications'!$C$11:$C$49,MATCH(H$20,'R1. Scenario specifications'!$A$11:$A$49,0))</f>
        <v>Current 1.75DS, 2020 start, 'Expect the Unexpected'</v>
      </c>
      <c r="I19" s="21" t="str">
        <f>INDEX('R1. Scenario specifications'!$C$11:$C$49,MATCH(I$20,'R1. Scenario specifications'!$A$11:$A$49,0))</f>
        <v>Current 1.75DS, 2030 start, 'Expect the Unexpected'</v>
      </c>
      <c r="J19" s="21" t="e">
        <f>INDEX('R1. Scenario specifications'!$C$11:$C$49,MATCH(J$20,'R1. Scenario specifications'!$A$11:$A$49,0))</f>
        <v>#N/A</v>
      </c>
      <c r="K19" s="21" t="e">
        <f>INDEX('R1. Scenario specifications'!$C$11:$C$49,MATCH(K$20,'R1. Scenario specifications'!$A$11:$A$49,0))</f>
        <v>#N/A</v>
      </c>
      <c r="L19" s="21" t="e">
        <f>INDEX('R1. Scenario specifications'!$C$11:$C$49,MATCH(L$20,'R1. Scenario specifications'!$A$11:$A$49,0))</f>
        <v>#N/A</v>
      </c>
      <c r="M19" s="21" t="e">
        <f>INDEX('R1. Scenario specifications'!$C$11:$C$49,MATCH(M$20,'R1. Scenario specifications'!$A$11:$A$49,0))</f>
        <v>#N/A</v>
      </c>
      <c r="P19" s="18"/>
      <c r="Q19" s="18"/>
      <c r="R19" s="18"/>
    </row>
    <row r="20" spans="1:18" x14ac:dyDescent="0.3">
      <c r="A20" s="15" t="s">
        <v>8</v>
      </c>
      <c r="B20" s="20" t="s">
        <v>13</v>
      </c>
      <c r="C20" s="20" t="s">
        <v>14</v>
      </c>
      <c r="D20" s="20" t="s">
        <v>15</v>
      </c>
      <c r="E20" s="20" t="s">
        <v>37</v>
      </c>
      <c r="F20" s="20" t="s">
        <v>46</v>
      </c>
      <c r="G20" s="20" t="s">
        <v>48</v>
      </c>
      <c r="H20" s="20" t="s">
        <v>32</v>
      </c>
      <c r="I20" s="20" t="s">
        <v>33</v>
      </c>
      <c r="J20" s="20"/>
      <c r="K20" s="20"/>
      <c r="L20" s="20"/>
      <c r="M20" s="20"/>
      <c r="P20" s="18"/>
      <c r="Q20" s="18"/>
      <c r="R20" s="18"/>
    </row>
    <row r="21" spans="1:18" x14ac:dyDescent="0.3">
      <c r="P21" s="18"/>
      <c r="Q21" s="18"/>
      <c r="R21" s="18"/>
    </row>
    <row r="22" spans="1:18" x14ac:dyDescent="0.3">
      <c r="A22" s="15" t="s">
        <v>9</v>
      </c>
      <c r="B22" s="20" t="s">
        <v>81</v>
      </c>
      <c r="P22" s="18"/>
      <c r="Q22" s="18"/>
      <c r="R22" s="18"/>
    </row>
    <row r="23" spans="1:18" x14ac:dyDescent="0.3">
      <c r="P23" s="18"/>
      <c r="Q23" s="18"/>
      <c r="R23" s="18"/>
    </row>
    <row r="24" spans="1:18" x14ac:dyDescent="0.3">
      <c r="A24" s="15" t="s">
        <v>195</v>
      </c>
      <c r="B24" s="15" t="str">
        <f>IF(ISBLANK(B20),"",B20)</f>
        <v>Vivid_0A_BAU</v>
      </c>
      <c r="C24" s="15" t="str">
        <f t="shared" ref="C24:M24" si="1">IF(ISBLANK(C20),"",C20)</f>
        <v>Vivid_0B</v>
      </c>
      <c r="D24" s="15" t="str">
        <f t="shared" si="1"/>
        <v>Vivid_1</v>
      </c>
      <c r="E24" s="15" t="str">
        <f t="shared" si="1"/>
        <v>Vivid_3</v>
      </c>
      <c r="F24" s="15" t="str">
        <f t="shared" si="1"/>
        <v>Vivid_5</v>
      </c>
      <c r="G24" s="15" t="str">
        <f t="shared" si="1"/>
        <v>Vivid_7</v>
      </c>
      <c r="H24" s="15" t="str">
        <f t="shared" si="1"/>
        <v>Vivid_25</v>
      </c>
      <c r="I24" s="15" t="str">
        <f t="shared" si="1"/>
        <v>Vivid_26</v>
      </c>
      <c r="J24" s="15" t="str">
        <f t="shared" si="1"/>
        <v/>
      </c>
      <c r="K24" s="15" t="str">
        <f t="shared" si="1"/>
        <v/>
      </c>
      <c r="L24" s="15" t="str">
        <f t="shared" si="1"/>
        <v/>
      </c>
      <c r="M24" s="15" t="str">
        <f t="shared" si="1"/>
        <v/>
      </c>
      <c r="P24" s="18"/>
      <c r="Q24" s="18"/>
      <c r="R24" s="18"/>
    </row>
    <row r="25" spans="1:18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P25" s="18"/>
      <c r="Q25" s="18"/>
      <c r="R25" s="18"/>
    </row>
    <row r="26" spans="1:18" x14ac:dyDescent="0.3">
      <c r="A26" s="15">
        <v>2020</v>
      </c>
      <c r="B26" s="16">
        <f>INDEX($F$38:$N$76,MATCH(B$24,$B$38:$B$76,0),MATCH($A26,$F$37:$N$37,0))-INDEX($F$38:$N$76,MATCH("Vivid_0A_BAU",$B$38:$B$76,0),MATCH($A26,$F$37:$N$37,0))</f>
        <v>0</v>
      </c>
      <c r="C26" s="16">
        <f t="shared" ref="C26:M26" si="2">INDEX($F$38:$N$76,MATCH(C$24,$B$38:$B$76,0),MATCH($A26,$F$37:$N$37,0))-INDEX($F$38:$N$76,MATCH("Vivid_0A_BAU",$B$38:$B$76,0),MATCH($A26,$F$37:$N$37,0))</f>
        <v>9.809016050649852</v>
      </c>
      <c r="D26" s="16">
        <f t="shared" si="2"/>
        <v>5.8936990793658097</v>
      </c>
      <c r="E26" s="16">
        <f t="shared" si="2"/>
        <v>5.8936990793658097</v>
      </c>
      <c r="F26" s="16">
        <f t="shared" si="2"/>
        <v>5.8936990793658097</v>
      </c>
      <c r="G26" s="16">
        <f t="shared" si="2"/>
        <v>5.8936990793658097</v>
      </c>
      <c r="H26" s="16">
        <f t="shared" si="2"/>
        <v>5.8936990793658097</v>
      </c>
      <c r="I26" s="16">
        <f t="shared" si="2"/>
        <v>5.8936990793658097</v>
      </c>
      <c r="J26" s="16" t="e">
        <f t="shared" si="2"/>
        <v>#N/A</v>
      </c>
      <c r="K26" s="16" t="e">
        <f t="shared" si="2"/>
        <v>#N/A</v>
      </c>
      <c r="L26" s="16" t="e">
        <f t="shared" si="2"/>
        <v>#N/A</v>
      </c>
      <c r="M26" s="16" t="e">
        <f t="shared" si="2"/>
        <v>#N/A</v>
      </c>
      <c r="P26" s="18"/>
      <c r="Q26" s="18"/>
      <c r="R26" s="18"/>
    </row>
    <row r="27" spans="1:18" x14ac:dyDescent="0.3">
      <c r="A27" s="15">
        <v>2030</v>
      </c>
      <c r="B27" s="16">
        <f t="shared" ref="B27:M34" si="3">INDEX($F$38:$N$76,MATCH(B$24,$B$38:$B$76,0),MATCH($A27,$F$37:$N$37,0))-INDEX($F$38:$N$76,MATCH("Vivid_0A_BAU",$B$38:$B$76,0),MATCH($A27,$F$37:$N$37,0))</f>
        <v>0</v>
      </c>
      <c r="C27" s="16">
        <f t="shared" si="3"/>
        <v>43.717233699466753</v>
      </c>
      <c r="D27" s="16">
        <f t="shared" si="3"/>
        <v>70.063050251490068</v>
      </c>
      <c r="E27" s="16">
        <f t="shared" si="3"/>
        <v>68.15897556646749</v>
      </c>
      <c r="F27" s="16">
        <f t="shared" si="3"/>
        <v>73.550121834122649</v>
      </c>
      <c r="G27" s="16">
        <f t="shared" si="3"/>
        <v>60.832146952842017</v>
      </c>
      <c r="H27" s="16">
        <f t="shared" si="3"/>
        <v>111.50390271670597</v>
      </c>
      <c r="I27" s="16">
        <f t="shared" si="3"/>
        <v>39.172840105424847</v>
      </c>
      <c r="J27" s="16" t="e">
        <f t="shared" si="3"/>
        <v>#N/A</v>
      </c>
      <c r="K27" s="16" t="e">
        <f t="shared" si="3"/>
        <v>#N/A</v>
      </c>
      <c r="L27" s="16" t="e">
        <f t="shared" si="3"/>
        <v>#N/A</v>
      </c>
      <c r="M27" s="16" t="e">
        <f t="shared" si="3"/>
        <v>#N/A</v>
      </c>
      <c r="P27" s="18"/>
      <c r="Q27" s="18"/>
      <c r="R27" s="18"/>
    </row>
    <row r="28" spans="1:18" x14ac:dyDescent="0.3">
      <c r="A28" s="15">
        <v>2040</v>
      </c>
      <c r="B28" s="16">
        <f t="shared" si="3"/>
        <v>0</v>
      </c>
      <c r="C28" s="16">
        <f t="shared" si="3"/>
        <v>34.672571830325097</v>
      </c>
      <c r="D28" s="16">
        <f t="shared" si="3"/>
        <v>74.675300319441448</v>
      </c>
      <c r="E28" s="16">
        <f t="shared" si="3"/>
        <v>70.967580713314618</v>
      </c>
      <c r="F28" s="16">
        <f t="shared" si="3"/>
        <v>69.470367337037558</v>
      </c>
      <c r="G28" s="16">
        <f t="shared" si="3"/>
        <v>56.259155498183269</v>
      </c>
      <c r="H28" s="16">
        <f t="shared" si="3"/>
        <v>161.55132531289212</v>
      </c>
      <c r="I28" s="16">
        <f t="shared" si="3"/>
        <v>152.37580040656803</v>
      </c>
      <c r="J28" s="16" t="e">
        <f t="shared" si="3"/>
        <v>#N/A</v>
      </c>
      <c r="K28" s="16" t="e">
        <f t="shared" si="3"/>
        <v>#N/A</v>
      </c>
      <c r="L28" s="16" t="e">
        <f t="shared" si="3"/>
        <v>#N/A</v>
      </c>
      <c r="M28" s="16" t="e">
        <f t="shared" si="3"/>
        <v>#N/A</v>
      </c>
      <c r="P28" s="18"/>
      <c r="Q28" s="18"/>
      <c r="R28" s="18"/>
    </row>
    <row r="29" spans="1:18" x14ac:dyDescent="0.3">
      <c r="A29" s="15">
        <v>2050</v>
      </c>
      <c r="B29" s="16">
        <f t="shared" si="3"/>
        <v>0</v>
      </c>
      <c r="C29" s="16">
        <f t="shared" si="3"/>
        <v>21.73861746837855</v>
      </c>
      <c r="D29" s="16">
        <f t="shared" si="3"/>
        <v>75.871348277603673</v>
      </c>
      <c r="E29" s="16">
        <f t="shared" si="3"/>
        <v>75.847953987077361</v>
      </c>
      <c r="F29" s="16">
        <f t="shared" si="3"/>
        <v>74.814682502472536</v>
      </c>
      <c r="G29" s="16">
        <f t="shared" si="3"/>
        <v>74.365551500214877</v>
      </c>
      <c r="H29" s="16">
        <f t="shared" si="3"/>
        <v>193.70209502134841</v>
      </c>
      <c r="I29" s="16">
        <f t="shared" si="3"/>
        <v>456.81328856002784</v>
      </c>
      <c r="J29" s="16" t="e">
        <f t="shared" si="3"/>
        <v>#N/A</v>
      </c>
      <c r="K29" s="16" t="e">
        <f t="shared" si="3"/>
        <v>#N/A</v>
      </c>
      <c r="L29" s="16" t="e">
        <f t="shared" si="3"/>
        <v>#N/A</v>
      </c>
      <c r="M29" s="16" t="e">
        <f t="shared" si="3"/>
        <v>#N/A</v>
      </c>
      <c r="P29" s="18"/>
      <c r="Q29" s="18"/>
      <c r="R29" s="18"/>
    </row>
    <row r="30" spans="1:18" x14ac:dyDescent="0.3">
      <c r="A30" s="15">
        <v>2060</v>
      </c>
      <c r="B30" s="16">
        <f t="shared" si="3"/>
        <v>0</v>
      </c>
      <c r="C30" s="16">
        <f t="shared" si="3"/>
        <v>37.11853959353504</v>
      </c>
      <c r="D30" s="16">
        <f t="shared" si="3"/>
        <v>123.5768369621004</v>
      </c>
      <c r="E30" s="16">
        <f t="shared" si="3"/>
        <v>123.53873012798397</v>
      </c>
      <c r="F30" s="16">
        <f t="shared" si="3"/>
        <v>121.85563973865942</v>
      </c>
      <c r="G30" s="16">
        <f t="shared" si="3"/>
        <v>121.17375432969155</v>
      </c>
      <c r="H30" s="16">
        <f t="shared" si="3"/>
        <v>244.24200193721239</v>
      </c>
      <c r="I30" s="16">
        <f t="shared" si="3"/>
        <v>1184.528240853909</v>
      </c>
      <c r="J30" s="16" t="e">
        <f t="shared" si="3"/>
        <v>#N/A</v>
      </c>
      <c r="K30" s="16" t="e">
        <f t="shared" si="3"/>
        <v>#N/A</v>
      </c>
      <c r="L30" s="16" t="e">
        <f t="shared" si="3"/>
        <v>#N/A</v>
      </c>
      <c r="M30" s="16" t="e">
        <f t="shared" si="3"/>
        <v>#N/A</v>
      </c>
      <c r="P30" s="18"/>
      <c r="Q30" s="18"/>
      <c r="R30" s="18"/>
    </row>
    <row r="31" spans="1:18" x14ac:dyDescent="0.3">
      <c r="A31" s="15">
        <v>2070</v>
      </c>
      <c r="B31" s="16">
        <f t="shared" si="3"/>
        <v>0</v>
      </c>
      <c r="C31" s="16">
        <f t="shared" si="3"/>
        <v>0</v>
      </c>
      <c r="D31" s="16">
        <f t="shared" si="3"/>
        <v>201.28405114812861</v>
      </c>
      <c r="E31" s="16">
        <f t="shared" si="3"/>
        <v>201.22197913183621</v>
      </c>
      <c r="F31" s="16">
        <f t="shared" si="3"/>
        <v>198.48040238406514</v>
      </c>
      <c r="G31" s="16">
        <f t="shared" si="3"/>
        <v>197.36968276043501</v>
      </c>
      <c r="H31" s="16">
        <f t="shared" si="3"/>
        <v>397.884591662128</v>
      </c>
      <c r="I31" s="16">
        <f t="shared" si="3"/>
        <v>325.81065506981469</v>
      </c>
      <c r="J31" s="16" t="e">
        <f t="shared" si="3"/>
        <v>#N/A</v>
      </c>
      <c r="K31" s="16" t="e">
        <f t="shared" si="3"/>
        <v>#N/A</v>
      </c>
      <c r="L31" s="16" t="e">
        <f t="shared" si="3"/>
        <v>#N/A</v>
      </c>
      <c r="M31" s="16" t="e">
        <f t="shared" si="3"/>
        <v>#N/A</v>
      </c>
      <c r="P31" s="18"/>
      <c r="Q31" s="18"/>
      <c r="R31" s="18"/>
    </row>
    <row r="32" spans="1:18" x14ac:dyDescent="0.3">
      <c r="A32" s="15">
        <v>2080</v>
      </c>
      <c r="B32" s="16">
        <f t="shared" si="3"/>
        <v>0</v>
      </c>
      <c r="C32" s="16">
        <f t="shared" si="3"/>
        <v>0</v>
      </c>
      <c r="D32" s="16">
        <f t="shared" si="3"/>
        <v>327.86091479743095</v>
      </c>
      <c r="E32" s="16">
        <f t="shared" si="3"/>
        <v>327.75980602144682</v>
      </c>
      <c r="F32" s="16">
        <f t="shared" si="3"/>
        <v>323.29406951316622</v>
      </c>
      <c r="G32" s="16">
        <f t="shared" si="3"/>
        <v>321.48482116358173</v>
      </c>
      <c r="H32" s="16">
        <f t="shared" si="3"/>
        <v>648.10247886308025</v>
      </c>
      <c r="I32" s="16">
        <f t="shared" si="3"/>
        <v>530.70163081642295</v>
      </c>
      <c r="J32" s="16" t="e">
        <f t="shared" si="3"/>
        <v>#N/A</v>
      </c>
      <c r="K32" s="16" t="e">
        <f t="shared" si="3"/>
        <v>#N/A</v>
      </c>
      <c r="L32" s="16" t="e">
        <f t="shared" si="3"/>
        <v>#N/A</v>
      </c>
      <c r="M32" s="16" t="e">
        <f t="shared" si="3"/>
        <v>#N/A</v>
      </c>
      <c r="P32" s="18"/>
      <c r="Q32" s="18"/>
      <c r="R32" s="18"/>
    </row>
    <row r="33" spans="1:19" x14ac:dyDescent="0.3">
      <c r="A33" s="15">
        <v>2090</v>
      </c>
      <c r="B33" s="16">
        <f t="shared" si="3"/>
        <v>0</v>
      </c>
      <c r="C33" s="16">
        <f t="shared" si="3"/>
        <v>0</v>
      </c>
      <c r="D33" s="16">
        <f t="shared" si="3"/>
        <v>534.04128787023114</v>
      </c>
      <c r="E33" s="16">
        <f t="shared" si="3"/>
        <v>533.87659232974727</v>
      </c>
      <c r="F33" s="16">
        <f t="shared" si="3"/>
        <v>526.60237265445949</v>
      </c>
      <c r="G33" s="16">
        <f t="shared" si="3"/>
        <v>523.65530321022902</v>
      </c>
      <c r="H33" s="16">
        <f t="shared" si="3"/>
        <v>1055.6810508474293</v>
      </c>
      <c r="I33" s="16">
        <f t="shared" si="3"/>
        <v>864.44744028522507</v>
      </c>
      <c r="J33" s="16" t="e">
        <f t="shared" si="3"/>
        <v>#N/A</v>
      </c>
      <c r="K33" s="16" t="e">
        <f t="shared" si="3"/>
        <v>#N/A</v>
      </c>
      <c r="L33" s="16" t="e">
        <f t="shared" si="3"/>
        <v>#N/A</v>
      </c>
      <c r="M33" s="16" t="e">
        <f t="shared" si="3"/>
        <v>#N/A</v>
      </c>
    </row>
    <row r="34" spans="1:19" x14ac:dyDescent="0.3">
      <c r="A34" s="15">
        <v>2100</v>
      </c>
      <c r="B34" s="16">
        <f t="shared" si="3"/>
        <v>0</v>
      </c>
      <c r="C34" s="16">
        <f t="shared" si="3"/>
        <v>0</v>
      </c>
      <c r="D34" s="16">
        <f t="shared" si="3"/>
        <v>869.88738971545729</v>
      </c>
      <c r="E34" s="16">
        <f t="shared" si="3"/>
        <v>869.61911803163707</v>
      </c>
      <c r="F34" s="16">
        <f t="shared" si="3"/>
        <v>857.77018069110136</v>
      </c>
      <c r="G34" s="16">
        <f t="shared" si="3"/>
        <v>852.96971510942717</v>
      </c>
      <c r="H34" s="16">
        <f t="shared" si="3"/>
        <v>1719.5835967423304</v>
      </c>
      <c r="I34" s="16">
        <f t="shared" si="3"/>
        <v>1408.084196039162</v>
      </c>
      <c r="J34" s="16" t="e">
        <f t="shared" si="3"/>
        <v>#N/A</v>
      </c>
      <c r="K34" s="16" t="e">
        <f t="shared" si="3"/>
        <v>#N/A</v>
      </c>
      <c r="L34" s="16" t="e">
        <f t="shared" si="3"/>
        <v>#N/A</v>
      </c>
      <c r="M34" s="16" t="e">
        <f t="shared" si="3"/>
        <v>#N/A</v>
      </c>
    </row>
    <row r="35" spans="1:19" ht="15" thickBot="1" x14ac:dyDescent="0.35"/>
    <row r="36" spans="1:19" s="17" customFormat="1" ht="15" thickBot="1" x14ac:dyDescent="0.35">
      <c r="A36" s="17" t="s">
        <v>201</v>
      </c>
      <c r="S36" s="19"/>
    </row>
    <row r="37" spans="1:19" x14ac:dyDescent="0.3">
      <c r="A37" s="15" t="s">
        <v>86</v>
      </c>
      <c r="B37" s="15" t="s">
        <v>8</v>
      </c>
      <c r="F37" s="15">
        <v>2020</v>
      </c>
      <c r="G37" s="15">
        <v>2030</v>
      </c>
      <c r="H37" s="15">
        <v>2040</v>
      </c>
      <c r="I37" s="15">
        <v>2050</v>
      </c>
      <c r="J37" s="15">
        <v>2060</v>
      </c>
      <c r="K37" s="15">
        <v>2070</v>
      </c>
      <c r="L37" s="15">
        <v>2080</v>
      </c>
      <c r="M37" s="15">
        <v>2090</v>
      </c>
      <c r="N37" s="15">
        <v>2100</v>
      </c>
    </row>
    <row r="38" spans="1:19" x14ac:dyDescent="0.3">
      <c r="A38" s="15" t="str">
        <f>INDEX('R1. Scenario specifications'!$C$11:$C$49,MATCH($B38,'R1. Scenario specifications'!$A$11:$A$49,0))</f>
        <v>TIAM BAU - No Policy Action</v>
      </c>
      <c r="B38" s="15" t="s">
        <v>11</v>
      </c>
      <c r="D38" s="16"/>
      <c r="E38" s="16"/>
      <c r="F38" s="16" t="e">
        <v>#DIV/0!</v>
      </c>
      <c r="G38" s="16" t="e">
        <v>#DIV/0!</v>
      </c>
      <c r="H38" s="16" t="e">
        <v>#DIV/0!</v>
      </c>
      <c r="I38" s="16" t="e">
        <v>#DIV/0!</v>
      </c>
      <c r="J38" s="16" t="e">
        <v>#DIV/0!</v>
      </c>
      <c r="K38" s="16" t="e">
        <v>#DIV/0!</v>
      </c>
      <c r="L38" s="16" t="e">
        <v>#DIV/0!</v>
      </c>
      <c r="M38" s="16" t="e">
        <v>#DIV/0!</v>
      </c>
      <c r="N38" s="16" t="e">
        <v>#DIV/0!</v>
      </c>
      <c r="S38" s="18"/>
    </row>
    <row r="39" spans="1:19" x14ac:dyDescent="0.3">
      <c r="A39" s="15" t="str">
        <f>INDEX('R1. Scenario specifications'!$C$11:$C$49,MATCH($B39,'R1. Scenario specifications'!$A$11:$A$49,0))</f>
        <v>Vivid BAU - WEO Current Policies Scenario emissions pathway run through TIAM</v>
      </c>
      <c r="B39" s="15" t="s">
        <v>13</v>
      </c>
      <c r="D39" s="16"/>
      <c r="E39" s="16"/>
      <c r="F39" s="16">
        <v>52.836055489894711</v>
      </c>
      <c r="G39" s="16">
        <v>28.993063805203938</v>
      </c>
      <c r="H39" s="16">
        <v>1.7416732367843193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</row>
    <row r="40" spans="1:19" x14ac:dyDescent="0.3">
      <c r="A40" s="15" t="str">
        <f>INDEX('R1. Scenario specifications'!$C$11:$C$49,MATCH($B40,'R1. Scenario specifications'!$A$11:$A$49,0))</f>
        <v>Vivid Paris NDCs - WEO New Policies Scenario emissions pathway run through TIAM</v>
      </c>
      <c r="B40" s="15" t="s">
        <v>14</v>
      </c>
      <c r="D40" s="16"/>
      <c r="E40" s="16"/>
      <c r="F40" s="16">
        <v>62.645071540544564</v>
      </c>
      <c r="G40" s="16">
        <v>72.710297504670692</v>
      </c>
      <c r="H40" s="16">
        <v>36.41424506710942</v>
      </c>
      <c r="I40" s="16">
        <v>21.73861746837855</v>
      </c>
      <c r="J40" s="16">
        <v>37.11853959353504</v>
      </c>
      <c r="K40" s="16">
        <v>0</v>
      </c>
      <c r="L40" s="16">
        <v>0</v>
      </c>
      <c r="M40" s="16">
        <v>0</v>
      </c>
      <c r="N40" s="16">
        <v>0</v>
      </c>
    </row>
    <row r="41" spans="1:19" x14ac:dyDescent="0.3">
      <c r="A41" s="15" t="str">
        <f>INDEX('R1. Scenario specifications'!$C$11:$C$49,MATCH($B41,'R1. Scenario specifications'!$A$11:$A$49,0))</f>
        <v>Current 2DS, 2020 start, 'Expect the Unexpected'</v>
      </c>
      <c r="B41" s="15" t="s">
        <v>15</v>
      </c>
      <c r="D41" s="16"/>
      <c r="E41" s="16"/>
      <c r="F41" s="16">
        <v>58.729754569260521</v>
      </c>
      <c r="G41" s="16">
        <v>99.056114056694</v>
      </c>
      <c r="H41" s="16">
        <v>76.41697355622577</v>
      </c>
      <c r="I41" s="16">
        <v>75.871348277603673</v>
      </c>
      <c r="J41" s="16">
        <v>123.5768369621004</v>
      </c>
      <c r="K41" s="16">
        <v>201.28405114812861</v>
      </c>
      <c r="L41" s="16">
        <v>327.86091479743095</v>
      </c>
      <c r="M41" s="16">
        <v>534.04128787023114</v>
      </c>
      <c r="N41" s="16">
        <v>869.88738971545729</v>
      </c>
    </row>
    <row r="42" spans="1:19" x14ac:dyDescent="0.3">
      <c r="A42" s="15" t="str">
        <f>INDEX('R1. Scenario specifications'!$C$11:$C$49,MATCH($B42,'R1. Scenario specifications'!$A$11:$A$49,0))</f>
        <v>Current 2DS, 2030 start, 'Expect the Unexpected' but with cheap energy efficiency</v>
      </c>
      <c r="B42" s="15" t="s">
        <v>16</v>
      </c>
      <c r="D42" s="16"/>
      <c r="E42" s="16"/>
      <c r="F42" s="16">
        <v>58.729754569260521</v>
      </c>
      <c r="G42" s="16">
        <v>68.165903910628785</v>
      </c>
      <c r="H42" s="16">
        <v>56.009030493395414</v>
      </c>
      <c r="I42" s="16">
        <v>61.972467069733405</v>
      </c>
      <c r="J42" s="16">
        <v>147.21787466881685</v>
      </c>
      <c r="K42" s="16">
        <v>164.40618153499875</v>
      </c>
      <c r="L42" s="16">
        <v>267.79075113770699</v>
      </c>
      <c r="M42" s="16">
        <v>436.19332105525416</v>
      </c>
      <c r="N42" s="16">
        <v>710.50336232946609</v>
      </c>
    </row>
    <row r="43" spans="1:19" x14ac:dyDescent="0.3">
      <c r="A43" s="15" t="str">
        <f>INDEX('R1. Scenario specifications'!$C$11:$C$49,MATCH($B43,'R1. Scenario specifications'!$A$11:$A$49,0))</f>
        <v>Current 2DS, 2020 start, 'Expect the Unexpected' but with most conservative biomass CCS / NET technology cost assumptions</v>
      </c>
      <c r="B43" s="15" t="s">
        <v>17</v>
      </c>
      <c r="D43" s="16"/>
      <c r="E43" s="16"/>
      <c r="F43" s="16">
        <v>58.729754569260521</v>
      </c>
      <c r="G43" s="16">
        <v>101.70421569219181</v>
      </c>
      <c r="H43" s="16">
        <v>76.155483932328821</v>
      </c>
      <c r="I43" s="16">
        <v>76.228294895949162</v>
      </c>
      <c r="J43" s="16">
        <v>124.12775289068948</v>
      </c>
      <c r="K43" s="16">
        <v>202.23113830394828</v>
      </c>
      <c r="L43" s="16">
        <v>329.40361751496681</v>
      </c>
      <c r="M43" s="16">
        <v>536.55418803468388</v>
      </c>
      <c r="N43" s="16">
        <v>873.98063928963938</v>
      </c>
    </row>
    <row r="44" spans="1:19" x14ac:dyDescent="0.3">
      <c r="A44" s="15" t="str">
        <f>INDEX('R1. Scenario specifications'!$C$11:$C$49,MATCH($B44,'R1. Scenario specifications'!$A$11:$A$49,0))</f>
        <v>Current 2DS, 2030 start, 'Expect the Unexpected' but with most conservative biomass CCS / NET technology cost assumptions</v>
      </c>
      <c r="B44" s="15" t="s">
        <v>18</v>
      </c>
      <c r="D44" s="16"/>
      <c r="E44" s="16"/>
      <c r="F44" s="16">
        <v>58.729754569260521</v>
      </c>
      <c r="G44" s="16">
        <v>68.165903910628785</v>
      </c>
      <c r="H44" s="16">
        <v>77.358327607861739</v>
      </c>
      <c r="I44" s="16">
        <v>123.90272086543546</v>
      </c>
      <c r="J44" s="16">
        <v>202.55560682855855</v>
      </c>
      <c r="K44" s="16">
        <v>208.36495170519001</v>
      </c>
      <c r="L44" s="16">
        <v>339.39495566794483</v>
      </c>
      <c r="M44" s="16">
        <v>552.8290250688076</v>
      </c>
      <c r="N44" s="16">
        <v>900.49063388711659</v>
      </c>
    </row>
    <row r="45" spans="1:19" x14ac:dyDescent="0.3">
      <c r="A45" s="15" t="str">
        <f>INDEX('R1. Scenario specifications'!$C$11:$C$49,MATCH($B45,'R1. Scenario specifications'!$A$11:$A$49,0))</f>
        <v>Current 1.5DS, 2020 start, 'Expect the Unexpected'</v>
      </c>
      <c r="B45" s="15" t="s">
        <v>19</v>
      </c>
      <c r="D45" s="16"/>
      <c r="E45" s="16"/>
      <c r="F45" s="16">
        <v>58.729754569260521</v>
      </c>
      <c r="G45" s="16">
        <v>418.40063560411801</v>
      </c>
      <c r="H45" s="16">
        <v>7032.5379665334658</v>
      </c>
      <c r="I45" s="16">
        <v>24372.641031005278</v>
      </c>
      <c r="J45" s="16">
        <v>1870.7956213527882</v>
      </c>
      <c r="K45" s="16">
        <v>256.96699169903388</v>
      </c>
      <c r="L45" s="16">
        <v>418.56255746140994</v>
      </c>
      <c r="M45" s="16">
        <v>681.78470624372324</v>
      </c>
      <c r="N45" s="16">
        <v>1110.5458500448738</v>
      </c>
    </row>
    <row r="46" spans="1:19" x14ac:dyDescent="0.3">
      <c r="A46" s="15" t="str">
        <f>INDEX('R1. Scenario specifications'!$C$11:$C$49,MATCH($B46,'R1. Scenario specifications'!$A$11:$A$49,0))</f>
        <v>Current 1.5DS, 2030 start, 'Expect the Unexpected'</v>
      </c>
      <c r="B46" s="15" t="s">
        <v>20</v>
      </c>
      <c r="D46" s="16"/>
      <c r="E46" s="16"/>
      <c r="F46" s="16">
        <v>58.729754569260521</v>
      </c>
      <c r="G46" s="16">
        <v>68.165903910628785</v>
      </c>
      <c r="H46" s="16">
        <v>3330.4235930597742</v>
      </c>
      <c r="I46" s="16">
        <v>12205.01525625001</v>
      </c>
      <c r="J46" s="16">
        <v>28710.989699038189</v>
      </c>
      <c r="K46" s="16">
        <v>58.819276047782111</v>
      </c>
      <c r="L46" s="16">
        <v>95.800808131522061</v>
      </c>
      <c r="M46" s="16">
        <v>156.0398270327122</v>
      </c>
      <c r="N46" s="16">
        <v>254.16284124324201</v>
      </c>
    </row>
    <row r="47" spans="1:19" x14ac:dyDescent="0.3">
      <c r="A47" s="15" t="str">
        <f>INDEX('R1. Scenario specifications'!$C$11:$C$49,MATCH($B47,'R1. Scenario specifications'!$A$11:$A$49,0))</f>
        <v>Current 1.5DS, 2020 start, 'Expect the Unexpected' but with cheap renewables</v>
      </c>
      <c r="B47" s="15" t="s">
        <v>21</v>
      </c>
      <c r="D47" s="16"/>
      <c r="E47" s="16"/>
      <c r="F47" s="16">
        <v>58.729754569260521</v>
      </c>
      <c r="G47" s="16">
        <v>418.40053664444599</v>
      </c>
      <c r="H47" s="16">
        <v>7033.1889556289379</v>
      </c>
      <c r="I47" s="16">
        <v>24368.434719962934</v>
      </c>
      <c r="J47" s="16">
        <v>1872.1726730365076</v>
      </c>
      <c r="K47" s="16">
        <v>256.91436534447126</v>
      </c>
      <c r="L47" s="16">
        <v>418.47683467787664</v>
      </c>
      <c r="M47" s="16">
        <v>681.64507283080832</v>
      </c>
      <c r="N47" s="16">
        <v>1110.3184019837993</v>
      </c>
    </row>
    <row r="48" spans="1:19" x14ac:dyDescent="0.3">
      <c r="A48" s="15" t="str">
        <f>INDEX('R1. Scenario specifications'!$C$11:$C$49,MATCH($B48,'R1. Scenario specifications'!$A$11:$A$49,0))</f>
        <v>Current 1.5DS, 2030 start, 'Expect the Unexpected' but with cheap renewables</v>
      </c>
      <c r="B48" s="15" t="s">
        <v>22</v>
      </c>
      <c r="D48" s="16"/>
      <c r="E48" s="16"/>
      <c r="F48" s="16">
        <v>58.729754569260521</v>
      </c>
      <c r="G48" s="16">
        <v>68.165903910628785</v>
      </c>
      <c r="H48" s="16">
        <v>3330.4328975690996</v>
      </c>
      <c r="I48" s="16">
        <v>12205.015256250001</v>
      </c>
      <c r="J48" s="16">
        <v>28710.548301540206</v>
      </c>
      <c r="K48" s="16">
        <v>58.999023551006303</v>
      </c>
      <c r="L48" s="16">
        <v>96.093597873700176</v>
      </c>
      <c r="M48" s="16">
        <v>156.51675067043067</v>
      </c>
      <c r="N48" s="16">
        <v>254.93969959811446</v>
      </c>
    </row>
    <row r="49" spans="1:14" x14ac:dyDescent="0.3">
      <c r="A49" s="15" t="str">
        <f>INDEX('R1. Scenario specifications'!$C$11:$C$49,MATCH($B49,'R1. Scenario specifications'!$A$11:$A$49,0))</f>
        <v>Current 1.5DS, 2020 start, 'Expect the Unexpected' but with cheap CCS</v>
      </c>
      <c r="B49" s="15" t="s">
        <v>23</v>
      </c>
      <c r="D49" s="16"/>
      <c r="E49" s="16"/>
      <c r="F49" s="16">
        <v>58.729754569260521</v>
      </c>
      <c r="G49" s="16">
        <v>418.4006356036399</v>
      </c>
      <c r="H49" s="16">
        <v>7032.5684810782659</v>
      </c>
      <c r="I49" s="16">
        <v>24372.671539182746</v>
      </c>
      <c r="J49" s="16">
        <v>1870.7651064185359</v>
      </c>
      <c r="K49" s="16">
        <v>256.96699170405907</v>
      </c>
      <c r="L49" s="16">
        <v>418.56255747224714</v>
      </c>
      <c r="M49" s="16">
        <v>681.7847162293034</v>
      </c>
      <c r="N49" s="16">
        <v>1110.5458500773764</v>
      </c>
    </row>
    <row r="50" spans="1:14" x14ac:dyDescent="0.3">
      <c r="A50" s="15" t="str">
        <f>INDEX('R1. Scenario specifications'!$C$11:$C$49,MATCH($B50,'R1. Scenario specifications'!$A$11:$A$49,0))</f>
        <v>Current 1.5DS, 2030 start, 'Expect the Unexpected' but with cheap CCS</v>
      </c>
      <c r="B50" s="15" t="s">
        <v>24</v>
      </c>
      <c r="D50" s="16"/>
      <c r="E50" s="16"/>
      <c r="F50" s="16">
        <v>58.729754569260521</v>
      </c>
      <c r="G50" s="16">
        <v>68.165903910628785</v>
      </c>
      <c r="H50" s="16">
        <v>3330.4235931857179</v>
      </c>
      <c r="I50" s="16">
        <v>12205.01525625001</v>
      </c>
      <c r="J50" s="16">
        <v>28710.989699038189</v>
      </c>
      <c r="K50" s="16">
        <v>58.819276047781692</v>
      </c>
      <c r="L50" s="16">
        <v>95.800808131507921</v>
      </c>
      <c r="M50" s="16">
        <v>156.03982703276728</v>
      </c>
      <c r="N50" s="16">
        <v>254.16284124324289</v>
      </c>
    </row>
    <row r="51" spans="1:14" x14ac:dyDescent="0.3">
      <c r="A51" s="15" t="str">
        <f>INDEX('R1. Scenario specifications'!$C$11:$C$49,MATCH($B51,'R1. Scenario specifications'!$A$11:$A$49,0))</f>
        <v>Current 1.5DS, 2020 start, 'Expect the Unexpected' but with cheap EVs</v>
      </c>
      <c r="B51" s="15" t="s">
        <v>25</v>
      </c>
      <c r="D51" s="16"/>
      <c r="E51" s="16"/>
      <c r="F51" s="16">
        <v>58.729754569260521</v>
      </c>
      <c r="G51" s="16">
        <v>409.87945763566529</v>
      </c>
      <c r="H51" s="16">
        <v>6944.8307507338068</v>
      </c>
      <c r="I51" s="16">
        <v>26510.029483106864</v>
      </c>
      <c r="J51" s="16">
        <v>1954.1940629432615</v>
      </c>
      <c r="K51" s="16">
        <v>265.28673729975912</v>
      </c>
      <c r="L51" s="16">
        <v>432.11454642249475</v>
      </c>
      <c r="M51" s="16">
        <v>703.85946815953741</v>
      </c>
      <c r="N51" s="16">
        <v>1146.5033111178484</v>
      </c>
    </row>
    <row r="52" spans="1:14" x14ac:dyDescent="0.3">
      <c r="A52" s="15" t="str">
        <f>INDEX('R1. Scenario specifications'!$C$11:$C$49,MATCH($B52,'R1. Scenario specifications'!$A$11:$A$49,0))</f>
        <v>Current 2DS, 2030 start, 'Expect the Unexpected'</v>
      </c>
      <c r="B52" s="15" t="s">
        <v>26</v>
      </c>
      <c r="D52" s="16"/>
      <c r="E52" s="16"/>
      <c r="F52" s="16">
        <v>58.729754569260521</v>
      </c>
      <c r="G52" s="16">
        <v>68.165903910628785</v>
      </c>
      <c r="H52" s="16">
        <v>75.807216952580447</v>
      </c>
      <c r="I52" s="16">
        <v>123.2341937567323</v>
      </c>
      <c r="J52" s="16">
        <v>199.88294247131023</v>
      </c>
      <c r="K52" s="16">
        <v>208.46731517453219</v>
      </c>
      <c r="L52" s="16">
        <v>339.56169497397497</v>
      </c>
      <c r="M52" s="16">
        <v>553.10062582897399</v>
      </c>
      <c r="N52" s="16">
        <v>900.93304290468359</v>
      </c>
    </row>
    <row r="53" spans="1:14" x14ac:dyDescent="0.3">
      <c r="A53" s="15" t="str">
        <f>INDEX('R1. Scenario specifications'!$C$11:$C$49,MATCH($B53,'R1. Scenario specifications'!$A$11:$A$49,0))</f>
        <v>Current 1.5DS, 2030 start, 'Expect the Unexpected' but with cheap EVs</v>
      </c>
      <c r="B53" s="15" t="s">
        <v>27</v>
      </c>
      <c r="D53" s="16"/>
      <c r="E53" s="16"/>
      <c r="F53" s="16">
        <v>58.729754569260521</v>
      </c>
      <c r="G53" s="16">
        <v>68.165903910628785</v>
      </c>
      <c r="H53" s="16">
        <v>3342.5393885820481</v>
      </c>
      <c r="I53" s="16">
        <v>12205.015256249984</v>
      </c>
      <c r="J53" s="16">
        <v>28709.170220070941</v>
      </c>
      <c r="K53" s="16">
        <v>59.560210952447434</v>
      </c>
      <c r="L53" s="16">
        <v>97.007712973661071</v>
      </c>
      <c r="M53" s="16">
        <v>158.0057478441538</v>
      </c>
      <c r="N53" s="16">
        <v>257.36511910311492</v>
      </c>
    </row>
    <row r="54" spans="1:14" x14ac:dyDescent="0.3">
      <c r="A54" s="15" t="str">
        <f>INDEX('R1. Scenario specifications'!$C$11:$C$49,MATCH($B54,'R1. Scenario specifications'!$A$11:$A$49,0))</f>
        <v>Current 1.5DS, 2020 start, 'Expect the Unexpected' but with cheap energy efficiency</v>
      </c>
      <c r="B54" s="15" t="s">
        <v>28</v>
      </c>
      <c r="D54" s="16"/>
      <c r="E54" s="16"/>
      <c r="F54" s="16">
        <v>58.729754569260521</v>
      </c>
      <c r="G54" s="16">
        <v>299.25933898320272</v>
      </c>
      <c r="H54" s="16">
        <v>5944.8988507933336</v>
      </c>
      <c r="I54" s="16">
        <v>9607.6909912453048</v>
      </c>
      <c r="J54" s="16">
        <v>1324.9129827308179</v>
      </c>
      <c r="K54" s="16">
        <v>214.37827744860414</v>
      </c>
      <c r="L54" s="16">
        <v>349.19002966637811</v>
      </c>
      <c r="M54" s="16">
        <v>568.78416849742939</v>
      </c>
      <c r="N54" s="16">
        <v>926.47988128645056</v>
      </c>
    </row>
    <row r="55" spans="1:14" x14ac:dyDescent="0.3">
      <c r="A55" s="15" t="str">
        <f>INDEX('R1. Scenario specifications'!$C$11:$C$49,MATCH($B55,'R1. Scenario specifications'!$A$11:$A$49,0))</f>
        <v>Current 1.5DS, 2030 start, 'Expect the Unexpected' but with cheap energy efficiency</v>
      </c>
      <c r="B55" s="15" t="s">
        <v>29</v>
      </c>
      <c r="D55" s="16"/>
      <c r="E55" s="16"/>
      <c r="F55" s="16">
        <v>58.729754569260521</v>
      </c>
      <c r="G55" s="16">
        <v>68.165903910628785</v>
      </c>
      <c r="H55" s="16">
        <v>2832.5613905970863</v>
      </c>
      <c r="I55" s="16">
        <v>12205.015256250001</v>
      </c>
      <c r="J55" s="16">
        <v>28720.625371578302</v>
      </c>
      <c r="K55" s="16">
        <v>54.895402229790996</v>
      </c>
      <c r="L55" s="16">
        <v>89.409231172057588</v>
      </c>
      <c r="M55" s="16">
        <v>145.62862166679537</v>
      </c>
      <c r="N55" s="16">
        <v>237.20408457168188</v>
      </c>
    </row>
    <row r="56" spans="1:14" x14ac:dyDescent="0.3">
      <c r="A56" s="15" t="str">
        <f>INDEX('R1. Scenario specifications'!$C$11:$C$49,MATCH($B56,'R1. Scenario specifications'!$A$11:$A$49,0))</f>
        <v>Current 1.5DS, 2020 start, 'Expect the Unexpected' but with most conservative biomass CCS / NET technology cost assumptions</v>
      </c>
      <c r="B56" s="15" t="s">
        <v>30</v>
      </c>
      <c r="D56" s="16"/>
      <c r="E56" s="16"/>
      <c r="F56" s="16">
        <v>58.729754569260521</v>
      </c>
      <c r="G56" s="16">
        <v>439.44694119887799</v>
      </c>
      <c r="H56" s="16">
        <v>6904.9524576572539</v>
      </c>
      <c r="I56" s="16">
        <v>28795.364208480933</v>
      </c>
      <c r="J56" s="16">
        <v>1265.1027762758049</v>
      </c>
      <c r="K56" s="16">
        <v>230.63758391835046</v>
      </c>
      <c r="L56" s="16">
        <v>375.67472660395958</v>
      </c>
      <c r="M56" s="16">
        <v>611.92494900749762</v>
      </c>
      <c r="N56" s="16">
        <v>996.75166685572401</v>
      </c>
    </row>
    <row r="57" spans="1:14" x14ac:dyDescent="0.3">
      <c r="A57" s="15" t="str">
        <f>INDEX('R1. Scenario specifications'!$C$11:$C$49,MATCH($B57,'R1. Scenario specifications'!$A$11:$A$49,0))</f>
        <v>Current 1.5DS, 2030 start, 'Expect the Unexpected' but with most conservative biomass CCS / NET technology cost assumptions</v>
      </c>
      <c r="B57" s="15" t="s">
        <v>31</v>
      </c>
      <c r="D57" s="16"/>
      <c r="E57" s="16"/>
      <c r="F57" s="16">
        <v>58.729754569260521</v>
      </c>
      <c r="G57" s="16">
        <v>68.165903910628785</v>
      </c>
      <c r="H57" s="16">
        <v>3422.8907190764417</v>
      </c>
      <c r="I57" s="16">
        <v>13234.395343503938</v>
      </c>
      <c r="J57" s="16">
        <v>27034.74831346847</v>
      </c>
      <c r="K57" s="16">
        <v>58.599041362059424</v>
      </c>
      <c r="L57" s="16">
        <v>95.442069035318013</v>
      </c>
      <c r="M57" s="16">
        <v>155.45547884650139</v>
      </c>
      <c r="N57" s="16">
        <v>253.21099962253106</v>
      </c>
    </row>
    <row r="58" spans="1:14" x14ac:dyDescent="0.3">
      <c r="A58" s="15" t="str">
        <f>INDEX('R1. Scenario specifications'!$C$11:$C$49,MATCH($B58,'R1. Scenario specifications'!$A$11:$A$49,0))</f>
        <v>Current 1.75DS, 2020 start, 'Expect the Unexpected'</v>
      </c>
      <c r="B58" s="15" t="s">
        <v>32</v>
      </c>
      <c r="D58" s="16"/>
      <c r="E58" s="16"/>
      <c r="F58" s="16">
        <v>58.729754569260521</v>
      </c>
      <c r="G58" s="16">
        <v>140.49696652190991</v>
      </c>
      <c r="H58" s="16">
        <v>163.29299854967644</v>
      </c>
      <c r="I58" s="16">
        <v>193.70209502134841</v>
      </c>
      <c r="J58" s="16">
        <v>244.24200193721239</v>
      </c>
      <c r="K58" s="16">
        <v>397.884591662128</v>
      </c>
      <c r="L58" s="16">
        <v>648.10247886308025</v>
      </c>
      <c r="M58" s="16">
        <v>1055.6810508474293</v>
      </c>
      <c r="N58" s="16">
        <v>1719.5835967423304</v>
      </c>
    </row>
    <row r="59" spans="1:14" x14ac:dyDescent="0.3">
      <c r="A59" s="15" t="str">
        <f>INDEX('R1. Scenario specifications'!$C$11:$C$49,MATCH($B59,'R1. Scenario specifications'!$A$11:$A$49,0))</f>
        <v>Current 1.75DS, 2030 start, 'Expect the Unexpected'</v>
      </c>
      <c r="B59" s="15" t="s">
        <v>33</v>
      </c>
      <c r="D59" s="16"/>
      <c r="E59" s="16"/>
      <c r="F59" s="16">
        <v>58.729754569260521</v>
      </c>
      <c r="G59" s="16">
        <v>68.165903910628785</v>
      </c>
      <c r="H59" s="16">
        <v>154.11747364335235</v>
      </c>
      <c r="I59" s="16">
        <v>456.81328856002784</v>
      </c>
      <c r="J59" s="16">
        <v>1184.528240853909</v>
      </c>
      <c r="K59" s="16">
        <v>325.81065506981469</v>
      </c>
      <c r="L59" s="16">
        <v>530.70163081642295</v>
      </c>
      <c r="M59" s="16">
        <v>864.44744028522507</v>
      </c>
      <c r="N59" s="16">
        <v>1408.084196039162</v>
      </c>
    </row>
    <row r="60" spans="1:14" x14ac:dyDescent="0.3">
      <c r="A60" s="15" t="str">
        <f>INDEX('R1. Scenario specifications'!$C$11:$C$49,MATCH($B60,'R1. Scenario specifications'!$A$11:$A$49,0))</f>
        <v>Current 1.75DS, 2020 start, 'Expect the Unexpected' but with cheap renewables</v>
      </c>
      <c r="B60" s="15" t="s">
        <v>34</v>
      </c>
      <c r="D60" s="16"/>
      <c r="E60" s="16"/>
      <c r="F60" s="16">
        <v>58.729754569260521</v>
      </c>
      <c r="G60" s="16">
        <v>143.54824662083641</v>
      </c>
      <c r="H60" s="16">
        <v>164.18514181512674</v>
      </c>
      <c r="I60" s="16">
        <v>192.83561878622001</v>
      </c>
      <c r="J60" s="16">
        <v>240.6794370892851</v>
      </c>
      <c r="K60" s="16">
        <v>392.08154892226685</v>
      </c>
      <c r="L60" s="16">
        <v>638.6499337276266</v>
      </c>
      <c r="M60" s="16">
        <v>1040.2838508696759</v>
      </c>
      <c r="N60" s="16">
        <v>1694.5031804272523</v>
      </c>
    </row>
    <row r="61" spans="1:14" x14ac:dyDescent="0.3">
      <c r="A61" s="15" t="str">
        <f>INDEX('R1. Scenario specifications'!$C$11:$C$49,MATCH($B61,'R1. Scenario specifications'!$A$11:$A$49,0))</f>
        <v>Current 1.75DS, 2030 start, 'Expect the Unexpected' but with cheap renewables</v>
      </c>
      <c r="B61" s="15" t="s">
        <v>35</v>
      </c>
      <c r="D61" s="16"/>
      <c r="E61" s="16"/>
      <c r="F61" s="16">
        <v>58.729754569260521</v>
      </c>
      <c r="G61" s="16">
        <v>68.165903910628785</v>
      </c>
      <c r="H61" s="16">
        <v>154.90002219275598</v>
      </c>
      <c r="I61" s="16">
        <v>449.4681064838947</v>
      </c>
      <c r="J61" s="16">
        <v>1189.2687468420363</v>
      </c>
      <c r="K61" s="16">
        <v>323.19086280156699</v>
      </c>
      <c r="L61" s="16">
        <v>526.43426526738483</v>
      </c>
      <c r="M61" s="16">
        <v>857.49635147192816</v>
      </c>
      <c r="N61" s="16">
        <v>1396.761604820239</v>
      </c>
    </row>
    <row r="62" spans="1:14" x14ac:dyDescent="0.3">
      <c r="A62" s="15" t="str">
        <f>INDEX('R1. Scenario specifications'!$C$11:$C$49,MATCH($B62,'R1. Scenario specifications'!$A$11:$A$49,0))</f>
        <v>Current 1.75DS, 2020 start, 'Expect the Unexpected' but with cheap CCS</v>
      </c>
      <c r="B62" s="15" t="s">
        <v>36</v>
      </c>
      <c r="D62" s="16"/>
      <c r="E62" s="16"/>
      <c r="F62" s="16">
        <v>58.729754569260521</v>
      </c>
      <c r="G62" s="16">
        <v>140.46645402046946</v>
      </c>
      <c r="H62" s="16">
        <v>163.29299855096286</v>
      </c>
      <c r="I62" s="16">
        <v>193.73260753554197</v>
      </c>
      <c r="J62" s="16">
        <v>244.27251443369542</v>
      </c>
      <c r="K62" s="16">
        <v>397.88459166081287</v>
      </c>
      <c r="L62" s="16">
        <v>648.10247886066816</v>
      </c>
      <c r="M62" s="16">
        <v>1055.681050843639</v>
      </c>
      <c r="N62" s="16">
        <v>1719.5835967362984</v>
      </c>
    </row>
    <row r="63" spans="1:14" x14ac:dyDescent="0.3">
      <c r="A63" s="15" t="str">
        <f>INDEX('R1. Scenario specifications'!$C$11:$C$49,MATCH($B63,'R1. Scenario specifications'!$A$11:$A$49,0))</f>
        <v>Current 2DS, 2020 start, 'Expect the Unexpected' but with cheap renewables</v>
      </c>
      <c r="B63" s="15" t="s">
        <v>37</v>
      </c>
      <c r="D63" s="16"/>
      <c r="E63" s="16"/>
      <c r="F63" s="16">
        <v>58.729754569260521</v>
      </c>
      <c r="G63" s="16">
        <v>97.152039371671435</v>
      </c>
      <c r="H63" s="16">
        <v>72.70925395009894</v>
      </c>
      <c r="I63" s="16">
        <v>75.847953987077361</v>
      </c>
      <c r="J63" s="16">
        <v>123.53873012798397</v>
      </c>
      <c r="K63" s="16">
        <v>201.22197913183621</v>
      </c>
      <c r="L63" s="16">
        <v>327.75980602144682</v>
      </c>
      <c r="M63" s="16">
        <v>533.87659232974727</v>
      </c>
      <c r="N63" s="16">
        <v>869.61911803163707</v>
      </c>
    </row>
    <row r="64" spans="1:14" x14ac:dyDescent="0.3">
      <c r="A64" s="15" t="str">
        <f>INDEX('R1. Scenario specifications'!$C$11:$C$49,MATCH($B64,'R1. Scenario specifications'!$A$11:$A$49,0))</f>
        <v>Current 1.75DS, 2030 start, 'Expect the Unexpected' but with cheap CCS</v>
      </c>
      <c r="B64" s="15" t="s">
        <v>38</v>
      </c>
      <c r="D64" s="16"/>
      <c r="E64" s="16"/>
      <c r="F64" s="16">
        <v>58.729754569260521</v>
      </c>
      <c r="G64" s="16">
        <v>68.165903910628785</v>
      </c>
      <c r="H64" s="16">
        <v>154.0869611454599</v>
      </c>
      <c r="I64" s="16">
        <v>456.81328856277298</v>
      </c>
      <c r="J64" s="16">
        <v>1184.5282408495991</v>
      </c>
      <c r="K64" s="16">
        <v>325.81065506969094</v>
      </c>
      <c r="L64" s="16">
        <v>530.70163081751309</v>
      </c>
      <c r="M64" s="16">
        <v>864.44744028521529</v>
      </c>
      <c r="N64" s="16">
        <v>1408.0841960389112</v>
      </c>
    </row>
    <row r="65" spans="1:14" x14ac:dyDescent="0.3">
      <c r="A65" s="15" t="str">
        <f>INDEX('R1. Scenario specifications'!$C$11:$C$49,MATCH($B65,'R1. Scenario specifications'!$A$11:$A$49,0))</f>
        <v>Current 1.75DS, 2020 start, 'Expect the Unexpected' but with cheap EVs</v>
      </c>
      <c r="B65" s="15" t="s">
        <v>39</v>
      </c>
      <c r="D65" s="16"/>
      <c r="E65" s="16"/>
      <c r="F65" s="16">
        <v>58.729754569260521</v>
      </c>
      <c r="G65" s="16">
        <v>122.1453000044616</v>
      </c>
      <c r="H65" s="16">
        <v>131.09690614738207</v>
      </c>
      <c r="I65" s="16">
        <v>180.26655679923428</v>
      </c>
      <c r="J65" s="16">
        <v>242.78191776831784</v>
      </c>
      <c r="K65" s="16">
        <v>395.45656675788518</v>
      </c>
      <c r="L65" s="16">
        <v>644.14748214278222</v>
      </c>
      <c r="M65" s="16">
        <v>1049.2387779399332</v>
      </c>
      <c r="N65" s="16">
        <v>1709.0898130191458</v>
      </c>
    </row>
    <row r="66" spans="1:14" x14ac:dyDescent="0.3">
      <c r="A66" s="15" t="str">
        <f>INDEX('R1. Scenario specifications'!$C$11:$C$49,MATCH($B66,'R1. Scenario specifications'!$A$11:$A$49,0))</f>
        <v>Current 1.75DS, 2030 start, 'Expect the Unexpected' but with cheap EVs</v>
      </c>
      <c r="B66" s="15" t="s">
        <v>40</v>
      </c>
      <c r="D66" s="16"/>
      <c r="E66" s="16"/>
      <c r="F66" s="16">
        <v>58.729754569260521</v>
      </c>
      <c r="G66" s="16">
        <v>68.165903910628785</v>
      </c>
      <c r="H66" s="16">
        <v>152.112402602168</v>
      </c>
      <c r="I66" s="16">
        <v>540.91071405829348</v>
      </c>
      <c r="J66" s="16">
        <v>1173.6460261198881</v>
      </c>
      <c r="K66" s="16">
        <v>325.191995216257</v>
      </c>
      <c r="L66" s="16">
        <v>529.69389910519862</v>
      </c>
      <c r="M66" s="16">
        <v>862.80595151551438</v>
      </c>
      <c r="N66" s="16">
        <v>1405.4103838015735</v>
      </c>
    </row>
    <row r="67" spans="1:14" x14ac:dyDescent="0.3">
      <c r="A67" s="15" t="str">
        <f>INDEX('R1. Scenario specifications'!$C$11:$C$49,MATCH($B67,'R1. Scenario specifications'!$A$11:$A$49,0))</f>
        <v>Current 1.75DS, 2020 start, 'Expect the Unexpected' but with cheap energy efficiency</v>
      </c>
      <c r="B67" s="15" t="s">
        <v>41</v>
      </c>
      <c r="D67" s="16"/>
      <c r="E67" s="16"/>
      <c r="F67" s="16">
        <v>58.729754569260521</v>
      </c>
      <c r="G67" s="16">
        <v>115.27167655137846</v>
      </c>
      <c r="H67" s="16">
        <v>120.97074178333293</v>
      </c>
      <c r="I67" s="16">
        <v>137.14881921292886</v>
      </c>
      <c r="J67" s="16">
        <v>190.13060074133938</v>
      </c>
      <c r="K67" s="16">
        <v>309.69311936082215</v>
      </c>
      <c r="L67" s="16">
        <v>504.4478635016132</v>
      </c>
      <c r="M67" s="16">
        <v>821.68281976552635</v>
      </c>
      <c r="N67" s="16">
        <v>1338.4251354757923</v>
      </c>
    </row>
    <row r="68" spans="1:14" x14ac:dyDescent="0.3">
      <c r="A68" s="15" t="str">
        <f>INDEX('R1. Scenario specifications'!$C$11:$C$49,MATCH($B68,'R1. Scenario specifications'!$A$11:$A$49,0))</f>
        <v>Current 1.75DS, 2030 start, 'Expect the Unexpected' but with cheap energy efficiency</v>
      </c>
      <c r="B68" s="15" t="s">
        <v>42</v>
      </c>
      <c r="D68" s="16"/>
      <c r="E68" s="16"/>
      <c r="F68" s="16">
        <v>58.729754569260521</v>
      </c>
      <c r="G68" s="16">
        <v>68.165903910628785</v>
      </c>
      <c r="H68" s="16">
        <v>113.26992351119075</v>
      </c>
      <c r="I68" s="16">
        <v>317.47479254552803</v>
      </c>
      <c r="J68" s="16">
        <v>1153.7461798195602</v>
      </c>
      <c r="K68" s="16">
        <v>248.02078772703152</v>
      </c>
      <c r="L68" s="16">
        <v>403.99013388401335</v>
      </c>
      <c r="M68" s="16">
        <v>658.04776378111865</v>
      </c>
      <c r="N68" s="16">
        <v>1071.880872012327</v>
      </c>
    </row>
    <row r="69" spans="1:14" x14ac:dyDescent="0.3">
      <c r="A69" s="15" t="str">
        <f>INDEX('R1. Scenario specifications'!$C$11:$C$49,MATCH($B69,'R1. Scenario specifications'!$A$11:$A$49,0))</f>
        <v>Current 1.75DS, 2020 start, 'Expect the Unexpected' but with most conservative biomass CCS / NET technology cost assumptions</v>
      </c>
      <c r="B69" s="15" t="s">
        <v>43</v>
      </c>
      <c r="D69" s="16"/>
      <c r="E69" s="16"/>
      <c r="F69" s="16">
        <v>58.729754569260521</v>
      </c>
      <c r="G69" s="16">
        <v>142.54572401540366</v>
      </c>
      <c r="H69" s="16">
        <v>163.87971979567448</v>
      </c>
      <c r="I69" s="16">
        <v>200.29939055775074</v>
      </c>
      <c r="J69" s="16">
        <v>244.25737070876684</v>
      </c>
      <c r="K69" s="16">
        <v>397.85992412230831</v>
      </c>
      <c r="L69" s="16">
        <v>648.06229804306702</v>
      </c>
      <c r="M69" s="16">
        <v>1055.615600525743</v>
      </c>
      <c r="N69" s="16">
        <v>1719.4769850651364</v>
      </c>
    </row>
    <row r="70" spans="1:14" x14ac:dyDescent="0.3">
      <c r="A70" s="15" t="str">
        <f>INDEX('R1. Scenario specifications'!$C$11:$C$49,MATCH($B70,'R1. Scenario specifications'!$A$11:$A$49,0))</f>
        <v>Current 1.75DS, 2030 start, 'Expect the Unexpected' but with most conservative biomass CCS / NET technology cost assumptions</v>
      </c>
      <c r="B70" s="15" t="s">
        <v>44</v>
      </c>
      <c r="D70" s="16"/>
      <c r="E70" s="16"/>
      <c r="F70" s="16">
        <v>58.729754569260521</v>
      </c>
      <c r="G70" s="16">
        <v>68.165903910628785</v>
      </c>
      <c r="H70" s="16">
        <v>158.00583545165318</v>
      </c>
      <c r="I70" s="16">
        <v>475.77352533425068</v>
      </c>
      <c r="J70" s="16">
        <v>1188.5812980052685</v>
      </c>
      <c r="K70" s="16">
        <v>325.48145237865845</v>
      </c>
      <c r="L70" s="16">
        <v>530.1653942488191</v>
      </c>
      <c r="M70" s="16">
        <v>863.57396742174694</v>
      </c>
      <c r="N70" s="16">
        <v>1406.6614007842666</v>
      </c>
    </row>
    <row r="71" spans="1:14" x14ac:dyDescent="0.3">
      <c r="A71" s="15" t="str">
        <f>INDEX('R1. Scenario specifications'!$C$11:$C$49,MATCH($B71,'R1. Scenario specifications'!$A$11:$A$49,0))</f>
        <v>Current 2DS, 2030 start, 'Expect the Unexpected' but with cheap renewables</v>
      </c>
      <c r="B71" s="15" t="s">
        <v>45</v>
      </c>
      <c r="D71" s="16"/>
      <c r="E71" s="16"/>
      <c r="F71" s="16">
        <v>58.729754569260521</v>
      </c>
      <c r="G71" s="16">
        <v>68.165903910628785</v>
      </c>
      <c r="H71" s="16">
        <v>76.267776349539687</v>
      </c>
      <c r="I71" s="16">
        <v>123.61841259304818</v>
      </c>
      <c r="J71" s="16">
        <v>200.1453503969864</v>
      </c>
      <c r="K71" s="16">
        <v>207.10828208440449</v>
      </c>
      <c r="L71" s="16">
        <v>337.34797327425809</v>
      </c>
      <c r="M71" s="16">
        <v>549.49470644766291</v>
      </c>
      <c r="N71" s="16">
        <v>895.05938020158987</v>
      </c>
    </row>
    <row r="72" spans="1:14" x14ac:dyDescent="0.3">
      <c r="A72" s="15" t="str">
        <f>INDEX('R1. Scenario specifications'!$C$11:$C$49,MATCH($B72,'R1. Scenario specifications'!$A$11:$A$49,0))</f>
        <v>Current 2DS, 2020 start, 'Expect the Unexpected' but with cheap CCS</v>
      </c>
      <c r="B72" s="15" t="s">
        <v>46</v>
      </c>
      <c r="D72" s="16"/>
      <c r="E72" s="16"/>
      <c r="F72" s="16">
        <v>58.729754569260521</v>
      </c>
      <c r="G72" s="16">
        <v>102.54318563932659</v>
      </c>
      <c r="H72" s="16">
        <v>71.212040573821881</v>
      </c>
      <c r="I72" s="16">
        <v>74.814682502472536</v>
      </c>
      <c r="J72" s="16">
        <v>121.85563973865942</v>
      </c>
      <c r="K72" s="16">
        <v>198.48040238406514</v>
      </c>
      <c r="L72" s="16">
        <v>323.29406951316622</v>
      </c>
      <c r="M72" s="16">
        <v>526.60237265445949</v>
      </c>
      <c r="N72" s="16">
        <v>857.77018069110136</v>
      </c>
    </row>
    <row r="73" spans="1:14" x14ac:dyDescent="0.3">
      <c r="A73" s="15" t="str">
        <f>INDEX('R1. Scenario specifications'!$C$11:$C$49,MATCH($B73,'R1. Scenario specifications'!$A$11:$A$49,0))</f>
        <v>Current 2DS, 2030 start, 'Expect the Unexpected' but with cheap CCS</v>
      </c>
      <c r="B73" s="15" t="s">
        <v>47</v>
      </c>
      <c r="D73" s="16"/>
      <c r="E73" s="16"/>
      <c r="F73" s="16">
        <v>58.729754569260521</v>
      </c>
      <c r="G73" s="16">
        <v>68.165903910628785</v>
      </c>
      <c r="H73" s="16">
        <v>75.77670442891521</v>
      </c>
      <c r="I73" s="16">
        <v>123.23419385695209</v>
      </c>
      <c r="J73" s="16">
        <v>199.8829423842233</v>
      </c>
      <c r="K73" s="16">
        <v>208.46731518925947</v>
      </c>
      <c r="L73" s="16">
        <v>339.56169499716941</v>
      </c>
      <c r="M73" s="16">
        <v>553.10062586651782</v>
      </c>
      <c r="N73" s="16">
        <v>900.93304296606777</v>
      </c>
    </row>
    <row r="74" spans="1:14" x14ac:dyDescent="0.3">
      <c r="A74" s="15" t="str">
        <f>INDEX('R1. Scenario specifications'!$C$11:$C$49,MATCH($B74,'R1. Scenario specifications'!$A$11:$A$49,0))</f>
        <v>Current 2DS, 2020 start, 'Expect the Unexpected' but with cheap EVs</v>
      </c>
      <c r="B74" s="15" t="s">
        <v>48</v>
      </c>
      <c r="D74" s="16"/>
      <c r="E74" s="16"/>
      <c r="F74" s="16">
        <v>58.729754569260521</v>
      </c>
      <c r="G74" s="16">
        <v>89.825210758045955</v>
      </c>
      <c r="H74" s="16">
        <v>58.000828734967591</v>
      </c>
      <c r="I74" s="16">
        <v>74.365551500214877</v>
      </c>
      <c r="J74" s="16">
        <v>121.17375432969155</v>
      </c>
      <c r="K74" s="16">
        <v>197.36968276043501</v>
      </c>
      <c r="L74" s="16">
        <v>321.48482116358173</v>
      </c>
      <c r="M74" s="16">
        <v>523.65530321022902</v>
      </c>
      <c r="N74" s="16">
        <v>852.96971510942717</v>
      </c>
    </row>
    <row r="75" spans="1:14" x14ac:dyDescent="0.3">
      <c r="A75" s="15" t="str">
        <f>INDEX('R1. Scenario specifications'!$C$11:$C$49,MATCH($B75,'R1. Scenario specifications'!$A$11:$A$49,0))</f>
        <v>Current 2DS, 2030 start, 'Expect the Unexpected' but with cheap EVs</v>
      </c>
      <c r="B75" s="15" t="s">
        <v>49</v>
      </c>
      <c r="D75" s="16"/>
      <c r="E75" s="16"/>
      <c r="F75" s="16">
        <v>58.729754569260521</v>
      </c>
      <c r="G75" s="16">
        <v>68.165903910628785</v>
      </c>
      <c r="H75" s="16">
        <v>67.633561657075674</v>
      </c>
      <c r="I75" s="16">
        <v>105.0489206215195</v>
      </c>
      <c r="J75" s="16">
        <v>217.15769510233073</v>
      </c>
      <c r="K75" s="16">
        <v>215.10238302821074</v>
      </c>
      <c r="L75" s="16">
        <v>350.36952134786799</v>
      </c>
      <c r="M75" s="16">
        <v>570.70543613725215</v>
      </c>
      <c r="N75" s="16">
        <v>929.6094238229889</v>
      </c>
    </row>
    <row r="76" spans="1:14" x14ac:dyDescent="0.3">
      <c r="A76" s="15" t="str">
        <f>INDEX('R1. Scenario specifications'!$C$11:$C$49,MATCH($B76,'R1. Scenario specifications'!$A$11:$A$49,0))</f>
        <v>Current 2DS, 2020 start, 'Expect the Unexpected' but with cheap energy efficiency</v>
      </c>
      <c r="B76" s="15" t="s">
        <v>50</v>
      </c>
      <c r="D76" s="16"/>
      <c r="E76" s="16"/>
      <c r="F76" s="16">
        <v>58.729754569260521</v>
      </c>
      <c r="G76" s="16">
        <v>78.927383440474728</v>
      </c>
      <c r="H76" s="16">
        <v>56.388230924469333</v>
      </c>
      <c r="I76" s="16">
        <v>58.289852950782716</v>
      </c>
      <c r="J76" s="16">
        <v>94.938433692479492</v>
      </c>
      <c r="K76" s="16">
        <v>154.63510970478575</v>
      </c>
      <c r="L76" s="16">
        <v>251.87470512361438</v>
      </c>
      <c r="M76" s="16">
        <v>410.26775996742924</v>
      </c>
      <c r="N76" s="16">
        <v>668.27335396384933</v>
      </c>
    </row>
  </sheetData>
  <conditionalFormatting sqref="A1:XFD1048576">
    <cfRule type="expression" dxfId="2" priority="1">
      <formula>_xlfn.ISFORMULA(A1)</formula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BD5CA-31BB-43D8-A2E4-0BC2D5755AA7}">
          <x14:formula1>
            <xm:f>'R1. Scenario specifications'!$A$11:$A$49</xm:f>
          </x14:formula1>
          <xm:sqref>B20:M20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1F1E-ABC9-4D84-96A0-45F1CF4BAD5C}">
  <sheetPr>
    <tabColor theme="7" tint="0.39997558519241921"/>
  </sheetPr>
  <dimension ref="A1:J49"/>
  <sheetViews>
    <sheetView workbookViewId="0"/>
  </sheetViews>
  <sheetFormatPr defaultColWidth="10.33203125" defaultRowHeight="14.4" x14ac:dyDescent="0.3"/>
  <cols>
    <col min="1" max="2" width="15.77734375" style="3" customWidth="1"/>
    <col min="3" max="3" width="64.5546875" style="3" customWidth="1"/>
    <col min="4" max="8" width="20.77734375" style="3" customWidth="1"/>
    <col min="9" max="9" width="45.21875" style="3" customWidth="1"/>
    <col min="10" max="16384" width="10.33203125" style="3"/>
  </cols>
  <sheetData>
    <row r="1" spans="1:10" s="1" customFormat="1" ht="49.5" customHeight="1" x14ac:dyDescent="0.3">
      <c r="A1" s="1" t="s">
        <v>78</v>
      </c>
    </row>
    <row r="2" spans="1:10" s="2" customFormat="1" x14ac:dyDescent="0.3">
      <c r="A2" s="2" t="s">
        <v>1</v>
      </c>
      <c r="B2" s="2" t="s">
        <v>79</v>
      </c>
    </row>
    <row r="3" spans="1:10" s="2" customFormat="1" x14ac:dyDescent="0.3">
      <c r="A3" s="2" t="s">
        <v>3</v>
      </c>
      <c r="B3" s="6" t="s">
        <v>80</v>
      </c>
    </row>
    <row r="4" spans="1:10" s="2" customFormat="1" x14ac:dyDescent="0.3">
      <c r="A4" s="2" t="s">
        <v>7</v>
      </c>
      <c r="B4" s="7">
        <v>43475</v>
      </c>
    </row>
    <row r="5" spans="1:10" s="2" customFormat="1" x14ac:dyDescent="0.3">
      <c r="A5" s="2" t="s">
        <v>2</v>
      </c>
      <c r="B5" s="2" t="s">
        <v>81</v>
      </c>
    </row>
    <row r="6" spans="1:10" s="2" customFormat="1" x14ac:dyDescent="0.3">
      <c r="A6" s="2" t="s">
        <v>4</v>
      </c>
      <c r="B6" s="2" t="s">
        <v>82</v>
      </c>
    </row>
    <row r="7" spans="1:10" s="2" customFormat="1" x14ac:dyDescent="0.3">
      <c r="B7" s="8" t="s">
        <v>83</v>
      </c>
    </row>
    <row r="9" spans="1:10" x14ac:dyDescent="0.3">
      <c r="A9" s="9"/>
      <c r="B9" s="9"/>
      <c r="C9" s="24" t="s">
        <v>84</v>
      </c>
      <c r="D9" s="24"/>
      <c r="E9" s="24"/>
      <c r="F9" s="24"/>
      <c r="G9" s="24"/>
      <c r="H9" s="24"/>
      <c r="I9" s="9"/>
    </row>
    <row r="10" spans="1:10" ht="14.4" customHeight="1" x14ac:dyDescent="0.3">
      <c r="A10" s="3" t="s">
        <v>197</v>
      </c>
      <c r="B10" s="10" t="s">
        <v>85</v>
      </c>
      <c r="C10" s="10" t="s">
        <v>86</v>
      </c>
      <c r="D10" s="10" t="s">
        <v>87</v>
      </c>
      <c r="E10" s="10" t="s">
        <v>88</v>
      </c>
      <c r="F10" s="10" t="s">
        <v>89</v>
      </c>
      <c r="G10" s="10" t="s">
        <v>90</v>
      </c>
      <c r="H10" s="10" t="s">
        <v>91</v>
      </c>
      <c r="I10" s="10" t="s">
        <v>92</v>
      </c>
      <c r="J10" s="9" t="s">
        <v>0</v>
      </c>
    </row>
    <row r="11" spans="1:10" ht="14.4" customHeight="1" x14ac:dyDescent="0.3">
      <c r="A11" s="3" t="str">
        <f t="shared" ref="A11:A49" si="0">CONCATENATE("Vivid_",B11)</f>
        <v>Vivid_0A</v>
      </c>
      <c r="B11" s="10" t="s">
        <v>93</v>
      </c>
      <c r="C11" s="10" t="s">
        <v>270</v>
      </c>
      <c r="D11" s="10" t="s">
        <v>94</v>
      </c>
      <c r="E11" s="10" t="s">
        <v>95</v>
      </c>
      <c r="F11" s="11" t="s">
        <v>96</v>
      </c>
      <c r="G11" s="12" t="s">
        <v>97</v>
      </c>
      <c r="H11" s="10" t="s">
        <v>81</v>
      </c>
      <c r="I11" s="12" t="s">
        <v>97</v>
      </c>
      <c r="J11" s="9" t="s">
        <v>98</v>
      </c>
    </row>
    <row r="12" spans="1:10" ht="14.4" customHeight="1" x14ac:dyDescent="0.3">
      <c r="A12" s="3" t="str">
        <f t="shared" si="0"/>
        <v>Vivid_0A_BAU</v>
      </c>
      <c r="B12" s="3" t="s">
        <v>198</v>
      </c>
      <c r="C12" s="10" t="s">
        <v>200</v>
      </c>
    </row>
    <row r="13" spans="1:10" ht="14.4" customHeight="1" x14ac:dyDescent="0.3">
      <c r="A13" s="3" t="str">
        <f t="shared" si="0"/>
        <v>Vivid_0B</v>
      </c>
      <c r="B13" s="10" t="s">
        <v>99</v>
      </c>
      <c r="C13" s="10" t="s">
        <v>199</v>
      </c>
      <c r="D13" s="10" t="s">
        <v>94</v>
      </c>
      <c r="E13" s="10" t="s">
        <v>95</v>
      </c>
      <c r="F13" s="11" t="s">
        <v>96</v>
      </c>
      <c r="G13" s="12" t="s">
        <v>97</v>
      </c>
      <c r="H13" s="10" t="s">
        <v>81</v>
      </c>
      <c r="I13" s="12" t="s">
        <v>97</v>
      </c>
      <c r="J13" s="9" t="s">
        <v>100</v>
      </c>
    </row>
    <row r="14" spans="1:10" ht="14.4" customHeight="1" x14ac:dyDescent="0.3">
      <c r="A14" s="3" t="str">
        <f t="shared" si="0"/>
        <v>Vivid_1</v>
      </c>
      <c r="B14" s="9">
        <v>1</v>
      </c>
      <c r="C14" s="9" t="s">
        <v>101</v>
      </c>
      <c r="D14" s="12" t="s">
        <v>102</v>
      </c>
      <c r="E14" s="12" t="s">
        <v>103</v>
      </c>
      <c r="F14" s="11" t="s">
        <v>96</v>
      </c>
      <c r="G14" s="12" t="s">
        <v>97</v>
      </c>
      <c r="H14" s="12" t="s">
        <v>104</v>
      </c>
      <c r="I14" s="12" t="s">
        <v>97</v>
      </c>
      <c r="J14" s="10" t="s">
        <v>105</v>
      </c>
    </row>
    <row r="15" spans="1:10" ht="14.4" customHeight="1" x14ac:dyDescent="0.3">
      <c r="A15" s="3" t="str">
        <f t="shared" si="0"/>
        <v>Vivid_10</v>
      </c>
      <c r="B15" s="9">
        <v>10</v>
      </c>
      <c r="C15" s="9" t="s">
        <v>127</v>
      </c>
      <c r="D15" s="12" t="s">
        <v>102</v>
      </c>
      <c r="E15" s="12" t="s">
        <v>107</v>
      </c>
      <c r="F15" s="11" t="s">
        <v>96</v>
      </c>
      <c r="G15" s="12" t="s">
        <v>125</v>
      </c>
      <c r="H15" s="12" t="s">
        <v>104</v>
      </c>
      <c r="I15" s="12" t="s">
        <v>97</v>
      </c>
      <c r="J15" s="10" t="s">
        <v>128</v>
      </c>
    </row>
    <row r="16" spans="1:10" ht="14.4" customHeight="1" x14ac:dyDescent="0.3">
      <c r="A16" s="3" t="str">
        <f t="shared" si="0"/>
        <v>Vivid_11</v>
      </c>
      <c r="B16" s="9">
        <v>11</v>
      </c>
      <c r="C16" s="9" t="s">
        <v>129</v>
      </c>
      <c r="D16" s="12" t="s">
        <v>102</v>
      </c>
      <c r="E16" s="12" t="s">
        <v>103</v>
      </c>
      <c r="F16" s="11" t="s">
        <v>96</v>
      </c>
      <c r="G16" s="12" t="s">
        <v>97</v>
      </c>
      <c r="H16" s="12" t="s">
        <v>104</v>
      </c>
      <c r="I16" s="12" t="s">
        <v>130</v>
      </c>
      <c r="J16" s="10" t="s">
        <v>131</v>
      </c>
    </row>
    <row r="17" spans="1:10" ht="14.4" customHeight="1" x14ac:dyDescent="0.3">
      <c r="A17" s="3" t="str">
        <f t="shared" si="0"/>
        <v>Vivid_12</v>
      </c>
      <c r="B17" s="9">
        <v>12</v>
      </c>
      <c r="C17" s="9" t="s">
        <v>132</v>
      </c>
      <c r="D17" s="12" t="s">
        <v>102</v>
      </c>
      <c r="E17" s="12" t="s">
        <v>107</v>
      </c>
      <c r="F17" s="11" t="s">
        <v>96</v>
      </c>
      <c r="G17" s="12" t="s">
        <v>97</v>
      </c>
      <c r="H17" s="12" t="s">
        <v>104</v>
      </c>
      <c r="I17" s="12" t="s">
        <v>130</v>
      </c>
      <c r="J17" s="10" t="s">
        <v>133</v>
      </c>
    </row>
    <row r="18" spans="1:10" ht="14.4" customHeight="1" x14ac:dyDescent="0.3">
      <c r="A18" s="3" t="str">
        <f t="shared" si="0"/>
        <v>Vivid_13</v>
      </c>
      <c r="B18" s="9">
        <v>13</v>
      </c>
      <c r="C18" s="9" t="s">
        <v>134</v>
      </c>
      <c r="D18" s="12" t="s">
        <v>135</v>
      </c>
      <c r="E18" s="12" t="s">
        <v>103</v>
      </c>
      <c r="F18" s="11" t="s">
        <v>96</v>
      </c>
      <c r="G18" s="12" t="s">
        <v>97</v>
      </c>
      <c r="H18" s="12" t="s">
        <v>104</v>
      </c>
      <c r="I18" s="12" t="s">
        <v>97</v>
      </c>
      <c r="J18" s="10" t="s">
        <v>136</v>
      </c>
    </row>
    <row r="19" spans="1:10" ht="14.4" customHeight="1" x14ac:dyDescent="0.3">
      <c r="A19" s="3" t="str">
        <f t="shared" si="0"/>
        <v>Vivid_14</v>
      </c>
      <c r="B19" s="9">
        <v>14</v>
      </c>
      <c r="C19" s="9" t="s">
        <v>137</v>
      </c>
      <c r="D19" s="12" t="s">
        <v>135</v>
      </c>
      <c r="E19" s="12" t="s">
        <v>107</v>
      </c>
      <c r="F19" s="11" t="s">
        <v>96</v>
      </c>
      <c r="G19" s="12" t="s">
        <v>97</v>
      </c>
      <c r="H19" s="12" t="s">
        <v>104</v>
      </c>
      <c r="I19" s="12" t="s">
        <v>97</v>
      </c>
      <c r="J19" s="10" t="s">
        <v>138</v>
      </c>
    </row>
    <row r="20" spans="1:10" ht="14.4" customHeight="1" x14ac:dyDescent="0.3">
      <c r="A20" s="3" t="str">
        <f t="shared" si="0"/>
        <v>Vivid_15</v>
      </c>
      <c r="B20" s="9">
        <v>15</v>
      </c>
      <c r="C20" s="9" t="s">
        <v>139</v>
      </c>
      <c r="D20" s="12" t="s">
        <v>135</v>
      </c>
      <c r="E20" s="12" t="s">
        <v>103</v>
      </c>
      <c r="F20" s="11" t="s">
        <v>96</v>
      </c>
      <c r="G20" s="12" t="s">
        <v>110</v>
      </c>
      <c r="H20" s="12" t="s">
        <v>104</v>
      </c>
      <c r="I20" s="12" t="s">
        <v>97</v>
      </c>
      <c r="J20" s="10" t="s">
        <v>140</v>
      </c>
    </row>
    <row r="21" spans="1:10" ht="14.4" customHeight="1" x14ac:dyDescent="0.3">
      <c r="A21" s="3" t="str">
        <f t="shared" si="0"/>
        <v>Vivid_16</v>
      </c>
      <c r="B21" s="9">
        <v>16</v>
      </c>
      <c r="C21" s="9" t="s">
        <v>141</v>
      </c>
      <c r="D21" s="12" t="s">
        <v>135</v>
      </c>
      <c r="E21" s="12" t="s">
        <v>107</v>
      </c>
      <c r="F21" s="11" t="s">
        <v>96</v>
      </c>
      <c r="G21" s="12" t="s">
        <v>110</v>
      </c>
      <c r="H21" s="12" t="s">
        <v>104</v>
      </c>
      <c r="I21" s="12" t="s">
        <v>97</v>
      </c>
      <c r="J21" s="10" t="s">
        <v>142</v>
      </c>
    </row>
    <row r="22" spans="1:10" ht="14.4" customHeight="1" x14ac:dyDescent="0.3">
      <c r="A22" s="3" t="str">
        <f t="shared" si="0"/>
        <v>Vivid_17</v>
      </c>
      <c r="B22" s="9">
        <v>17</v>
      </c>
      <c r="C22" s="9" t="s">
        <v>143</v>
      </c>
      <c r="D22" s="12" t="s">
        <v>135</v>
      </c>
      <c r="E22" s="12" t="s">
        <v>103</v>
      </c>
      <c r="F22" s="11" t="s">
        <v>96</v>
      </c>
      <c r="G22" s="12" t="s">
        <v>115</v>
      </c>
      <c r="H22" s="12" t="s">
        <v>104</v>
      </c>
      <c r="I22" s="12" t="s">
        <v>97</v>
      </c>
      <c r="J22" s="10" t="s">
        <v>144</v>
      </c>
    </row>
    <row r="23" spans="1:10" ht="14.4" customHeight="1" x14ac:dyDescent="0.3">
      <c r="A23" s="3" t="str">
        <f t="shared" si="0"/>
        <v>Vivid_18</v>
      </c>
      <c r="B23" s="9">
        <v>18</v>
      </c>
      <c r="C23" s="9" t="s">
        <v>145</v>
      </c>
      <c r="D23" s="12" t="s">
        <v>135</v>
      </c>
      <c r="E23" s="12" t="s">
        <v>107</v>
      </c>
      <c r="F23" s="11" t="s">
        <v>96</v>
      </c>
      <c r="G23" s="12" t="s">
        <v>115</v>
      </c>
      <c r="H23" s="12" t="s">
        <v>104</v>
      </c>
      <c r="I23" s="12" t="s">
        <v>97</v>
      </c>
      <c r="J23" s="10" t="s">
        <v>146</v>
      </c>
    </row>
    <row r="24" spans="1:10" ht="14.4" customHeight="1" x14ac:dyDescent="0.3">
      <c r="A24" s="3" t="str">
        <f t="shared" si="0"/>
        <v>Vivid_19</v>
      </c>
      <c r="B24" s="9">
        <v>19</v>
      </c>
      <c r="C24" s="9" t="s">
        <v>147</v>
      </c>
      <c r="D24" s="12" t="s">
        <v>135</v>
      </c>
      <c r="E24" s="12" t="s">
        <v>103</v>
      </c>
      <c r="F24" s="11" t="s">
        <v>96</v>
      </c>
      <c r="G24" s="12" t="s">
        <v>120</v>
      </c>
      <c r="H24" s="12" t="s">
        <v>104</v>
      </c>
      <c r="I24" s="12" t="s">
        <v>97</v>
      </c>
      <c r="J24" s="10" t="s">
        <v>148</v>
      </c>
    </row>
    <row r="25" spans="1:10" ht="14.4" customHeight="1" x14ac:dyDescent="0.3">
      <c r="A25" s="3" t="str">
        <f t="shared" si="0"/>
        <v>Vivid_2</v>
      </c>
      <c r="B25" s="9">
        <v>2</v>
      </c>
      <c r="C25" s="9" t="s">
        <v>106</v>
      </c>
      <c r="D25" s="12" t="s">
        <v>102</v>
      </c>
      <c r="E25" s="12" t="s">
        <v>107</v>
      </c>
      <c r="F25" s="11" t="s">
        <v>96</v>
      </c>
      <c r="G25" s="12" t="s">
        <v>97</v>
      </c>
      <c r="H25" s="12" t="s">
        <v>104</v>
      </c>
      <c r="I25" s="12" t="s">
        <v>97</v>
      </c>
      <c r="J25" s="10" t="s">
        <v>108</v>
      </c>
    </row>
    <row r="26" spans="1:10" ht="14.4" customHeight="1" x14ac:dyDescent="0.3">
      <c r="A26" s="3" t="str">
        <f t="shared" si="0"/>
        <v>Vivid_20</v>
      </c>
      <c r="B26" s="9">
        <v>20</v>
      </c>
      <c r="C26" s="9" t="s">
        <v>149</v>
      </c>
      <c r="D26" s="12" t="s">
        <v>135</v>
      </c>
      <c r="E26" s="12" t="s">
        <v>107</v>
      </c>
      <c r="F26" s="11" t="s">
        <v>96</v>
      </c>
      <c r="G26" s="12" t="s">
        <v>120</v>
      </c>
      <c r="H26" s="12" t="s">
        <v>104</v>
      </c>
      <c r="I26" s="12" t="s">
        <v>97</v>
      </c>
      <c r="J26" s="10" t="s">
        <v>150</v>
      </c>
    </row>
    <row r="27" spans="1:10" ht="14.4" customHeight="1" x14ac:dyDescent="0.3">
      <c r="A27" s="3" t="str">
        <f t="shared" si="0"/>
        <v>Vivid_21</v>
      </c>
      <c r="B27" s="9">
        <v>21</v>
      </c>
      <c r="C27" s="9" t="s">
        <v>151</v>
      </c>
      <c r="D27" s="12" t="s">
        <v>135</v>
      </c>
      <c r="E27" s="12" t="s">
        <v>103</v>
      </c>
      <c r="F27" s="11" t="s">
        <v>96</v>
      </c>
      <c r="G27" s="12" t="s">
        <v>125</v>
      </c>
      <c r="H27" s="12" t="s">
        <v>104</v>
      </c>
      <c r="I27" s="12" t="s">
        <v>97</v>
      </c>
      <c r="J27" s="10" t="s">
        <v>152</v>
      </c>
    </row>
    <row r="28" spans="1:10" ht="14.4" customHeight="1" x14ac:dyDescent="0.3">
      <c r="A28" s="3" t="str">
        <f t="shared" si="0"/>
        <v>Vivid_22</v>
      </c>
      <c r="B28" s="9">
        <v>22</v>
      </c>
      <c r="C28" s="9" t="s">
        <v>153</v>
      </c>
      <c r="D28" s="12" t="s">
        <v>135</v>
      </c>
      <c r="E28" s="12" t="s">
        <v>107</v>
      </c>
      <c r="F28" s="11" t="s">
        <v>96</v>
      </c>
      <c r="G28" s="12" t="s">
        <v>125</v>
      </c>
      <c r="H28" s="12" t="s">
        <v>104</v>
      </c>
      <c r="I28" s="12" t="s">
        <v>97</v>
      </c>
      <c r="J28" s="10" t="s">
        <v>154</v>
      </c>
    </row>
    <row r="29" spans="1:10" ht="14.4" customHeight="1" x14ac:dyDescent="0.3">
      <c r="A29" s="3" t="str">
        <f t="shared" si="0"/>
        <v>Vivid_23</v>
      </c>
      <c r="B29" s="9">
        <v>23</v>
      </c>
      <c r="C29" s="9" t="s">
        <v>155</v>
      </c>
      <c r="D29" s="12" t="s">
        <v>135</v>
      </c>
      <c r="E29" s="12" t="s">
        <v>103</v>
      </c>
      <c r="F29" s="11" t="s">
        <v>96</v>
      </c>
      <c r="G29" s="12" t="s">
        <v>97</v>
      </c>
      <c r="H29" s="12" t="s">
        <v>104</v>
      </c>
      <c r="I29" s="12" t="s">
        <v>130</v>
      </c>
      <c r="J29" s="10" t="s">
        <v>156</v>
      </c>
    </row>
    <row r="30" spans="1:10" ht="14.4" customHeight="1" x14ac:dyDescent="0.3">
      <c r="A30" s="3" t="str">
        <f t="shared" si="0"/>
        <v>Vivid_24</v>
      </c>
      <c r="B30" s="9">
        <v>24</v>
      </c>
      <c r="C30" s="9" t="s">
        <v>157</v>
      </c>
      <c r="D30" s="12" t="s">
        <v>135</v>
      </c>
      <c r="E30" s="12" t="s">
        <v>107</v>
      </c>
      <c r="F30" s="11" t="s">
        <v>96</v>
      </c>
      <c r="G30" s="12" t="s">
        <v>97</v>
      </c>
      <c r="H30" s="12" t="s">
        <v>104</v>
      </c>
      <c r="I30" s="12" t="s">
        <v>130</v>
      </c>
      <c r="J30" s="10" t="s">
        <v>158</v>
      </c>
    </row>
    <row r="31" spans="1:10" ht="14.4" customHeight="1" x14ac:dyDescent="0.3">
      <c r="A31" s="3" t="str">
        <f t="shared" si="0"/>
        <v>Vivid_25</v>
      </c>
      <c r="B31" s="9">
        <v>25</v>
      </c>
      <c r="C31" s="9" t="s">
        <v>159</v>
      </c>
      <c r="D31" s="12" t="s">
        <v>160</v>
      </c>
      <c r="E31" s="12" t="s">
        <v>103</v>
      </c>
      <c r="F31" s="11" t="s">
        <v>96</v>
      </c>
      <c r="G31" s="12" t="s">
        <v>97</v>
      </c>
      <c r="H31" s="12" t="s">
        <v>104</v>
      </c>
      <c r="I31" s="12" t="s">
        <v>97</v>
      </c>
      <c r="J31" s="9" t="s">
        <v>161</v>
      </c>
    </row>
    <row r="32" spans="1:10" ht="14.4" customHeight="1" x14ac:dyDescent="0.3">
      <c r="A32" s="3" t="str">
        <f t="shared" si="0"/>
        <v>Vivid_26</v>
      </c>
      <c r="B32" s="9">
        <v>26</v>
      </c>
      <c r="C32" s="9" t="s">
        <v>162</v>
      </c>
      <c r="D32" s="12" t="s">
        <v>160</v>
      </c>
      <c r="E32" s="12" t="s">
        <v>107</v>
      </c>
      <c r="F32" s="11" t="s">
        <v>96</v>
      </c>
      <c r="G32" s="12" t="s">
        <v>97</v>
      </c>
      <c r="H32" s="12" t="s">
        <v>104</v>
      </c>
      <c r="I32" s="12" t="s">
        <v>97</v>
      </c>
      <c r="J32" s="9" t="s">
        <v>163</v>
      </c>
    </row>
    <row r="33" spans="1:10" ht="14.4" customHeight="1" x14ac:dyDescent="0.3">
      <c r="A33" s="3" t="str">
        <f t="shared" si="0"/>
        <v>Vivid_27</v>
      </c>
      <c r="B33" s="9">
        <v>27</v>
      </c>
      <c r="C33" s="9" t="s">
        <v>164</v>
      </c>
      <c r="D33" s="12" t="s">
        <v>160</v>
      </c>
      <c r="E33" s="12" t="s">
        <v>103</v>
      </c>
      <c r="F33" s="11" t="s">
        <v>96</v>
      </c>
      <c r="G33" s="12" t="s">
        <v>110</v>
      </c>
      <c r="H33" s="12" t="s">
        <v>104</v>
      </c>
      <c r="I33" s="12" t="s">
        <v>97</v>
      </c>
      <c r="J33" s="9" t="s">
        <v>165</v>
      </c>
    </row>
    <row r="34" spans="1:10" ht="14.4" customHeight="1" x14ac:dyDescent="0.3">
      <c r="A34" s="3" t="str">
        <f t="shared" si="0"/>
        <v>Vivid_28</v>
      </c>
      <c r="B34" s="9">
        <v>28</v>
      </c>
      <c r="C34" s="9" t="s">
        <v>166</v>
      </c>
      <c r="D34" s="12" t="s">
        <v>160</v>
      </c>
      <c r="E34" s="12" t="s">
        <v>107</v>
      </c>
      <c r="F34" s="11" t="s">
        <v>96</v>
      </c>
      <c r="G34" s="12" t="s">
        <v>110</v>
      </c>
      <c r="H34" s="12" t="s">
        <v>104</v>
      </c>
      <c r="I34" s="12" t="s">
        <v>97</v>
      </c>
      <c r="J34" s="9" t="s">
        <v>167</v>
      </c>
    </row>
    <row r="35" spans="1:10" ht="14.4" customHeight="1" x14ac:dyDescent="0.3">
      <c r="A35" s="3" t="str">
        <f t="shared" si="0"/>
        <v>Vivid_29</v>
      </c>
      <c r="B35" s="9">
        <v>29</v>
      </c>
      <c r="C35" s="9" t="s">
        <v>168</v>
      </c>
      <c r="D35" s="12" t="s">
        <v>160</v>
      </c>
      <c r="E35" s="12" t="s">
        <v>103</v>
      </c>
      <c r="F35" s="11" t="s">
        <v>96</v>
      </c>
      <c r="G35" s="12" t="s">
        <v>115</v>
      </c>
      <c r="H35" s="12" t="s">
        <v>104</v>
      </c>
      <c r="I35" s="12" t="s">
        <v>97</v>
      </c>
      <c r="J35" s="9" t="s">
        <v>169</v>
      </c>
    </row>
    <row r="36" spans="1:10" ht="14.4" customHeight="1" x14ac:dyDescent="0.3">
      <c r="A36" s="3" t="str">
        <f t="shared" si="0"/>
        <v>Vivid_3</v>
      </c>
      <c r="B36" s="9">
        <v>3</v>
      </c>
      <c r="C36" s="9" t="s">
        <v>109</v>
      </c>
      <c r="D36" s="12" t="s">
        <v>102</v>
      </c>
      <c r="E36" s="12" t="s">
        <v>103</v>
      </c>
      <c r="F36" s="11" t="s">
        <v>96</v>
      </c>
      <c r="G36" s="12" t="s">
        <v>110</v>
      </c>
      <c r="H36" s="12" t="s">
        <v>104</v>
      </c>
      <c r="I36" s="12" t="s">
        <v>97</v>
      </c>
      <c r="J36" s="10" t="s">
        <v>111</v>
      </c>
    </row>
    <row r="37" spans="1:10" ht="14.4" customHeight="1" x14ac:dyDescent="0.3">
      <c r="A37" s="3" t="str">
        <f t="shared" si="0"/>
        <v>Vivid_30</v>
      </c>
      <c r="B37" s="9">
        <v>30</v>
      </c>
      <c r="C37" s="9" t="s">
        <v>170</v>
      </c>
      <c r="D37" s="12" t="s">
        <v>160</v>
      </c>
      <c r="E37" s="12" t="s">
        <v>107</v>
      </c>
      <c r="F37" s="11" t="s">
        <v>96</v>
      </c>
      <c r="G37" s="12" t="s">
        <v>115</v>
      </c>
      <c r="H37" s="12" t="s">
        <v>104</v>
      </c>
      <c r="I37" s="12" t="s">
        <v>97</v>
      </c>
      <c r="J37" s="9" t="s">
        <v>171</v>
      </c>
    </row>
    <row r="38" spans="1:10" ht="14.4" customHeight="1" x14ac:dyDescent="0.3">
      <c r="A38" s="3" t="str">
        <f t="shared" si="0"/>
        <v>Vivid_31</v>
      </c>
      <c r="B38" s="9">
        <v>31</v>
      </c>
      <c r="C38" s="9" t="s">
        <v>172</v>
      </c>
      <c r="D38" s="12" t="s">
        <v>160</v>
      </c>
      <c r="E38" s="12" t="s">
        <v>103</v>
      </c>
      <c r="F38" s="11" t="s">
        <v>96</v>
      </c>
      <c r="G38" s="12" t="s">
        <v>120</v>
      </c>
      <c r="H38" s="12" t="s">
        <v>104</v>
      </c>
      <c r="I38" s="12" t="s">
        <v>97</v>
      </c>
      <c r="J38" s="9" t="s">
        <v>173</v>
      </c>
    </row>
    <row r="39" spans="1:10" ht="14.4" customHeight="1" x14ac:dyDescent="0.3">
      <c r="A39" s="3" t="str">
        <f t="shared" si="0"/>
        <v>Vivid_32</v>
      </c>
      <c r="B39" s="9">
        <v>32</v>
      </c>
      <c r="C39" s="9" t="s">
        <v>174</v>
      </c>
      <c r="D39" s="12" t="s">
        <v>160</v>
      </c>
      <c r="E39" s="12" t="s">
        <v>107</v>
      </c>
      <c r="F39" s="11" t="s">
        <v>96</v>
      </c>
      <c r="G39" s="12" t="s">
        <v>120</v>
      </c>
      <c r="H39" s="12" t="s">
        <v>104</v>
      </c>
      <c r="I39" s="12" t="s">
        <v>97</v>
      </c>
      <c r="J39" s="9" t="s">
        <v>175</v>
      </c>
    </row>
    <row r="40" spans="1:10" ht="14.4" customHeight="1" x14ac:dyDescent="0.3">
      <c r="A40" s="3" t="str">
        <f t="shared" si="0"/>
        <v>Vivid_33</v>
      </c>
      <c r="B40" s="9">
        <v>33</v>
      </c>
      <c r="C40" s="9" t="s">
        <v>176</v>
      </c>
      <c r="D40" s="12" t="s">
        <v>160</v>
      </c>
      <c r="E40" s="12" t="s">
        <v>103</v>
      </c>
      <c r="F40" s="11" t="s">
        <v>96</v>
      </c>
      <c r="G40" s="12" t="s">
        <v>125</v>
      </c>
      <c r="H40" s="12" t="s">
        <v>104</v>
      </c>
      <c r="I40" s="12" t="s">
        <v>97</v>
      </c>
      <c r="J40" s="9" t="s">
        <v>177</v>
      </c>
    </row>
    <row r="41" spans="1:10" ht="14.4" customHeight="1" x14ac:dyDescent="0.3">
      <c r="A41" s="3" t="str">
        <f t="shared" si="0"/>
        <v>Vivid_34</v>
      </c>
      <c r="B41" s="9">
        <v>34</v>
      </c>
      <c r="C41" s="9" t="s">
        <v>178</v>
      </c>
      <c r="D41" s="12" t="s">
        <v>160</v>
      </c>
      <c r="E41" s="12" t="s">
        <v>107</v>
      </c>
      <c r="F41" s="11" t="s">
        <v>96</v>
      </c>
      <c r="G41" s="12" t="s">
        <v>125</v>
      </c>
      <c r="H41" s="12" t="s">
        <v>104</v>
      </c>
      <c r="I41" s="12" t="s">
        <v>97</v>
      </c>
      <c r="J41" s="9" t="s">
        <v>179</v>
      </c>
    </row>
    <row r="42" spans="1:10" ht="14.4" customHeight="1" x14ac:dyDescent="0.3">
      <c r="A42" s="3" t="str">
        <f t="shared" si="0"/>
        <v>Vivid_35</v>
      </c>
      <c r="B42" s="9">
        <v>35</v>
      </c>
      <c r="C42" s="9" t="s">
        <v>180</v>
      </c>
      <c r="D42" s="12" t="s">
        <v>160</v>
      </c>
      <c r="E42" s="12" t="s">
        <v>103</v>
      </c>
      <c r="F42" s="11" t="s">
        <v>96</v>
      </c>
      <c r="G42" s="12" t="s">
        <v>97</v>
      </c>
      <c r="H42" s="12" t="s">
        <v>104</v>
      </c>
      <c r="I42" s="12" t="s">
        <v>130</v>
      </c>
      <c r="J42" s="10" t="s">
        <v>181</v>
      </c>
    </row>
    <row r="43" spans="1:10" ht="14.4" customHeight="1" x14ac:dyDescent="0.3">
      <c r="A43" s="3" t="str">
        <f t="shared" si="0"/>
        <v>Vivid_36</v>
      </c>
      <c r="B43" s="9">
        <v>36</v>
      </c>
      <c r="C43" s="9" t="s">
        <v>182</v>
      </c>
      <c r="D43" s="12" t="s">
        <v>160</v>
      </c>
      <c r="E43" s="12" t="s">
        <v>107</v>
      </c>
      <c r="F43" s="11" t="s">
        <v>96</v>
      </c>
      <c r="G43" s="12" t="s">
        <v>97</v>
      </c>
      <c r="H43" s="12" t="s">
        <v>104</v>
      </c>
      <c r="I43" s="12" t="s">
        <v>130</v>
      </c>
      <c r="J43" s="10" t="s">
        <v>183</v>
      </c>
    </row>
    <row r="44" spans="1:10" ht="14.4" customHeight="1" x14ac:dyDescent="0.3">
      <c r="A44" s="3" t="str">
        <f t="shared" si="0"/>
        <v>Vivid_4</v>
      </c>
      <c r="B44" s="9">
        <v>4</v>
      </c>
      <c r="C44" s="9" t="s">
        <v>112</v>
      </c>
      <c r="D44" s="12" t="s">
        <v>102</v>
      </c>
      <c r="E44" s="12" t="s">
        <v>107</v>
      </c>
      <c r="F44" s="11" t="s">
        <v>96</v>
      </c>
      <c r="G44" s="12" t="s">
        <v>110</v>
      </c>
      <c r="H44" s="12" t="s">
        <v>104</v>
      </c>
      <c r="I44" s="12" t="s">
        <v>97</v>
      </c>
      <c r="J44" s="10" t="s">
        <v>113</v>
      </c>
    </row>
    <row r="45" spans="1:10" ht="14.4" customHeight="1" x14ac:dyDescent="0.3">
      <c r="A45" s="3" t="str">
        <f t="shared" si="0"/>
        <v>Vivid_5</v>
      </c>
      <c r="B45" s="9">
        <v>5</v>
      </c>
      <c r="C45" s="9" t="s">
        <v>114</v>
      </c>
      <c r="D45" s="12" t="s">
        <v>102</v>
      </c>
      <c r="E45" s="12" t="s">
        <v>103</v>
      </c>
      <c r="F45" s="11" t="s">
        <v>96</v>
      </c>
      <c r="G45" s="12" t="s">
        <v>115</v>
      </c>
      <c r="H45" s="12" t="s">
        <v>104</v>
      </c>
      <c r="I45" s="12" t="s">
        <v>97</v>
      </c>
      <c r="J45" s="10" t="s">
        <v>116</v>
      </c>
    </row>
    <row r="46" spans="1:10" ht="14.4" customHeight="1" x14ac:dyDescent="0.3">
      <c r="A46" s="3" t="str">
        <f t="shared" si="0"/>
        <v>Vivid_6</v>
      </c>
      <c r="B46" s="9">
        <v>6</v>
      </c>
      <c r="C46" s="9" t="s">
        <v>117</v>
      </c>
      <c r="D46" s="12" t="s">
        <v>102</v>
      </c>
      <c r="E46" s="12" t="s">
        <v>107</v>
      </c>
      <c r="F46" s="11" t="s">
        <v>96</v>
      </c>
      <c r="G46" s="12" t="s">
        <v>115</v>
      </c>
      <c r="H46" s="12" t="s">
        <v>104</v>
      </c>
      <c r="I46" s="12" t="s">
        <v>97</v>
      </c>
      <c r="J46" s="10" t="s">
        <v>118</v>
      </c>
    </row>
    <row r="47" spans="1:10" ht="14.4" customHeight="1" x14ac:dyDescent="0.3">
      <c r="A47" s="3" t="str">
        <f t="shared" si="0"/>
        <v>Vivid_7</v>
      </c>
      <c r="B47" s="9">
        <v>7</v>
      </c>
      <c r="C47" s="9" t="s">
        <v>119</v>
      </c>
      <c r="D47" s="12" t="s">
        <v>102</v>
      </c>
      <c r="E47" s="12" t="s">
        <v>103</v>
      </c>
      <c r="F47" s="11" t="s">
        <v>96</v>
      </c>
      <c r="G47" s="12" t="s">
        <v>120</v>
      </c>
      <c r="H47" s="12" t="s">
        <v>104</v>
      </c>
      <c r="I47" s="12" t="s">
        <v>97</v>
      </c>
      <c r="J47" s="10" t="s">
        <v>121</v>
      </c>
    </row>
    <row r="48" spans="1:10" ht="14.4" customHeight="1" x14ac:dyDescent="0.3">
      <c r="A48" s="3" t="str">
        <f t="shared" si="0"/>
        <v>Vivid_8</v>
      </c>
      <c r="B48" s="9">
        <v>8</v>
      </c>
      <c r="C48" s="9" t="s">
        <v>122</v>
      </c>
      <c r="D48" s="12" t="s">
        <v>102</v>
      </c>
      <c r="E48" s="12" t="s">
        <v>107</v>
      </c>
      <c r="F48" s="11" t="s">
        <v>96</v>
      </c>
      <c r="G48" s="12" t="s">
        <v>120</v>
      </c>
      <c r="H48" s="12" t="s">
        <v>104</v>
      </c>
      <c r="I48" s="12" t="s">
        <v>97</v>
      </c>
      <c r="J48" s="10" t="s">
        <v>123</v>
      </c>
    </row>
    <row r="49" spans="1:10" ht="14.4" customHeight="1" x14ac:dyDescent="0.3">
      <c r="A49" s="3" t="str">
        <f t="shared" si="0"/>
        <v>Vivid_9</v>
      </c>
      <c r="B49" s="9">
        <v>9</v>
      </c>
      <c r="C49" s="9" t="s">
        <v>124</v>
      </c>
      <c r="D49" s="12" t="s">
        <v>102</v>
      </c>
      <c r="E49" s="12" t="s">
        <v>103</v>
      </c>
      <c r="F49" s="11" t="s">
        <v>96</v>
      </c>
      <c r="G49" s="12" t="s">
        <v>125</v>
      </c>
      <c r="H49" s="12" t="s">
        <v>104</v>
      </c>
      <c r="I49" s="12" t="s">
        <v>97</v>
      </c>
      <c r="J49" s="10" t="s">
        <v>126</v>
      </c>
    </row>
  </sheetData>
  <autoFilter ref="A10:J49" xr:uid="{B7CC0D30-0E46-493B-BA44-79D382D80F40}">
    <sortState xmlns:xlrd2="http://schemas.microsoft.com/office/spreadsheetml/2017/richdata2" ref="A11:J49">
      <sortCondition ref="A10:A49"/>
    </sortState>
  </autoFilter>
  <mergeCells count="1">
    <mergeCell ref="C9:H9"/>
  </mergeCells>
  <conditionalFormatting sqref="A1:XFD1048576">
    <cfRule type="expression" dxfId="1" priority="14">
      <formula>_xlfn.ISFORMULA(A1)</formula>
    </cfRule>
  </conditionalFormatting>
  <hyperlinks>
    <hyperlink ref="B3" r:id="rId1" xr:uid="{9847DA58-4FBF-46DB-B50D-AA4A4DB6D7C2}"/>
  </hyperlinks>
  <pageMargins left="0.7" right="0.7" top="0.75" bottom="0.75" header="0.3" footer="0.3"/>
  <pageSetup paperSize="9" orientation="portrait" horizontalDpi="4294967294" verticalDpi="4294967294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0da89ef-49c0-40fe-8775-bed27f6d4e3e">
      <UserInfo>
        <DisplayName>Josh Cowley</DisplayName>
        <AccountId>2586</AccountId>
        <AccountType/>
      </UserInfo>
      <UserInfo>
        <DisplayName>Anita Hafner</DisplayName>
        <AccountId>2682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C1667C-D128-41F2-BB5D-7EE5FCCD0ADE}">
  <ds:schemaRefs>
    <ds:schemaRef ds:uri="40da89ef-49c0-40fe-8775-bed27f6d4e3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b5fc07e1-684f-42dd-a9b9-4a385070eb2f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9F19E9-AB75-4B47-8BE2-2D713B543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W1. Vehicle oil new cap</vt:lpstr>
      <vt:lpstr>W2. Total CO2 Net</vt:lpstr>
      <vt:lpstr>W3. Road Transport Fossil</vt:lpstr>
      <vt:lpstr>W4. Road Transport Electricity</vt:lpstr>
      <vt:lpstr>W5. Road Transport Biofuels</vt:lpstr>
      <vt:lpstr>W6. Prim Energy Cons</vt:lpstr>
      <vt:lpstr>W7. Primary Energy Prod</vt:lpstr>
      <vt:lpstr>W8. Power New Cap</vt:lpstr>
      <vt:lpstr>W9. Power Total Gen</vt:lpstr>
      <vt:lpstr>W10. Power Total Cap</vt:lpstr>
      <vt:lpstr>W11. Iron Steel Demand</vt:lpstr>
      <vt:lpstr>W12. Heat Pump New Cap</vt:lpstr>
      <vt:lpstr>W13. EV New Cap</vt:lpstr>
      <vt:lpstr>W14. CO2 Captured</vt:lpstr>
      <vt:lpstr>W15. Carbon Prices</vt:lpstr>
      <vt:lpstr>R1. Scenario specifications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2019-01-29T20:07:02Z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