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OneDrive\Desktop\Shreyas SCA\"/>
    </mc:Choice>
  </mc:AlternateContent>
  <xr:revisionPtr revIDLastSave="0" documentId="8_{E947D277-0C11-438F-B69C-19A9741D01B1}" xr6:coauthVersionLast="47" xr6:coauthVersionMax="47" xr10:uidLastSave="{00000000-0000-0000-0000-000000000000}"/>
  <bookViews>
    <workbookView xWindow="-120" yWindow="-120" windowWidth="29040" windowHeight="16440" firstSheet="4" activeTab="4" xr2:uid="{49B416F9-5119-4C1E-97AE-BCA3197E27CF}"/>
  </bookViews>
  <sheets>
    <sheet name="Pre-processed data" sheetId="1" r:id="rId1"/>
    <sheet name="Screen&lt;2500" sheetId="2" r:id="rId2"/>
    <sheet name="Screen &gt;=2500" sheetId="3" r:id="rId3"/>
    <sheet name="Piecewise for screen &lt;2500" sheetId="4" r:id="rId4"/>
    <sheet name="Piecewise for screen &gt;=2500" sheetId="5" r:id="rId5"/>
    <sheet name="Avata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6" l="1"/>
  <c r="E10" i="6"/>
  <c r="E11" i="6"/>
  <c r="E12" i="6"/>
  <c r="E13" i="6"/>
  <c r="E14" i="6"/>
  <c r="E15" i="6"/>
  <c r="E24" i="6" s="1"/>
  <c r="C4" i="6" s="1"/>
  <c r="E16" i="6"/>
  <c r="E17" i="6"/>
  <c r="E18" i="6"/>
  <c r="E19" i="6"/>
  <c r="E20" i="6"/>
  <c r="E21" i="6"/>
  <c r="E22" i="6"/>
  <c r="E23" i="6"/>
  <c r="E9" i="6"/>
  <c r="AI2" i="6" l="1"/>
  <c r="AH2" i="6"/>
  <c r="AG2" i="6"/>
  <c r="AF2" i="6"/>
  <c r="AE2" i="6"/>
  <c r="AD2" i="6"/>
  <c r="AC2" i="6"/>
  <c r="AB2" i="6"/>
  <c r="AA2" i="6"/>
  <c r="Z2" i="6"/>
  <c r="W2" i="6"/>
  <c r="V2" i="6"/>
  <c r="U2" i="6"/>
  <c r="T2" i="6"/>
  <c r="X2" i="6" s="1"/>
  <c r="Y2" i="6" l="1"/>
  <c r="E40" i="5" l="1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39" i="5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40" i="4"/>
  <c r="AH81" i="3" l="1"/>
  <c r="AG81" i="3"/>
  <c r="AF81" i="3"/>
  <c r="AE81" i="3"/>
  <c r="AD81" i="3"/>
  <c r="AC81" i="3"/>
  <c r="AB81" i="3"/>
  <c r="AA81" i="3"/>
  <c r="Z81" i="3"/>
  <c r="Y81" i="3"/>
  <c r="V81" i="3"/>
  <c r="U81" i="3"/>
  <c r="T81" i="3"/>
  <c r="R81" i="3"/>
  <c r="X81" i="3" s="1"/>
  <c r="AH80" i="3"/>
  <c r="AG80" i="3"/>
  <c r="AF80" i="3"/>
  <c r="AE80" i="3"/>
  <c r="AD80" i="3"/>
  <c r="AC80" i="3"/>
  <c r="AB80" i="3"/>
  <c r="AA80" i="3"/>
  <c r="Z80" i="3"/>
  <c r="Y80" i="3"/>
  <c r="V80" i="3"/>
  <c r="U80" i="3"/>
  <c r="T80" i="3"/>
  <c r="R80" i="3"/>
  <c r="X80" i="3" s="1"/>
  <c r="AH79" i="3"/>
  <c r="AG79" i="3"/>
  <c r="AF79" i="3"/>
  <c r="AE79" i="3"/>
  <c r="AD79" i="3"/>
  <c r="AC79" i="3"/>
  <c r="AB79" i="3"/>
  <c r="AA79" i="3"/>
  <c r="Z79" i="3"/>
  <c r="Y79" i="3"/>
  <c r="V79" i="3"/>
  <c r="U79" i="3"/>
  <c r="T79" i="3"/>
  <c r="R79" i="3"/>
  <c r="X79" i="3" s="1"/>
  <c r="AH78" i="3"/>
  <c r="AG78" i="3"/>
  <c r="AF78" i="3"/>
  <c r="AE78" i="3"/>
  <c r="AD78" i="3"/>
  <c r="AC78" i="3"/>
  <c r="AB78" i="3"/>
  <c r="AA78" i="3"/>
  <c r="Z78" i="3"/>
  <c r="Y78" i="3"/>
  <c r="V78" i="3"/>
  <c r="U78" i="3"/>
  <c r="T78" i="3"/>
  <c r="R78" i="3"/>
  <c r="X78" i="3" s="1"/>
  <c r="AH77" i="3"/>
  <c r="AG77" i="3"/>
  <c r="AF77" i="3"/>
  <c r="AE77" i="3"/>
  <c r="AD77" i="3"/>
  <c r="AC77" i="3"/>
  <c r="AB77" i="3"/>
  <c r="AA77" i="3"/>
  <c r="Z77" i="3"/>
  <c r="Y77" i="3"/>
  <c r="V77" i="3"/>
  <c r="U77" i="3"/>
  <c r="T77" i="3"/>
  <c r="R77" i="3"/>
  <c r="X77" i="3" s="1"/>
  <c r="AH76" i="3"/>
  <c r="AG76" i="3"/>
  <c r="AF76" i="3"/>
  <c r="AE76" i="3"/>
  <c r="AD76" i="3"/>
  <c r="AC76" i="3"/>
  <c r="AB76" i="3"/>
  <c r="AA76" i="3"/>
  <c r="Z76" i="3"/>
  <c r="Y76" i="3"/>
  <c r="V76" i="3"/>
  <c r="U76" i="3"/>
  <c r="T76" i="3"/>
  <c r="R76" i="3"/>
  <c r="X76" i="3" s="1"/>
  <c r="AH75" i="3"/>
  <c r="AG75" i="3"/>
  <c r="AF75" i="3"/>
  <c r="AE75" i="3"/>
  <c r="AD75" i="3"/>
  <c r="AC75" i="3"/>
  <c r="AB75" i="3"/>
  <c r="AA75" i="3"/>
  <c r="Z75" i="3"/>
  <c r="Y75" i="3"/>
  <c r="V75" i="3"/>
  <c r="U75" i="3"/>
  <c r="T75" i="3"/>
  <c r="R75" i="3"/>
  <c r="X75" i="3" s="1"/>
  <c r="AH74" i="3"/>
  <c r="AG74" i="3"/>
  <c r="AF74" i="3"/>
  <c r="AE74" i="3"/>
  <c r="AD74" i="3"/>
  <c r="AC74" i="3"/>
  <c r="AB74" i="3"/>
  <c r="AA74" i="3"/>
  <c r="Z74" i="3"/>
  <c r="Y74" i="3"/>
  <c r="V74" i="3"/>
  <c r="U74" i="3"/>
  <c r="T74" i="3"/>
  <c r="R74" i="3"/>
  <c r="X74" i="3" s="1"/>
  <c r="AH73" i="3"/>
  <c r="AG73" i="3"/>
  <c r="AF73" i="3"/>
  <c r="AE73" i="3"/>
  <c r="AD73" i="3"/>
  <c r="AC73" i="3"/>
  <c r="AB73" i="3"/>
  <c r="AA73" i="3"/>
  <c r="Z73" i="3"/>
  <c r="Y73" i="3"/>
  <c r="V73" i="3"/>
  <c r="U73" i="3"/>
  <c r="T73" i="3"/>
  <c r="R73" i="3"/>
  <c r="X73" i="3" s="1"/>
  <c r="AH72" i="3"/>
  <c r="AG72" i="3"/>
  <c r="AF72" i="3"/>
  <c r="AE72" i="3"/>
  <c r="AD72" i="3"/>
  <c r="AC72" i="3"/>
  <c r="AB72" i="3"/>
  <c r="AA72" i="3"/>
  <c r="Z72" i="3"/>
  <c r="Y72" i="3"/>
  <c r="V72" i="3"/>
  <c r="U72" i="3"/>
  <c r="T72" i="3"/>
  <c r="R72" i="3"/>
  <c r="X72" i="3" s="1"/>
  <c r="AH71" i="3"/>
  <c r="AG71" i="3"/>
  <c r="AF71" i="3"/>
  <c r="AE71" i="3"/>
  <c r="AD71" i="3"/>
  <c r="AC71" i="3"/>
  <c r="AB71" i="3"/>
  <c r="AA71" i="3"/>
  <c r="Z71" i="3"/>
  <c r="Y71" i="3"/>
  <c r="V71" i="3"/>
  <c r="U71" i="3"/>
  <c r="T71" i="3"/>
  <c r="R71" i="3"/>
  <c r="X71" i="3" s="1"/>
  <c r="AH70" i="3"/>
  <c r="AG70" i="3"/>
  <c r="AF70" i="3"/>
  <c r="AE70" i="3"/>
  <c r="AD70" i="3"/>
  <c r="AC70" i="3"/>
  <c r="AB70" i="3"/>
  <c r="AA70" i="3"/>
  <c r="Z70" i="3"/>
  <c r="Y70" i="3"/>
  <c r="V70" i="3"/>
  <c r="U70" i="3"/>
  <c r="T70" i="3"/>
  <c r="R70" i="3"/>
  <c r="X70" i="3" s="1"/>
  <c r="AH69" i="3"/>
  <c r="AG69" i="3"/>
  <c r="AF69" i="3"/>
  <c r="AE69" i="3"/>
  <c r="AD69" i="3"/>
  <c r="AC69" i="3"/>
  <c r="AB69" i="3"/>
  <c r="AA69" i="3"/>
  <c r="Z69" i="3"/>
  <c r="Y69" i="3"/>
  <c r="V69" i="3"/>
  <c r="U69" i="3"/>
  <c r="T69" i="3"/>
  <c r="R69" i="3"/>
  <c r="X69" i="3" s="1"/>
  <c r="AH68" i="3"/>
  <c r="AG68" i="3"/>
  <c r="AF68" i="3"/>
  <c r="AE68" i="3"/>
  <c r="AD68" i="3"/>
  <c r="AC68" i="3"/>
  <c r="AB68" i="3"/>
  <c r="AA68" i="3"/>
  <c r="Z68" i="3"/>
  <c r="Y68" i="3"/>
  <c r="V68" i="3"/>
  <c r="U68" i="3"/>
  <c r="T68" i="3"/>
  <c r="R68" i="3"/>
  <c r="X68" i="3" s="1"/>
  <c r="AH67" i="3"/>
  <c r="AG67" i="3"/>
  <c r="AF67" i="3"/>
  <c r="AE67" i="3"/>
  <c r="AD67" i="3"/>
  <c r="AC67" i="3"/>
  <c r="AB67" i="3"/>
  <c r="AA67" i="3"/>
  <c r="Z67" i="3"/>
  <c r="Y67" i="3"/>
  <c r="V67" i="3"/>
  <c r="U67" i="3"/>
  <c r="T67" i="3"/>
  <c r="R67" i="3"/>
  <c r="X67" i="3" s="1"/>
  <c r="AH66" i="3"/>
  <c r="AG66" i="3"/>
  <c r="AF66" i="3"/>
  <c r="AE66" i="3"/>
  <c r="AD66" i="3"/>
  <c r="AC66" i="3"/>
  <c r="AB66" i="3"/>
  <c r="AA66" i="3"/>
  <c r="Z66" i="3"/>
  <c r="Y66" i="3"/>
  <c r="V66" i="3"/>
  <c r="U66" i="3"/>
  <c r="T66" i="3"/>
  <c r="R66" i="3"/>
  <c r="X66" i="3" s="1"/>
  <c r="AH65" i="3"/>
  <c r="AG65" i="3"/>
  <c r="AF65" i="3"/>
  <c r="AE65" i="3"/>
  <c r="AD65" i="3"/>
  <c r="AC65" i="3"/>
  <c r="AB65" i="3"/>
  <c r="AA65" i="3"/>
  <c r="Z65" i="3"/>
  <c r="Y65" i="3"/>
  <c r="V65" i="3"/>
  <c r="U65" i="3"/>
  <c r="T65" i="3"/>
  <c r="R65" i="3"/>
  <c r="X65" i="3" s="1"/>
  <c r="AH64" i="3"/>
  <c r="AG64" i="3"/>
  <c r="AF64" i="3"/>
  <c r="AE64" i="3"/>
  <c r="AD64" i="3"/>
  <c r="AC64" i="3"/>
  <c r="AB64" i="3"/>
  <c r="AA64" i="3"/>
  <c r="Z64" i="3"/>
  <c r="Y64" i="3"/>
  <c r="V64" i="3"/>
  <c r="U64" i="3"/>
  <c r="T64" i="3"/>
  <c r="R64" i="3"/>
  <c r="X64" i="3" s="1"/>
  <c r="AH63" i="3"/>
  <c r="AG63" i="3"/>
  <c r="AF63" i="3"/>
  <c r="AE63" i="3"/>
  <c r="AD63" i="3"/>
  <c r="AC63" i="3"/>
  <c r="AB63" i="3"/>
  <c r="AA63" i="3"/>
  <c r="Z63" i="3"/>
  <c r="Y63" i="3"/>
  <c r="V63" i="3"/>
  <c r="U63" i="3"/>
  <c r="T63" i="3"/>
  <c r="R63" i="3"/>
  <c r="X63" i="3" s="1"/>
  <c r="AH62" i="3"/>
  <c r="AG62" i="3"/>
  <c r="AF62" i="3"/>
  <c r="AE62" i="3"/>
  <c r="AD62" i="3"/>
  <c r="AC62" i="3"/>
  <c r="AB62" i="3"/>
  <c r="AA62" i="3"/>
  <c r="Z62" i="3"/>
  <c r="Y62" i="3"/>
  <c r="V62" i="3"/>
  <c r="U62" i="3"/>
  <c r="T62" i="3"/>
  <c r="R62" i="3"/>
  <c r="X62" i="3" s="1"/>
  <c r="AH61" i="3"/>
  <c r="AG61" i="3"/>
  <c r="AF61" i="3"/>
  <c r="AE61" i="3"/>
  <c r="AD61" i="3"/>
  <c r="AC61" i="3"/>
  <c r="AB61" i="3"/>
  <c r="AA61" i="3"/>
  <c r="Z61" i="3"/>
  <c r="Y61" i="3"/>
  <c r="V61" i="3"/>
  <c r="U61" i="3"/>
  <c r="T61" i="3"/>
  <c r="R61" i="3"/>
  <c r="X61" i="3" s="1"/>
  <c r="AH60" i="3"/>
  <c r="AG60" i="3"/>
  <c r="AF60" i="3"/>
  <c r="AE60" i="3"/>
  <c r="AD60" i="3"/>
  <c r="AC60" i="3"/>
  <c r="AB60" i="3"/>
  <c r="AA60" i="3"/>
  <c r="Z60" i="3"/>
  <c r="Y60" i="3"/>
  <c r="V60" i="3"/>
  <c r="U60" i="3"/>
  <c r="T60" i="3"/>
  <c r="R60" i="3"/>
  <c r="X60" i="3" s="1"/>
  <c r="AH59" i="3"/>
  <c r="AG59" i="3"/>
  <c r="AF59" i="3"/>
  <c r="AE59" i="3"/>
  <c r="AD59" i="3"/>
  <c r="AC59" i="3"/>
  <c r="AB59" i="3"/>
  <c r="AA59" i="3"/>
  <c r="Z59" i="3"/>
  <c r="Y59" i="3"/>
  <c r="V59" i="3"/>
  <c r="U59" i="3"/>
  <c r="T59" i="3"/>
  <c r="R59" i="3"/>
  <c r="X59" i="3" s="1"/>
  <c r="AH58" i="3"/>
  <c r="AG58" i="3"/>
  <c r="AF58" i="3"/>
  <c r="AE58" i="3"/>
  <c r="AD58" i="3"/>
  <c r="AC58" i="3"/>
  <c r="AB58" i="3"/>
  <c r="AA58" i="3"/>
  <c r="Z58" i="3"/>
  <c r="Y58" i="3"/>
  <c r="V58" i="3"/>
  <c r="U58" i="3"/>
  <c r="T58" i="3"/>
  <c r="R58" i="3"/>
  <c r="X58" i="3" s="1"/>
  <c r="AH57" i="3"/>
  <c r="AG57" i="3"/>
  <c r="AF57" i="3"/>
  <c r="AE57" i="3"/>
  <c r="AD57" i="3"/>
  <c r="AC57" i="3"/>
  <c r="AB57" i="3"/>
  <c r="AA57" i="3"/>
  <c r="Z57" i="3"/>
  <c r="Y57" i="3"/>
  <c r="V57" i="3"/>
  <c r="U57" i="3"/>
  <c r="T57" i="3"/>
  <c r="R57" i="3"/>
  <c r="X57" i="3" s="1"/>
  <c r="AH56" i="3"/>
  <c r="AG56" i="3"/>
  <c r="AF56" i="3"/>
  <c r="AE56" i="3"/>
  <c r="AD56" i="3"/>
  <c r="AC56" i="3"/>
  <c r="AB56" i="3"/>
  <c r="AA56" i="3"/>
  <c r="Z56" i="3"/>
  <c r="Y56" i="3"/>
  <c r="V56" i="3"/>
  <c r="U56" i="3"/>
  <c r="T56" i="3"/>
  <c r="R56" i="3"/>
  <c r="X56" i="3" s="1"/>
  <c r="AH55" i="3"/>
  <c r="AG55" i="3"/>
  <c r="AF55" i="3"/>
  <c r="AE55" i="3"/>
  <c r="AD55" i="3"/>
  <c r="AC55" i="3"/>
  <c r="AB55" i="3"/>
  <c r="AA55" i="3"/>
  <c r="Z55" i="3"/>
  <c r="Y55" i="3"/>
  <c r="V55" i="3"/>
  <c r="U55" i="3"/>
  <c r="T55" i="3"/>
  <c r="R55" i="3"/>
  <c r="X55" i="3" s="1"/>
  <c r="AH54" i="3"/>
  <c r="AG54" i="3"/>
  <c r="AF54" i="3"/>
  <c r="AE54" i="3"/>
  <c r="AD54" i="3"/>
  <c r="AC54" i="3"/>
  <c r="AB54" i="3"/>
  <c r="AA54" i="3"/>
  <c r="Z54" i="3"/>
  <c r="Y54" i="3"/>
  <c r="V54" i="3"/>
  <c r="U54" i="3"/>
  <c r="T54" i="3"/>
  <c r="R54" i="3"/>
  <c r="X54" i="3" s="1"/>
  <c r="AH53" i="3"/>
  <c r="AG53" i="3"/>
  <c r="AF53" i="3"/>
  <c r="AE53" i="3"/>
  <c r="AD53" i="3"/>
  <c r="AC53" i="3"/>
  <c r="AB53" i="3"/>
  <c r="AA53" i="3"/>
  <c r="Z53" i="3"/>
  <c r="Y53" i="3"/>
  <c r="V53" i="3"/>
  <c r="U53" i="3"/>
  <c r="T53" i="3"/>
  <c r="R53" i="3"/>
  <c r="X53" i="3" s="1"/>
  <c r="AH52" i="3"/>
  <c r="AG52" i="3"/>
  <c r="AF52" i="3"/>
  <c r="AE52" i="3"/>
  <c r="AD52" i="3"/>
  <c r="AC52" i="3"/>
  <c r="AB52" i="3"/>
  <c r="AA52" i="3"/>
  <c r="Z52" i="3"/>
  <c r="Y52" i="3"/>
  <c r="V52" i="3"/>
  <c r="U52" i="3"/>
  <c r="T52" i="3"/>
  <c r="R52" i="3"/>
  <c r="X52" i="3" s="1"/>
  <c r="AH51" i="3"/>
  <c r="AG51" i="3"/>
  <c r="AF51" i="3"/>
  <c r="AE51" i="3"/>
  <c r="AD51" i="3"/>
  <c r="AC51" i="3"/>
  <c r="AB51" i="3"/>
  <c r="AA51" i="3"/>
  <c r="Z51" i="3"/>
  <c r="Y51" i="3"/>
  <c r="V51" i="3"/>
  <c r="U51" i="3"/>
  <c r="T51" i="3"/>
  <c r="R51" i="3"/>
  <c r="X51" i="3" s="1"/>
  <c r="AH50" i="3"/>
  <c r="AG50" i="3"/>
  <c r="AF50" i="3"/>
  <c r="AE50" i="3"/>
  <c r="AD50" i="3"/>
  <c r="AC50" i="3"/>
  <c r="AB50" i="3"/>
  <c r="AA50" i="3"/>
  <c r="Z50" i="3"/>
  <c r="Y50" i="3"/>
  <c r="V50" i="3"/>
  <c r="U50" i="3"/>
  <c r="T50" i="3"/>
  <c r="R50" i="3"/>
  <c r="X50" i="3" s="1"/>
  <c r="AH49" i="3"/>
  <c r="AG49" i="3"/>
  <c r="AF49" i="3"/>
  <c r="AE49" i="3"/>
  <c r="AD49" i="3"/>
  <c r="AC49" i="3"/>
  <c r="AB49" i="3"/>
  <c r="AA49" i="3"/>
  <c r="Z49" i="3"/>
  <c r="Y49" i="3"/>
  <c r="V49" i="3"/>
  <c r="U49" i="3"/>
  <c r="T49" i="3"/>
  <c r="R49" i="3"/>
  <c r="X49" i="3" s="1"/>
  <c r="AH48" i="3"/>
  <c r="AG48" i="3"/>
  <c r="AF48" i="3"/>
  <c r="AE48" i="3"/>
  <c r="AD48" i="3"/>
  <c r="AC48" i="3"/>
  <c r="AB48" i="3"/>
  <c r="AA48" i="3"/>
  <c r="Z48" i="3"/>
  <c r="Y48" i="3"/>
  <c r="V48" i="3"/>
  <c r="U48" i="3"/>
  <c r="T48" i="3"/>
  <c r="R48" i="3"/>
  <c r="X48" i="3" s="1"/>
  <c r="AH47" i="3"/>
  <c r="AG47" i="3"/>
  <c r="AF47" i="3"/>
  <c r="AE47" i="3"/>
  <c r="AD47" i="3"/>
  <c r="AC47" i="3"/>
  <c r="AB47" i="3"/>
  <c r="AA47" i="3"/>
  <c r="Z47" i="3"/>
  <c r="Y47" i="3"/>
  <c r="V47" i="3"/>
  <c r="U47" i="3"/>
  <c r="T47" i="3"/>
  <c r="R47" i="3"/>
  <c r="X47" i="3" s="1"/>
  <c r="AH46" i="3"/>
  <c r="AG46" i="3"/>
  <c r="AF46" i="3"/>
  <c r="AE46" i="3"/>
  <c r="AD46" i="3"/>
  <c r="AC46" i="3"/>
  <c r="AB46" i="3"/>
  <c r="AA46" i="3"/>
  <c r="Z46" i="3"/>
  <c r="Y46" i="3"/>
  <c r="V46" i="3"/>
  <c r="U46" i="3"/>
  <c r="T46" i="3"/>
  <c r="R46" i="3"/>
  <c r="X46" i="3" s="1"/>
  <c r="AH45" i="3"/>
  <c r="AG45" i="3"/>
  <c r="AF45" i="3"/>
  <c r="AE45" i="3"/>
  <c r="AD45" i="3"/>
  <c r="AC45" i="3"/>
  <c r="AB45" i="3"/>
  <c r="AA45" i="3"/>
  <c r="Z45" i="3"/>
  <c r="Y45" i="3"/>
  <c r="V45" i="3"/>
  <c r="U45" i="3"/>
  <c r="T45" i="3"/>
  <c r="R45" i="3"/>
  <c r="X45" i="3" s="1"/>
  <c r="AH44" i="3"/>
  <c r="AG44" i="3"/>
  <c r="AF44" i="3"/>
  <c r="AE44" i="3"/>
  <c r="AD44" i="3"/>
  <c r="AC44" i="3"/>
  <c r="AB44" i="3"/>
  <c r="AA44" i="3"/>
  <c r="Z44" i="3"/>
  <c r="Y44" i="3"/>
  <c r="V44" i="3"/>
  <c r="U44" i="3"/>
  <c r="T44" i="3"/>
  <c r="R44" i="3"/>
  <c r="X44" i="3" s="1"/>
  <c r="AH43" i="3"/>
  <c r="AG43" i="3"/>
  <c r="AF43" i="3"/>
  <c r="AE43" i="3"/>
  <c r="AD43" i="3"/>
  <c r="AC43" i="3"/>
  <c r="AB43" i="3"/>
  <c r="AA43" i="3"/>
  <c r="Z43" i="3"/>
  <c r="Y43" i="3"/>
  <c r="V43" i="3"/>
  <c r="U43" i="3"/>
  <c r="T43" i="3"/>
  <c r="R43" i="3"/>
  <c r="X43" i="3" s="1"/>
  <c r="AH42" i="3"/>
  <c r="AG42" i="3"/>
  <c r="AF42" i="3"/>
  <c r="AE42" i="3"/>
  <c r="AD42" i="3"/>
  <c r="AC42" i="3"/>
  <c r="AB42" i="3"/>
  <c r="AA42" i="3"/>
  <c r="Z42" i="3"/>
  <c r="Y42" i="3"/>
  <c r="V42" i="3"/>
  <c r="U42" i="3"/>
  <c r="T42" i="3"/>
  <c r="R42" i="3"/>
  <c r="X42" i="3" s="1"/>
  <c r="AH41" i="3"/>
  <c r="AG41" i="3"/>
  <c r="AF41" i="3"/>
  <c r="AE41" i="3"/>
  <c r="AD41" i="3"/>
  <c r="AC41" i="3"/>
  <c r="AB41" i="3"/>
  <c r="AA41" i="3"/>
  <c r="Z41" i="3"/>
  <c r="Y41" i="3"/>
  <c r="V41" i="3"/>
  <c r="U41" i="3"/>
  <c r="T41" i="3"/>
  <c r="R41" i="3"/>
  <c r="X41" i="3" s="1"/>
  <c r="AH40" i="3"/>
  <c r="AG40" i="3"/>
  <c r="AF40" i="3"/>
  <c r="AE40" i="3"/>
  <c r="AD40" i="3"/>
  <c r="AC40" i="3"/>
  <c r="AB40" i="3"/>
  <c r="AA40" i="3"/>
  <c r="Z40" i="3"/>
  <c r="Y40" i="3"/>
  <c r="V40" i="3"/>
  <c r="U40" i="3"/>
  <c r="T40" i="3"/>
  <c r="R40" i="3"/>
  <c r="X40" i="3" s="1"/>
  <c r="AH39" i="3"/>
  <c r="AG39" i="3"/>
  <c r="AF39" i="3"/>
  <c r="AE39" i="3"/>
  <c r="AD39" i="3"/>
  <c r="AC39" i="3"/>
  <c r="AB39" i="3"/>
  <c r="AA39" i="3"/>
  <c r="Z39" i="3"/>
  <c r="Y39" i="3"/>
  <c r="V39" i="3"/>
  <c r="U39" i="3"/>
  <c r="T39" i="3"/>
  <c r="R39" i="3"/>
  <c r="X39" i="3" s="1"/>
  <c r="AH38" i="3"/>
  <c r="AG38" i="3"/>
  <c r="AF38" i="3"/>
  <c r="AE38" i="3"/>
  <c r="AD38" i="3"/>
  <c r="AC38" i="3"/>
  <c r="AB38" i="3"/>
  <c r="AA38" i="3"/>
  <c r="Z38" i="3"/>
  <c r="Y38" i="3"/>
  <c r="V38" i="3"/>
  <c r="U38" i="3"/>
  <c r="T38" i="3"/>
  <c r="R38" i="3"/>
  <c r="X38" i="3" s="1"/>
  <c r="AH37" i="3"/>
  <c r="AG37" i="3"/>
  <c r="AF37" i="3"/>
  <c r="AE37" i="3"/>
  <c r="AD37" i="3"/>
  <c r="AC37" i="3"/>
  <c r="AB37" i="3"/>
  <c r="AA37" i="3"/>
  <c r="Z37" i="3"/>
  <c r="Y37" i="3"/>
  <c r="V37" i="3"/>
  <c r="U37" i="3"/>
  <c r="T37" i="3"/>
  <c r="R37" i="3"/>
  <c r="X37" i="3" s="1"/>
  <c r="AH36" i="3"/>
  <c r="AG36" i="3"/>
  <c r="AF36" i="3"/>
  <c r="AE36" i="3"/>
  <c r="AD36" i="3"/>
  <c r="AC36" i="3"/>
  <c r="AB36" i="3"/>
  <c r="AA36" i="3"/>
  <c r="Z36" i="3"/>
  <c r="Y36" i="3"/>
  <c r="V36" i="3"/>
  <c r="U36" i="3"/>
  <c r="T36" i="3"/>
  <c r="R36" i="3"/>
  <c r="X36" i="3" s="1"/>
  <c r="AH35" i="3"/>
  <c r="AG35" i="3"/>
  <c r="AF35" i="3"/>
  <c r="AE35" i="3"/>
  <c r="AD35" i="3"/>
  <c r="AC35" i="3"/>
  <c r="AB35" i="3"/>
  <c r="AA35" i="3"/>
  <c r="Z35" i="3"/>
  <c r="Y35" i="3"/>
  <c r="V35" i="3"/>
  <c r="U35" i="3"/>
  <c r="T35" i="3"/>
  <c r="R35" i="3"/>
  <c r="X35" i="3" s="1"/>
  <c r="AH34" i="3"/>
  <c r="AG34" i="3"/>
  <c r="AF34" i="3"/>
  <c r="AE34" i="3"/>
  <c r="AD34" i="3"/>
  <c r="AC34" i="3"/>
  <c r="AB34" i="3"/>
  <c r="AA34" i="3"/>
  <c r="Z34" i="3"/>
  <c r="Y34" i="3"/>
  <c r="V34" i="3"/>
  <c r="U34" i="3"/>
  <c r="T34" i="3"/>
  <c r="R34" i="3"/>
  <c r="X34" i="3" s="1"/>
  <c r="AH33" i="3"/>
  <c r="AG33" i="3"/>
  <c r="AF33" i="3"/>
  <c r="AE33" i="3"/>
  <c r="AD33" i="3"/>
  <c r="AC33" i="3"/>
  <c r="AB33" i="3"/>
  <c r="AA33" i="3"/>
  <c r="Z33" i="3"/>
  <c r="Y33" i="3"/>
  <c r="V33" i="3"/>
  <c r="U33" i="3"/>
  <c r="T33" i="3"/>
  <c r="R33" i="3"/>
  <c r="X33" i="3" s="1"/>
  <c r="AH32" i="3"/>
  <c r="AG32" i="3"/>
  <c r="AF32" i="3"/>
  <c r="AE32" i="3"/>
  <c r="AD32" i="3"/>
  <c r="AC32" i="3"/>
  <c r="AB32" i="3"/>
  <c r="AA32" i="3"/>
  <c r="Z32" i="3"/>
  <c r="Y32" i="3"/>
  <c r="V32" i="3"/>
  <c r="U32" i="3"/>
  <c r="T32" i="3"/>
  <c r="R32" i="3"/>
  <c r="X32" i="3" s="1"/>
  <c r="AH31" i="3"/>
  <c r="AG31" i="3"/>
  <c r="AF31" i="3"/>
  <c r="AE31" i="3"/>
  <c r="AD31" i="3"/>
  <c r="AC31" i="3"/>
  <c r="AB31" i="3"/>
  <c r="AA31" i="3"/>
  <c r="Z31" i="3"/>
  <c r="Y31" i="3"/>
  <c r="V31" i="3"/>
  <c r="U31" i="3"/>
  <c r="T31" i="3"/>
  <c r="R31" i="3"/>
  <c r="X31" i="3" s="1"/>
  <c r="AH30" i="3"/>
  <c r="AG30" i="3"/>
  <c r="AF30" i="3"/>
  <c r="AE30" i="3"/>
  <c r="AD30" i="3"/>
  <c r="AC30" i="3"/>
  <c r="AB30" i="3"/>
  <c r="AA30" i="3"/>
  <c r="Z30" i="3"/>
  <c r="Y30" i="3"/>
  <c r="V30" i="3"/>
  <c r="U30" i="3"/>
  <c r="T30" i="3"/>
  <c r="R30" i="3"/>
  <c r="X30" i="3" s="1"/>
  <c r="AH29" i="3"/>
  <c r="AG29" i="3"/>
  <c r="AF29" i="3"/>
  <c r="AE29" i="3"/>
  <c r="AD29" i="3"/>
  <c r="AC29" i="3"/>
  <c r="AB29" i="3"/>
  <c r="AA29" i="3"/>
  <c r="Z29" i="3"/>
  <c r="Y29" i="3"/>
  <c r="V29" i="3"/>
  <c r="U29" i="3"/>
  <c r="T29" i="3"/>
  <c r="R29" i="3"/>
  <c r="X29" i="3" s="1"/>
  <c r="AH28" i="3"/>
  <c r="AG28" i="3"/>
  <c r="AF28" i="3"/>
  <c r="AE28" i="3"/>
  <c r="AD28" i="3"/>
  <c r="AC28" i="3"/>
  <c r="AB28" i="3"/>
  <c r="AA28" i="3"/>
  <c r="Z28" i="3"/>
  <c r="Y28" i="3"/>
  <c r="V28" i="3"/>
  <c r="U28" i="3"/>
  <c r="T28" i="3"/>
  <c r="R28" i="3"/>
  <c r="X28" i="3" s="1"/>
  <c r="AH27" i="3"/>
  <c r="AG27" i="3"/>
  <c r="AF27" i="3"/>
  <c r="AE27" i="3"/>
  <c r="AD27" i="3"/>
  <c r="AC27" i="3"/>
  <c r="AB27" i="3"/>
  <c r="AA27" i="3"/>
  <c r="Z27" i="3"/>
  <c r="Y27" i="3"/>
  <c r="V27" i="3"/>
  <c r="U27" i="3"/>
  <c r="T27" i="3"/>
  <c r="R27" i="3"/>
  <c r="X27" i="3" s="1"/>
  <c r="AH26" i="3"/>
  <c r="AG26" i="3"/>
  <c r="AF26" i="3"/>
  <c r="AE26" i="3"/>
  <c r="AD26" i="3"/>
  <c r="AC26" i="3"/>
  <c r="AB26" i="3"/>
  <c r="AA26" i="3"/>
  <c r="Z26" i="3"/>
  <c r="Y26" i="3"/>
  <c r="V26" i="3"/>
  <c r="U26" i="3"/>
  <c r="T26" i="3"/>
  <c r="R26" i="3"/>
  <c r="X26" i="3" s="1"/>
  <c r="AH25" i="3"/>
  <c r="AG25" i="3"/>
  <c r="AF25" i="3"/>
  <c r="AE25" i="3"/>
  <c r="AD25" i="3"/>
  <c r="AC25" i="3"/>
  <c r="AB25" i="3"/>
  <c r="AA25" i="3"/>
  <c r="Z25" i="3"/>
  <c r="Y25" i="3"/>
  <c r="V25" i="3"/>
  <c r="U25" i="3"/>
  <c r="T25" i="3"/>
  <c r="R25" i="3"/>
  <c r="X25" i="3" s="1"/>
  <c r="AH24" i="3"/>
  <c r="AG24" i="3"/>
  <c r="AF24" i="3"/>
  <c r="AE24" i="3"/>
  <c r="AD24" i="3"/>
  <c r="AC24" i="3"/>
  <c r="AB24" i="3"/>
  <c r="AA24" i="3"/>
  <c r="Z24" i="3"/>
  <c r="Y24" i="3"/>
  <c r="V24" i="3"/>
  <c r="U24" i="3"/>
  <c r="T24" i="3"/>
  <c r="R24" i="3"/>
  <c r="X24" i="3" s="1"/>
  <c r="AH23" i="3"/>
  <c r="AG23" i="3"/>
  <c r="AF23" i="3"/>
  <c r="AE23" i="3"/>
  <c r="AD23" i="3"/>
  <c r="AC23" i="3"/>
  <c r="AB23" i="3"/>
  <c r="AA23" i="3"/>
  <c r="Z23" i="3"/>
  <c r="Y23" i="3"/>
  <c r="V23" i="3"/>
  <c r="U23" i="3"/>
  <c r="T23" i="3"/>
  <c r="R23" i="3"/>
  <c r="X23" i="3" s="1"/>
  <c r="AH22" i="3"/>
  <c r="AG22" i="3"/>
  <c r="AF22" i="3"/>
  <c r="AE22" i="3"/>
  <c r="AD22" i="3"/>
  <c r="AC22" i="3"/>
  <c r="AB22" i="3"/>
  <c r="AA22" i="3"/>
  <c r="Z22" i="3"/>
  <c r="Y22" i="3"/>
  <c r="V22" i="3"/>
  <c r="U22" i="3"/>
  <c r="T22" i="3"/>
  <c r="R22" i="3"/>
  <c r="X22" i="3" s="1"/>
  <c r="AH21" i="3"/>
  <c r="AG21" i="3"/>
  <c r="AF21" i="3"/>
  <c r="AE21" i="3"/>
  <c r="AD21" i="3"/>
  <c r="AC21" i="3"/>
  <c r="AB21" i="3"/>
  <c r="AA21" i="3"/>
  <c r="Z21" i="3"/>
  <c r="Y21" i="3"/>
  <c r="V21" i="3"/>
  <c r="U21" i="3"/>
  <c r="T21" i="3"/>
  <c r="R21" i="3"/>
  <c r="X21" i="3" s="1"/>
  <c r="AH20" i="3"/>
  <c r="AG20" i="3"/>
  <c r="AF20" i="3"/>
  <c r="AE20" i="3"/>
  <c r="AD20" i="3"/>
  <c r="AC20" i="3"/>
  <c r="AB20" i="3"/>
  <c r="AA20" i="3"/>
  <c r="Z20" i="3"/>
  <c r="Y20" i="3"/>
  <c r="V20" i="3"/>
  <c r="U20" i="3"/>
  <c r="T20" i="3"/>
  <c r="R20" i="3"/>
  <c r="X20" i="3" s="1"/>
  <c r="AH19" i="3"/>
  <c r="AG19" i="3"/>
  <c r="AF19" i="3"/>
  <c r="AE19" i="3"/>
  <c r="AD19" i="3"/>
  <c r="AC19" i="3"/>
  <c r="AB19" i="3"/>
  <c r="AA19" i="3"/>
  <c r="Z19" i="3"/>
  <c r="Y19" i="3"/>
  <c r="V19" i="3"/>
  <c r="U19" i="3"/>
  <c r="T19" i="3"/>
  <c r="R19" i="3"/>
  <c r="X19" i="3" s="1"/>
  <c r="AH18" i="3"/>
  <c r="AG18" i="3"/>
  <c r="AF18" i="3"/>
  <c r="AE18" i="3"/>
  <c r="AD18" i="3"/>
  <c r="AC18" i="3"/>
  <c r="AB18" i="3"/>
  <c r="AA18" i="3"/>
  <c r="Z18" i="3"/>
  <c r="Y18" i="3"/>
  <c r="V18" i="3"/>
  <c r="U18" i="3"/>
  <c r="T18" i="3"/>
  <c r="R18" i="3"/>
  <c r="X18" i="3" s="1"/>
  <c r="AH17" i="3"/>
  <c r="AG17" i="3"/>
  <c r="AF17" i="3"/>
  <c r="AE17" i="3"/>
  <c r="AD17" i="3"/>
  <c r="AC17" i="3"/>
  <c r="AB17" i="3"/>
  <c r="AA17" i="3"/>
  <c r="Z17" i="3"/>
  <c r="Y17" i="3"/>
  <c r="V17" i="3"/>
  <c r="U17" i="3"/>
  <c r="T17" i="3"/>
  <c r="R17" i="3"/>
  <c r="X17" i="3" s="1"/>
  <c r="AH16" i="3"/>
  <c r="AG16" i="3"/>
  <c r="AF16" i="3"/>
  <c r="AE16" i="3"/>
  <c r="AD16" i="3"/>
  <c r="AC16" i="3"/>
  <c r="AB16" i="3"/>
  <c r="AA16" i="3"/>
  <c r="Z16" i="3"/>
  <c r="Y16" i="3"/>
  <c r="V16" i="3"/>
  <c r="U16" i="3"/>
  <c r="T16" i="3"/>
  <c r="R16" i="3"/>
  <c r="X16" i="3" s="1"/>
  <c r="AH15" i="3"/>
  <c r="AG15" i="3"/>
  <c r="AF15" i="3"/>
  <c r="AE15" i="3"/>
  <c r="AD15" i="3"/>
  <c r="AC15" i="3"/>
  <c r="AB15" i="3"/>
  <c r="AA15" i="3"/>
  <c r="Z15" i="3"/>
  <c r="Y15" i="3"/>
  <c r="V15" i="3"/>
  <c r="U15" i="3"/>
  <c r="T15" i="3"/>
  <c r="R15" i="3"/>
  <c r="X15" i="3" s="1"/>
  <c r="AH14" i="3"/>
  <c r="AG14" i="3"/>
  <c r="AF14" i="3"/>
  <c r="AE14" i="3"/>
  <c r="AD14" i="3"/>
  <c r="AC14" i="3"/>
  <c r="AB14" i="3"/>
  <c r="AA14" i="3"/>
  <c r="Z14" i="3"/>
  <c r="Y14" i="3"/>
  <c r="V14" i="3"/>
  <c r="U14" i="3"/>
  <c r="T14" i="3"/>
  <c r="R14" i="3"/>
  <c r="X14" i="3" s="1"/>
  <c r="AH13" i="3"/>
  <c r="AG13" i="3"/>
  <c r="AF13" i="3"/>
  <c r="AE13" i="3"/>
  <c r="AD13" i="3"/>
  <c r="AC13" i="3"/>
  <c r="AB13" i="3"/>
  <c r="AA13" i="3"/>
  <c r="Z13" i="3"/>
  <c r="Y13" i="3"/>
  <c r="V13" i="3"/>
  <c r="U13" i="3"/>
  <c r="T13" i="3"/>
  <c r="R13" i="3"/>
  <c r="X13" i="3" s="1"/>
  <c r="AH12" i="3"/>
  <c r="AG12" i="3"/>
  <c r="AF12" i="3"/>
  <c r="AE12" i="3"/>
  <c r="AD12" i="3"/>
  <c r="AC12" i="3"/>
  <c r="AB12" i="3"/>
  <c r="AA12" i="3"/>
  <c r="Z12" i="3"/>
  <c r="Y12" i="3"/>
  <c r="V12" i="3"/>
  <c r="U12" i="3"/>
  <c r="T12" i="3"/>
  <c r="R12" i="3"/>
  <c r="X12" i="3" s="1"/>
  <c r="AH11" i="3"/>
  <c r="AG11" i="3"/>
  <c r="AF11" i="3"/>
  <c r="AE11" i="3"/>
  <c r="AD11" i="3"/>
  <c r="AC11" i="3"/>
  <c r="AB11" i="3"/>
  <c r="AA11" i="3"/>
  <c r="Z11" i="3"/>
  <c r="Y11" i="3"/>
  <c r="V11" i="3"/>
  <c r="U11" i="3"/>
  <c r="T11" i="3"/>
  <c r="R11" i="3"/>
  <c r="X11" i="3" s="1"/>
  <c r="AH10" i="3"/>
  <c r="AG10" i="3"/>
  <c r="AF10" i="3"/>
  <c r="AE10" i="3"/>
  <c r="AD10" i="3"/>
  <c r="AC10" i="3"/>
  <c r="AB10" i="3"/>
  <c r="AA10" i="3"/>
  <c r="Z10" i="3"/>
  <c r="Y10" i="3"/>
  <c r="V10" i="3"/>
  <c r="U10" i="3"/>
  <c r="T10" i="3"/>
  <c r="R10" i="3"/>
  <c r="X10" i="3" s="1"/>
  <c r="AH9" i="3"/>
  <c r="AG9" i="3"/>
  <c r="AF9" i="3"/>
  <c r="AE9" i="3"/>
  <c r="AD9" i="3"/>
  <c r="AC9" i="3"/>
  <c r="AB9" i="3"/>
  <c r="AA9" i="3"/>
  <c r="Z9" i="3"/>
  <c r="Y9" i="3"/>
  <c r="V9" i="3"/>
  <c r="U9" i="3"/>
  <c r="T9" i="3"/>
  <c r="R9" i="3"/>
  <c r="X9" i="3" s="1"/>
  <c r="AH8" i="3"/>
  <c r="AG8" i="3"/>
  <c r="AF8" i="3"/>
  <c r="AE8" i="3"/>
  <c r="AD8" i="3"/>
  <c r="AC8" i="3"/>
  <c r="AB8" i="3"/>
  <c r="AA8" i="3"/>
  <c r="Z8" i="3"/>
  <c r="Y8" i="3"/>
  <c r="V8" i="3"/>
  <c r="U8" i="3"/>
  <c r="T8" i="3"/>
  <c r="R8" i="3"/>
  <c r="X8" i="3" s="1"/>
  <c r="AH7" i="3"/>
  <c r="AG7" i="3"/>
  <c r="AF7" i="3"/>
  <c r="AE7" i="3"/>
  <c r="AD7" i="3"/>
  <c r="AC7" i="3"/>
  <c r="AB7" i="3"/>
  <c r="AA7" i="3"/>
  <c r="Z7" i="3"/>
  <c r="Y7" i="3"/>
  <c r="V7" i="3"/>
  <c r="U7" i="3"/>
  <c r="T7" i="3"/>
  <c r="R7" i="3"/>
  <c r="X7" i="3" s="1"/>
  <c r="AH6" i="3"/>
  <c r="AG6" i="3"/>
  <c r="AF6" i="3"/>
  <c r="AE6" i="3"/>
  <c r="AD6" i="3"/>
  <c r="AC6" i="3"/>
  <c r="AB6" i="3"/>
  <c r="AA6" i="3"/>
  <c r="Z6" i="3"/>
  <c r="Y6" i="3"/>
  <c r="V6" i="3"/>
  <c r="U6" i="3"/>
  <c r="T6" i="3"/>
  <c r="R6" i="3"/>
  <c r="X6" i="3" s="1"/>
  <c r="AH5" i="3"/>
  <c r="AG5" i="3"/>
  <c r="AF5" i="3"/>
  <c r="AE5" i="3"/>
  <c r="AD5" i="3"/>
  <c r="AC5" i="3"/>
  <c r="AB5" i="3"/>
  <c r="AA5" i="3"/>
  <c r="Z5" i="3"/>
  <c r="Y5" i="3"/>
  <c r="V5" i="3"/>
  <c r="U5" i="3"/>
  <c r="T5" i="3"/>
  <c r="R5" i="3"/>
  <c r="X5" i="3" s="1"/>
  <c r="AH4" i="3"/>
  <c r="AG4" i="3"/>
  <c r="AF4" i="3"/>
  <c r="AE4" i="3"/>
  <c r="AD4" i="3"/>
  <c r="AC4" i="3"/>
  <c r="AB4" i="3"/>
  <c r="AA4" i="3"/>
  <c r="Z4" i="3"/>
  <c r="Y4" i="3"/>
  <c r="V4" i="3"/>
  <c r="U4" i="3"/>
  <c r="T4" i="3"/>
  <c r="R4" i="3"/>
  <c r="X4" i="3" s="1"/>
  <c r="AH3" i="3"/>
  <c r="AG3" i="3"/>
  <c r="AF3" i="3"/>
  <c r="AE3" i="3"/>
  <c r="AD3" i="3"/>
  <c r="AC3" i="3"/>
  <c r="AB3" i="3"/>
  <c r="AA3" i="3"/>
  <c r="Z3" i="3"/>
  <c r="Y3" i="3"/>
  <c r="V3" i="3"/>
  <c r="U3" i="3"/>
  <c r="T3" i="3"/>
  <c r="R3" i="3"/>
  <c r="X3" i="3" s="1"/>
  <c r="AH2" i="3"/>
  <c r="AG2" i="3"/>
  <c r="AF2" i="3"/>
  <c r="AE2" i="3"/>
  <c r="AD2" i="3"/>
  <c r="AC2" i="3"/>
  <c r="AB2" i="3"/>
  <c r="AA2" i="3"/>
  <c r="Z2" i="3"/>
  <c r="Y2" i="3"/>
  <c r="V2" i="3"/>
  <c r="U2" i="3"/>
  <c r="T2" i="3"/>
  <c r="R2" i="3"/>
  <c r="X2" i="3" s="1"/>
  <c r="AH154" i="2"/>
  <c r="AG154" i="2"/>
  <c r="AF154" i="2"/>
  <c r="AE154" i="2"/>
  <c r="AD154" i="2"/>
  <c r="AC154" i="2"/>
  <c r="AB154" i="2"/>
  <c r="AA154" i="2"/>
  <c r="Z154" i="2"/>
  <c r="Y154" i="2"/>
  <c r="V154" i="2"/>
  <c r="U154" i="2"/>
  <c r="T154" i="2"/>
  <c r="R154" i="2"/>
  <c r="AH153" i="2"/>
  <c r="AG153" i="2"/>
  <c r="AF153" i="2"/>
  <c r="AE153" i="2"/>
  <c r="AD153" i="2"/>
  <c r="AC153" i="2"/>
  <c r="AB153" i="2"/>
  <c r="AA153" i="2"/>
  <c r="Z153" i="2"/>
  <c r="Y153" i="2"/>
  <c r="V153" i="2"/>
  <c r="U153" i="2"/>
  <c r="T153" i="2"/>
  <c r="R153" i="2"/>
  <c r="AH152" i="2"/>
  <c r="AG152" i="2"/>
  <c r="AF152" i="2"/>
  <c r="AE152" i="2"/>
  <c r="AD152" i="2"/>
  <c r="AC152" i="2"/>
  <c r="AB152" i="2"/>
  <c r="AA152" i="2"/>
  <c r="Z152" i="2"/>
  <c r="Y152" i="2"/>
  <c r="V152" i="2"/>
  <c r="U152" i="2"/>
  <c r="T152" i="2"/>
  <c r="R152" i="2"/>
  <c r="AH151" i="2"/>
  <c r="AG151" i="2"/>
  <c r="AF151" i="2"/>
  <c r="AE151" i="2"/>
  <c r="AD151" i="2"/>
  <c r="AC151" i="2"/>
  <c r="AB151" i="2"/>
  <c r="AA151" i="2"/>
  <c r="Z151" i="2"/>
  <c r="Y151" i="2"/>
  <c r="V151" i="2"/>
  <c r="U151" i="2"/>
  <c r="T151" i="2"/>
  <c r="R151" i="2"/>
  <c r="AH150" i="2"/>
  <c r="AG150" i="2"/>
  <c r="AF150" i="2"/>
  <c r="AE150" i="2"/>
  <c r="AD150" i="2"/>
  <c r="AC150" i="2"/>
  <c r="AB150" i="2"/>
  <c r="AA150" i="2"/>
  <c r="Z150" i="2"/>
  <c r="Y150" i="2"/>
  <c r="V150" i="2"/>
  <c r="U150" i="2"/>
  <c r="T150" i="2"/>
  <c r="R150" i="2"/>
  <c r="AH149" i="2"/>
  <c r="AG149" i="2"/>
  <c r="AF149" i="2"/>
  <c r="AE149" i="2"/>
  <c r="AD149" i="2"/>
  <c r="AC149" i="2"/>
  <c r="AB149" i="2"/>
  <c r="AA149" i="2"/>
  <c r="Z149" i="2"/>
  <c r="Y149" i="2"/>
  <c r="V149" i="2"/>
  <c r="U149" i="2"/>
  <c r="T149" i="2"/>
  <c r="R149" i="2"/>
  <c r="AH148" i="2"/>
  <c r="AG148" i="2"/>
  <c r="AF148" i="2"/>
  <c r="AE148" i="2"/>
  <c r="AD148" i="2"/>
  <c r="AC148" i="2"/>
  <c r="AB148" i="2"/>
  <c r="AA148" i="2"/>
  <c r="Z148" i="2"/>
  <c r="Y148" i="2"/>
  <c r="V148" i="2"/>
  <c r="U148" i="2"/>
  <c r="T148" i="2"/>
  <c r="R148" i="2"/>
  <c r="AH147" i="2"/>
  <c r="AG147" i="2"/>
  <c r="AF147" i="2"/>
  <c r="AE147" i="2"/>
  <c r="AD147" i="2"/>
  <c r="AC147" i="2"/>
  <c r="AB147" i="2"/>
  <c r="AA147" i="2"/>
  <c r="Z147" i="2"/>
  <c r="Y147" i="2"/>
  <c r="V147" i="2"/>
  <c r="U147" i="2"/>
  <c r="T147" i="2"/>
  <c r="R147" i="2"/>
  <c r="AH146" i="2"/>
  <c r="AG146" i="2"/>
  <c r="AF146" i="2"/>
  <c r="AE146" i="2"/>
  <c r="AD146" i="2"/>
  <c r="AC146" i="2"/>
  <c r="AB146" i="2"/>
  <c r="AA146" i="2"/>
  <c r="Z146" i="2"/>
  <c r="Y146" i="2"/>
  <c r="V146" i="2"/>
  <c r="U146" i="2"/>
  <c r="T146" i="2"/>
  <c r="R146" i="2"/>
  <c r="AH145" i="2"/>
  <c r="AG145" i="2"/>
  <c r="AF145" i="2"/>
  <c r="AE145" i="2"/>
  <c r="AD145" i="2"/>
  <c r="AC145" i="2"/>
  <c r="AB145" i="2"/>
  <c r="AA145" i="2"/>
  <c r="Z145" i="2"/>
  <c r="Y145" i="2"/>
  <c r="V145" i="2"/>
  <c r="U145" i="2"/>
  <c r="T145" i="2"/>
  <c r="R145" i="2"/>
  <c r="AH144" i="2"/>
  <c r="AG144" i="2"/>
  <c r="AF144" i="2"/>
  <c r="AE144" i="2"/>
  <c r="AD144" i="2"/>
  <c r="AC144" i="2"/>
  <c r="AB144" i="2"/>
  <c r="AA144" i="2"/>
  <c r="Z144" i="2"/>
  <c r="Y144" i="2"/>
  <c r="V144" i="2"/>
  <c r="U144" i="2"/>
  <c r="T144" i="2"/>
  <c r="R144" i="2"/>
  <c r="AH143" i="2"/>
  <c r="AG143" i="2"/>
  <c r="AF143" i="2"/>
  <c r="AE143" i="2"/>
  <c r="AD143" i="2"/>
  <c r="AC143" i="2"/>
  <c r="AB143" i="2"/>
  <c r="AA143" i="2"/>
  <c r="Z143" i="2"/>
  <c r="Y143" i="2"/>
  <c r="V143" i="2"/>
  <c r="U143" i="2"/>
  <c r="T143" i="2"/>
  <c r="R143" i="2"/>
  <c r="AH142" i="2"/>
  <c r="AG142" i="2"/>
  <c r="AF142" i="2"/>
  <c r="AE142" i="2"/>
  <c r="AD142" i="2"/>
  <c r="AC142" i="2"/>
  <c r="AB142" i="2"/>
  <c r="AA142" i="2"/>
  <c r="Z142" i="2"/>
  <c r="Y142" i="2"/>
  <c r="V142" i="2"/>
  <c r="U142" i="2"/>
  <c r="T142" i="2"/>
  <c r="R142" i="2"/>
  <c r="AH141" i="2"/>
  <c r="AG141" i="2"/>
  <c r="AF141" i="2"/>
  <c r="AE141" i="2"/>
  <c r="AD141" i="2"/>
  <c r="AC141" i="2"/>
  <c r="AB141" i="2"/>
  <c r="AA141" i="2"/>
  <c r="Z141" i="2"/>
  <c r="Y141" i="2"/>
  <c r="V141" i="2"/>
  <c r="U141" i="2"/>
  <c r="T141" i="2"/>
  <c r="R141" i="2"/>
  <c r="AH140" i="2"/>
  <c r="AG140" i="2"/>
  <c r="AF140" i="2"/>
  <c r="AE140" i="2"/>
  <c r="AD140" i="2"/>
  <c r="AC140" i="2"/>
  <c r="AB140" i="2"/>
  <c r="AA140" i="2"/>
  <c r="Z140" i="2"/>
  <c r="Y140" i="2"/>
  <c r="V140" i="2"/>
  <c r="U140" i="2"/>
  <c r="T140" i="2"/>
  <c r="R140" i="2"/>
  <c r="AH139" i="2"/>
  <c r="AG139" i="2"/>
  <c r="AF139" i="2"/>
  <c r="AE139" i="2"/>
  <c r="AD139" i="2"/>
  <c r="AC139" i="2"/>
  <c r="AB139" i="2"/>
  <c r="AA139" i="2"/>
  <c r="Z139" i="2"/>
  <c r="Y139" i="2"/>
  <c r="V139" i="2"/>
  <c r="U139" i="2"/>
  <c r="T139" i="2"/>
  <c r="R139" i="2"/>
  <c r="AH138" i="2"/>
  <c r="AG138" i="2"/>
  <c r="AF138" i="2"/>
  <c r="AE138" i="2"/>
  <c r="AD138" i="2"/>
  <c r="AC138" i="2"/>
  <c r="AB138" i="2"/>
  <c r="AA138" i="2"/>
  <c r="Z138" i="2"/>
  <c r="Y138" i="2"/>
  <c r="V138" i="2"/>
  <c r="U138" i="2"/>
  <c r="T138" i="2"/>
  <c r="R138" i="2"/>
  <c r="AH137" i="2"/>
  <c r="AG137" i="2"/>
  <c r="AF137" i="2"/>
  <c r="AE137" i="2"/>
  <c r="AD137" i="2"/>
  <c r="AC137" i="2"/>
  <c r="AB137" i="2"/>
  <c r="AA137" i="2"/>
  <c r="Z137" i="2"/>
  <c r="Y137" i="2"/>
  <c r="V137" i="2"/>
  <c r="U137" i="2"/>
  <c r="T137" i="2"/>
  <c r="R137" i="2"/>
  <c r="AH136" i="2"/>
  <c r="AG136" i="2"/>
  <c r="AF136" i="2"/>
  <c r="AE136" i="2"/>
  <c r="AD136" i="2"/>
  <c r="AC136" i="2"/>
  <c r="AB136" i="2"/>
  <c r="AA136" i="2"/>
  <c r="Z136" i="2"/>
  <c r="Y136" i="2"/>
  <c r="V136" i="2"/>
  <c r="U136" i="2"/>
  <c r="T136" i="2"/>
  <c r="R136" i="2"/>
  <c r="AH135" i="2"/>
  <c r="AG135" i="2"/>
  <c r="AF135" i="2"/>
  <c r="AE135" i="2"/>
  <c r="AD135" i="2"/>
  <c r="AC135" i="2"/>
  <c r="AB135" i="2"/>
  <c r="AA135" i="2"/>
  <c r="Z135" i="2"/>
  <c r="Y135" i="2"/>
  <c r="V135" i="2"/>
  <c r="U135" i="2"/>
  <c r="T135" i="2"/>
  <c r="R135" i="2"/>
  <c r="AH134" i="2"/>
  <c r="AG134" i="2"/>
  <c r="AF134" i="2"/>
  <c r="AE134" i="2"/>
  <c r="AD134" i="2"/>
  <c r="AC134" i="2"/>
  <c r="AB134" i="2"/>
  <c r="AA134" i="2"/>
  <c r="Z134" i="2"/>
  <c r="Y134" i="2"/>
  <c r="V134" i="2"/>
  <c r="U134" i="2"/>
  <c r="T134" i="2"/>
  <c r="R134" i="2"/>
  <c r="AH133" i="2"/>
  <c r="AG133" i="2"/>
  <c r="AF133" i="2"/>
  <c r="AE133" i="2"/>
  <c r="AD133" i="2"/>
  <c r="AC133" i="2"/>
  <c r="AB133" i="2"/>
  <c r="AA133" i="2"/>
  <c r="Z133" i="2"/>
  <c r="Y133" i="2"/>
  <c r="V133" i="2"/>
  <c r="U133" i="2"/>
  <c r="T133" i="2"/>
  <c r="R133" i="2"/>
  <c r="AH132" i="2"/>
  <c r="AG132" i="2"/>
  <c r="AF132" i="2"/>
  <c r="AE132" i="2"/>
  <c r="AD132" i="2"/>
  <c r="AC132" i="2"/>
  <c r="AB132" i="2"/>
  <c r="AA132" i="2"/>
  <c r="Z132" i="2"/>
  <c r="Y132" i="2"/>
  <c r="V132" i="2"/>
  <c r="U132" i="2"/>
  <c r="T132" i="2"/>
  <c r="R132" i="2"/>
  <c r="AH131" i="2"/>
  <c r="AG131" i="2"/>
  <c r="AF131" i="2"/>
  <c r="AE131" i="2"/>
  <c r="AD131" i="2"/>
  <c r="AC131" i="2"/>
  <c r="AB131" i="2"/>
  <c r="AA131" i="2"/>
  <c r="Z131" i="2"/>
  <c r="Y131" i="2"/>
  <c r="V131" i="2"/>
  <c r="U131" i="2"/>
  <c r="T131" i="2"/>
  <c r="R131" i="2"/>
  <c r="AH130" i="2"/>
  <c r="AG130" i="2"/>
  <c r="AF130" i="2"/>
  <c r="AE130" i="2"/>
  <c r="AD130" i="2"/>
  <c r="AC130" i="2"/>
  <c r="AB130" i="2"/>
  <c r="AA130" i="2"/>
  <c r="Z130" i="2"/>
  <c r="Y130" i="2"/>
  <c r="V130" i="2"/>
  <c r="U130" i="2"/>
  <c r="T130" i="2"/>
  <c r="R130" i="2"/>
  <c r="AH129" i="2"/>
  <c r="AG129" i="2"/>
  <c r="AF129" i="2"/>
  <c r="AE129" i="2"/>
  <c r="AD129" i="2"/>
  <c r="AC129" i="2"/>
  <c r="AB129" i="2"/>
  <c r="AA129" i="2"/>
  <c r="Z129" i="2"/>
  <c r="Y129" i="2"/>
  <c r="V129" i="2"/>
  <c r="U129" i="2"/>
  <c r="T129" i="2"/>
  <c r="R129" i="2"/>
  <c r="AH128" i="2"/>
  <c r="AG128" i="2"/>
  <c r="AF128" i="2"/>
  <c r="AE128" i="2"/>
  <c r="AD128" i="2"/>
  <c r="AC128" i="2"/>
  <c r="AB128" i="2"/>
  <c r="AA128" i="2"/>
  <c r="Z128" i="2"/>
  <c r="Y128" i="2"/>
  <c r="V128" i="2"/>
  <c r="U128" i="2"/>
  <c r="T128" i="2"/>
  <c r="R128" i="2"/>
  <c r="AH127" i="2"/>
  <c r="AG127" i="2"/>
  <c r="AF127" i="2"/>
  <c r="AE127" i="2"/>
  <c r="AD127" i="2"/>
  <c r="AC127" i="2"/>
  <c r="AB127" i="2"/>
  <c r="AA127" i="2"/>
  <c r="Z127" i="2"/>
  <c r="Y127" i="2"/>
  <c r="V127" i="2"/>
  <c r="U127" i="2"/>
  <c r="T127" i="2"/>
  <c r="R127" i="2"/>
  <c r="AH126" i="2"/>
  <c r="AG126" i="2"/>
  <c r="AF126" i="2"/>
  <c r="AE126" i="2"/>
  <c r="AD126" i="2"/>
  <c r="AC126" i="2"/>
  <c r="AB126" i="2"/>
  <c r="AA126" i="2"/>
  <c r="Z126" i="2"/>
  <c r="Y126" i="2"/>
  <c r="V126" i="2"/>
  <c r="U126" i="2"/>
  <c r="T126" i="2"/>
  <c r="R126" i="2"/>
  <c r="AH125" i="2"/>
  <c r="AG125" i="2"/>
  <c r="AF125" i="2"/>
  <c r="AE125" i="2"/>
  <c r="AD125" i="2"/>
  <c r="AC125" i="2"/>
  <c r="AB125" i="2"/>
  <c r="AA125" i="2"/>
  <c r="Z125" i="2"/>
  <c r="Y125" i="2"/>
  <c r="V125" i="2"/>
  <c r="U125" i="2"/>
  <c r="T125" i="2"/>
  <c r="R125" i="2"/>
  <c r="AH124" i="2"/>
  <c r="AG124" i="2"/>
  <c r="AF124" i="2"/>
  <c r="AE124" i="2"/>
  <c r="AD124" i="2"/>
  <c r="AC124" i="2"/>
  <c r="AB124" i="2"/>
  <c r="AA124" i="2"/>
  <c r="Z124" i="2"/>
  <c r="Y124" i="2"/>
  <c r="V124" i="2"/>
  <c r="U124" i="2"/>
  <c r="T124" i="2"/>
  <c r="R124" i="2"/>
  <c r="AH123" i="2"/>
  <c r="AG123" i="2"/>
  <c r="AF123" i="2"/>
  <c r="AE123" i="2"/>
  <c r="AD123" i="2"/>
  <c r="AC123" i="2"/>
  <c r="AB123" i="2"/>
  <c r="AA123" i="2"/>
  <c r="Z123" i="2"/>
  <c r="Y123" i="2"/>
  <c r="V123" i="2"/>
  <c r="U123" i="2"/>
  <c r="T123" i="2"/>
  <c r="R123" i="2"/>
  <c r="AH122" i="2"/>
  <c r="AG122" i="2"/>
  <c r="AF122" i="2"/>
  <c r="AE122" i="2"/>
  <c r="AD122" i="2"/>
  <c r="AC122" i="2"/>
  <c r="AB122" i="2"/>
  <c r="AA122" i="2"/>
  <c r="Z122" i="2"/>
  <c r="Y122" i="2"/>
  <c r="V122" i="2"/>
  <c r="U122" i="2"/>
  <c r="T122" i="2"/>
  <c r="R122" i="2"/>
  <c r="AH121" i="2"/>
  <c r="AG121" i="2"/>
  <c r="AF121" i="2"/>
  <c r="AE121" i="2"/>
  <c r="AD121" i="2"/>
  <c r="AC121" i="2"/>
  <c r="AB121" i="2"/>
  <c r="AA121" i="2"/>
  <c r="Z121" i="2"/>
  <c r="Y121" i="2"/>
  <c r="V121" i="2"/>
  <c r="U121" i="2"/>
  <c r="T121" i="2"/>
  <c r="R121" i="2"/>
  <c r="AH120" i="2"/>
  <c r="AG120" i="2"/>
  <c r="AF120" i="2"/>
  <c r="AE120" i="2"/>
  <c r="AD120" i="2"/>
  <c r="AC120" i="2"/>
  <c r="AB120" i="2"/>
  <c r="AA120" i="2"/>
  <c r="Z120" i="2"/>
  <c r="Y120" i="2"/>
  <c r="V120" i="2"/>
  <c r="U120" i="2"/>
  <c r="T120" i="2"/>
  <c r="R120" i="2"/>
  <c r="AH119" i="2"/>
  <c r="AG119" i="2"/>
  <c r="AF119" i="2"/>
  <c r="AE119" i="2"/>
  <c r="AD119" i="2"/>
  <c r="AC119" i="2"/>
  <c r="AB119" i="2"/>
  <c r="AA119" i="2"/>
  <c r="Z119" i="2"/>
  <c r="Y119" i="2"/>
  <c r="V119" i="2"/>
  <c r="U119" i="2"/>
  <c r="T119" i="2"/>
  <c r="R119" i="2"/>
  <c r="AH118" i="2"/>
  <c r="AG118" i="2"/>
  <c r="AF118" i="2"/>
  <c r="AE118" i="2"/>
  <c r="AD118" i="2"/>
  <c r="AC118" i="2"/>
  <c r="AB118" i="2"/>
  <c r="AA118" i="2"/>
  <c r="Z118" i="2"/>
  <c r="Y118" i="2"/>
  <c r="V118" i="2"/>
  <c r="U118" i="2"/>
  <c r="T118" i="2"/>
  <c r="R118" i="2"/>
  <c r="AH117" i="2"/>
  <c r="AG117" i="2"/>
  <c r="AF117" i="2"/>
  <c r="AE117" i="2"/>
  <c r="AD117" i="2"/>
  <c r="AC117" i="2"/>
  <c r="AB117" i="2"/>
  <c r="AA117" i="2"/>
  <c r="Z117" i="2"/>
  <c r="Y117" i="2"/>
  <c r="V117" i="2"/>
  <c r="U117" i="2"/>
  <c r="T117" i="2"/>
  <c r="R117" i="2"/>
  <c r="AH116" i="2"/>
  <c r="AG116" i="2"/>
  <c r="AF116" i="2"/>
  <c r="AE116" i="2"/>
  <c r="AD116" i="2"/>
  <c r="AC116" i="2"/>
  <c r="AB116" i="2"/>
  <c r="AA116" i="2"/>
  <c r="Z116" i="2"/>
  <c r="Y116" i="2"/>
  <c r="V116" i="2"/>
  <c r="U116" i="2"/>
  <c r="T116" i="2"/>
  <c r="R116" i="2"/>
  <c r="AH115" i="2"/>
  <c r="AG115" i="2"/>
  <c r="AF115" i="2"/>
  <c r="AE115" i="2"/>
  <c r="AD115" i="2"/>
  <c r="AC115" i="2"/>
  <c r="AB115" i="2"/>
  <c r="AA115" i="2"/>
  <c r="Z115" i="2"/>
  <c r="Y115" i="2"/>
  <c r="V115" i="2"/>
  <c r="U115" i="2"/>
  <c r="T115" i="2"/>
  <c r="R115" i="2"/>
  <c r="AH114" i="2"/>
  <c r="AG114" i="2"/>
  <c r="AF114" i="2"/>
  <c r="AE114" i="2"/>
  <c r="AD114" i="2"/>
  <c r="AC114" i="2"/>
  <c r="AB114" i="2"/>
  <c r="AA114" i="2"/>
  <c r="Z114" i="2"/>
  <c r="Y114" i="2"/>
  <c r="V114" i="2"/>
  <c r="U114" i="2"/>
  <c r="T114" i="2"/>
  <c r="R114" i="2"/>
  <c r="AH113" i="2"/>
  <c r="AG113" i="2"/>
  <c r="AF113" i="2"/>
  <c r="AE113" i="2"/>
  <c r="AD113" i="2"/>
  <c r="AC113" i="2"/>
  <c r="AB113" i="2"/>
  <c r="AA113" i="2"/>
  <c r="Z113" i="2"/>
  <c r="Y113" i="2"/>
  <c r="V113" i="2"/>
  <c r="U113" i="2"/>
  <c r="T113" i="2"/>
  <c r="R113" i="2"/>
  <c r="AH112" i="2"/>
  <c r="AG112" i="2"/>
  <c r="AF112" i="2"/>
  <c r="AE112" i="2"/>
  <c r="AD112" i="2"/>
  <c r="AC112" i="2"/>
  <c r="AB112" i="2"/>
  <c r="AA112" i="2"/>
  <c r="Z112" i="2"/>
  <c r="Y112" i="2"/>
  <c r="V112" i="2"/>
  <c r="U112" i="2"/>
  <c r="T112" i="2"/>
  <c r="R112" i="2"/>
  <c r="AH111" i="2"/>
  <c r="AG111" i="2"/>
  <c r="AF111" i="2"/>
  <c r="AE111" i="2"/>
  <c r="AD111" i="2"/>
  <c r="AC111" i="2"/>
  <c r="AB111" i="2"/>
  <c r="AA111" i="2"/>
  <c r="Z111" i="2"/>
  <c r="Y111" i="2"/>
  <c r="V111" i="2"/>
  <c r="U111" i="2"/>
  <c r="T111" i="2"/>
  <c r="R111" i="2"/>
  <c r="AH110" i="2"/>
  <c r="AG110" i="2"/>
  <c r="AF110" i="2"/>
  <c r="AE110" i="2"/>
  <c r="AD110" i="2"/>
  <c r="AC110" i="2"/>
  <c r="AB110" i="2"/>
  <c r="AA110" i="2"/>
  <c r="Z110" i="2"/>
  <c r="Y110" i="2"/>
  <c r="V110" i="2"/>
  <c r="U110" i="2"/>
  <c r="T110" i="2"/>
  <c r="R110" i="2"/>
  <c r="AH109" i="2"/>
  <c r="AG109" i="2"/>
  <c r="AF109" i="2"/>
  <c r="AE109" i="2"/>
  <c r="AD109" i="2"/>
  <c r="AC109" i="2"/>
  <c r="AB109" i="2"/>
  <c r="AA109" i="2"/>
  <c r="Z109" i="2"/>
  <c r="Y109" i="2"/>
  <c r="V109" i="2"/>
  <c r="U109" i="2"/>
  <c r="T109" i="2"/>
  <c r="R109" i="2"/>
  <c r="AH108" i="2"/>
  <c r="AG108" i="2"/>
  <c r="AF108" i="2"/>
  <c r="AE108" i="2"/>
  <c r="AD108" i="2"/>
  <c r="AC108" i="2"/>
  <c r="AB108" i="2"/>
  <c r="AA108" i="2"/>
  <c r="Z108" i="2"/>
  <c r="Y108" i="2"/>
  <c r="V108" i="2"/>
  <c r="U108" i="2"/>
  <c r="T108" i="2"/>
  <c r="R108" i="2"/>
  <c r="AH107" i="2"/>
  <c r="AG107" i="2"/>
  <c r="AF107" i="2"/>
  <c r="AE107" i="2"/>
  <c r="AD107" i="2"/>
  <c r="AC107" i="2"/>
  <c r="AB107" i="2"/>
  <c r="AA107" i="2"/>
  <c r="Z107" i="2"/>
  <c r="Y107" i="2"/>
  <c r="X107" i="2"/>
  <c r="V107" i="2"/>
  <c r="U107" i="2"/>
  <c r="T107" i="2"/>
  <c r="R107" i="2"/>
  <c r="W107" i="2" s="1"/>
  <c r="AH106" i="2"/>
  <c r="AG106" i="2"/>
  <c r="AF106" i="2"/>
  <c r="AE106" i="2"/>
  <c r="AD106" i="2"/>
  <c r="AC106" i="2"/>
  <c r="AB106" i="2"/>
  <c r="AA106" i="2"/>
  <c r="Z106" i="2"/>
  <c r="Y106" i="2"/>
  <c r="V106" i="2"/>
  <c r="U106" i="2"/>
  <c r="T106" i="2"/>
  <c r="R106" i="2"/>
  <c r="W106" i="2" s="1"/>
  <c r="AH105" i="2"/>
  <c r="AG105" i="2"/>
  <c r="AF105" i="2"/>
  <c r="AE105" i="2"/>
  <c r="AD105" i="2"/>
  <c r="AC105" i="2"/>
  <c r="AB105" i="2"/>
  <c r="AA105" i="2"/>
  <c r="Z105" i="2"/>
  <c r="Y105" i="2"/>
  <c r="X105" i="2"/>
  <c r="V105" i="2"/>
  <c r="U105" i="2"/>
  <c r="T105" i="2"/>
  <c r="R105" i="2"/>
  <c r="W105" i="2" s="1"/>
  <c r="AH104" i="2"/>
  <c r="AG104" i="2"/>
  <c r="AF104" i="2"/>
  <c r="AE104" i="2"/>
  <c r="AD104" i="2"/>
  <c r="AC104" i="2"/>
  <c r="AB104" i="2"/>
  <c r="AA104" i="2"/>
  <c r="Z104" i="2"/>
  <c r="Y104" i="2"/>
  <c r="V104" i="2"/>
  <c r="U104" i="2"/>
  <c r="T104" i="2"/>
  <c r="R104" i="2"/>
  <c r="W104" i="2" s="1"/>
  <c r="AH103" i="2"/>
  <c r="AG103" i="2"/>
  <c r="AF103" i="2"/>
  <c r="AE103" i="2"/>
  <c r="AD103" i="2"/>
  <c r="AC103" i="2"/>
  <c r="AB103" i="2"/>
  <c r="AA103" i="2"/>
  <c r="Z103" i="2"/>
  <c r="Y103" i="2"/>
  <c r="V103" i="2"/>
  <c r="U103" i="2"/>
  <c r="T103" i="2"/>
  <c r="R103" i="2"/>
  <c r="W103" i="2" s="1"/>
  <c r="AH102" i="2"/>
  <c r="AG102" i="2"/>
  <c r="AF102" i="2"/>
  <c r="AE102" i="2"/>
  <c r="AD102" i="2"/>
  <c r="AC102" i="2"/>
  <c r="AB102" i="2"/>
  <c r="AA102" i="2"/>
  <c r="Z102" i="2"/>
  <c r="Y102" i="2"/>
  <c r="V102" i="2"/>
  <c r="U102" i="2"/>
  <c r="T102" i="2"/>
  <c r="R102" i="2"/>
  <c r="W102" i="2" s="1"/>
  <c r="AH101" i="2"/>
  <c r="AG101" i="2"/>
  <c r="AF101" i="2"/>
  <c r="AE101" i="2"/>
  <c r="AD101" i="2"/>
  <c r="AC101" i="2"/>
  <c r="AB101" i="2"/>
  <c r="AA101" i="2"/>
  <c r="Z101" i="2"/>
  <c r="Y101" i="2"/>
  <c r="V101" i="2"/>
  <c r="U101" i="2"/>
  <c r="T101" i="2"/>
  <c r="R101" i="2"/>
  <c r="W101" i="2" s="1"/>
  <c r="AH100" i="2"/>
  <c r="AG100" i="2"/>
  <c r="AF100" i="2"/>
  <c r="AE100" i="2"/>
  <c r="AD100" i="2"/>
  <c r="AC100" i="2"/>
  <c r="AB100" i="2"/>
  <c r="AA100" i="2"/>
  <c r="Z100" i="2"/>
  <c r="Y100" i="2"/>
  <c r="V100" i="2"/>
  <c r="U100" i="2"/>
  <c r="T100" i="2"/>
  <c r="R100" i="2"/>
  <c r="W100" i="2" s="1"/>
  <c r="AH99" i="2"/>
  <c r="AG99" i="2"/>
  <c r="AF99" i="2"/>
  <c r="AE99" i="2"/>
  <c r="AD99" i="2"/>
  <c r="AC99" i="2"/>
  <c r="AB99" i="2"/>
  <c r="AA99" i="2"/>
  <c r="Z99" i="2"/>
  <c r="Y99" i="2"/>
  <c r="V99" i="2"/>
  <c r="U99" i="2"/>
  <c r="T99" i="2"/>
  <c r="R99" i="2"/>
  <c r="W99" i="2" s="1"/>
  <c r="AH98" i="2"/>
  <c r="AG98" i="2"/>
  <c r="AF98" i="2"/>
  <c r="AE98" i="2"/>
  <c r="AD98" i="2"/>
  <c r="AC98" i="2"/>
  <c r="AB98" i="2"/>
  <c r="AA98" i="2"/>
  <c r="Z98" i="2"/>
  <c r="Y98" i="2"/>
  <c r="V98" i="2"/>
  <c r="U98" i="2"/>
  <c r="T98" i="2"/>
  <c r="R98" i="2"/>
  <c r="W98" i="2" s="1"/>
  <c r="AH97" i="2"/>
  <c r="AG97" i="2"/>
  <c r="AF97" i="2"/>
  <c r="AE97" i="2"/>
  <c r="AD97" i="2"/>
  <c r="AC97" i="2"/>
  <c r="AB97" i="2"/>
  <c r="AA97" i="2"/>
  <c r="Z97" i="2"/>
  <c r="Y97" i="2"/>
  <c r="X97" i="2"/>
  <c r="V97" i="2"/>
  <c r="U97" i="2"/>
  <c r="T97" i="2"/>
  <c r="R97" i="2"/>
  <c r="W97" i="2" s="1"/>
  <c r="AH96" i="2"/>
  <c r="AG96" i="2"/>
  <c r="AF96" i="2"/>
  <c r="AE96" i="2"/>
  <c r="AD96" i="2"/>
  <c r="AC96" i="2"/>
  <c r="AB96" i="2"/>
  <c r="AA96" i="2"/>
  <c r="Z96" i="2"/>
  <c r="Y96" i="2"/>
  <c r="X96" i="2"/>
  <c r="V96" i="2"/>
  <c r="U96" i="2"/>
  <c r="T96" i="2"/>
  <c r="R96" i="2"/>
  <c r="W96" i="2" s="1"/>
  <c r="AH95" i="2"/>
  <c r="AG95" i="2"/>
  <c r="AF95" i="2"/>
  <c r="AE95" i="2"/>
  <c r="AD95" i="2"/>
  <c r="AC95" i="2"/>
  <c r="AB95" i="2"/>
  <c r="AA95" i="2"/>
  <c r="Z95" i="2"/>
  <c r="Y95" i="2"/>
  <c r="X95" i="2"/>
  <c r="V95" i="2"/>
  <c r="U95" i="2"/>
  <c r="T95" i="2"/>
  <c r="R95" i="2"/>
  <c r="W95" i="2" s="1"/>
  <c r="AH94" i="2"/>
  <c r="AG94" i="2"/>
  <c r="AF94" i="2"/>
  <c r="AE94" i="2"/>
  <c r="AD94" i="2"/>
  <c r="AC94" i="2"/>
  <c r="AB94" i="2"/>
  <c r="AA94" i="2"/>
  <c r="Z94" i="2"/>
  <c r="Y94" i="2"/>
  <c r="X94" i="2"/>
  <c r="V94" i="2"/>
  <c r="U94" i="2"/>
  <c r="T94" i="2"/>
  <c r="R94" i="2"/>
  <c r="W94" i="2" s="1"/>
  <c r="AH93" i="2"/>
  <c r="AG93" i="2"/>
  <c r="AF93" i="2"/>
  <c r="AE93" i="2"/>
  <c r="AD93" i="2"/>
  <c r="AC93" i="2"/>
  <c r="AB93" i="2"/>
  <c r="AA93" i="2"/>
  <c r="Z93" i="2"/>
  <c r="Y93" i="2"/>
  <c r="V93" i="2"/>
  <c r="U93" i="2"/>
  <c r="T93" i="2"/>
  <c r="R93" i="2"/>
  <c r="W93" i="2" s="1"/>
  <c r="AH92" i="2"/>
  <c r="AG92" i="2"/>
  <c r="AF92" i="2"/>
  <c r="AE92" i="2"/>
  <c r="AD92" i="2"/>
  <c r="AC92" i="2"/>
  <c r="AB92" i="2"/>
  <c r="AA92" i="2"/>
  <c r="Z92" i="2"/>
  <c r="Y92" i="2"/>
  <c r="X92" i="2"/>
  <c r="V92" i="2"/>
  <c r="U92" i="2"/>
  <c r="T92" i="2"/>
  <c r="R92" i="2"/>
  <c r="W92" i="2" s="1"/>
  <c r="AH91" i="2"/>
  <c r="AG91" i="2"/>
  <c r="AF91" i="2"/>
  <c r="AE91" i="2"/>
  <c r="AD91" i="2"/>
  <c r="AC91" i="2"/>
  <c r="AB91" i="2"/>
  <c r="AA91" i="2"/>
  <c r="Z91" i="2"/>
  <c r="Y91" i="2"/>
  <c r="X91" i="2"/>
  <c r="V91" i="2"/>
  <c r="U91" i="2"/>
  <c r="T91" i="2"/>
  <c r="R91" i="2"/>
  <c r="W91" i="2" s="1"/>
  <c r="AH90" i="2"/>
  <c r="AG90" i="2"/>
  <c r="AF90" i="2"/>
  <c r="AE90" i="2"/>
  <c r="AD90" i="2"/>
  <c r="AC90" i="2"/>
  <c r="AB90" i="2"/>
  <c r="AA90" i="2"/>
  <c r="Z90" i="2"/>
  <c r="Y90" i="2"/>
  <c r="V90" i="2"/>
  <c r="U90" i="2"/>
  <c r="T90" i="2"/>
  <c r="R90" i="2"/>
  <c r="W90" i="2" s="1"/>
  <c r="AH89" i="2"/>
  <c r="AG89" i="2"/>
  <c r="AF89" i="2"/>
  <c r="AE89" i="2"/>
  <c r="AD89" i="2"/>
  <c r="AC89" i="2"/>
  <c r="AB89" i="2"/>
  <c r="AA89" i="2"/>
  <c r="Z89" i="2"/>
  <c r="Y89" i="2"/>
  <c r="V89" i="2"/>
  <c r="U89" i="2"/>
  <c r="T89" i="2"/>
  <c r="R89" i="2"/>
  <c r="W89" i="2" s="1"/>
  <c r="AH88" i="2"/>
  <c r="AG88" i="2"/>
  <c r="AF88" i="2"/>
  <c r="AE88" i="2"/>
  <c r="AD88" i="2"/>
  <c r="AC88" i="2"/>
  <c r="AB88" i="2"/>
  <c r="AA88" i="2"/>
  <c r="Z88" i="2"/>
  <c r="Y88" i="2"/>
  <c r="V88" i="2"/>
  <c r="U88" i="2"/>
  <c r="T88" i="2"/>
  <c r="R88" i="2"/>
  <c r="W88" i="2" s="1"/>
  <c r="AH87" i="2"/>
  <c r="AG87" i="2"/>
  <c r="AF87" i="2"/>
  <c r="AE87" i="2"/>
  <c r="AD87" i="2"/>
  <c r="AC87" i="2"/>
  <c r="AB87" i="2"/>
  <c r="AA87" i="2"/>
  <c r="Z87" i="2"/>
  <c r="Y87" i="2"/>
  <c r="V87" i="2"/>
  <c r="U87" i="2"/>
  <c r="T87" i="2"/>
  <c r="R87" i="2"/>
  <c r="W87" i="2" s="1"/>
  <c r="AH86" i="2"/>
  <c r="AG86" i="2"/>
  <c r="AF86" i="2"/>
  <c r="AE86" i="2"/>
  <c r="AD86" i="2"/>
  <c r="AC86" i="2"/>
  <c r="AB86" i="2"/>
  <c r="AA86" i="2"/>
  <c r="Z86" i="2"/>
  <c r="Y86" i="2"/>
  <c r="X86" i="2"/>
  <c r="V86" i="2"/>
  <c r="U86" i="2"/>
  <c r="T86" i="2"/>
  <c r="R86" i="2"/>
  <c r="W86" i="2" s="1"/>
  <c r="AH85" i="2"/>
  <c r="AG85" i="2"/>
  <c r="AF85" i="2"/>
  <c r="AE85" i="2"/>
  <c r="AD85" i="2"/>
  <c r="AC85" i="2"/>
  <c r="AB85" i="2"/>
  <c r="AA85" i="2"/>
  <c r="Z85" i="2"/>
  <c r="Y85" i="2"/>
  <c r="X85" i="2"/>
  <c r="V85" i="2"/>
  <c r="U85" i="2"/>
  <c r="T85" i="2"/>
  <c r="R85" i="2"/>
  <c r="W85" i="2" s="1"/>
  <c r="AH84" i="2"/>
  <c r="AG84" i="2"/>
  <c r="AF84" i="2"/>
  <c r="AE84" i="2"/>
  <c r="AD84" i="2"/>
  <c r="AC84" i="2"/>
  <c r="AB84" i="2"/>
  <c r="AA84" i="2"/>
  <c r="Z84" i="2"/>
  <c r="Y84" i="2"/>
  <c r="V84" i="2"/>
  <c r="U84" i="2"/>
  <c r="T84" i="2"/>
  <c r="R84" i="2"/>
  <c r="W84" i="2" s="1"/>
  <c r="AH83" i="2"/>
  <c r="AG83" i="2"/>
  <c r="AF83" i="2"/>
  <c r="AE83" i="2"/>
  <c r="AD83" i="2"/>
  <c r="AC83" i="2"/>
  <c r="AB83" i="2"/>
  <c r="AA83" i="2"/>
  <c r="Z83" i="2"/>
  <c r="Y83" i="2"/>
  <c r="V83" i="2"/>
  <c r="U83" i="2"/>
  <c r="T83" i="2"/>
  <c r="R83" i="2"/>
  <c r="W83" i="2" s="1"/>
  <c r="AH82" i="2"/>
  <c r="AG82" i="2"/>
  <c r="AF82" i="2"/>
  <c r="AE82" i="2"/>
  <c r="AD82" i="2"/>
  <c r="AC82" i="2"/>
  <c r="AB82" i="2"/>
  <c r="AA82" i="2"/>
  <c r="Z82" i="2"/>
  <c r="Y82" i="2"/>
  <c r="V82" i="2"/>
  <c r="U82" i="2"/>
  <c r="T82" i="2"/>
  <c r="R82" i="2"/>
  <c r="W82" i="2" s="1"/>
  <c r="AH81" i="2"/>
  <c r="AG81" i="2"/>
  <c r="AF81" i="2"/>
  <c r="AE81" i="2"/>
  <c r="AD81" i="2"/>
  <c r="AC81" i="2"/>
  <c r="AB81" i="2"/>
  <c r="AA81" i="2"/>
  <c r="Z81" i="2"/>
  <c r="Y81" i="2"/>
  <c r="X81" i="2"/>
  <c r="V81" i="2"/>
  <c r="U81" i="2"/>
  <c r="T81" i="2"/>
  <c r="R81" i="2"/>
  <c r="W81" i="2" s="1"/>
  <c r="AH80" i="2"/>
  <c r="AG80" i="2"/>
  <c r="AF80" i="2"/>
  <c r="AE80" i="2"/>
  <c r="AD80" i="2"/>
  <c r="AC80" i="2"/>
  <c r="AB80" i="2"/>
  <c r="AA80" i="2"/>
  <c r="Z80" i="2"/>
  <c r="Y80" i="2"/>
  <c r="X80" i="2"/>
  <c r="V80" i="2"/>
  <c r="U80" i="2"/>
  <c r="T80" i="2"/>
  <c r="R80" i="2"/>
  <c r="W80" i="2" s="1"/>
  <c r="AH79" i="2"/>
  <c r="AG79" i="2"/>
  <c r="AF79" i="2"/>
  <c r="AE79" i="2"/>
  <c r="AD79" i="2"/>
  <c r="AC79" i="2"/>
  <c r="AB79" i="2"/>
  <c r="AA79" i="2"/>
  <c r="Z79" i="2"/>
  <c r="Y79" i="2"/>
  <c r="X79" i="2"/>
  <c r="V79" i="2"/>
  <c r="U79" i="2"/>
  <c r="T79" i="2"/>
  <c r="R79" i="2"/>
  <c r="W79" i="2" s="1"/>
  <c r="AH78" i="2"/>
  <c r="AG78" i="2"/>
  <c r="AF78" i="2"/>
  <c r="AE78" i="2"/>
  <c r="AD78" i="2"/>
  <c r="AC78" i="2"/>
  <c r="AB78" i="2"/>
  <c r="AA78" i="2"/>
  <c r="Z78" i="2"/>
  <c r="Y78" i="2"/>
  <c r="X78" i="2"/>
  <c r="V78" i="2"/>
  <c r="U78" i="2"/>
  <c r="T78" i="2"/>
  <c r="R78" i="2"/>
  <c r="W78" i="2" s="1"/>
  <c r="AH77" i="2"/>
  <c r="AG77" i="2"/>
  <c r="AF77" i="2"/>
  <c r="AE77" i="2"/>
  <c r="AD77" i="2"/>
  <c r="AC77" i="2"/>
  <c r="AB77" i="2"/>
  <c r="AA77" i="2"/>
  <c r="Z77" i="2"/>
  <c r="Y77" i="2"/>
  <c r="V77" i="2"/>
  <c r="U77" i="2"/>
  <c r="T77" i="2"/>
  <c r="R77" i="2"/>
  <c r="W77" i="2" s="1"/>
  <c r="AH76" i="2"/>
  <c r="AG76" i="2"/>
  <c r="AF76" i="2"/>
  <c r="AE76" i="2"/>
  <c r="AD76" i="2"/>
  <c r="AC76" i="2"/>
  <c r="AB76" i="2"/>
  <c r="AA76" i="2"/>
  <c r="Z76" i="2"/>
  <c r="Y76" i="2"/>
  <c r="X76" i="2"/>
  <c r="V76" i="2"/>
  <c r="U76" i="2"/>
  <c r="T76" i="2"/>
  <c r="R76" i="2"/>
  <c r="W76" i="2" s="1"/>
  <c r="AH75" i="2"/>
  <c r="AG75" i="2"/>
  <c r="AF75" i="2"/>
  <c r="AE75" i="2"/>
  <c r="AD75" i="2"/>
  <c r="AC75" i="2"/>
  <c r="AB75" i="2"/>
  <c r="AA75" i="2"/>
  <c r="Z75" i="2"/>
  <c r="Y75" i="2"/>
  <c r="X75" i="2"/>
  <c r="V75" i="2"/>
  <c r="U75" i="2"/>
  <c r="T75" i="2"/>
  <c r="R75" i="2"/>
  <c r="W75" i="2" s="1"/>
  <c r="AH74" i="2"/>
  <c r="AG74" i="2"/>
  <c r="AF74" i="2"/>
  <c r="AE74" i="2"/>
  <c r="AD74" i="2"/>
  <c r="AC74" i="2"/>
  <c r="AB74" i="2"/>
  <c r="AA74" i="2"/>
  <c r="Z74" i="2"/>
  <c r="Y74" i="2"/>
  <c r="V74" i="2"/>
  <c r="U74" i="2"/>
  <c r="T74" i="2"/>
  <c r="R74" i="2"/>
  <c r="W74" i="2" s="1"/>
  <c r="AH73" i="2"/>
  <c r="AG73" i="2"/>
  <c r="AF73" i="2"/>
  <c r="AE73" i="2"/>
  <c r="AD73" i="2"/>
  <c r="AC73" i="2"/>
  <c r="AB73" i="2"/>
  <c r="AA73" i="2"/>
  <c r="Z73" i="2"/>
  <c r="Y73" i="2"/>
  <c r="V73" i="2"/>
  <c r="U73" i="2"/>
  <c r="T73" i="2"/>
  <c r="R73" i="2"/>
  <c r="W73" i="2" s="1"/>
  <c r="AH72" i="2"/>
  <c r="AG72" i="2"/>
  <c r="AF72" i="2"/>
  <c r="AE72" i="2"/>
  <c r="AD72" i="2"/>
  <c r="AC72" i="2"/>
  <c r="AB72" i="2"/>
  <c r="AA72" i="2"/>
  <c r="Z72" i="2"/>
  <c r="Y72" i="2"/>
  <c r="V72" i="2"/>
  <c r="U72" i="2"/>
  <c r="T72" i="2"/>
  <c r="R72" i="2"/>
  <c r="W72" i="2" s="1"/>
  <c r="AH71" i="2"/>
  <c r="AG71" i="2"/>
  <c r="AF71" i="2"/>
  <c r="AE71" i="2"/>
  <c r="AD71" i="2"/>
  <c r="AC71" i="2"/>
  <c r="AB71" i="2"/>
  <c r="AA71" i="2"/>
  <c r="Z71" i="2"/>
  <c r="Y71" i="2"/>
  <c r="V71" i="2"/>
  <c r="U71" i="2"/>
  <c r="T71" i="2"/>
  <c r="R71" i="2"/>
  <c r="W71" i="2" s="1"/>
  <c r="AH70" i="2"/>
  <c r="AG70" i="2"/>
  <c r="AF70" i="2"/>
  <c r="AE70" i="2"/>
  <c r="AD70" i="2"/>
  <c r="AC70" i="2"/>
  <c r="AB70" i="2"/>
  <c r="AA70" i="2"/>
  <c r="Z70" i="2"/>
  <c r="Y70" i="2"/>
  <c r="X70" i="2"/>
  <c r="V70" i="2"/>
  <c r="U70" i="2"/>
  <c r="T70" i="2"/>
  <c r="R70" i="2"/>
  <c r="W70" i="2" s="1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R69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R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R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R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R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R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R62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R60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R59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R58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R57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R55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R54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R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R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R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R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R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R47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R45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R44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R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R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R40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R39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R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R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R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R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R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R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R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R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R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R25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R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R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R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R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R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R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R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R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R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R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R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R4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R3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R2" i="2"/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X115" i="2"/>
  <c r="W115" i="2"/>
  <c r="X123" i="2"/>
  <c r="W123" i="2"/>
  <c r="X131" i="2"/>
  <c r="W131" i="2"/>
  <c r="X139" i="2"/>
  <c r="W139" i="2"/>
  <c r="X147" i="2"/>
  <c r="W147" i="2"/>
  <c r="X77" i="2"/>
  <c r="X93" i="2"/>
  <c r="X114" i="2"/>
  <c r="W114" i="2"/>
  <c r="X122" i="2"/>
  <c r="W122" i="2"/>
  <c r="X146" i="2"/>
  <c r="W146" i="2"/>
  <c r="X130" i="2"/>
  <c r="W130" i="2"/>
  <c r="X138" i="2"/>
  <c r="W138" i="2"/>
  <c r="X154" i="2"/>
  <c r="W154" i="2"/>
  <c r="X74" i="2"/>
  <c r="X90" i="2"/>
  <c r="X106" i="2"/>
  <c r="X113" i="2"/>
  <c r="W113" i="2"/>
  <c r="X121" i="2"/>
  <c r="W121" i="2"/>
  <c r="X129" i="2"/>
  <c r="W129" i="2"/>
  <c r="X137" i="2"/>
  <c r="W137" i="2"/>
  <c r="X145" i="2"/>
  <c r="W145" i="2"/>
  <c r="X153" i="2"/>
  <c r="W153" i="2"/>
  <c r="X73" i="2"/>
  <c r="X89" i="2"/>
  <c r="X72" i="2"/>
  <c r="X88" i="2"/>
  <c r="X104" i="2"/>
  <c r="X112" i="2"/>
  <c r="W112" i="2"/>
  <c r="X120" i="2"/>
  <c r="W120" i="2"/>
  <c r="X128" i="2"/>
  <c r="W128" i="2"/>
  <c r="X136" i="2"/>
  <c r="W136" i="2"/>
  <c r="X144" i="2"/>
  <c r="W144" i="2"/>
  <c r="X152" i="2"/>
  <c r="W152" i="2"/>
  <c r="X71" i="2"/>
  <c r="X87" i="2"/>
  <c r="X103" i="2"/>
  <c r="X102" i="2"/>
  <c r="X111" i="2"/>
  <c r="W111" i="2"/>
  <c r="X119" i="2"/>
  <c r="W119" i="2"/>
  <c r="X127" i="2"/>
  <c r="W127" i="2"/>
  <c r="X135" i="2"/>
  <c r="W135" i="2"/>
  <c r="X143" i="2"/>
  <c r="W143" i="2"/>
  <c r="X151" i="2"/>
  <c r="W151" i="2"/>
  <c r="X101" i="2"/>
  <c r="X84" i="2"/>
  <c r="X100" i="2"/>
  <c r="X110" i="2"/>
  <c r="W110" i="2"/>
  <c r="X118" i="2"/>
  <c r="W118" i="2"/>
  <c r="X126" i="2"/>
  <c r="W126" i="2"/>
  <c r="X134" i="2"/>
  <c r="W134" i="2"/>
  <c r="X142" i="2"/>
  <c r="W142" i="2"/>
  <c r="X150" i="2"/>
  <c r="W150" i="2"/>
  <c r="X83" i="2"/>
  <c r="X99" i="2"/>
  <c r="X82" i="2"/>
  <c r="X98" i="2"/>
  <c r="X109" i="2"/>
  <c r="W109" i="2"/>
  <c r="X117" i="2"/>
  <c r="W117" i="2"/>
  <c r="X125" i="2"/>
  <c r="W125" i="2"/>
  <c r="X133" i="2"/>
  <c r="W133" i="2"/>
  <c r="X141" i="2"/>
  <c r="W141" i="2"/>
  <c r="X149" i="2"/>
  <c r="W149" i="2"/>
  <c r="X108" i="2"/>
  <c r="W108" i="2"/>
  <c r="X116" i="2"/>
  <c r="W116" i="2"/>
  <c r="X124" i="2"/>
  <c r="W124" i="2"/>
  <c r="X132" i="2"/>
  <c r="W132" i="2"/>
  <c r="X140" i="2"/>
  <c r="W140" i="2"/>
  <c r="X148" i="2"/>
  <c r="W148" i="2"/>
  <c r="R112" i="1" l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R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R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R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R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R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R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R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R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R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R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R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R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R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R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R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R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R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R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R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R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R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R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R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R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R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R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R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R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R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R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R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R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R203" i="1"/>
  <c r="X203" i="1" s="1"/>
  <c r="T203" i="1"/>
  <c r="U203" i="1"/>
  <c r="V203" i="1"/>
  <c r="W203" i="1"/>
  <c r="Y203" i="1"/>
  <c r="Z203" i="1"/>
  <c r="AA203" i="1"/>
  <c r="AB203" i="1"/>
  <c r="AC203" i="1"/>
  <c r="AD203" i="1"/>
  <c r="AE203" i="1"/>
  <c r="AF203" i="1"/>
  <c r="AG203" i="1"/>
  <c r="AH203" i="1"/>
  <c r="R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R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R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R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R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R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R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R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R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R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R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R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R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R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R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R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R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R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R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R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R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R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R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R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R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R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R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R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R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R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R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R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R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R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R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R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R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R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R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R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R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R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R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R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R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R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R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R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R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R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R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R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R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R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R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R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R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R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R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R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R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R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R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R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R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R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R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R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R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R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R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R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R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R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R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R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R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R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R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R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R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R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R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R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R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R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R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R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R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R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R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R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R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R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R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R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R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R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R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R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R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R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R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R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R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R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R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R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R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R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R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R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R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R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R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R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R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R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R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R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R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R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R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R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R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R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R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R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R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R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R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R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R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R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R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R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R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R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R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R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R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R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R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R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R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R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R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R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R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R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R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R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R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R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R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R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R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R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R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R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R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R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R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R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R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R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R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R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R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R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R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R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R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R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R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R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R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R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R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R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R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R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R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R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R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R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R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R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R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R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R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R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R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R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R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R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R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R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R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</calcChain>
</file>

<file path=xl/sharedStrings.xml><?xml version="1.0" encoding="utf-8"?>
<sst xmlns="http://schemas.openxmlformats.org/spreadsheetml/2006/main" count="3796" uniqueCount="629">
  <si>
    <t>Buena Vista Pictures</t>
  </si>
  <si>
    <t>Walt Disney Pictures</t>
  </si>
  <si>
    <t>PG</t>
  </si>
  <si>
    <t>1 win&amp;amp;12 nominations</t>
  </si>
  <si>
    <t>Action</t>
  </si>
  <si>
    <t>Adventure</t>
  </si>
  <si>
    <t>Fantasy</t>
  </si>
  <si>
    <t>Sci-Fi</t>
  </si>
  <si>
    <t>Animation</t>
  </si>
  <si>
    <t>Atlantis: The Lost Empire</t>
  </si>
  <si>
    <t>DreamWorks Distribution LLC</t>
  </si>
  <si>
    <t>The Montecito Picture Company</t>
  </si>
  <si>
    <t>PG-13</t>
  </si>
  <si>
    <t>Comedy</t>
  </si>
  <si>
    <t>Evolution</t>
  </si>
  <si>
    <t>Warner Home Video</t>
  </si>
  <si>
    <t>Jonathan Krane Group</t>
  </si>
  <si>
    <t>R</t>
  </si>
  <si>
    <t>3 wins&amp;amp;5 nominations</t>
  </si>
  <si>
    <t>Crime</t>
  </si>
  <si>
    <t>Thriller</t>
  </si>
  <si>
    <t>Swordfish</t>
  </si>
  <si>
    <t>Paramount Classics</t>
  </si>
  <si>
    <t>Alma UK Limited</t>
  </si>
  <si>
    <t>Drama</t>
  </si>
  <si>
    <t>Biography</t>
  </si>
  <si>
    <t>Bride of the Wind</t>
  </si>
  <si>
    <t>MGM/UA Home Entertainment</t>
  </si>
  <si>
    <t>Hyde Park Entertainment</t>
  </si>
  <si>
    <t>What's the Worst That Could Happen?</t>
  </si>
  <si>
    <t>Columbia Pictures</t>
  </si>
  <si>
    <t>Happy Madison Productions</t>
  </si>
  <si>
    <t>4 nominations</t>
  </si>
  <si>
    <t>The Animal</t>
  </si>
  <si>
    <t>Buena Vista Home Video (BVHV)</t>
  </si>
  <si>
    <t>Jerry Bruckheimer Films</t>
  </si>
  <si>
    <t>Won Oscar. Another 8 wins&amp;amp;32 nominations</t>
  </si>
  <si>
    <t>War</t>
  </si>
  <si>
    <t>Romance</t>
  </si>
  <si>
    <t>Pearl Harbor</t>
  </si>
  <si>
    <t>Twentieth Century Fox Film Corporation</t>
  </si>
  <si>
    <t>Bazmark Films</t>
  </si>
  <si>
    <t>Won 2 Oscars. Another 62 wins&amp;amp;67 nominations</t>
  </si>
  <si>
    <t>Musical</t>
  </si>
  <si>
    <t>Moulin Rouge!</t>
  </si>
  <si>
    <t>Warner Bros. Pictures</t>
  </si>
  <si>
    <t>Franchise Pictures</t>
  </si>
  <si>
    <t>1 win&amp;amp;3 nominations</t>
  </si>
  <si>
    <t>Angel Eyes</t>
  </si>
  <si>
    <t>DreamWorks SKG</t>
  </si>
  <si>
    <t>Won Oscar. Another 28 wins&amp;amp;43 nominations</t>
  </si>
  <si>
    <t>Family</t>
  </si>
  <si>
    <t>Shrek</t>
  </si>
  <si>
    <t>Columbia Pictures Corporation</t>
  </si>
  <si>
    <t>Unrated</t>
  </si>
  <si>
    <t>4 wins&amp;amp;8 nominations</t>
  </si>
  <si>
    <t>A Knight's Tale</t>
  </si>
  <si>
    <t>Universal Pictures</t>
  </si>
  <si>
    <t>Alphaville Films</t>
  </si>
  <si>
    <t>4 wins&amp;amp;12 nominations</t>
  </si>
  <si>
    <t>Horror</t>
  </si>
  <si>
    <t>The Mummy Returns</t>
  </si>
  <si>
    <t>Universal Focus</t>
  </si>
  <si>
    <t>Beijing Film Studio</t>
  </si>
  <si>
    <t>Pavilion of Women</t>
  </si>
  <si>
    <t>New Line Cinema</t>
  </si>
  <si>
    <t>1 win&amp;amp;2 nominations</t>
  </si>
  <si>
    <t>Town &amp;amp; Country</t>
  </si>
  <si>
    <t>Champs Productions Inc.</t>
  </si>
  <si>
    <t>1 win&amp;amp;7 nominations</t>
  </si>
  <si>
    <t>Sport</t>
  </si>
  <si>
    <t>Driven</t>
  </si>
  <si>
    <t>Lions Gate Films</t>
  </si>
  <si>
    <t>Merchant Ivory Productions</t>
  </si>
  <si>
    <t>1 win&amp;amp;1 nomination</t>
  </si>
  <si>
    <t>The Golden Bowl</t>
  </si>
  <si>
    <t>Screen Gems Inc.</t>
  </si>
  <si>
    <t>Sandstorm Films</t>
  </si>
  <si>
    <t>The Forsaken</t>
  </si>
  <si>
    <t>Paramount Home Entertainment</t>
  </si>
  <si>
    <t>Vision View Entertainment</t>
  </si>
  <si>
    <t>2 nominations</t>
  </si>
  <si>
    <t>Crocodile Dundee in Los Angeles</t>
  </si>
  <si>
    <t>New Regency Pictures</t>
  </si>
  <si>
    <t>6 wins&amp;amp;4 nominations</t>
  </si>
  <si>
    <t>Freddy Got Fingered</t>
  </si>
  <si>
    <t>Miramax Films</t>
  </si>
  <si>
    <t>Little Bird Ltd.</t>
  </si>
  <si>
    <t>Nominated for Oscar. Another 7 wins&amp;amp;29 nominations</t>
  </si>
  <si>
    <t>Bridget Jones's Diary</t>
  </si>
  <si>
    <t>Marc Platt Productions</t>
  </si>
  <si>
    <t>Music</t>
  </si>
  <si>
    <t>Josie and the Pussycats</t>
  </si>
  <si>
    <t>1 nomination</t>
  </si>
  <si>
    <t>Joe Dirt</t>
  </si>
  <si>
    <t>Fox Searchlight Pictures</t>
  </si>
  <si>
    <t>Kingdom Come</t>
  </si>
  <si>
    <t>Hollywood Pictures</t>
  </si>
  <si>
    <t>Just Visiting</t>
  </si>
  <si>
    <t>Apostle</t>
  </si>
  <si>
    <t>1 win&amp;amp;5 nominations</t>
  </si>
  <si>
    <t>Blow</t>
  </si>
  <si>
    <t>Paramount Pictures</t>
  </si>
  <si>
    <t>David Brown Productions</t>
  </si>
  <si>
    <t>Mystery</t>
  </si>
  <si>
    <t>Along Came a Spider</t>
  </si>
  <si>
    <t>4 Kids Entertainment</t>
  </si>
  <si>
    <t>G</t>
  </si>
  <si>
    <t>Pokemon 3: The Movie</t>
  </si>
  <si>
    <t>Excel Entertainment</t>
  </si>
  <si>
    <t>Zion Films</t>
  </si>
  <si>
    <t>3 wins</t>
  </si>
  <si>
    <t>Brigham City</t>
  </si>
  <si>
    <t>Olive Films</t>
  </si>
  <si>
    <t>Makhmalbaf Productions</t>
  </si>
  <si>
    <t>Non-US</t>
  </si>
  <si>
    <t>8 wins&amp;amp;2 nominations</t>
  </si>
  <si>
    <t>The Day I Became a Woman</t>
  </si>
  <si>
    <t>Dimension Films</t>
  </si>
  <si>
    <t>2 wins&amp;amp;9 nominations</t>
  </si>
  <si>
    <t>Spy Kids</t>
  </si>
  <si>
    <t>Fox 2000 Pictures</t>
  </si>
  <si>
    <t>Someone Like You</t>
  </si>
  <si>
    <t>Sony Pictures Entertainment</t>
  </si>
  <si>
    <t>The Tailor of Panama</t>
  </si>
  <si>
    <t>Eagle Cove Entertainment</t>
  </si>
  <si>
    <t>Tomcats</t>
  </si>
  <si>
    <t>Altavista Films</t>
  </si>
  <si>
    <t>Nominated for Oscar. Another 49 wins&amp;amp;14 nominations</t>
  </si>
  <si>
    <t>Amores Perros</t>
  </si>
  <si>
    <t>Metro-Goldwyn-Mayer (MGM)</t>
  </si>
  <si>
    <t>Davis Entertainment</t>
  </si>
  <si>
    <t>Heartbreakers</t>
  </si>
  <si>
    <t>20th Century Fox</t>
  </si>
  <si>
    <t>Say It Isn't So</t>
  </si>
  <si>
    <t>The Brothers</t>
  </si>
  <si>
    <t>Paramount Home Video</t>
  </si>
  <si>
    <t>Mandalay Pictures</t>
  </si>
  <si>
    <t>6 nominations</t>
  </si>
  <si>
    <t>History</t>
  </si>
  <si>
    <t>Enemy at the Gates</t>
  </si>
  <si>
    <t>Silver Pictures</t>
  </si>
  <si>
    <t>Exit Wounds</t>
  </si>
  <si>
    <t>Columbia TriStar Home Entertainment</t>
  </si>
  <si>
    <t>I Remember Productions LLC</t>
  </si>
  <si>
    <t>Nominated for 2 Oscars. Another 39 wins&amp;amp;27 nominations</t>
  </si>
  <si>
    <t>Memento</t>
  </si>
  <si>
    <t>Cinebella Entertainment</t>
  </si>
  <si>
    <t>American Desi Productions</t>
  </si>
  <si>
    <t>American Desi</t>
  </si>
  <si>
    <t>Industry Entertainment</t>
  </si>
  <si>
    <t>15 Minutes</t>
  </si>
  <si>
    <t>Ignite Entertainment</t>
  </si>
  <si>
    <t>Get Over It</t>
  </si>
  <si>
    <t>WinStar Cinema</t>
  </si>
  <si>
    <t>Jafar Panahi Film Productions</t>
  </si>
  <si>
    <t>Not%20Rated</t>
  </si>
  <si>
    <t>10 wins&amp;amp;3 nominations</t>
  </si>
  <si>
    <t>The Circle</t>
  </si>
  <si>
    <t>2 wins&amp;amp;1 nomination</t>
  </si>
  <si>
    <t>The Mexican</t>
  </si>
  <si>
    <t>Robert Simonds Productions</t>
  </si>
  <si>
    <t>See Spot Run</t>
  </si>
  <si>
    <t>1492 Pictures</t>
  </si>
  <si>
    <t>Monkeybone</t>
  </si>
  <si>
    <t>3000 Miles Productions</t>
  </si>
  <si>
    <t>8 nominations</t>
  </si>
  <si>
    <t>3,000 Miles to Graceland</t>
  </si>
  <si>
    <t>3 Art Entertainment</t>
  </si>
  <si>
    <t>3 nominations</t>
  </si>
  <si>
    <t>Sweet November</t>
  </si>
  <si>
    <t>Down to Earth</t>
  </si>
  <si>
    <t>Walt Disney Television Animation</t>
  </si>
  <si>
    <t>Recess: School's Out</t>
  </si>
  <si>
    <t>MGM Home Entertainment</t>
  </si>
  <si>
    <t>5 wins&amp;amp;13 nominations</t>
  </si>
  <si>
    <t>Hannibal</t>
  </si>
  <si>
    <t>Saving Silverman</t>
  </si>
  <si>
    <t>Columbia TriStar Home Video</t>
  </si>
  <si>
    <t>Namesake Entertainment</t>
  </si>
  <si>
    <t>Left Behind</t>
  </si>
  <si>
    <t>Head Over Heels</t>
  </si>
  <si>
    <t>Cupid Productions Inc.</t>
  </si>
  <si>
    <t>1 win</t>
  </si>
  <si>
    <t>Valentine</t>
  </si>
  <si>
    <t>The Wedding Planner</t>
  </si>
  <si>
    <t>Missing</t>
  </si>
  <si>
    <t>Sugar &amp;amp; Spice</t>
  </si>
  <si>
    <t>The Pledge</t>
  </si>
  <si>
    <t>Metro-Goldwyn-Mayer Distributing Corporation (MGM)</t>
  </si>
  <si>
    <t>2 wins&amp;amp;2 nominations</t>
  </si>
  <si>
    <t>Antitrust</t>
  </si>
  <si>
    <t>Kumbaya Productions Inc.</t>
  </si>
  <si>
    <t>Double Take</t>
  </si>
  <si>
    <t>MTV Films</t>
  </si>
  <si>
    <t>6 wins&amp;amp;5 nominations</t>
  </si>
  <si>
    <t>Save the Last Dance</t>
  </si>
  <si>
    <t>Nominated for Golden Globe. Another 1 win&amp;amp;12 nominations</t>
  </si>
  <si>
    <t>Western</t>
  </si>
  <si>
    <t>All the Pretty Horses</t>
  </si>
  <si>
    <t>Nominated for 2 Oscars. Another 11 wins&amp;amp;19 nominations</t>
  </si>
  <si>
    <t>Cast Away</t>
  </si>
  <si>
    <t>New Line Home Video</t>
  </si>
  <si>
    <t>Beacon Communications LLC</t>
  </si>
  <si>
    <t>3 wins&amp;amp;7 nominations</t>
  </si>
  <si>
    <t>Thirteen Days</t>
  </si>
  <si>
    <t>MCA/Universal Pictures</t>
  </si>
  <si>
    <t>4 wins&amp;amp;5 nominations</t>
  </si>
  <si>
    <t>The Family Man</t>
  </si>
  <si>
    <t>Castle Rock Entertainment</t>
  </si>
  <si>
    <t>Nominated for 2 Golden Globes. Another 7 wins&amp;amp;3 nominations</t>
  </si>
  <si>
    <t>Miss Congeniality</t>
  </si>
  <si>
    <t>Dracula 2000</t>
  </si>
  <si>
    <t>Nominated for 2 Oscars. Another 6 wins&amp;amp;28 nominations</t>
  </si>
  <si>
    <t>O Brother, Where Art Thou?</t>
  </si>
  <si>
    <t>Baltimore Spring Creek Productions</t>
  </si>
  <si>
    <t>An Everlasting Piece</t>
  </si>
  <si>
    <t>Sony Pictures Classics</t>
  </si>
  <si>
    <t>Showtime Networks Inc.</t>
  </si>
  <si>
    <t>3 wins&amp;amp;13 nominations</t>
  </si>
  <si>
    <t>The House of Mirth</t>
  </si>
  <si>
    <t>Nominated for Oscar. Another 6 wins&amp;amp;21 nominations</t>
  </si>
  <si>
    <t>The Emperor's New Groove</t>
  </si>
  <si>
    <t>Centropolis Entertainment</t>
  </si>
  <si>
    <t>Nominated for Golden Globe. Another 5 wins&amp;amp;7 nominations</t>
  </si>
  <si>
    <t>What Women Want</t>
  </si>
  <si>
    <t>Nominated for 5 Oscars. Another 8 wins&amp;amp;28 nominations</t>
  </si>
  <si>
    <t>Chocolat</t>
  </si>
  <si>
    <t>Alcon Entertainment</t>
  </si>
  <si>
    <t>Dude, Where's My Car?</t>
  </si>
  <si>
    <t>Brant-Allen</t>
  </si>
  <si>
    <t>Won Oscar. Another 2 wins&amp;amp;5 nominations</t>
  </si>
  <si>
    <t>Pollock</t>
  </si>
  <si>
    <t>Nominated for BAFTA Film Award. Another 1 win&amp;amp;2 nominations</t>
  </si>
  <si>
    <t>Vertical Limit</t>
  </si>
  <si>
    <t>Anvil Films</t>
  </si>
  <si>
    <t>5 nominations</t>
  </si>
  <si>
    <t>Proof of Life</t>
  </si>
  <si>
    <t>MDP Worldwide</t>
  </si>
  <si>
    <t>Dungeons &amp;amp; Dragons</t>
  </si>
  <si>
    <t>Columbia TriStar</t>
  </si>
  <si>
    <t>Good Machine</t>
  </si>
  <si>
    <t>Won 4 Oscars. Another 70 wins&amp;amp;84 nominations</t>
  </si>
  <si>
    <t>Crouching Tiger, Hidden Dragon</t>
  </si>
  <si>
    <t>3 wins&amp;amp;4 nominations</t>
  </si>
  <si>
    <t>Snatch</t>
  </si>
  <si>
    <t>Proscenium Films</t>
  </si>
  <si>
    <t>Nominated for 2 Oscars. Another 2 wins&amp;amp;4 nominations</t>
  </si>
  <si>
    <t>A Hard Day's Night (Re-issue)</t>
  </si>
  <si>
    <t>Nominated for Oscar. Another 1 win&amp;amp;2 nominations</t>
  </si>
  <si>
    <t>102 Dalmatians</t>
  </si>
  <si>
    <t>Buena Vista Home Entertainment (BVHE)</t>
  </si>
  <si>
    <t>Barry Mendel Productions</t>
  </si>
  <si>
    <t>Unbreakable</t>
  </si>
  <si>
    <t>Imagine Entertainment</t>
  </si>
  <si>
    <t>Won Oscar. Another 14 wins&amp;amp;27 nominations</t>
  </si>
  <si>
    <t>How the Grinch Stole Christmas</t>
  </si>
  <si>
    <t>Phoenix Pictures</t>
  </si>
  <si>
    <t>The 6th Day</t>
  </si>
  <si>
    <t>Bounce</t>
  </si>
  <si>
    <t>Klasky-Csupo</t>
  </si>
  <si>
    <t>2 wins&amp;amp;6 nominations</t>
  </si>
  <si>
    <t>Rugrats in Paris: The Movie</t>
  </si>
  <si>
    <t>Avery Pix</t>
  </si>
  <si>
    <t>Little Nicky</t>
  </si>
  <si>
    <t>Mars Production Pty. Ltd.</t>
  </si>
  <si>
    <t>Red Planet</t>
  </si>
  <si>
    <t>20th Century Fox Home Entertainment</t>
  </si>
  <si>
    <t>9 nominations</t>
  </si>
  <si>
    <t>Men of Honor</t>
  </si>
  <si>
    <t>Crush Entertainment</t>
  </si>
  <si>
    <t>Nominated for 2 Oscars. Another 27 wins&amp;amp;19 nominations</t>
  </si>
  <si>
    <t>You Can Count on Me</t>
  </si>
  <si>
    <t>12 wins&amp;amp;24 nominations</t>
  </si>
  <si>
    <t>Charlie's Angels</t>
  </si>
  <si>
    <t>Wildwood Enterprises</t>
  </si>
  <si>
    <t>1 win&amp;amp;10 nominations</t>
  </si>
  <si>
    <t>The Legend of Bagger Vance</t>
  </si>
  <si>
    <t>Lucky Numbers</t>
  </si>
  <si>
    <t>Propaganda Films</t>
  </si>
  <si>
    <t>The Little Vampire</t>
  </si>
  <si>
    <t>Touchstone Home Video</t>
  </si>
  <si>
    <t>Skellington Productions Inc.</t>
  </si>
  <si>
    <t>Nominated for Oscar. Another 4 wins&amp;amp;6 nominations</t>
  </si>
  <si>
    <t>The Nightmare Before Christmas (Re-issue)</t>
  </si>
  <si>
    <t>Artisan Entertainment</t>
  </si>
  <si>
    <t>2 wins&amp;amp;5 nominations</t>
  </si>
  <si>
    <t>Book of Shadows: Blair Witch 2</t>
  </si>
  <si>
    <t>Bedazzled</t>
  </si>
  <si>
    <t>Bel Air Entertainment</t>
  </si>
  <si>
    <t>Pay It Forward</t>
  </si>
  <si>
    <t>The Yards</t>
  </si>
  <si>
    <t>Golden Harvest Company Ltd.</t>
  </si>
  <si>
    <t>3 wins&amp;amp;1 nomination</t>
  </si>
  <si>
    <t>The Legend of Drunken Master</t>
  </si>
  <si>
    <t>Lost Souls</t>
  </si>
  <si>
    <t>Dr. T Inc.</t>
  </si>
  <si>
    <t>Dr. T and the Women</t>
  </si>
  <si>
    <t>SNL Studios</t>
  </si>
  <si>
    <t>The Ladies Man</t>
  </si>
  <si>
    <t>Battleplan Productions</t>
  </si>
  <si>
    <t>Nominated for 2 Oscars. Another 1 win&amp;amp;16 nominations</t>
  </si>
  <si>
    <t>The Contender</t>
  </si>
  <si>
    <t>USA Films</t>
  </si>
  <si>
    <t>Arts Council of England</t>
  </si>
  <si>
    <t>Nominated for 3 Oscars. Another 49 wins&amp;amp;50 nominations</t>
  </si>
  <si>
    <t>Billy Elliot</t>
  </si>
  <si>
    <t>Nominated for Oscar. Another 7 wins&amp;amp;13 nominations</t>
  </si>
  <si>
    <t>Meet the Parents</t>
  </si>
  <si>
    <t>Carter Productions LLC</t>
  </si>
  <si>
    <t>Get Carter</t>
  </si>
  <si>
    <t>40 Acres &amp;#38; A Mule Filmworks</t>
  </si>
  <si>
    <t>Bamboozled</t>
  </si>
  <si>
    <t>Fox Family Films</t>
  </si>
  <si>
    <t>Digimon: The Movie</t>
  </si>
  <si>
    <t>NC-17</t>
  </si>
  <si>
    <t>Nominated for Oscar. Another 19 wins&amp;amp;30 nominations</t>
  </si>
  <si>
    <t>Requiem for a Dream</t>
  </si>
  <si>
    <t>9 wins&amp;amp;15 nominations</t>
  </si>
  <si>
    <t>Remember the Titans</t>
  </si>
  <si>
    <t>Destination Films</t>
  </si>
  <si>
    <t>Beautiful</t>
  </si>
  <si>
    <t>Banner Entertainment</t>
  </si>
  <si>
    <t>The Broken Hearts Club</t>
  </si>
  <si>
    <t>Revelations Entertainment</t>
  </si>
  <si>
    <t>Under Suspicion</t>
  </si>
  <si>
    <t>Original Film</t>
  </si>
  <si>
    <t>Urban Legends: Final Cut</t>
  </si>
  <si>
    <t>Woman on Top</t>
  </si>
  <si>
    <t>Bait</t>
  </si>
  <si>
    <t>Duets</t>
  </si>
  <si>
    <t>Commotion Pictures</t>
  </si>
  <si>
    <t>5 wins&amp;amp;2 nominations</t>
  </si>
  <si>
    <t>Urbania</t>
  </si>
  <si>
    <t>Interlight</t>
  </si>
  <si>
    <t>The Watcher</t>
  </si>
  <si>
    <t>Gramercy Pictures</t>
  </si>
  <si>
    <t>Won Golden Globe. Another 3 wins&amp;amp;10 nominations</t>
  </si>
  <si>
    <t>Nurse Betty</t>
  </si>
  <si>
    <t>The Way of the Gun</t>
  </si>
  <si>
    <t>Video Sound Inc.</t>
  </si>
  <si>
    <t>4 wins&amp;amp;18 nominations</t>
  </si>
  <si>
    <t>Fiza</t>
  </si>
  <si>
    <t>Highlander: Endgame</t>
  </si>
  <si>
    <t>Hi-Rez Films</t>
  </si>
  <si>
    <t>Whipped</t>
  </si>
  <si>
    <t>Amen Ra Films</t>
  </si>
  <si>
    <t>The Art of War</t>
  </si>
  <si>
    <t>George Litto Productions Inc.</t>
  </si>
  <si>
    <t>The Crew</t>
  </si>
  <si>
    <t>Bring It On</t>
  </si>
  <si>
    <t>Stratosphere Entertainment LLC</t>
  </si>
  <si>
    <t>One Sock Productions</t>
  </si>
  <si>
    <t>Smiling Fish &amp;amp; Goat on Fire</t>
  </si>
  <si>
    <t>Nominated for Oscar. Another 3 wins&amp;amp;15 nominations</t>
  </si>
  <si>
    <t>The Cell</t>
  </si>
  <si>
    <t>Toho Pictures Inc.</t>
  </si>
  <si>
    <t>Godzilla 2000</t>
  </si>
  <si>
    <t>The Replacements</t>
  </si>
  <si>
    <t>Lakeshore International</t>
  </si>
  <si>
    <t>Lakeshore Entertainment</t>
  </si>
  <si>
    <t>Autumn in New York</t>
  </si>
  <si>
    <t>1 win&amp;amp;4 nominations</t>
  </si>
  <si>
    <t>Bless the Child</t>
  </si>
  <si>
    <t>Artic Productions LLC</t>
  </si>
  <si>
    <t>Cecil B. Demented</t>
  </si>
  <si>
    <t>Nominated for Oscar. Another 7 wins&amp;amp;9 nominations</t>
  </si>
  <si>
    <t>Hollow Man</t>
  </si>
  <si>
    <t>Mad Chance</t>
  </si>
  <si>
    <t>Space Cowboys</t>
  </si>
  <si>
    <t>4 wins&amp;amp;4 nominations</t>
  </si>
  <si>
    <t>Coyote Ugly</t>
  </si>
  <si>
    <t>2 wins&amp;amp;11 nominations</t>
  </si>
  <si>
    <t>The Nutty Professor II: The Klumps</t>
  </si>
  <si>
    <t>Thomas and the Magic Railroad</t>
  </si>
  <si>
    <t>What Lies Beneath</t>
  </si>
  <si>
    <t>Branti Film Productions</t>
  </si>
  <si>
    <t>Loser</t>
  </si>
  <si>
    <t>11 wins&amp;amp;22 nominations</t>
  </si>
  <si>
    <t>X-Men</t>
  </si>
  <si>
    <t>4 wins&amp;amp;9 nominations</t>
  </si>
  <si>
    <t>Chuck &amp;amp; Buck</t>
  </si>
  <si>
    <t>Walt Disney Home Video</t>
  </si>
  <si>
    <t>Disney's The Kid</t>
  </si>
  <si>
    <t>Brillstein-Grey Entertainment</t>
  </si>
  <si>
    <t>7 wins&amp;amp;5 nominations</t>
  </si>
  <si>
    <t>Scary Movie</t>
  </si>
  <si>
    <t>But I'm a Cheerleader</t>
  </si>
  <si>
    <t>Nominated for 2 Oscars. Another 4 wins&amp;amp;18 nominations</t>
  </si>
  <si>
    <t>The Perfect Storm</t>
  </si>
  <si>
    <t>Universal Home Entertainment</t>
  </si>
  <si>
    <t>Capella International</t>
  </si>
  <si>
    <t>The Adventures of Rocky &amp;amp; Bullwinkle</t>
  </si>
  <si>
    <t>Orion Classics</t>
  </si>
  <si>
    <t>Greenwich Film Productions</t>
  </si>
  <si>
    <t>Won Oscar. Another 25 wins&amp;amp;15 nominations</t>
  </si>
  <si>
    <t>Ran (Re-issue)</t>
  </si>
  <si>
    <t>Nominated for 3 Oscars. Another 8 wins&amp;amp;16 nominations</t>
  </si>
  <si>
    <t>The Patriot</t>
  </si>
  <si>
    <t>2 wins&amp;amp;4 nominations</t>
  </si>
  <si>
    <t>Me, Myself and Irene</t>
  </si>
  <si>
    <t>1 win&amp;amp;6 nominations</t>
  </si>
  <si>
    <t>Titan A.E.</t>
  </si>
  <si>
    <t>Shaft</t>
  </si>
  <si>
    <t>Punch 21 Productions</t>
  </si>
  <si>
    <t>Boys and Girls</t>
  </si>
  <si>
    <t>Jesus' Son Productions</t>
  </si>
  <si>
    <t>Jesus' Son</t>
  </si>
  <si>
    <t>5 wins&amp;amp;5 nominations</t>
  </si>
  <si>
    <t>Gone in 60 Seconds</t>
  </si>
  <si>
    <t>Intermedia</t>
  </si>
  <si>
    <t>Love's Labour's Lost</t>
  </si>
  <si>
    <t>Seventh Art Releasing</t>
  </si>
  <si>
    <t>Underworld Entertainment</t>
  </si>
  <si>
    <t>Documentary</t>
  </si>
  <si>
    <t>American Pimp</t>
  </si>
  <si>
    <t>1 win&amp;amp;8 nominations</t>
  </si>
  <si>
    <t>Big Momma's House</t>
  </si>
  <si>
    <t>Roger Birnbaum Productions</t>
  </si>
  <si>
    <t>Shanghai Noon</t>
  </si>
  <si>
    <t>Cruise/Wagner Productions</t>
  </si>
  <si>
    <t>9 wins&amp;amp;17 nominations</t>
  </si>
  <si>
    <t>Mission: Impossible II</t>
  </si>
  <si>
    <t>4 wins&amp;amp;16 nominations</t>
  </si>
  <si>
    <t>Dinosaur</t>
  </si>
  <si>
    <t>Nominated for Golden Globe. Another 1 win&amp;amp;2 nominations</t>
  </si>
  <si>
    <t>Small Time Crooks</t>
  </si>
  <si>
    <t>2 wins&amp;amp;8 nominations</t>
  </si>
  <si>
    <t>Road Trip</t>
  </si>
  <si>
    <t>Battlefield Productions LLC</t>
  </si>
  <si>
    <t>9 wins&amp;amp;1 nomination</t>
  </si>
  <si>
    <t>Battlefield Earth</t>
  </si>
  <si>
    <t>Center Stage</t>
  </si>
  <si>
    <t>Screwed</t>
  </si>
  <si>
    <t>Trimark Pictures</t>
  </si>
  <si>
    <t>Held Up</t>
  </si>
  <si>
    <t>double A Films</t>
  </si>
  <si>
    <t>Hamlet (2000)</t>
  </si>
  <si>
    <t>Won 5 Oscars. Another 45 wins&amp;amp;75 nominations</t>
  </si>
  <si>
    <t>Gladiator</t>
  </si>
  <si>
    <t>I Dreamed of Africa</t>
  </si>
  <si>
    <t>New Latin Pictures</t>
  </si>
  <si>
    <t>Sleeping Giant Productions</t>
  </si>
  <si>
    <t>Luminarias</t>
  </si>
  <si>
    <t>Amblin Entertainment</t>
  </si>
  <si>
    <t>The Flintstones in Viva Rock Vegas</t>
  </si>
  <si>
    <t>Nominated for Golden Globe. Another 2 wins&amp;amp;5 nominations</t>
  </si>
  <si>
    <t>Frequency</t>
  </si>
  <si>
    <t>Wind Dancer Productions</t>
  </si>
  <si>
    <t>Where the Heart Is</t>
  </si>
  <si>
    <t>Columbia TriStar Domestic Television</t>
  </si>
  <si>
    <t>Red Mullet Productions</t>
  </si>
  <si>
    <t>Time Code</t>
  </si>
  <si>
    <t>Committed</t>
  </si>
  <si>
    <t>Universal Home Video Inc.</t>
  </si>
  <si>
    <t>Won Oscar. Another 1 win&amp;amp;9 nominations</t>
  </si>
  <si>
    <t>U-571</t>
  </si>
  <si>
    <t>7 wins&amp;amp;12 nominations</t>
  </si>
  <si>
    <t>Love &amp;amp; Basketball</t>
  </si>
  <si>
    <t>Outlaw Productions</t>
  </si>
  <si>
    <t>Gossip</t>
  </si>
  <si>
    <t>American Zoetrope</t>
  </si>
  <si>
    <t>3 wins&amp;amp;9 nominations</t>
  </si>
  <si>
    <t>The Virgin Suicides</t>
  </si>
  <si>
    <t>28 Days</t>
  </si>
  <si>
    <t>Spyglass Entertainment</t>
  </si>
  <si>
    <t>Keeping the Faith</t>
  </si>
  <si>
    <t>Where the Money Is</t>
  </si>
  <si>
    <t>Edward R. Pressman Film Corporation</t>
  </si>
  <si>
    <t>2 wins&amp;amp;7 nominations</t>
  </si>
  <si>
    <t>American Psycho</t>
  </si>
  <si>
    <t>Rules of Engagement</t>
  </si>
  <si>
    <t>Ready to Rumble</t>
  </si>
  <si>
    <t>JLT Productions</t>
  </si>
  <si>
    <t>Return to Me</t>
  </si>
  <si>
    <t>Approved</t>
  </si>
  <si>
    <t>The Road to El Dorado</t>
  </si>
  <si>
    <t>Touchstone Pictures</t>
  </si>
  <si>
    <t>Nominated for Golden Globe. Another 2 wins&amp;amp;17 nominations</t>
  </si>
  <si>
    <t>High Fidelity</t>
  </si>
  <si>
    <t>Newmarket Capital Group LLC</t>
  </si>
  <si>
    <t>The Skulls</t>
  </si>
  <si>
    <t>Price of Glory</t>
  </si>
  <si>
    <t>Whatever It Takes</t>
  </si>
  <si>
    <t>Here on Earth</t>
  </si>
  <si>
    <t>Romeo Must Die</t>
  </si>
  <si>
    <t>USA Entertainment</t>
  </si>
  <si>
    <t>Waking the Dead</t>
  </si>
  <si>
    <t>Jersey Films</t>
  </si>
  <si>
    <t>Won Oscar. Another 26 wins&amp;amp;41 nominations</t>
  </si>
  <si>
    <t>Erin Brockovich</t>
  </si>
  <si>
    <t>Hard Eight Pictures</t>
  </si>
  <si>
    <t>3 wins&amp;amp;3 nominations</t>
  </si>
  <si>
    <t>Final Destination</t>
  </si>
  <si>
    <t>Mission to Mars</t>
  </si>
  <si>
    <t>Live Entertainment</t>
  </si>
  <si>
    <t>The Ninth Gate</t>
  </si>
  <si>
    <t>Deterrence</t>
  </si>
  <si>
    <t>What Planet Are You From?</t>
  </si>
  <si>
    <t>The Next Best Thing</t>
  </si>
  <si>
    <t>Jersey Shore</t>
  </si>
  <si>
    <t>Drowning Mona</t>
  </si>
  <si>
    <t>Reindeer Games</t>
  </si>
  <si>
    <t>Mutual Film Corporation</t>
  </si>
  <si>
    <t>Won Oscar. Another 14 wins&amp;amp;24 nominations</t>
  </si>
  <si>
    <t>Wonder Boys</t>
  </si>
  <si>
    <t>Hanging Up</t>
  </si>
  <si>
    <t>The Whole Nine Yards</t>
  </si>
  <si>
    <t>Interscope Communications</t>
  </si>
  <si>
    <t>Pitch Black</t>
  </si>
  <si>
    <t>GAGA Communications</t>
  </si>
  <si>
    <t>Boiler Room</t>
  </si>
  <si>
    <t>Figment Films</t>
  </si>
  <si>
    <t>The Beach</t>
  </si>
  <si>
    <t>The Tigger Movie</t>
  </si>
  <si>
    <t>Nickelodeon Movies</t>
  </si>
  <si>
    <t>Snow Day</t>
  </si>
  <si>
    <t>Rainforest Productions</t>
  </si>
  <si>
    <t>Trois</t>
  </si>
  <si>
    <t>Craven-Maddalena Films</t>
  </si>
  <si>
    <t>Scream 3</t>
  </si>
  <si>
    <t>Hollywood Pictures Home Video</t>
  </si>
  <si>
    <t>Fortis Films</t>
  </si>
  <si>
    <t>Gun Shy</t>
  </si>
  <si>
    <t>Isn't She Great</t>
  </si>
  <si>
    <t>Destination Film Distribution Corp.</t>
  </si>
  <si>
    <t>Eye of the Beholder</t>
  </si>
  <si>
    <t>Crawford P.Inc.</t>
  </si>
  <si>
    <t>The Big Tease</t>
  </si>
  <si>
    <t>Open City Films</t>
  </si>
  <si>
    <t>Down to You</t>
  </si>
  <si>
    <t>Imperial Entertainment</t>
  </si>
  <si>
    <t>Hammerhead Productions</t>
  </si>
  <si>
    <t>Supernova</t>
  </si>
  <si>
    <t>Cube Vision</t>
  </si>
  <si>
    <t>Next Friday</t>
  </si>
  <si>
    <t>4 wins&amp;amp;3 nominations</t>
  </si>
  <si>
    <t>Fantasia 2000 (35mm &amp;amp; IMAX)</t>
  </si>
  <si>
    <t>Nominated for Oscar. Another 6 wins&amp;amp;14 nominations</t>
  </si>
  <si>
    <t>The Hurricane</t>
  </si>
  <si>
    <t>7 wins&amp;amp;14 nominations</t>
  </si>
  <si>
    <t>Galaxy Quest</t>
  </si>
  <si>
    <t>Mirage Enterprises</t>
  </si>
  <si>
    <t>Nominated for 5 Oscars. Another 8 wins&amp;amp;51 nominations</t>
  </si>
  <si>
    <t>The Talented Mr. Ripley</t>
  </si>
  <si>
    <t>Nominated for Oscar. Another 5 wins&amp;amp;10 nominations</t>
  </si>
  <si>
    <t>Angela's Ashes</t>
  </si>
  <si>
    <t>Play It Inc.</t>
  </si>
  <si>
    <t>Play It to the Bone</t>
  </si>
  <si>
    <t>Donners' Company</t>
  </si>
  <si>
    <t>3 wins&amp;amp;8 nominations</t>
  </si>
  <si>
    <t>Any Given Sunday</t>
  </si>
  <si>
    <t>Cinehaus</t>
  </si>
  <si>
    <t>Won Golden Globe. Another 3 wins&amp;amp;15 nominations</t>
  </si>
  <si>
    <t>Man on the Moon</t>
  </si>
  <si>
    <t>Docu.</t>
  </si>
  <si>
    <t>Summer</t>
  </si>
  <si>
    <t>Winter</t>
  </si>
  <si>
    <t>Budget</t>
  </si>
  <si>
    <t>1st wk screens</t>
  </si>
  <si>
    <t>No. Critics</t>
  </si>
  <si>
    <t>1st wk box office</t>
  </si>
  <si>
    <t>Month</t>
  </si>
  <si>
    <t>Release Date</t>
  </si>
  <si>
    <t>Cumulative box office</t>
  </si>
  <si>
    <t>1st week screens</t>
  </si>
  <si>
    <t>Weeks on show</t>
  </si>
  <si>
    <t>Distributor</t>
  </si>
  <si>
    <t>Producer</t>
  </si>
  <si>
    <t>Rating</t>
  </si>
  <si>
    <t>Number of Critics</t>
  </si>
  <si>
    <t>Awards</t>
  </si>
  <si>
    <t>Genre_6</t>
  </si>
  <si>
    <t>Genre_5</t>
  </si>
  <si>
    <t>Genre_4</t>
  </si>
  <si>
    <t>Genre_3</t>
  </si>
  <si>
    <t>Genre_2</t>
  </si>
  <si>
    <t>Genre_1</t>
  </si>
  <si>
    <t>Movie Title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</si>
  <si>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</si>
  <si>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</si>
  <si>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</si>
  <si>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</si>
  <si>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</si>
  <si>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</si>
  <si>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</si>
  <si>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</si>
  <si>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</si>
  <si>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</si>
  <si>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</si>
  <si>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</si>
  <si>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</si>
  <si>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</si>
  <si>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</si>
  <si>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</si>
  <si>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</si>
  <si>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</si>
  <si>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</si>
  <si>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</si>
  <si>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</si>
  <si>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</si>
  <si>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</si>
  <si>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</si>
  <si>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</si>
  <si>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</si>
  <si>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1st wk box office</t>
  </si>
  <si>
    <t>Residuals</t>
  </si>
  <si>
    <t>Actual 1st week Box office</t>
  </si>
  <si>
    <t>Sq of residual</t>
  </si>
  <si>
    <t>Actual  1st wk box office</t>
  </si>
  <si>
    <t>Sq of Residual</t>
  </si>
  <si>
    <t>Number of critics</t>
  </si>
  <si>
    <t>weeks on show</t>
  </si>
  <si>
    <t>1st week box office</t>
  </si>
  <si>
    <t>Release date</t>
  </si>
  <si>
    <t>Number of Critics1</t>
  </si>
  <si>
    <t>1st week screens1</t>
  </si>
  <si>
    <t>Budget1</t>
  </si>
  <si>
    <t xml:space="preserve">winter </t>
  </si>
  <si>
    <t>summer</t>
  </si>
  <si>
    <t>Avatar</t>
  </si>
  <si>
    <t>Fantacy</t>
  </si>
  <si>
    <t>Value</t>
  </si>
  <si>
    <t>Product</t>
  </si>
  <si>
    <t>Alpha</t>
  </si>
  <si>
    <t>Y</t>
  </si>
  <si>
    <t>Predicted Box office for Avatar</t>
  </si>
  <si>
    <t>Actual Office for Avatar</t>
  </si>
  <si>
    <t>Error or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</si>
</sst>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$&quot;#,##0"/>
    <numFmt numFmtId="166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8">
    <xf numFmtId="0" fontId="0" fillId="0" borderId="0" xfId="0"/>
    <xf numFmtId="0" fontId="5" fillId="3" borderId="1" xfId="0" applyFont="1" applyFill="1" applyBorder="1"/>
    <xf numFmtId="0" fontId="5" fillId="4" borderId="1" xfId="0" applyFont="1" applyFill="1" applyBorder="1"/>
    <xf numFmtId="14" fontId="0" fillId="0" borderId="0" xfId="0" applyNumberFormat="1"/>
    <xf numFmtId="49" fontId="0" fillId="0" borderId="0" xfId="0" applyNumberFormat="1"/>
    <xf numFmtId="0" fontId="6" fillId="0" borderId="0" xfId="0" applyFont="1"/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quotePrefix="1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  <xf numFmtId="3" fontId="8" fillId="0" borderId="0" xfId="0" applyNumberFormat="1" applyFont="1"/>
    <xf numFmtId="14" fontId="3" fillId="0" borderId="0" xfId="0" applyNumberFormat="1" applyFont="1"/>
    <xf numFmtId="0" fontId="3" fillId="3" borderId="0" xfId="0" applyFont="1" applyFill="1"/>
    <xf numFmtId="3" fontId="3" fillId="3" borderId="0" xfId="0" applyNumberFormat="1" applyFont="1" applyFill="1"/>
    <xf numFmtId="0" fontId="9" fillId="3" borderId="0" xfId="0" applyFont="1" applyFill="1"/>
    <xf numFmtId="0" fontId="3" fillId="0" borderId="1" xfId="0" applyFont="1" applyBorder="1"/>
    <xf numFmtId="0" fontId="0" fillId="0" borderId="1" xfId="0" applyBorder="1"/>
    <xf numFmtId="0" fontId="0" fillId="0" borderId="4" xfId="0" applyBorder="1"/>
    <xf numFmtId="0" fontId="3" fillId="0" borderId="5" xfId="0" applyFont="1" applyBorder="1"/>
    <xf numFmtId="0" fontId="0" fillId="0" borderId="1" xfId="0" applyFill="1" applyBorder="1" applyAlignment="1"/>
    <xf numFmtId="0" fontId="0" fillId="0" borderId="13" xfId="0" applyFill="1" applyBorder="1" applyAlignment="1"/>
    <xf numFmtId="0" fontId="0" fillId="0" borderId="7" xfId="0" applyBorder="1"/>
    <xf numFmtId="0" fontId="0" fillId="0" borderId="15" xfId="0" applyFill="1" applyBorder="1" applyAlignment="1"/>
    <xf numFmtId="166" fontId="0" fillId="0" borderId="1" xfId="1" applyNumberFormat="1" applyFont="1" applyBorder="1"/>
    <xf numFmtId="166" fontId="3" fillId="0" borderId="14" xfId="0" applyNumberFormat="1" applyFont="1" applyBorder="1"/>
    <xf numFmtId="0" fontId="0" fillId="7" borderId="0" xfId="0" applyFill="1" applyBorder="1" applyAlignment="1"/>
    <xf numFmtId="0" fontId="3" fillId="0" borderId="10" xfId="0" applyFont="1" applyBorder="1"/>
    <xf numFmtId="166" fontId="0" fillId="0" borderId="6" xfId="0" applyNumberFormat="1" applyBorder="1"/>
    <xf numFmtId="0" fontId="0" fillId="0" borderId="13" xfId="0" applyBorder="1"/>
    <xf numFmtId="166" fontId="0" fillId="0" borderId="8" xfId="0" applyNumberFormat="1" applyBorder="1"/>
    <xf numFmtId="166" fontId="10" fillId="2" borderId="0" xfId="2" applyNumberFormat="1" applyFont="1"/>
    <xf numFmtId="0" fontId="3" fillId="0" borderId="9" xfId="0" applyFont="1" applyBorder="1"/>
    <xf numFmtId="0" fontId="11" fillId="0" borderId="10" xfId="0" applyFont="1" applyFill="1" applyBorder="1" applyAlignment="1">
      <alignment horizontal="center"/>
    </xf>
    <xf numFmtId="0" fontId="3" fillId="0" borderId="11" xfId="0" applyFont="1" applyFill="1" applyBorder="1" applyAlignment="1"/>
    <xf numFmtId="0" fontId="3" fillId="0" borderId="12" xfId="0" applyFont="1" applyFill="1" applyBorder="1" applyAlignment="1"/>
  </cellXfs>
  <cellStyles count="3">
    <cellStyle name="Currency" xfId="1" builtinId="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No. Critics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'Screen&lt;2500'!$T$2:$T$154</c:f>
              <c:numCache>
                <c:formatCode>General</c:formatCode>
                <c:ptCount val="153"/>
                <c:pt idx="0">
                  <c:v>83</c:v>
                </c:pt>
                <c:pt idx="1">
                  <c:v>63</c:v>
                </c:pt>
                <c:pt idx="2">
                  <c:v>22</c:v>
                </c:pt>
                <c:pt idx="3">
                  <c:v>168</c:v>
                </c:pt>
                <c:pt idx="4">
                  <c:v>182</c:v>
                </c:pt>
                <c:pt idx="5">
                  <c:v>68</c:v>
                </c:pt>
                <c:pt idx="6">
                  <c:v>185</c:v>
                </c:pt>
                <c:pt idx="7">
                  <c:v>73</c:v>
                </c:pt>
                <c:pt idx="8">
                  <c:v>123</c:v>
                </c:pt>
                <c:pt idx="9">
                  <c:v>209</c:v>
                </c:pt>
                <c:pt idx="10">
                  <c:v>222</c:v>
                </c:pt>
                <c:pt idx="11">
                  <c:v>129</c:v>
                </c:pt>
                <c:pt idx="12">
                  <c:v>34</c:v>
                </c:pt>
                <c:pt idx="13">
                  <c:v>99</c:v>
                </c:pt>
                <c:pt idx="14">
                  <c:v>80</c:v>
                </c:pt>
                <c:pt idx="15">
                  <c:v>32</c:v>
                </c:pt>
                <c:pt idx="16">
                  <c:v>194</c:v>
                </c:pt>
                <c:pt idx="17">
                  <c:v>53</c:v>
                </c:pt>
                <c:pt idx="18">
                  <c:v>110</c:v>
                </c:pt>
                <c:pt idx="19">
                  <c:v>42</c:v>
                </c:pt>
                <c:pt idx="20">
                  <c:v>37</c:v>
                </c:pt>
                <c:pt idx="21">
                  <c:v>79</c:v>
                </c:pt>
                <c:pt idx="22">
                  <c:v>64</c:v>
                </c:pt>
                <c:pt idx="23">
                  <c:v>49</c:v>
                </c:pt>
                <c:pt idx="24">
                  <c:v>87</c:v>
                </c:pt>
                <c:pt idx="25">
                  <c:v>78</c:v>
                </c:pt>
                <c:pt idx="26">
                  <c:v>118</c:v>
                </c:pt>
                <c:pt idx="27">
                  <c:v>153</c:v>
                </c:pt>
                <c:pt idx="28">
                  <c:v>35</c:v>
                </c:pt>
                <c:pt idx="29">
                  <c:v>156</c:v>
                </c:pt>
                <c:pt idx="30">
                  <c:v>29</c:v>
                </c:pt>
                <c:pt idx="31">
                  <c:v>92</c:v>
                </c:pt>
                <c:pt idx="32">
                  <c:v>106</c:v>
                </c:pt>
                <c:pt idx="33">
                  <c:v>17</c:v>
                </c:pt>
                <c:pt idx="34">
                  <c:v>37</c:v>
                </c:pt>
                <c:pt idx="35">
                  <c:v>147</c:v>
                </c:pt>
                <c:pt idx="36">
                  <c:v>242</c:v>
                </c:pt>
                <c:pt idx="37">
                  <c:v>62</c:v>
                </c:pt>
                <c:pt idx="38">
                  <c:v>46</c:v>
                </c:pt>
                <c:pt idx="39">
                  <c:v>263</c:v>
                </c:pt>
                <c:pt idx="40">
                  <c:v>101</c:v>
                </c:pt>
                <c:pt idx="41">
                  <c:v>166</c:v>
                </c:pt>
                <c:pt idx="42">
                  <c:v>55</c:v>
                </c:pt>
                <c:pt idx="43">
                  <c:v>6</c:v>
                </c:pt>
                <c:pt idx="44">
                  <c:v>9</c:v>
                </c:pt>
                <c:pt idx="45">
                  <c:v>1</c:v>
                </c:pt>
                <c:pt idx="46">
                  <c:v>18</c:v>
                </c:pt>
                <c:pt idx="47">
                  <c:v>26</c:v>
                </c:pt>
                <c:pt idx="48">
                  <c:v>120</c:v>
                </c:pt>
                <c:pt idx="49">
                  <c:v>47</c:v>
                </c:pt>
                <c:pt idx="50">
                  <c:v>83</c:v>
                </c:pt>
                <c:pt idx="51">
                  <c:v>174</c:v>
                </c:pt>
                <c:pt idx="52">
                  <c:v>109</c:v>
                </c:pt>
                <c:pt idx="53">
                  <c:v>53</c:v>
                </c:pt>
                <c:pt idx="54">
                  <c:v>76</c:v>
                </c:pt>
                <c:pt idx="55">
                  <c:v>42</c:v>
                </c:pt>
                <c:pt idx="56">
                  <c:v>23</c:v>
                </c:pt>
                <c:pt idx="57">
                  <c:v>65</c:v>
                </c:pt>
                <c:pt idx="58">
                  <c:v>53</c:v>
                </c:pt>
                <c:pt idx="59">
                  <c:v>131</c:v>
                </c:pt>
                <c:pt idx="60">
                  <c:v>44</c:v>
                </c:pt>
                <c:pt idx="61">
                  <c:v>74</c:v>
                </c:pt>
                <c:pt idx="62">
                  <c:v>35</c:v>
                </c:pt>
                <c:pt idx="63">
                  <c:v>68</c:v>
                </c:pt>
                <c:pt idx="64">
                  <c:v>210</c:v>
                </c:pt>
                <c:pt idx="65">
                  <c:v>255</c:v>
                </c:pt>
                <c:pt idx="66">
                  <c:v>76</c:v>
                </c:pt>
                <c:pt idx="67">
                  <c:v>143</c:v>
                </c:pt>
                <c:pt idx="68">
                  <c:v>141</c:v>
                </c:pt>
                <c:pt idx="69">
                  <c:v>71</c:v>
                </c:pt>
                <c:pt idx="70">
                  <c:v>52</c:v>
                </c:pt>
                <c:pt idx="71">
                  <c:v>175</c:v>
                </c:pt>
                <c:pt idx="72">
                  <c:v>91</c:v>
                </c:pt>
                <c:pt idx="73">
                  <c:v>119</c:v>
                </c:pt>
                <c:pt idx="74">
                  <c:v>82</c:v>
                </c:pt>
                <c:pt idx="75">
                  <c:v>170</c:v>
                </c:pt>
                <c:pt idx="76">
                  <c:v>67</c:v>
                </c:pt>
                <c:pt idx="77">
                  <c:v>61</c:v>
                </c:pt>
                <c:pt idx="78">
                  <c:v>122</c:v>
                </c:pt>
                <c:pt idx="79">
                  <c:v>146</c:v>
                </c:pt>
                <c:pt idx="80">
                  <c:v>76</c:v>
                </c:pt>
                <c:pt idx="81">
                  <c:v>88</c:v>
                </c:pt>
                <c:pt idx="82">
                  <c:v>92</c:v>
                </c:pt>
                <c:pt idx="83">
                  <c:v>86</c:v>
                </c:pt>
                <c:pt idx="84">
                  <c:v>62</c:v>
                </c:pt>
                <c:pt idx="85">
                  <c:v>156</c:v>
                </c:pt>
                <c:pt idx="86">
                  <c:v>66</c:v>
                </c:pt>
                <c:pt idx="87">
                  <c:v>176</c:v>
                </c:pt>
                <c:pt idx="88">
                  <c:v>50</c:v>
                </c:pt>
                <c:pt idx="89">
                  <c:v>55</c:v>
                </c:pt>
                <c:pt idx="90">
                  <c:v>84</c:v>
                </c:pt>
                <c:pt idx="91">
                  <c:v>68</c:v>
                </c:pt>
                <c:pt idx="92">
                  <c:v>117</c:v>
                </c:pt>
                <c:pt idx="93">
                  <c:v>41</c:v>
                </c:pt>
                <c:pt idx="94">
                  <c:v>27</c:v>
                </c:pt>
                <c:pt idx="95">
                  <c:v>201</c:v>
                </c:pt>
                <c:pt idx="96">
                  <c:v>157</c:v>
                </c:pt>
                <c:pt idx="97">
                  <c:v>109</c:v>
                </c:pt>
                <c:pt idx="98">
                  <c:v>102</c:v>
                </c:pt>
                <c:pt idx="99">
                  <c:v>78</c:v>
                </c:pt>
                <c:pt idx="100">
                  <c:v>91</c:v>
                </c:pt>
                <c:pt idx="101">
                  <c:v>98</c:v>
                </c:pt>
                <c:pt idx="102">
                  <c:v>68</c:v>
                </c:pt>
                <c:pt idx="103">
                  <c:v>98</c:v>
                </c:pt>
                <c:pt idx="104">
                  <c:v>120</c:v>
                </c:pt>
                <c:pt idx="105">
                  <c:v>50</c:v>
                </c:pt>
                <c:pt idx="106">
                  <c:v>96</c:v>
                </c:pt>
                <c:pt idx="107">
                  <c:v>56</c:v>
                </c:pt>
                <c:pt idx="108">
                  <c:v>54</c:v>
                </c:pt>
                <c:pt idx="109">
                  <c:v>135</c:v>
                </c:pt>
                <c:pt idx="110">
                  <c:v>161</c:v>
                </c:pt>
                <c:pt idx="111">
                  <c:v>115</c:v>
                </c:pt>
                <c:pt idx="112">
                  <c:v>90</c:v>
                </c:pt>
                <c:pt idx="113">
                  <c:v>103</c:v>
                </c:pt>
                <c:pt idx="114">
                  <c:v>92</c:v>
                </c:pt>
                <c:pt idx="115">
                  <c:v>59</c:v>
                </c:pt>
                <c:pt idx="116">
                  <c:v>68</c:v>
                </c:pt>
                <c:pt idx="117">
                  <c:v>166</c:v>
                </c:pt>
                <c:pt idx="118">
                  <c:v>76</c:v>
                </c:pt>
                <c:pt idx="119">
                  <c:v>177</c:v>
                </c:pt>
                <c:pt idx="120">
                  <c:v>108</c:v>
                </c:pt>
                <c:pt idx="121">
                  <c:v>135</c:v>
                </c:pt>
                <c:pt idx="122">
                  <c:v>116</c:v>
                </c:pt>
                <c:pt idx="123">
                  <c:v>57</c:v>
                </c:pt>
                <c:pt idx="124">
                  <c:v>93</c:v>
                </c:pt>
                <c:pt idx="125">
                  <c:v>109</c:v>
                </c:pt>
                <c:pt idx="126">
                  <c:v>150</c:v>
                </c:pt>
                <c:pt idx="127">
                  <c:v>102</c:v>
                </c:pt>
                <c:pt idx="128">
                  <c:v>98</c:v>
                </c:pt>
                <c:pt idx="129">
                  <c:v>89</c:v>
                </c:pt>
                <c:pt idx="130">
                  <c:v>52</c:v>
                </c:pt>
                <c:pt idx="131">
                  <c:v>102</c:v>
                </c:pt>
                <c:pt idx="132">
                  <c:v>125</c:v>
                </c:pt>
                <c:pt idx="133">
                  <c:v>106</c:v>
                </c:pt>
                <c:pt idx="134">
                  <c:v>104</c:v>
                </c:pt>
                <c:pt idx="135">
                  <c:v>206</c:v>
                </c:pt>
                <c:pt idx="136">
                  <c:v>175</c:v>
                </c:pt>
                <c:pt idx="137">
                  <c:v>156</c:v>
                </c:pt>
                <c:pt idx="138">
                  <c:v>76</c:v>
                </c:pt>
                <c:pt idx="139">
                  <c:v>90</c:v>
                </c:pt>
                <c:pt idx="140">
                  <c:v>77</c:v>
                </c:pt>
                <c:pt idx="141">
                  <c:v>105</c:v>
                </c:pt>
                <c:pt idx="142">
                  <c:v>142</c:v>
                </c:pt>
                <c:pt idx="143">
                  <c:v>124</c:v>
                </c:pt>
                <c:pt idx="144">
                  <c:v>214</c:v>
                </c:pt>
                <c:pt idx="145">
                  <c:v>111</c:v>
                </c:pt>
                <c:pt idx="146">
                  <c:v>120</c:v>
                </c:pt>
                <c:pt idx="147">
                  <c:v>83</c:v>
                </c:pt>
                <c:pt idx="148">
                  <c:v>180</c:v>
                </c:pt>
                <c:pt idx="149">
                  <c:v>109</c:v>
                </c:pt>
                <c:pt idx="150">
                  <c:v>95</c:v>
                </c:pt>
                <c:pt idx="151">
                  <c:v>97</c:v>
                </c:pt>
                <c:pt idx="152">
                  <c:v>69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7-44DB-81C9-1D6C1B23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36895"/>
        <c:axId val="1397537375"/>
      </c:scatterChart>
      <c:valAx>
        <c:axId val="139753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 Critics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537375"/>
        <c:crosses val="autoZero"/>
        <c:crossBetween val="midCat"/>
      </c:valAx>
      <c:valAx>
        <c:axId val="1397537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536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Romance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'Screen&lt;2500'!$AC$2:$AC$154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C-4926-A100-F5220506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75167"/>
        <c:axId val="1693176127"/>
      </c:scatterChart>
      <c:valAx>
        <c:axId val="169317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Romance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76127"/>
        <c:crosses val="autoZero"/>
        <c:crossBetween val="midCat"/>
      </c:valAx>
      <c:valAx>
        <c:axId val="1693176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75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Family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'Screen&lt;2500'!$AD$2:$AD$154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F9-4577-A47C-44D8D869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75167"/>
        <c:axId val="1693173727"/>
      </c:scatterChart>
      <c:valAx>
        <c:axId val="169317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Family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73727"/>
        <c:crosses val="autoZero"/>
        <c:crossBetween val="midCat"/>
      </c:valAx>
      <c:valAx>
        <c:axId val="1693173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75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'Screen&lt;2500'!$AE$2:$AE$154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4-4765-83C5-F6B18272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65503"/>
        <c:axId val="1693167423"/>
      </c:scatterChart>
      <c:valAx>
        <c:axId val="169316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67423"/>
        <c:crosses val="autoZero"/>
        <c:crossBetween val="midCat"/>
      </c:valAx>
      <c:valAx>
        <c:axId val="169316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6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PG-13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'Screen&lt;2500'!$AF$2:$AF$154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2-465E-9728-BE6EFAA4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67903"/>
        <c:axId val="1693168863"/>
      </c:scatterChart>
      <c:valAx>
        <c:axId val="169316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PG-13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68863"/>
        <c:crosses val="autoZero"/>
        <c:crossBetween val="midCat"/>
      </c:valAx>
      <c:valAx>
        <c:axId val="1693168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67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'Screen&lt;2500'!$AG$2:$AG$154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9B-46F1-9BCA-AA192A3B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80879"/>
        <c:axId val="1310580399"/>
      </c:scatterChart>
      <c:valAx>
        <c:axId val="131058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580399"/>
        <c:crosses val="autoZero"/>
        <c:crossBetween val="midCat"/>
      </c:valAx>
      <c:valAx>
        <c:axId val="1310580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580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Non-US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'Screen&lt;2500'!$AH$2:$AH$154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0-47EB-A594-D95B6BC7D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79919"/>
        <c:axId val="1310580879"/>
      </c:scatterChart>
      <c:valAx>
        <c:axId val="131057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Non-US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580879"/>
        <c:crosses val="autoZero"/>
        <c:crossBetween val="midCat"/>
      </c:valAx>
      <c:valAx>
        <c:axId val="131058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579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No. Critics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'Screen&lt;2500'!$T$2:$T$154</c:f>
              <c:numCache>
                <c:formatCode>General</c:formatCode>
                <c:ptCount val="153"/>
                <c:pt idx="0">
                  <c:v>83</c:v>
                </c:pt>
                <c:pt idx="1">
                  <c:v>63</c:v>
                </c:pt>
                <c:pt idx="2">
                  <c:v>22</c:v>
                </c:pt>
                <c:pt idx="3">
                  <c:v>168</c:v>
                </c:pt>
                <c:pt idx="4">
                  <c:v>182</c:v>
                </c:pt>
                <c:pt idx="5">
                  <c:v>68</c:v>
                </c:pt>
                <c:pt idx="6">
                  <c:v>185</c:v>
                </c:pt>
                <c:pt idx="7">
                  <c:v>73</c:v>
                </c:pt>
                <c:pt idx="8">
                  <c:v>123</c:v>
                </c:pt>
                <c:pt idx="9">
                  <c:v>209</c:v>
                </c:pt>
                <c:pt idx="10">
                  <c:v>222</c:v>
                </c:pt>
                <c:pt idx="11">
                  <c:v>129</c:v>
                </c:pt>
                <c:pt idx="12">
                  <c:v>34</c:v>
                </c:pt>
                <c:pt idx="13">
                  <c:v>99</c:v>
                </c:pt>
                <c:pt idx="14">
                  <c:v>80</c:v>
                </c:pt>
                <c:pt idx="15">
                  <c:v>32</c:v>
                </c:pt>
                <c:pt idx="16">
                  <c:v>194</c:v>
                </c:pt>
                <c:pt idx="17">
                  <c:v>53</c:v>
                </c:pt>
                <c:pt idx="18">
                  <c:v>110</c:v>
                </c:pt>
                <c:pt idx="19">
                  <c:v>42</c:v>
                </c:pt>
                <c:pt idx="20">
                  <c:v>37</c:v>
                </c:pt>
                <c:pt idx="21">
                  <c:v>79</c:v>
                </c:pt>
                <c:pt idx="22">
                  <c:v>64</c:v>
                </c:pt>
                <c:pt idx="23">
                  <c:v>49</c:v>
                </c:pt>
                <c:pt idx="24">
                  <c:v>87</c:v>
                </c:pt>
                <c:pt idx="25">
                  <c:v>78</c:v>
                </c:pt>
                <c:pt idx="26">
                  <c:v>118</c:v>
                </c:pt>
                <c:pt idx="27">
                  <c:v>153</c:v>
                </c:pt>
                <c:pt idx="28">
                  <c:v>35</c:v>
                </c:pt>
                <c:pt idx="29">
                  <c:v>156</c:v>
                </c:pt>
                <c:pt idx="30">
                  <c:v>29</c:v>
                </c:pt>
                <c:pt idx="31">
                  <c:v>92</c:v>
                </c:pt>
                <c:pt idx="32">
                  <c:v>106</c:v>
                </c:pt>
                <c:pt idx="33">
                  <c:v>17</c:v>
                </c:pt>
                <c:pt idx="34">
                  <c:v>37</c:v>
                </c:pt>
                <c:pt idx="35">
                  <c:v>147</c:v>
                </c:pt>
                <c:pt idx="36">
                  <c:v>242</c:v>
                </c:pt>
                <c:pt idx="37">
                  <c:v>62</c:v>
                </c:pt>
                <c:pt idx="38">
                  <c:v>46</c:v>
                </c:pt>
                <c:pt idx="39">
                  <c:v>263</c:v>
                </c:pt>
                <c:pt idx="40">
                  <c:v>101</c:v>
                </c:pt>
                <c:pt idx="41">
                  <c:v>166</c:v>
                </c:pt>
                <c:pt idx="42">
                  <c:v>55</c:v>
                </c:pt>
                <c:pt idx="43">
                  <c:v>6</c:v>
                </c:pt>
                <c:pt idx="44">
                  <c:v>9</c:v>
                </c:pt>
                <c:pt idx="45">
                  <c:v>1</c:v>
                </c:pt>
                <c:pt idx="46">
                  <c:v>18</c:v>
                </c:pt>
                <c:pt idx="47">
                  <c:v>26</c:v>
                </c:pt>
                <c:pt idx="48">
                  <c:v>120</c:v>
                </c:pt>
                <c:pt idx="49">
                  <c:v>47</c:v>
                </c:pt>
                <c:pt idx="50">
                  <c:v>83</c:v>
                </c:pt>
                <c:pt idx="51">
                  <c:v>174</c:v>
                </c:pt>
                <c:pt idx="52">
                  <c:v>109</c:v>
                </c:pt>
                <c:pt idx="53">
                  <c:v>53</c:v>
                </c:pt>
                <c:pt idx="54">
                  <c:v>76</c:v>
                </c:pt>
                <c:pt idx="55">
                  <c:v>42</c:v>
                </c:pt>
                <c:pt idx="56">
                  <c:v>23</c:v>
                </c:pt>
                <c:pt idx="57">
                  <c:v>65</c:v>
                </c:pt>
                <c:pt idx="58">
                  <c:v>53</c:v>
                </c:pt>
                <c:pt idx="59">
                  <c:v>131</c:v>
                </c:pt>
                <c:pt idx="60">
                  <c:v>44</c:v>
                </c:pt>
                <c:pt idx="61">
                  <c:v>74</c:v>
                </c:pt>
                <c:pt idx="62">
                  <c:v>35</c:v>
                </c:pt>
                <c:pt idx="63">
                  <c:v>68</c:v>
                </c:pt>
                <c:pt idx="64">
                  <c:v>210</c:v>
                </c:pt>
                <c:pt idx="65">
                  <c:v>255</c:v>
                </c:pt>
                <c:pt idx="66">
                  <c:v>76</c:v>
                </c:pt>
                <c:pt idx="67">
                  <c:v>143</c:v>
                </c:pt>
                <c:pt idx="68">
                  <c:v>141</c:v>
                </c:pt>
                <c:pt idx="69">
                  <c:v>71</c:v>
                </c:pt>
                <c:pt idx="70">
                  <c:v>52</c:v>
                </c:pt>
                <c:pt idx="71">
                  <c:v>175</c:v>
                </c:pt>
                <c:pt idx="72">
                  <c:v>91</c:v>
                </c:pt>
                <c:pt idx="73">
                  <c:v>119</c:v>
                </c:pt>
                <c:pt idx="74">
                  <c:v>82</c:v>
                </c:pt>
                <c:pt idx="75">
                  <c:v>170</c:v>
                </c:pt>
                <c:pt idx="76">
                  <c:v>67</c:v>
                </c:pt>
                <c:pt idx="77">
                  <c:v>61</c:v>
                </c:pt>
                <c:pt idx="78">
                  <c:v>122</c:v>
                </c:pt>
                <c:pt idx="79">
                  <c:v>146</c:v>
                </c:pt>
                <c:pt idx="80">
                  <c:v>76</c:v>
                </c:pt>
                <c:pt idx="81">
                  <c:v>88</c:v>
                </c:pt>
                <c:pt idx="82">
                  <c:v>92</c:v>
                </c:pt>
                <c:pt idx="83">
                  <c:v>86</c:v>
                </c:pt>
                <c:pt idx="84">
                  <c:v>62</c:v>
                </c:pt>
                <c:pt idx="85">
                  <c:v>156</c:v>
                </c:pt>
                <c:pt idx="86">
                  <c:v>66</c:v>
                </c:pt>
                <c:pt idx="87">
                  <c:v>176</c:v>
                </c:pt>
                <c:pt idx="88">
                  <c:v>50</c:v>
                </c:pt>
                <c:pt idx="89">
                  <c:v>55</c:v>
                </c:pt>
                <c:pt idx="90">
                  <c:v>84</c:v>
                </c:pt>
                <c:pt idx="91">
                  <c:v>68</c:v>
                </c:pt>
                <c:pt idx="92">
                  <c:v>117</c:v>
                </c:pt>
                <c:pt idx="93">
                  <c:v>41</c:v>
                </c:pt>
                <c:pt idx="94">
                  <c:v>27</c:v>
                </c:pt>
                <c:pt idx="95">
                  <c:v>201</c:v>
                </c:pt>
                <c:pt idx="96">
                  <c:v>157</c:v>
                </c:pt>
                <c:pt idx="97">
                  <c:v>109</c:v>
                </c:pt>
                <c:pt idx="98">
                  <c:v>102</c:v>
                </c:pt>
                <c:pt idx="99">
                  <c:v>78</c:v>
                </c:pt>
                <c:pt idx="100">
                  <c:v>91</c:v>
                </c:pt>
                <c:pt idx="101">
                  <c:v>98</c:v>
                </c:pt>
                <c:pt idx="102">
                  <c:v>68</c:v>
                </c:pt>
                <c:pt idx="103">
                  <c:v>98</c:v>
                </c:pt>
                <c:pt idx="104">
                  <c:v>120</c:v>
                </c:pt>
                <c:pt idx="105">
                  <c:v>50</c:v>
                </c:pt>
                <c:pt idx="106">
                  <c:v>96</c:v>
                </c:pt>
                <c:pt idx="107">
                  <c:v>56</c:v>
                </c:pt>
                <c:pt idx="108">
                  <c:v>54</c:v>
                </c:pt>
                <c:pt idx="109">
                  <c:v>135</c:v>
                </c:pt>
                <c:pt idx="110">
                  <c:v>161</c:v>
                </c:pt>
                <c:pt idx="111">
                  <c:v>115</c:v>
                </c:pt>
                <c:pt idx="112">
                  <c:v>90</c:v>
                </c:pt>
                <c:pt idx="113">
                  <c:v>103</c:v>
                </c:pt>
                <c:pt idx="114">
                  <c:v>92</c:v>
                </c:pt>
                <c:pt idx="115">
                  <c:v>59</c:v>
                </c:pt>
                <c:pt idx="116">
                  <c:v>68</c:v>
                </c:pt>
                <c:pt idx="117">
                  <c:v>166</c:v>
                </c:pt>
                <c:pt idx="118">
                  <c:v>76</c:v>
                </c:pt>
                <c:pt idx="119">
                  <c:v>177</c:v>
                </c:pt>
                <c:pt idx="120">
                  <c:v>108</c:v>
                </c:pt>
                <c:pt idx="121">
                  <c:v>135</c:v>
                </c:pt>
                <c:pt idx="122">
                  <c:v>116</c:v>
                </c:pt>
                <c:pt idx="123">
                  <c:v>57</c:v>
                </c:pt>
                <c:pt idx="124">
                  <c:v>93</c:v>
                </c:pt>
                <c:pt idx="125">
                  <c:v>109</c:v>
                </c:pt>
                <c:pt idx="126">
                  <c:v>150</c:v>
                </c:pt>
                <c:pt idx="127">
                  <c:v>102</c:v>
                </c:pt>
                <c:pt idx="128">
                  <c:v>98</c:v>
                </c:pt>
                <c:pt idx="129">
                  <c:v>89</c:v>
                </c:pt>
                <c:pt idx="130">
                  <c:v>52</c:v>
                </c:pt>
                <c:pt idx="131">
                  <c:v>102</c:v>
                </c:pt>
                <c:pt idx="132">
                  <c:v>125</c:v>
                </c:pt>
                <c:pt idx="133">
                  <c:v>106</c:v>
                </c:pt>
                <c:pt idx="134">
                  <c:v>104</c:v>
                </c:pt>
                <c:pt idx="135">
                  <c:v>206</c:v>
                </c:pt>
                <c:pt idx="136">
                  <c:v>175</c:v>
                </c:pt>
                <c:pt idx="137">
                  <c:v>156</c:v>
                </c:pt>
                <c:pt idx="138">
                  <c:v>76</c:v>
                </c:pt>
                <c:pt idx="139">
                  <c:v>90</c:v>
                </c:pt>
                <c:pt idx="140">
                  <c:v>77</c:v>
                </c:pt>
                <c:pt idx="141">
                  <c:v>105</c:v>
                </c:pt>
                <c:pt idx="142">
                  <c:v>142</c:v>
                </c:pt>
                <c:pt idx="143">
                  <c:v>124</c:v>
                </c:pt>
                <c:pt idx="144">
                  <c:v>214</c:v>
                </c:pt>
                <c:pt idx="145">
                  <c:v>111</c:v>
                </c:pt>
                <c:pt idx="146">
                  <c:v>120</c:v>
                </c:pt>
                <c:pt idx="147">
                  <c:v>83</c:v>
                </c:pt>
                <c:pt idx="148">
                  <c:v>180</c:v>
                </c:pt>
                <c:pt idx="149">
                  <c:v>109</c:v>
                </c:pt>
                <c:pt idx="150">
                  <c:v>95</c:v>
                </c:pt>
                <c:pt idx="151">
                  <c:v>97</c:v>
                </c:pt>
                <c:pt idx="152">
                  <c:v>69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73-4820-B941-16F14C7990B0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'Screen&lt;2500'!$T$2:$T$154</c:f>
              <c:numCache>
                <c:formatCode>General</c:formatCode>
                <c:ptCount val="153"/>
                <c:pt idx="0">
                  <c:v>83</c:v>
                </c:pt>
                <c:pt idx="1">
                  <c:v>63</c:v>
                </c:pt>
                <c:pt idx="2">
                  <c:v>22</c:v>
                </c:pt>
                <c:pt idx="3">
                  <c:v>168</c:v>
                </c:pt>
                <c:pt idx="4">
                  <c:v>182</c:v>
                </c:pt>
                <c:pt idx="5">
                  <c:v>68</c:v>
                </c:pt>
                <c:pt idx="6">
                  <c:v>185</c:v>
                </c:pt>
                <c:pt idx="7">
                  <c:v>73</c:v>
                </c:pt>
                <c:pt idx="8">
                  <c:v>123</c:v>
                </c:pt>
                <c:pt idx="9">
                  <c:v>209</c:v>
                </c:pt>
                <c:pt idx="10">
                  <c:v>222</c:v>
                </c:pt>
                <c:pt idx="11">
                  <c:v>129</c:v>
                </c:pt>
                <c:pt idx="12">
                  <c:v>34</c:v>
                </c:pt>
                <c:pt idx="13">
                  <c:v>99</c:v>
                </c:pt>
                <c:pt idx="14">
                  <c:v>80</c:v>
                </c:pt>
                <c:pt idx="15">
                  <c:v>32</c:v>
                </c:pt>
                <c:pt idx="16">
                  <c:v>194</c:v>
                </c:pt>
                <c:pt idx="17">
                  <c:v>53</c:v>
                </c:pt>
                <c:pt idx="18">
                  <c:v>110</c:v>
                </c:pt>
                <c:pt idx="19">
                  <c:v>42</c:v>
                </c:pt>
                <c:pt idx="20">
                  <c:v>37</c:v>
                </c:pt>
                <c:pt idx="21">
                  <c:v>79</c:v>
                </c:pt>
                <c:pt idx="22">
                  <c:v>64</c:v>
                </c:pt>
                <c:pt idx="23">
                  <c:v>49</c:v>
                </c:pt>
                <c:pt idx="24">
                  <c:v>87</c:v>
                </c:pt>
                <c:pt idx="25">
                  <c:v>78</c:v>
                </c:pt>
                <c:pt idx="26">
                  <c:v>118</c:v>
                </c:pt>
                <c:pt idx="27">
                  <c:v>153</c:v>
                </c:pt>
                <c:pt idx="28">
                  <c:v>35</c:v>
                </c:pt>
                <c:pt idx="29">
                  <c:v>156</c:v>
                </c:pt>
                <c:pt idx="30">
                  <c:v>29</c:v>
                </c:pt>
                <c:pt idx="31">
                  <c:v>92</c:v>
                </c:pt>
                <c:pt idx="32">
                  <c:v>106</c:v>
                </c:pt>
                <c:pt idx="33">
                  <c:v>17</c:v>
                </c:pt>
                <c:pt idx="34">
                  <c:v>37</c:v>
                </c:pt>
                <c:pt idx="35">
                  <c:v>147</c:v>
                </c:pt>
                <c:pt idx="36">
                  <c:v>242</c:v>
                </c:pt>
                <c:pt idx="37">
                  <c:v>62</c:v>
                </c:pt>
                <c:pt idx="38">
                  <c:v>46</c:v>
                </c:pt>
                <c:pt idx="39">
                  <c:v>263</c:v>
                </c:pt>
                <c:pt idx="40">
                  <c:v>101</c:v>
                </c:pt>
                <c:pt idx="41">
                  <c:v>166</c:v>
                </c:pt>
                <c:pt idx="42">
                  <c:v>55</c:v>
                </c:pt>
                <c:pt idx="43">
                  <c:v>6</c:v>
                </c:pt>
                <c:pt idx="44">
                  <c:v>9</c:v>
                </c:pt>
                <c:pt idx="45">
                  <c:v>1</c:v>
                </c:pt>
                <c:pt idx="46">
                  <c:v>18</c:v>
                </c:pt>
                <c:pt idx="47">
                  <c:v>26</c:v>
                </c:pt>
                <c:pt idx="48">
                  <c:v>120</c:v>
                </c:pt>
                <c:pt idx="49">
                  <c:v>47</c:v>
                </c:pt>
                <c:pt idx="50">
                  <c:v>83</c:v>
                </c:pt>
                <c:pt idx="51">
                  <c:v>174</c:v>
                </c:pt>
                <c:pt idx="52">
                  <c:v>109</c:v>
                </c:pt>
                <c:pt idx="53">
                  <c:v>53</c:v>
                </c:pt>
                <c:pt idx="54">
                  <c:v>76</c:v>
                </c:pt>
                <c:pt idx="55">
                  <c:v>42</c:v>
                </c:pt>
                <c:pt idx="56">
                  <c:v>23</c:v>
                </c:pt>
                <c:pt idx="57">
                  <c:v>65</c:v>
                </c:pt>
                <c:pt idx="58">
                  <c:v>53</c:v>
                </c:pt>
                <c:pt idx="59">
                  <c:v>131</c:v>
                </c:pt>
                <c:pt idx="60">
                  <c:v>44</c:v>
                </c:pt>
                <c:pt idx="61">
                  <c:v>74</c:v>
                </c:pt>
                <c:pt idx="62">
                  <c:v>35</c:v>
                </c:pt>
                <c:pt idx="63">
                  <c:v>68</c:v>
                </c:pt>
                <c:pt idx="64">
                  <c:v>210</c:v>
                </c:pt>
                <c:pt idx="65">
                  <c:v>255</c:v>
                </c:pt>
                <c:pt idx="66">
                  <c:v>76</c:v>
                </c:pt>
                <c:pt idx="67">
                  <c:v>143</c:v>
                </c:pt>
                <c:pt idx="68">
                  <c:v>141</c:v>
                </c:pt>
                <c:pt idx="69">
                  <c:v>71</c:v>
                </c:pt>
                <c:pt idx="70">
                  <c:v>52</c:v>
                </c:pt>
                <c:pt idx="71">
                  <c:v>175</c:v>
                </c:pt>
                <c:pt idx="72">
                  <c:v>91</c:v>
                </c:pt>
                <c:pt idx="73">
                  <c:v>119</c:v>
                </c:pt>
                <c:pt idx="74">
                  <c:v>82</c:v>
                </c:pt>
                <c:pt idx="75">
                  <c:v>170</c:v>
                </c:pt>
                <c:pt idx="76">
                  <c:v>67</c:v>
                </c:pt>
                <c:pt idx="77">
                  <c:v>61</c:v>
                </c:pt>
                <c:pt idx="78">
                  <c:v>122</c:v>
                </c:pt>
                <c:pt idx="79">
                  <c:v>146</c:v>
                </c:pt>
                <c:pt idx="80">
                  <c:v>76</c:v>
                </c:pt>
                <c:pt idx="81">
                  <c:v>88</c:v>
                </c:pt>
                <c:pt idx="82">
                  <c:v>92</c:v>
                </c:pt>
                <c:pt idx="83">
                  <c:v>86</c:v>
                </c:pt>
                <c:pt idx="84">
                  <c:v>62</c:v>
                </c:pt>
                <c:pt idx="85">
                  <c:v>156</c:v>
                </c:pt>
                <c:pt idx="86">
                  <c:v>66</c:v>
                </c:pt>
                <c:pt idx="87">
                  <c:v>176</c:v>
                </c:pt>
                <c:pt idx="88">
                  <c:v>50</c:v>
                </c:pt>
                <c:pt idx="89">
                  <c:v>55</c:v>
                </c:pt>
                <c:pt idx="90">
                  <c:v>84</c:v>
                </c:pt>
                <c:pt idx="91">
                  <c:v>68</c:v>
                </c:pt>
                <c:pt idx="92">
                  <c:v>117</c:v>
                </c:pt>
                <c:pt idx="93">
                  <c:v>41</c:v>
                </c:pt>
                <c:pt idx="94">
                  <c:v>27</c:v>
                </c:pt>
                <c:pt idx="95">
                  <c:v>201</c:v>
                </c:pt>
                <c:pt idx="96">
                  <c:v>157</c:v>
                </c:pt>
                <c:pt idx="97">
                  <c:v>109</c:v>
                </c:pt>
                <c:pt idx="98">
                  <c:v>102</c:v>
                </c:pt>
                <c:pt idx="99">
                  <c:v>78</c:v>
                </c:pt>
                <c:pt idx="100">
                  <c:v>91</c:v>
                </c:pt>
                <c:pt idx="101">
                  <c:v>98</c:v>
                </c:pt>
                <c:pt idx="102">
                  <c:v>68</c:v>
                </c:pt>
                <c:pt idx="103">
                  <c:v>98</c:v>
                </c:pt>
                <c:pt idx="104">
                  <c:v>120</c:v>
                </c:pt>
                <c:pt idx="105">
                  <c:v>50</c:v>
                </c:pt>
                <c:pt idx="106">
                  <c:v>96</c:v>
                </c:pt>
                <c:pt idx="107">
                  <c:v>56</c:v>
                </c:pt>
                <c:pt idx="108">
                  <c:v>54</c:v>
                </c:pt>
                <c:pt idx="109">
                  <c:v>135</c:v>
                </c:pt>
                <c:pt idx="110">
                  <c:v>161</c:v>
                </c:pt>
                <c:pt idx="111">
                  <c:v>115</c:v>
                </c:pt>
                <c:pt idx="112">
                  <c:v>90</c:v>
                </c:pt>
                <c:pt idx="113">
                  <c:v>103</c:v>
                </c:pt>
                <c:pt idx="114">
                  <c:v>92</c:v>
                </c:pt>
                <c:pt idx="115">
                  <c:v>59</c:v>
                </c:pt>
                <c:pt idx="116">
                  <c:v>68</c:v>
                </c:pt>
                <c:pt idx="117">
                  <c:v>166</c:v>
                </c:pt>
                <c:pt idx="118">
                  <c:v>76</c:v>
                </c:pt>
                <c:pt idx="119">
                  <c:v>177</c:v>
                </c:pt>
                <c:pt idx="120">
                  <c:v>108</c:v>
                </c:pt>
                <c:pt idx="121">
                  <c:v>135</c:v>
                </c:pt>
                <c:pt idx="122">
                  <c:v>116</c:v>
                </c:pt>
                <c:pt idx="123">
                  <c:v>57</c:v>
                </c:pt>
                <c:pt idx="124">
                  <c:v>93</c:v>
                </c:pt>
                <c:pt idx="125">
                  <c:v>109</c:v>
                </c:pt>
                <c:pt idx="126">
                  <c:v>150</c:v>
                </c:pt>
                <c:pt idx="127">
                  <c:v>102</c:v>
                </c:pt>
                <c:pt idx="128">
                  <c:v>98</c:v>
                </c:pt>
                <c:pt idx="129">
                  <c:v>89</c:v>
                </c:pt>
                <c:pt idx="130">
                  <c:v>52</c:v>
                </c:pt>
                <c:pt idx="131">
                  <c:v>102</c:v>
                </c:pt>
                <c:pt idx="132">
                  <c:v>125</c:v>
                </c:pt>
                <c:pt idx="133">
                  <c:v>106</c:v>
                </c:pt>
                <c:pt idx="134">
                  <c:v>104</c:v>
                </c:pt>
                <c:pt idx="135">
                  <c:v>206</c:v>
                </c:pt>
                <c:pt idx="136">
                  <c:v>175</c:v>
                </c:pt>
                <c:pt idx="137">
                  <c:v>156</c:v>
                </c:pt>
                <c:pt idx="138">
                  <c:v>76</c:v>
                </c:pt>
                <c:pt idx="139">
                  <c:v>90</c:v>
                </c:pt>
                <c:pt idx="140">
                  <c:v>77</c:v>
                </c:pt>
                <c:pt idx="141">
                  <c:v>105</c:v>
                </c:pt>
                <c:pt idx="142">
                  <c:v>142</c:v>
                </c:pt>
                <c:pt idx="143">
                  <c:v>124</c:v>
                </c:pt>
                <c:pt idx="144">
                  <c:v>214</c:v>
                </c:pt>
                <c:pt idx="145">
                  <c:v>111</c:v>
                </c:pt>
                <c:pt idx="146">
                  <c:v>120</c:v>
                </c:pt>
                <c:pt idx="147">
                  <c:v>83</c:v>
                </c:pt>
                <c:pt idx="148">
                  <c:v>180</c:v>
                </c:pt>
                <c:pt idx="149">
                  <c:v>109</c:v>
                </c:pt>
                <c:pt idx="150">
                  <c:v>95</c:v>
                </c:pt>
                <c:pt idx="151">
                  <c:v>97</c:v>
                </c:pt>
                <c:pt idx="152">
                  <c:v>69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73-4820-B941-16F14C79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959935"/>
        <c:axId val="1401960895"/>
      </c:scatterChart>
      <c:valAx>
        <c:axId val="140195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 Critics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960895"/>
        <c:crosses val="autoZero"/>
        <c:crossBetween val="midCat"/>
      </c:valAx>
      <c:valAx>
        <c:axId val="140196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959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1st wk screens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'Screen&lt;2500'!$U$2:$U$154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38</c:v>
                </c:pt>
                <c:pt idx="45">
                  <c:v>39</c:v>
                </c:pt>
                <c:pt idx="46">
                  <c:v>51</c:v>
                </c:pt>
                <c:pt idx="47">
                  <c:v>51</c:v>
                </c:pt>
                <c:pt idx="48">
                  <c:v>54</c:v>
                </c:pt>
                <c:pt idx="49">
                  <c:v>62</c:v>
                </c:pt>
                <c:pt idx="50">
                  <c:v>72</c:v>
                </c:pt>
                <c:pt idx="51">
                  <c:v>159</c:v>
                </c:pt>
                <c:pt idx="52">
                  <c:v>199</c:v>
                </c:pt>
                <c:pt idx="53">
                  <c:v>296</c:v>
                </c:pt>
                <c:pt idx="54">
                  <c:v>581</c:v>
                </c:pt>
                <c:pt idx="55">
                  <c:v>646</c:v>
                </c:pt>
                <c:pt idx="56">
                  <c:v>688</c:v>
                </c:pt>
                <c:pt idx="57">
                  <c:v>750</c:v>
                </c:pt>
                <c:pt idx="58">
                  <c:v>802</c:v>
                </c:pt>
                <c:pt idx="59">
                  <c:v>865</c:v>
                </c:pt>
                <c:pt idx="60">
                  <c:v>867</c:v>
                </c:pt>
                <c:pt idx="61">
                  <c:v>1085</c:v>
                </c:pt>
                <c:pt idx="62">
                  <c:v>1101</c:v>
                </c:pt>
                <c:pt idx="63">
                  <c:v>1103</c:v>
                </c:pt>
                <c:pt idx="64">
                  <c:v>1183</c:v>
                </c:pt>
                <c:pt idx="65">
                  <c:v>1236</c:v>
                </c:pt>
                <c:pt idx="66">
                  <c:v>1237</c:v>
                </c:pt>
                <c:pt idx="67">
                  <c:v>1275</c:v>
                </c:pt>
                <c:pt idx="68">
                  <c:v>1335</c:v>
                </c:pt>
                <c:pt idx="69">
                  <c:v>1342</c:v>
                </c:pt>
                <c:pt idx="70">
                  <c:v>1378</c:v>
                </c:pt>
                <c:pt idx="71">
                  <c:v>1459</c:v>
                </c:pt>
                <c:pt idx="72">
                  <c:v>1483</c:v>
                </c:pt>
                <c:pt idx="73">
                  <c:v>1489</c:v>
                </c:pt>
                <c:pt idx="74">
                  <c:v>1506</c:v>
                </c:pt>
                <c:pt idx="75">
                  <c:v>1509</c:v>
                </c:pt>
                <c:pt idx="76">
                  <c:v>1510</c:v>
                </c:pt>
                <c:pt idx="77">
                  <c:v>1514</c:v>
                </c:pt>
                <c:pt idx="78">
                  <c:v>1515</c:v>
                </c:pt>
                <c:pt idx="79">
                  <c:v>1516</c:v>
                </c:pt>
                <c:pt idx="80">
                  <c:v>1525</c:v>
                </c:pt>
                <c:pt idx="81">
                  <c:v>1538</c:v>
                </c:pt>
                <c:pt idx="82">
                  <c:v>1543</c:v>
                </c:pt>
                <c:pt idx="83">
                  <c:v>1556</c:v>
                </c:pt>
                <c:pt idx="84">
                  <c:v>1561</c:v>
                </c:pt>
                <c:pt idx="85">
                  <c:v>1586</c:v>
                </c:pt>
                <c:pt idx="86">
                  <c:v>1590</c:v>
                </c:pt>
                <c:pt idx="87">
                  <c:v>1611</c:v>
                </c:pt>
                <c:pt idx="88">
                  <c:v>1631</c:v>
                </c:pt>
                <c:pt idx="89">
                  <c:v>1712</c:v>
                </c:pt>
                <c:pt idx="90">
                  <c:v>1722</c:v>
                </c:pt>
                <c:pt idx="91">
                  <c:v>1742</c:v>
                </c:pt>
                <c:pt idx="92">
                  <c:v>1751</c:v>
                </c:pt>
                <c:pt idx="93">
                  <c:v>1759</c:v>
                </c:pt>
                <c:pt idx="94">
                  <c:v>1823</c:v>
                </c:pt>
                <c:pt idx="95">
                  <c:v>1832</c:v>
                </c:pt>
                <c:pt idx="96">
                  <c:v>1865</c:v>
                </c:pt>
                <c:pt idx="97">
                  <c:v>1918</c:v>
                </c:pt>
                <c:pt idx="98">
                  <c:v>1970</c:v>
                </c:pt>
                <c:pt idx="99">
                  <c:v>1971</c:v>
                </c:pt>
                <c:pt idx="100">
                  <c:v>1974</c:v>
                </c:pt>
                <c:pt idx="101">
                  <c:v>1981</c:v>
                </c:pt>
                <c:pt idx="102">
                  <c:v>1983</c:v>
                </c:pt>
                <c:pt idx="103">
                  <c:v>2007</c:v>
                </c:pt>
                <c:pt idx="104">
                  <c:v>2007</c:v>
                </c:pt>
                <c:pt idx="105">
                  <c:v>2009</c:v>
                </c:pt>
                <c:pt idx="106">
                  <c:v>2016</c:v>
                </c:pt>
                <c:pt idx="107">
                  <c:v>2022</c:v>
                </c:pt>
                <c:pt idx="108">
                  <c:v>2054</c:v>
                </c:pt>
                <c:pt idx="109">
                  <c:v>2061</c:v>
                </c:pt>
                <c:pt idx="110">
                  <c:v>2065</c:v>
                </c:pt>
                <c:pt idx="111">
                  <c:v>2078</c:v>
                </c:pt>
                <c:pt idx="112">
                  <c:v>2087</c:v>
                </c:pt>
                <c:pt idx="113">
                  <c:v>2092</c:v>
                </c:pt>
                <c:pt idx="114">
                  <c:v>2111</c:v>
                </c:pt>
                <c:pt idx="115">
                  <c:v>2112</c:v>
                </c:pt>
                <c:pt idx="116">
                  <c:v>2123</c:v>
                </c:pt>
                <c:pt idx="117">
                  <c:v>2130</c:v>
                </c:pt>
                <c:pt idx="118">
                  <c:v>2150</c:v>
                </c:pt>
                <c:pt idx="119">
                  <c:v>2152</c:v>
                </c:pt>
                <c:pt idx="120">
                  <c:v>2167</c:v>
                </c:pt>
                <c:pt idx="121">
                  <c:v>2204</c:v>
                </c:pt>
                <c:pt idx="122">
                  <c:v>2204</c:v>
                </c:pt>
                <c:pt idx="123">
                  <c:v>2222</c:v>
                </c:pt>
                <c:pt idx="124">
                  <c:v>2230</c:v>
                </c:pt>
                <c:pt idx="125">
                  <c:v>2248</c:v>
                </c:pt>
                <c:pt idx="126">
                  <c:v>2249</c:v>
                </c:pt>
                <c:pt idx="127">
                  <c:v>2255</c:v>
                </c:pt>
                <c:pt idx="128">
                  <c:v>2268</c:v>
                </c:pt>
                <c:pt idx="129">
                  <c:v>2271</c:v>
                </c:pt>
                <c:pt idx="130">
                  <c:v>2272</c:v>
                </c:pt>
                <c:pt idx="131">
                  <c:v>2280</c:v>
                </c:pt>
                <c:pt idx="132">
                  <c:v>2307</c:v>
                </c:pt>
                <c:pt idx="133">
                  <c:v>2310</c:v>
                </c:pt>
                <c:pt idx="134">
                  <c:v>2315</c:v>
                </c:pt>
                <c:pt idx="135">
                  <c:v>2316</c:v>
                </c:pt>
                <c:pt idx="136">
                  <c:v>2337</c:v>
                </c:pt>
                <c:pt idx="137">
                  <c:v>2337</c:v>
                </c:pt>
                <c:pt idx="138">
                  <c:v>2338</c:v>
                </c:pt>
                <c:pt idx="139">
                  <c:v>2345</c:v>
                </c:pt>
                <c:pt idx="140">
                  <c:v>2352</c:v>
                </c:pt>
                <c:pt idx="141">
                  <c:v>2375</c:v>
                </c:pt>
                <c:pt idx="142">
                  <c:v>2380</c:v>
                </c:pt>
                <c:pt idx="143">
                  <c:v>2388</c:v>
                </c:pt>
                <c:pt idx="144">
                  <c:v>2411</c:v>
                </c:pt>
                <c:pt idx="145">
                  <c:v>2412</c:v>
                </c:pt>
                <c:pt idx="146">
                  <c:v>2433</c:v>
                </c:pt>
                <c:pt idx="147">
                  <c:v>2437</c:v>
                </c:pt>
                <c:pt idx="148">
                  <c:v>2450</c:v>
                </c:pt>
                <c:pt idx="149">
                  <c:v>2460</c:v>
                </c:pt>
                <c:pt idx="150">
                  <c:v>2463</c:v>
                </c:pt>
                <c:pt idx="151">
                  <c:v>2467</c:v>
                </c:pt>
                <c:pt idx="152">
                  <c:v>2497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E-4C9C-B5EE-FE62F1D876A3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'Screen&lt;2500'!$U$2:$U$154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38</c:v>
                </c:pt>
                <c:pt idx="45">
                  <c:v>39</c:v>
                </c:pt>
                <c:pt idx="46">
                  <c:v>51</c:v>
                </c:pt>
                <c:pt idx="47">
                  <c:v>51</c:v>
                </c:pt>
                <c:pt idx="48">
                  <c:v>54</c:v>
                </c:pt>
                <c:pt idx="49">
                  <c:v>62</c:v>
                </c:pt>
                <c:pt idx="50">
                  <c:v>72</c:v>
                </c:pt>
                <c:pt idx="51">
                  <c:v>159</c:v>
                </c:pt>
                <c:pt idx="52">
                  <c:v>199</c:v>
                </c:pt>
                <c:pt idx="53">
                  <c:v>296</c:v>
                </c:pt>
                <c:pt idx="54">
                  <c:v>581</c:v>
                </c:pt>
                <c:pt idx="55">
                  <c:v>646</c:v>
                </c:pt>
                <c:pt idx="56">
                  <c:v>688</c:v>
                </c:pt>
                <c:pt idx="57">
                  <c:v>750</c:v>
                </c:pt>
                <c:pt idx="58">
                  <c:v>802</c:v>
                </c:pt>
                <c:pt idx="59">
                  <c:v>865</c:v>
                </c:pt>
                <c:pt idx="60">
                  <c:v>867</c:v>
                </c:pt>
                <c:pt idx="61">
                  <c:v>1085</c:v>
                </c:pt>
                <c:pt idx="62">
                  <c:v>1101</c:v>
                </c:pt>
                <c:pt idx="63">
                  <c:v>1103</c:v>
                </c:pt>
                <c:pt idx="64">
                  <c:v>1183</c:v>
                </c:pt>
                <c:pt idx="65">
                  <c:v>1236</c:v>
                </c:pt>
                <c:pt idx="66">
                  <c:v>1237</c:v>
                </c:pt>
                <c:pt idx="67">
                  <c:v>1275</c:v>
                </c:pt>
                <c:pt idx="68">
                  <c:v>1335</c:v>
                </c:pt>
                <c:pt idx="69">
                  <c:v>1342</c:v>
                </c:pt>
                <c:pt idx="70">
                  <c:v>1378</c:v>
                </c:pt>
                <c:pt idx="71">
                  <c:v>1459</c:v>
                </c:pt>
                <c:pt idx="72">
                  <c:v>1483</c:v>
                </c:pt>
                <c:pt idx="73">
                  <c:v>1489</c:v>
                </c:pt>
                <c:pt idx="74">
                  <c:v>1506</c:v>
                </c:pt>
                <c:pt idx="75">
                  <c:v>1509</c:v>
                </c:pt>
                <c:pt idx="76">
                  <c:v>1510</c:v>
                </c:pt>
                <c:pt idx="77">
                  <c:v>1514</c:v>
                </c:pt>
                <c:pt idx="78">
                  <c:v>1515</c:v>
                </c:pt>
                <c:pt idx="79">
                  <c:v>1516</c:v>
                </c:pt>
                <c:pt idx="80">
                  <c:v>1525</c:v>
                </c:pt>
                <c:pt idx="81">
                  <c:v>1538</c:v>
                </c:pt>
                <c:pt idx="82">
                  <c:v>1543</c:v>
                </c:pt>
                <c:pt idx="83">
                  <c:v>1556</c:v>
                </c:pt>
                <c:pt idx="84">
                  <c:v>1561</c:v>
                </c:pt>
                <c:pt idx="85">
                  <c:v>1586</c:v>
                </c:pt>
                <c:pt idx="86">
                  <c:v>1590</c:v>
                </c:pt>
                <c:pt idx="87">
                  <c:v>1611</c:v>
                </c:pt>
                <c:pt idx="88">
                  <c:v>1631</c:v>
                </c:pt>
                <c:pt idx="89">
                  <c:v>1712</c:v>
                </c:pt>
                <c:pt idx="90">
                  <c:v>1722</c:v>
                </c:pt>
                <c:pt idx="91">
                  <c:v>1742</c:v>
                </c:pt>
                <c:pt idx="92">
                  <c:v>1751</c:v>
                </c:pt>
                <c:pt idx="93">
                  <c:v>1759</c:v>
                </c:pt>
                <c:pt idx="94">
                  <c:v>1823</c:v>
                </c:pt>
                <c:pt idx="95">
                  <c:v>1832</c:v>
                </c:pt>
                <c:pt idx="96">
                  <c:v>1865</c:v>
                </c:pt>
                <c:pt idx="97">
                  <c:v>1918</c:v>
                </c:pt>
                <c:pt idx="98">
                  <c:v>1970</c:v>
                </c:pt>
                <c:pt idx="99">
                  <c:v>1971</c:v>
                </c:pt>
                <c:pt idx="100">
                  <c:v>1974</c:v>
                </c:pt>
                <c:pt idx="101">
                  <c:v>1981</c:v>
                </c:pt>
                <c:pt idx="102">
                  <c:v>1983</c:v>
                </c:pt>
                <c:pt idx="103">
                  <c:v>2007</c:v>
                </c:pt>
                <c:pt idx="104">
                  <c:v>2007</c:v>
                </c:pt>
                <c:pt idx="105">
                  <c:v>2009</c:v>
                </c:pt>
                <c:pt idx="106">
                  <c:v>2016</c:v>
                </c:pt>
                <c:pt idx="107">
                  <c:v>2022</c:v>
                </c:pt>
                <c:pt idx="108">
                  <c:v>2054</c:v>
                </c:pt>
                <c:pt idx="109">
                  <c:v>2061</c:v>
                </c:pt>
                <c:pt idx="110">
                  <c:v>2065</c:v>
                </c:pt>
                <c:pt idx="111">
                  <c:v>2078</c:v>
                </c:pt>
                <c:pt idx="112">
                  <c:v>2087</c:v>
                </c:pt>
                <c:pt idx="113">
                  <c:v>2092</c:v>
                </c:pt>
                <c:pt idx="114">
                  <c:v>2111</c:v>
                </c:pt>
                <c:pt idx="115">
                  <c:v>2112</c:v>
                </c:pt>
                <c:pt idx="116">
                  <c:v>2123</c:v>
                </c:pt>
                <c:pt idx="117">
                  <c:v>2130</c:v>
                </c:pt>
                <c:pt idx="118">
                  <c:v>2150</c:v>
                </c:pt>
                <c:pt idx="119">
                  <c:v>2152</c:v>
                </c:pt>
                <c:pt idx="120">
                  <c:v>2167</c:v>
                </c:pt>
                <c:pt idx="121">
                  <c:v>2204</c:v>
                </c:pt>
                <c:pt idx="122">
                  <c:v>2204</c:v>
                </c:pt>
                <c:pt idx="123">
                  <c:v>2222</c:v>
                </c:pt>
                <c:pt idx="124">
                  <c:v>2230</c:v>
                </c:pt>
                <c:pt idx="125">
                  <c:v>2248</c:v>
                </c:pt>
                <c:pt idx="126">
                  <c:v>2249</c:v>
                </c:pt>
                <c:pt idx="127">
                  <c:v>2255</c:v>
                </c:pt>
                <c:pt idx="128">
                  <c:v>2268</c:v>
                </c:pt>
                <c:pt idx="129">
                  <c:v>2271</c:v>
                </c:pt>
                <c:pt idx="130">
                  <c:v>2272</c:v>
                </c:pt>
                <c:pt idx="131">
                  <c:v>2280</c:v>
                </c:pt>
                <c:pt idx="132">
                  <c:v>2307</c:v>
                </c:pt>
                <c:pt idx="133">
                  <c:v>2310</c:v>
                </c:pt>
                <c:pt idx="134">
                  <c:v>2315</c:v>
                </c:pt>
                <c:pt idx="135">
                  <c:v>2316</c:v>
                </c:pt>
                <c:pt idx="136">
                  <c:v>2337</c:v>
                </c:pt>
                <c:pt idx="137">
                  <c:v>2337</c:v>
                </c:pt>
                <c:pt idx="138">
                  <c:v>2338</c:v>
                </c:pt>
                <c:pt idx="139">
                  <c:v>2345</c:v>
                </c:pt>
                <c:pt idx="140">
                  <c:v>2352</c:v>
                </c:pt>
                <c:pt idx="141">
                  <c:v>2375</c:v>
                </c:pt>
                <c:pt idx="142">
                  <c:v>2380</c:v>
                </c:pt>
                <c:pt idx="143">
                  <c:v>2388</c:v>
                </c:pt>
                <c:pt idx="144">
                  <c:v>2411</c:v>
                </c:pt>
                <c:pt idx="145">
                  <c:v>2412</c:v>
                </c:pt>
                <c:pt idx="146">
                  <c:v>2433</c:v>
                </c:pt>
                <c:pt idx="147">
                  <c:v>2437</c:v>
                </c:pt>
                <c:pt idx="148">
                  <c:v>2450</c:v>
                </c:pt>
                <c:pt idx="149">
                  <c:v>2460</c:v>
                </c:pt>
                <c:pt idx="150">
                  <c:v>2463</c:v>
                </c:pt>
                <c:pt idx="151">
                  <c:v>2467</c:v>
                </c:pt>
                <c:pt idx="152">
                  <c:v>2497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9E-4C9C-B5EE-FE62F1D8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34191"/>
        <c:axId val="1634737071"/>
      </c:scatterChart>
      <c:valAx>
        <c:axId val="163473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screens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737071"/>
        <c:crosses val="autoZero"/>
        <c:crossBetween val="midCat"/>
      </c:valAx>
      <c:valAx>
        <c:axId val="163473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734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'Screen&lt;2500'!$V$2:$V$154</c:f>
              <c:numCache>
                <c:formatCode>General</c:formatCode>
                <c:ptCount val="153"/>
                <c:pt idx="0">
                  <c:v>2500000</c:v>
                </c:pt>
                <c:pt idx="1">
                  <c:v>11500000</c:v>
                </c:pt>
                <c:pt idx="2">
                  <c:v>40000</c:v>
                </c:pt>
                <c:pt idx="3">
                  <c:v>10000000</c:v>
                </c:pt>
                <c:pt idx="4">
                  <c:v>35000000</c:v>
                </c:pt>
                <c:pt idx="5">
                  <c:v>13000000</c:v>
                </c:pt>
                <c:pt idx="6">
                  <c:v>4500000</c:v>
                </c:pt>
                <c:pt idx="7">
                  <c:v>560000</c:v>
                </c:pt>
                <c:pt idx="8">
                  <c:v>2000000</c:v>
                </c:pt>
                <c:pt idx="9">
                  <c:v>60000000</c:v>
                </c:pt>
                <c:pt idx="10">
                  <c:v>52500000</c:v>
                </c:pt>
                <c:pt idx="11">
                  <c:v>90000000</c:v>
                </c:pt>
                <c:pt idx="12">
                  <c:v>4000000</c:v>
                </c:pt>
                <c:pt idx="13">
                  <c:v>2000000</c:v>
                </c:pt>
                <c:pt idx="14">
                  <c:v>1200000</c:v>
                </c:pt>
                <c:pt idx="15">
                  <c:v>650000</c:v>
                </c:pt>
                <c:pt idx="16">
                  <c:v>26000000</c:v>
                </c:pt>
                <c:pt idx="17">
                  <c:v>15000000</c:v>
                </c:pt>
                <c:pt idx="18">
                  <c:v>25000000</c:v>
                </c:pt>
                <c:pt idx="19">
                  <c:v>3000000</c:v>
                </c:pt>
                <c:pt idx="20">
                  <c:v>800000</c:v>
                </c:pt>
                <c:pt idx="21">
                  <c:v>4000000</c:v>
                </c:pt>
                <c:pt idx="22">
                  <c:v>250000</c:v>
                </c:pt>
                <c:pt idx="23">
                  <c:v>1000000</c:v>
                </c:pt>
                <c:pt idx="24">
                  <c:v>10000000</c:v>
                </c:pt>
                <c:pt idx="25">
                  <c:v>20000000</c:v>
                </c:pt>
                <c:pt idx="26">
                  <c:v>1200000</c:v>
                </c:pt>
                <c:pt idx="27">
                  <c:v>25000000</c:v>
                </c:pt>
                <c:pt idx="28">
                  <c:v>14000000</c:v>
                </c:pt>
                <c:pt idx="29">
                  <c:v>80000000</c:v>
                </c:pt>
                <c:pt idx="30">
                  <c:v>12000000</c:v>
                </c:pt>
                <c:pt idx="31">
                  <c:v>10000000</c:v>
                </c:pt>
                <c:pt idx="32">
                  <c:v>6000000</c:v>
                </c:pt>
                <c:pt idx="33">
                  <c:v>5000000</c:v>
                </c:pt>
                <c:pt idx="34">
                  <c:v>225000</c:v>
                </c:pt>
                <c:pt idx="35">
                  <c:v>5000000</c:v>
                </c:pt>
                <c:pt idx="36">
                  <c:v>5000000</c:v>
                </c:pt>
                <c:pt idx="37">
                  <c:v>10000</c:v>
                </c:pt>
                <c:pt idx="38">
                  <c:v>180000</c:v>
                </c:pt>
                <c:pt idx="39">
                  <c:v>15000000</c:v>
                </c:pt>
                <c:pt idx="40">
                  <c:v>10000000</c:v>
                </c:pt>
                <c:pt idx="41">
                  <c:v>6000000</c:v>
                </c:pt>
                <c:pt idx="42">
                  <c:v>25000000</c:v>
                </c:pt>
                <c:pt idx="43">
                  <c:v>200000</c:v>
                </c:pt>
                <c:pt idx="44">
                  <c:v>250000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80000000</c:v>
                </c:pt>
                <c:pt idx="49">
                  <c:v>8500000</c:v>
                </c:pt>
                <c:pt idx="50">
                  <c:v>18000000</c:v>
                </c:pt>
                <c:pt idx="51">
                  <c:v>38000000</c:v>
                </c:pt>
                <c:pt idx="52">
                  <c:v>18000000</c:v>
                </c:pt>
                <c:pt idx="53">
                  <c:v>10000000</c:v>
                </c:pt>
                <c:pt idx="54">
                  <c:v>15000000</c:v>
                </c:pt>
                <c:pt idx="55">
                  <c:v>9000000</c:v>
                </c:pt>
                <c:pt idx="56">
                  <c:v>8000000</c:v>
                </c:pt>
                <c:pt idx="57">
                  <c:v>36000000</c:v>
                </c:pt>
                <c:pt idx="58">
                  <c:v>10000000</c:v>
                </c:pt>
                <c:pt idx="59">
                  <c:v>18000000</c:v>
                </c:pt>
                <c:pt idx="60">
                  <c:v>17400000</c:v>
                </c:pt>
                <c:pt idx="61">
                  <c:v>8000000</c:v>
                </c:pt>
                <c:pt idx="62">
                  <c:v>7000000</c:v>
                </c:pt>
                <c:pt idx="63">
                  <c:v>9500000</c:v>
                </c:pt>
                <c:pt idx="64">
                  <c:v>20000000</c:v>
                </c:pt>
                <c:pt idx="65">
                  <c:v>8000000</c:v>
                </c:pt>
                <c:pt idx="66">
                  <c:v>15000000</c:v>
                </c:pt>
                <c:pt idx="67">
                  <c:v>45000000</c:v>
                </c:pt>
                <c:pt idx="68">
                  <c:v>9000000</c:v>
                </c:pt>
                <c:pt idx="69">
                  <c:v>2000000</c:v>
                </c:pt>
                <c:pt idx="70">
                  <c:v>6000000</c:v>
                </c:pt>
                <c:pt idx="71">
                  <c:v>24000000</c:v>
                </c:pt>
                <c:pt idx="72">
                  <c:v>45000000</c:v>
                </c:pt>
                <c:pt idx="73">
                  <c:v>12000000</c:v>
                </c:pt>
                <c:pt idx="74">
                  <c:v>18000000</c:v>
                </c:pt>
                <c:pt idx="75">
                  <c:v>70000000</c:v>
                </c:pt>
                <c:pt idx="76">
                  <c:v>23000000</c:v>
                </c:pt>
                <c:pt idx="77">
                  <c:v>5000000</c:v>
                </c:pt>
                <c:pt idx="78">
                  <c:v>21000000</c:v>
                </c:pt>
                <c:pt idx="79">
                  <c:v>9000000</c:v>
                </c:pt>
                <c:pt idx="80">
                  <c:v>14000000</c:v>
                </c:pt>
                <c:pt idx="81">
                  <c:v>18000000</c:v>
                </c:pt>
                <c:pt idx="82">
                  <c:v>15000000</c:v>
                </c:pt>
                <c:pt idx="83">
                  <c:v>24000000</c:v>
                </c:pt>
                <c:pt idx="84">
                  <c:v>3000000</c:v>
                </c:pt>
                <c:pt idx="85">
                  <c:v>38000000</c:v>
                </c:pt>
                <c:pt idx="86">
                  <c:v>40000000</c:v>
                </c:pt>
                <c:pt idx="87">
                  <c:v>26000000</c:v>
                </c:pt>
                <c:pt idx="88">
                  <c:v>24000000</c:v>
                </c:pt>
                <c:pt idx="89">
                  <c:v>15000000</c:v>
                </c:pt>
                <c:pt idx="90">
                  <c:v>75000000</c:v>
                </c:pt>
                <c:pt idx="91">
                  <c:v>10000000</c:v>
                </c:pt>
                <c:pt idx="92">
                  <c:v>15000000</c:v>
                </c:pt>
                <c:pt idx="93">
                  <c:v>10000000</c:v>
                </c:pt>
                <c:pt idx="94">
                  <c:v>5000000</c:v>
                </c:pt>
                <c:pt idx="95">
                  <c:v>23000000</c:v>
                </c:pt>
                <c:pt idx="96">
                  <c:v>30000000</c:v>
                </c:pt>
                <c:pt idx="97">
                  <c:v>35000000</c:v>
                </c:pt>
                <c:pt idx="98">
                  <c:v>28000000</c:v>
                </c:pt>
                <c:pt idx="99">
                  <c:v>9000000</c:v>
                </c:pt>
                <c:pt idx="100">
                  <c:v>25000000</c:v>
                </c:pt>
                <c:pt idx="101">
                  <c:v>16000000</c:v>
                </c:pt>
                <c:pt idx="102">
                  <c:v>16000000</c:v>
                </c:pt>
                <c:pt idx="103">
                  <c:v>25000000</c:v>
                </c:pt>
                <c:pt idx="104">
                  <c:v>24000000</c:v>
                </c:pt>
                <c:pt idx="105">
                  <c:v>22000000</c:v>
                </c:pt>
                <c:pt idx="106">
                  <c:v>20000000</c:v>
                </c:pt>
                <c:pt idx="107">
                  <c:v>11000000</c:v>
                </c:pt>
                <c:pt idx="108">
                  <c:v>19000000</c:v>
                </c:pt>
                <c:pt idx="109">
                  <c:v>60000000</c:v>
                </c:pt>
                <c:pt idx="110">
                  <c:v>52000000</c:v>
                </c:pt>
                <c:pt idx="111">
                  <c:v>35000000</c:v>
                </c:pt>
                <c:pt idx="112">
                  <c:v>13000000</c:v>
                </c:pt>
                <c:pt idx="113">
                  <c:v>32000000</c:v>
                </c:pt>
                <c:pt idx="114">
                  <c:v>1000000</c:v>
                </c:pt>
                <c:pt idx="115">
                  <c:v>34000000</c:v>
                </c:pt>
                <c:pt idx="116">
                  <c:v>21150000</c:v>
                </c:pt>
                <c:pt idx="117">
                  <c:v>40000000</c:v>
                </c:pt>
                <c:pt idx="118">
                  <c:v>11000000</c:v>
                </c:pt>
                <c:pt idx="119">
                  <c:v>30000000</c:v>
                </c:pt>
                <c:pt idx="120">
                  <c:v>65000000</c:v>
                </c:pt>
                <c:pt idx="121">
                  <c:v>36000000</c:v>
                </c:pt>
                <c:pt idx="122">
                  <c:v>28000000</c:v>
                </c:pt>
                <c:pt idx="123">
                  <c:v>90000000</c:v>
                </c:pt>
                <c:pt idx="124">
                  <c:v>13000000</c:v>
                </c:pt>
                <c:pt idx="125">
                  <c:v>50000000</c:v>
                </c:pt>
                <c:pt idx="126">
                  <c:v>30000000</c:v>
                </c:pt>
                <c:pt idx="127">
                  <c:v>40000000</c:v>
                </c:pt>
                <c:pt idx="128">
                  <c:v>40000000</c:v>
                </c:pt>
                <c:pt idx="129">
                  <c:v>15000000</c:v>
                </c:pt>
                <c:pt idx="130">
                  <c:v>15000000</c:v>
                </c:pt>
                <c:pt idx="131">
                  <c:v>60000000</c:v>
                </c:pt>
                <c:pt idx="132">
                  <c:v>75000000</c:v>
                </c:pt>
                <c:pt idx="133">
                  <c:v>10000000</c:v>
                </c:pt>
                <c:pt idx="134">
                  <c:v>40000000</c:v>
                </c:pt>
                <c:pt idx="135">
                  <c:v>40000000</c:v>
                </c:pt>
                <c:pt idx="136">
                  <c:v>44000000</c:v>
                </c:pt>
                <c:pt idx="137">
                  <c:v>42000000</c:v>
                </c:pt>
                <c:pt idx="138">
                  <c:v>14000000</c:v>
                </c:pt>
                <c:pt idx="139">
                  <c:v>23000000</c:v>
                </c:pt>
                <c:pt idx="140">
                  <c:v>35000000</c:v>
                </c:pt>
                <c:pt idx="141">
                  <c:v>38000000</c:v>
                </c:pt>
                <c:pt idx="142">
                  <c:v>10000000</c:v>
                </c:pt>
                <c:pt idx="143">
                  <c:v>60000000</c:v>
                </c:pt>
                <c:pt idx="144">
                  <c:v>33000000</c:v>
                </c:pt>
                <c:pt idx="145">
                  <c:v>15000000</c:v>
                </c:pt>
                <c:pt idx="146">
                  <c:v>30000000</c:v>
                </c:pt>
                <c:pt idx="147">
                  <c:v>15000000</c:v>
                </c:pt>
                <c:pt idx="148">
                  <c:v>45000000</c:v>
                </c:pt>
                <c:pt idx="149">
                  <c:v>76000000</c:v>
                </c:pt>
                <c:pt idx="150">
                  <c:v>22000000</c:v>
                </c:pt>
                <c:pt idx="151">
                  <c:v>22000000</c:v>
                </c:pt>
                <c:pt idx="152">
                  <c:v>65000000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9-40CD-A714-CF62D98CC607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'Screen&lt;2500'!$V$2:$V$154</c:f>
              <c:numCache>
                <c:formatCode>General</c:formatCode>
                <c:ptCount val="153"/>
                <c:pt idx="0">
                  <c:v>2500000</c:v>
                </c:pt>
                <c:pt idx="1">
                  <c:v>11500000</c:v>
                </c:pt>
                <c:pt idx="2">
                  <c:v>40000</c:v>
                </c:pt>
                <c:pt idx="3">
                  <c:v>10000000</c:v>
                </c:pt>
                <c:pt idx="4">
                  <c:v>35000000</c:v>
                </c:pt>
                <c:pt idx="5">
                  <c:v>13000000</c:v>
                </c:pt>
                <c:pt idx="6">
                  <c:v>4500000</c:v>
                </c:pt>
                <c:pt idx="7">
                  <c:v>560000</c:v>
                </c:pt>
                <c:pt idx="8">
                  <c:v>2000000</c:v>
                </c:pt>
                <c:pt idx="9">
                  <c:v>60000000</c:v>
                </c:pt>
                <c:pt idx="10">
                  <c:v>52500000</c:v>
                </c:pt>
                <c:pt idx="11">
                  <c:v>90000000</c:v>
                </c:pt>
                <c:pt idx="12">
                  <c:v>4000000</c:v>
                </c:pt>
                <c:pt idx="13">
                  <c:v>2000000</c:v>
                </c:pt>
                <c:pt idx="14">
                  <c:v>1200000</c:v>
                </c:pt>
                <c:pt idx="15">
                  <c:v>650000</c:v>
                </c:pt>
                <c:pt idx="16">
                  <c:v>26000000</c:v>
                </c:pt>
                <c:pt idx="17">
                  <c:v>15000000</c:v>
                </c:pt>
                <c:pt idx="18">
                  <c:v>25000000</c:v>
                </c:pt>
                <c:pt idx="19">
                  <c:v>3000000</c:v>
                </c:pt>
                <c:pt idx="20">
                  <c:v>800000</c:v>
                </c:pt>
                <c:pt idx="21">
                  <c:v>4000000</c:v>
                </c:pt>
                <c:pt idx="22">
                  <c:v>250000</c:v>
                </c:pt>
                <c:pt idx="23">
                  <c:v>1000000</c:v>
                </c:pt>
                <c:pt idx="24">
                  <c:v>10000000</c:v>
                </c:pt>
                <c:pt idx="25">
                  <c:v>20000000</c:v>
                </c:pt>
                <c:pt idx="26">
                  <c:v>1200000</c:v>
                </c:pt>
                <c:pt idx="27">
                  <c:v>25000000</c:v>
                </c:pt>
                <c:pt idx="28">
                  <c:v>14000000</c:v>
                </c:pt>
                <c:pt idx="29">
                  <c:v>80000000</c:v>
                </c:pt>
                <c:pt idx="30">
                  <c:v>12000000</c:v>
                </c:pt>
                <c:pt idx="31">
                  <c:v>10000000</c:v>
                </c:pt>
                <c:pt idx="32">
                  <c:v>6000000</c:v>
                </c:pt>
                <c:pt idx="33">
                  <c:v>5000000</c:v>
                </c:pt>
                <c:pt idx="34">
                  <c:v>225000</c:v>
                </c:pt>
                <c:pt idx="35">
                  <c:v>5000000</c:v>
                </c:pt>
                <c:pt idx="36">
                  <c:v>5000000</c:v>
                </c:pt>
                <c:pt idx="37">
                  <c:v>10000</c:v>
                </c:pt>
                <c:pt idx="38">
                  <c:v>180000</c:v>
                </c:pt>
                <c:pt idx="39">
                  <c:v>15000000</c:v>
                </c:pt>
                <c:pt idx="40">
                  <c:v>10000000</c:v>
                </c:pt>
                <c:pt idx="41">
                  <c:v>6000000</c:v>
                </c:pt>
                <c:pt idx="42">
                  <c:v>25000000</c:v>
                </c:pt>
                <c:pt idx="43">
                  <c:v>200000</c:v>
                </c:pt>
                <c:pt idx="44">
                  <c:v>250000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80000000</c:v>
                </c:pt>
                <c:pt idx="49">
                  <c:v>8500000</c:v>
                </c:pt>
                <c:pt idx="50">
                  <c:v>18000000</c:v>
                </c:pt>
                <c:pt idx="51">
                  <c:v>38000000</c:v>
                </c:pt>
                <c:pt idx="52">
                  <c:v>18000000</c:v>
                </c:pt>
                <c:pt idx="53">
                  <c:v>10000000</c:v>
                </c:pt>
                <c:pt idx="54">
                  <c:v>15000000</c:v>
                </c:pt>
                <c:pt idx="55">
                  <c:v>9000000</c:v>
                </c:pt>
                <c:pt idx="56">
                  <c:v>8000000</c:v>
                </c:pt>
                <c:pt idx="57">
                  <c:v>36000000</c:v>
                </c:pt>
                <c:pt idx="58">
                  <c:v>10000000</c:v>
                </c:pt>
                <c:pt idx="59">
                  <c:v>18000000</c:v>
                </c:pt>
                <c:pt idx="60">
                  <c:v>17400000</c:v>
                </c:pt>
                <c:pt idx="61">
                  <c:v>8000000</c:v>
                </c:pt>
                <c:pt idx="62">
                  <c:v>7000000</c:v>
                </c:pt>
                <c:pt idx="63">
                  <c:v>9500000</c:v>
                </c:pt>
                <c:pt idx="64">
                  <c:v>20000000</c:v>
                </c:pt>
                <c:pt idx="65">
                  <c:v>8000000</c:v>
                </c:pt>
                <c:pt idx="66">
                  <c:v>15000000</c:v>
                </c:pt>
                <c:pt idx="67">
                  <c:v>45000000</c:v>
                </c:pt>
                <c:pt idx="68">
                  <c:v>9000000</c:v>
                </c:pt>
                <c:pt idx="69">
                  <c:v>2000000</c:v>
                </c:pt>
                <c:pt idx="70">
                  <c:v>6000000</c:v>
                </c:pt>
                <c:pt idx="71">
                  <c:v>24000000</c:v>
                </c:pt>
                <c:pt idx="72">
                  <c:v>45000000</c:v>
                </c:pt>
                <c:pt idx="73">
                  <c:v>12000000</c:v>
                </c:pt>
                <c:pt idx="74">
                  <c:v>18000000</c:v>
                </c:pt>
                <c:pt idx="75">
                  <c:v>70000000</c:v>
                </c:pt>
                <c:pt idx="76">
                  <c:v>23000000</c:v>
                </c:pt>
                <c:pt idx="77">
                  <c:v>5000000</c:v>
                </c:pt>
                <c:pt idx="78">
                  <c:v>21000000</c:v>
                </c:pt>
                <c:pt idx="79">
                  <c:v>9000000</c:v>
                </c:pt>
                <c:pt idx="80">
                  <c:v>14000000</c:v>
                </c:pt>
                <c:pt idx="81">
                  <c:v>18000000</c:v>
                </c:pt>
                <c:pt idx="82">
                  <c:v>15000000</c:v>
                </c:pt>
                <c:pt idx="83">
                  <c:v>24000000</c:v>
                </c:pt>
                <c:pt idx="84">
                  <c:v>3000000</c:v>
                </c:pt>
                <c:pt idx="85">
                  <c:v>38000000</c:v>
                </c:pt>
                <c:pt idx="86">
                  <c:v>40000000</c:v>
                </c:pt>
                <c:pt idx="87">
                  <c:v>26000000</c:v>
                </c:pt>
                <c:pt idx="88">
                  <c:v>24000000</c:v>
                </c:pt>
                <c:pt idx="89">
                  <c:v>15000000</c:v>
                </c:pt>
                <c:pt idx="90">
                  <c:v>75000000</c:v>
                </c:pt>
                <c:pt idx="91">
                  <c:v>10000000</c:v>
                </c:pt>
                <c:pt idx="92">
                  <c:v>15000000</c:v>
                </c:pt>
                <c:pt idx="93">
                  <c:v>10000000</c:v>
                </c:pt>
                <c:pt idx="94">
                  <c:v>5000000</c:v>
                </c:pt>
                <c:pt idx="95">
                  <c:v>23000000</c:v>
                </c:pt>
                <c:pt idx="96">
                  <c:v>30000000</c:v>
                </c:pt>
                <c:pt idx="97">
                  <c:v>35000000</c:v>
                </c:pt>
                <c:pt idx="98">
                  <c:v>28000000</c:v>
                </c:pt>
                <c:pt idx="99">
                  <c:v>9000000</c:v>
                </c:pt>
                <c:pt idx="100">
                  <c:v>25000000</c:v>
                </c:pt>
                <c:pt idx="101">
                  <c:v>16000000</c:v>
                </c:pt>
                <c:pt idx="102">
                  <c:v>16000000</c:v>
                </c:pt>
                <c:pt idx="103">
                  <c:v>25000000</c:v>
                </c:pt>
                <c:pt idx="104">
                  <c:v>24000000</c:v>
                </c:pt>
                <c:pt idx="105">
                  <c:v>22000000</c:v>
                </c:pt>
                <c:pt idx="106">
                  <c:v>20000000</c:v>
                </c:pt>
                <c:pt idx="107">
                  <c:v>11000000</c:v>
                </c:pt>
                <c:pt idx="108">
                  <c:v>19000000</c:v>
                </c:pt>
                <c:pt idx="109">
                  <c:v>60000000</c:v>
                </c:pt>
                <c:pt idx="110">
                  <c:v>52000000</c:v>
                </c:pt>
                <c:pt idx="111">
                  <c:v>35000000</c:v>
                </c:pt>
                <c:pt idx="112">
                  <c:v>13000000</c:v>
                </c:pt>
                <c:pt idx="113">
                  <c:v>32000000</c:v>
                </c:pt>
                <c:pt idx="114">
                  <c:v>1000000</c:v>
                </c:pt>
                <c:pt idx="115">
                  <c:v>34000000</c:v>
                </c:pt>
                <c:pt idx="116">
                  <c:v>21150000</c:v>
                </c:pt>
                <c:pt idx="117">
                  <c:v>40000000</c:v>
                </c:pt>
                <c:pt idx="118">
                  <c:v>11000000</c:v>
                </c:pt>
                <c:pt idx="119">
                  <c:v>30000000</c:v>
                </c:pt>
                <c:pt idx="120">
                  <c:v>65000000</c:v>
                </c:pt>
                <c:pt idx="121">
                  <c:v>36000000</c:v>
                </c:pt>
                <c:pt idx="122">
                  <c:v>28000000</c:v>
                </c:pt>
                <c:pt idx="123">
                  <c:v>90000000</c:v>
                </c:pt>
                <c:pt idx="124">
                  <c:v>13000000</c:v>
                </c:pt>
                <c:pt idx="125">
                  <c:v>50000000</c:v>
                </c:pt>
                <c:pt idx="126">
                  <c:v>30000000</c:v>
                </c:pt>
                <c:pt idx="127">
                  <c:v>40000000</c:v>
                </c:pt>
                <c:pt idx="128">
                  <c:v>40000000</c:v>
                </c:pt>
                <c:pt idx="129">
                  <c:v>15000000</c:v>
                </c:pt>
                <c:pt idx="130">
                  <c:v>15000000</c:v>
                </c:pt>
                <c:pt idx="131">
                  <c:v>60000000</c:v>
                </c:pt>
                <c:pt idx="132">
                  <c:v>75000000</c:v>
                </c:pt>
                <c:pt idx="133">
                  <c:v>10000000</c:v>
                </c:pt>
                <c:pt idx="134">
                  <c:v>40000000</c:v>
                </c:pt>
                <c:pt idx="135">
                  <c:v>40000000</c:v>
                </c:pt>
                <c:pt idx="136">
                  <c:v>44000000</c:v>
                </c:pt>
                <c:pt idx="137">
                  <c:v>42000000</c:v>
                </c:pt>
                <c:pt idx="138">
                  <c:v>14000000</c:v>
                </c:pt>
                <c:pt idx="139">
                  <c:v>23000000</c:v>
                </c:pt>
                <c:pt idx="140">
                  <c:v>35000000</c:v>
                </c:pt>
                <c:pt idx="141">
                  <c:v>38000000</c:v>
                </c:pt>
                <c:pt idx="142">
                  <c:v>10000000</c:v>
                </c:pt>
                <c:pt idx="143">
                  <c:v>60000000</c:v>
                </c:pt>
                <c:pt idx="144">
                  <c:v>33000000</c:v>
                </c:pt>
                <c:pt idx="145">
                  <c:v>15000000</c:v>
                </c:pt>
                <c:pt idx="146">
                  <c:v>30000000</c:v>
                </c:pt>
                <c:pt idx="147">
                  <c:v>15000000</c:v>
                </c:pt>
                <c:pt idx="148">
                  <c:v>45000000</c:v>
                </c:pt>
                <c:pt idx="149">
                  <c:v>76000000</c:v>
                </c:pt>
                <c:pt idx="150">
                  <c:v>22000000</c:v>
                </c:pt>
                <c:pt idx="151">
                  <c:v>22000000</c:v>
                </c:pt>
                <c:pt idx="152">
                  <c:v>65000000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79-40CD-A714-CF62D98CC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959455"/>
        <c:axId val="1401959935"/>
      </c:scatterChart>
      <c:valAx>
        <c:axId val="1401959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Budget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959935"/>
        <c:crosses val="autoZero"/>
        <c:crossBetween val="midCat"/>
      </c:valAx>
      <c:valAx>
        <c:axId val="140195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959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Winter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'Screen&lt;2500'!$W$2:$W$154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4F-434D-88FF-BC3E0825FB78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'Screen&lt;2500'!$W$2:$W$154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4F-434D-88FF-BC3E0825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35951"/>
        <c:axId val="1456840751"/>
      </c:scatterChart>
      <c:valAx>
        <c:axId val="145683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Winter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40751"/>
        <c:crosses val="autoZero"/>
        <c:crossBetween val="midCat"/>
      </c:valAx>
      <c:valAx>
        <c:axId val="1456840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35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1st wk screens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'Screen&lt;2500'!$U$2:$U$154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38</c:v>
                </c:pt>
                <c:pt idx="45">
                  <c:v>39</c:v>
                </c:pt>
                <c:pt idx="46">
                  <c:v>51</c:v>
                </c:pt>
                <c:pt idx="47">
                  <c:v>51</c:v>
                </c:pt>
                <c:pt idx="48">
                  <c:v>54</c:v>
                </c:pt>
                <c:pt idx="49">
                  <c:v>62</c:v>
                </c:pt>
                <c:pt idx="50">
                  <c:v>72</c:v>
                </c:pt>
                <c:pt idx="51">
                  <c:v>159</c:v>
                </c:pt>
                <c:pt idx="52">
                  <c:v>199</c:v>
                </c:pt>
                <c:pt idx="53">
                  <c:v>296</c:v>
                </c:pt>
                <c:pt idx="54">
                  <c:v>581</c:v>
                </c:pt>
                <c:pt idx="55">
                  <c:v>646</c:v>
                </c:pt>
                <c:pt idx="56">
                  <c:v>688</c:v>
                </c:pt>
                <c:pt idx="57">
                  <c:v>750</c:v>
                </c:pt>
                <c:pt idx="58">
                  <c:v>802</c:v>
                </c:pt>
                <c:pt idx="59">
                  <c:v>865</c:v>
                </c:pt>
                <c:pt idx="60">
                  <c:v>867</c:v>
                </c:pt>
                <c:pt idx="61">
                  <c:v>1085</c:v>
                </c:pt>
                <c:pt idx="62">
                  <c:v>1101</c:v>
                </c:pt>
                <c:pt idx="63">
                  <c:v>1103</c:v>
                </c:pt>
                <c:pt idx="64">
                  <c:v>1183</c:v>
                </c:pt>
                <c:pt idx="65">
                  <c:v>1236</c:v>
                </c:pt>
                <c:pt idx="66">
                  <c:v>1237</c:v>
                </c:pt>
                <c:pt idx="67">
                  <c:v>1275</c:v>
                </c:pt>
                <c:pt idx="68">
                  <c:v>1335</c:v>
                </c:pt>
                <c:pt idx="69">
                  <c:v>1342</c:v>
                </c:pt>
                <c:pt idx="70">
                  <c:v>1378</c:v>
                </c:pt>
                <c:pt idx="71">
                  <c:v>1459</c:v>
                </c:pt>
                <c:pt idx="72">
                  <c:v>1483</c:v>
                </c:pt>
                <c:pt idx="73">
                  <c:v>1489</c:v>
                </c:pt>
                <c:pt idx="74">
                  <c:v>1506</c:v>
                </c:pt>
                <c:pt idx="75">
                  <c:v>1509</c:v>
                </c:pt>
                <c:pt idx="76">
                  <c:v>1510</c:v>
                </c:pt>
                <c:pt idx="77">
                  <c:v>1514</c:v>
                </c:pt>
                <c:pt idx="78">
                  <c:v>1515</c:v>
                </c:pt>
                <c:pt idx="79">
                  <c:v>1516</c:v>
                </c:pt>
                <c:pt idx="80">
                  <c:v>1525</c:v>
                </c:pt>
                <c:pt idx="81">
                  <c:v>1538</c:v>
                </c:pt>
                <c:pt idx="82">
                  <c:v>1543</c:v>
                </c:pt>
                <c:pt idx="83">
                  <c:v>1556</c:v>
                </c:pt>
                <c:pt idx="84">
                  <c:v>1561</c:v>
                </c:pt>
                <c:pt idx="85">
                  <c:v>1586</c:v>
                </c:pt>
                <c:pt idx="86">
                  <c:v>1590</c:v>
                </c:pt>
                <c:pt idx="87">
                  <c:v>1611</c:v>
                </c:pt>
                <c:pt idx="88">
                  <c:v>1631</c:v>
                </c:pt>
                <c:pt idx="89">
                  <c:v>1712</c:v>
                </c:pt>
                <c:pt idx="90">
                  <c:v>1722</c:v>
                </c:pt>
                <c:pt idx="91">
                  <c:v>1742</c:v>
                </c:pt>
                <c:pt idx="92">
                  <c:v>1751</c:v>
                </c:pt>
                <c:pt idx="93">
                  <c:v>1759</c:v>
                </c:pt>
                <c:pt idx="94">
                  <c:v>1823</c:v>
                </c:pt>
                <c:pt idx="95">
                  <c:v>1832</c:v>
                </c:pt>
                <c:pt idx="96">
                  <c:v>1865</c:v>
                </c:pt>
                <c:pt idx="97">
                  <c:v>1918</c:v>
                </c:pt>
                <c:pt idx="98">
                  <c:v>1970</c:v>
                </c:pt>
                <c:pt idx="99">
                  <c:v>1971</c:v>
                </c:pt>
                <c:pt idx="100">
                  <c:v>1974</c:v>
                </c:pt>
                <c:pt idx="101">
                  <c:v>1981</c:v>
                </c:pt>
                <c:pt idx="102">
                  <c:v>1983</c:v>
                </c:pt>
                <c:pt idx="103">
                  <c:v>2007</c:v>
                </c:pt>
                <c:pt idx="104">
                  <c:v>2007</c:v>
                </c:pt>
                <c:pt idx="105">
                  <c:v>2009</c:v>
                </c:pt>
                <c:pt idx="106">
                  <c:v>2016</c:v>
                </c:pt>
                <c:pt idx="107">
                  <c:v>2022</c:v>
                </c:pt>
                <c:pt idx="108">
                  <c:v>2054</c:v>
                </c:pt>
                <c:pt idx="109">
                  <c:v>2061</c:v>
                </c:pt>
                <c:pt idx="110">
                  <c:v>2065</c:v>
                </c:pt>
                <c:pt idx="111">
                  <c:v>2078</c:v>
                </c:pt>
                <c:pt idx="112">
                  <c:v>2087</c:v>
                </c:pt>
                <c:pt idx="113">
                  <c:v>2092</c:v>
                </c:pt>
                <c:pt idx="114">
                  <c:v>2111</c:v>
                </c:pt>
                <c:pt idx="115">
                  <c:v>2112</c:v>
                </c:pt>
                <c:pt idx="116">
                  <c:v>2123</c:v>
                </c:pt>
                <c:pt idx="117">
                  <c:v>2130</c:v>
                </c:pt>
                <c:pt idx="118">
                  <c:v>2150</c:v>
                </c:pt>
                <c:pt idx="119">
                  <c:v>2152</c:v>
                </c:pt>
                <c:pt idx="120">
                  <c:v>2167</c:v>
                </c:pt>
                <c:pt idx="121">
                  <c:v>2204</c:v>
                </c:pt>
                <c:pt idx="122">
                  <c:v>2204</c:v>
                </c:pt>
                <c:pt idx="123">
                  <c:v>2222</c:v>
                </c:pt>
                <c:pt idx="124">
                  <c:v>2230</c:v>
                </c:pt>
                <c:pt idx="125">
                  <c:v>2248</c:v>
                </c:pt>
                <c:pt idx="126">
                  <c:v>2249</c:v>
                </c:pt>
                <c:pt idx="127">
                  <c:v>2255</c:v>
                </c:pt>
                <c:pt idx="128">
                  <c:v>2268</c:v>
                </c:pt>
                <c:pt idx="129">
                  <c:v>2271</c:v>
                </c:pt>
                <c:pt idx="130">
                  <c:v>2272</c:v>
                </c:pt>
                <c:pt idx="131">
                  <c:v>2280</c:v>
                </c:pt>
                <c:pt idx="132">
                  <c:v>2307</c:v>
                </c:pt>
                <c:pt idx="133">
                  <c:v>2310</c:v>
                </c:pt>
                <c:pt idx="134">
                  <c:v>2315</c:v>
                </c:pt>
                <c:pt idx="135">
                  <c:v>2316</c:v>
                </c:pt>
                <c:pt idx="136">
                  <c:v>2337</c:v>
                </c:pt>
                <c:pt idx="137">
                  <c:v>2337</c:v>
                </c:pt>
                <c:pt idx="138">
                  <c:v>2338</c:v>
                </c:pt>
                <c:pt idx="139">
                  <c:v>2345</c:v>
                </c:pt>
                <c:pt idx="140">
                  <c:v>2352</c:v>
                </c:pt>
                <c:pt idx="141">
                  <c:v>2375</c:v>
                </c:pt>
                <c:pt idx="142">
                  <c:v>2380</c:v>
                </c:pt>
                <c:pt idx="143">
                  <c:v>2388</c:v>
                </c:pt>
                <c:pt idx="144">
                  <c:v>2411</c:v>
                </c:pt>
                <c:pt idx="145">
                  <c:v>2412</c:v>
                </c:pt>
                <c:pt idx="146">
                  <c:v>2433</c:v>
                </c:pt>
                <c:pt idx="147">
                  <c:v>2437</c:v>
                </c:pt>
                <c:pt idx="148">
                  <c:v>2450</c:v>
                </c:pt>
                <c:pt idx="149">
                  <c:v>2460</c:v>
                </c:pt>
                <c:pt idx="150">
                  <c:v>2463</c:v>
                </c:pt>
                <c:pt idx="151">
                  <c:v>2467</c:v>
                </c:pt>
                <c:pt idx="152">
                  <c:v>2497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5C-4D83-8B37-ACA735EE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79279"/>
        <c:axId val="1693179759"/>
      </c:scatterChart>
      <c:valAx>
        <c:axId val="169317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screens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79759"/>
        <c:crosses val="autoZero"/>
        <c:crossBetween val="midCat"/>
      </c:valAx>
      <c:valAx>
        <c:axId val="169317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79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Summer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'Screen&lt;2500'!$X$2:$X$154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7C-4041-B298-6992D5C02DB7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'Screen&lt;2500'!$X$2:$X$154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7C-4041-B298-6992D5C0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38351"/>
        <c:axId val="1456835951"/>
      </c:scatterChart>
      <c:valAx>
        <c:axId val="145683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Summer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35951"/>
        <c:crosses val="autoZero"/>
        <c:crossBetween val="midCat"/>
      </c:valAx>
      <c:valAx>
        <c:axId val="145683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38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'Screen&lt;2500'!$Y$2:$Y$154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6-4229-BF55-31940D60EF55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'Screen&lt;2500'!$Y$2:$Y$154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6-4229-BF55-31940D60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38351"/>
        <c:axId val="1456834991"/>
      </c:scatterChart>
      <c:valAx>
        <c:axId val="145683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34991"/>
        <c:crosses val="autoZero"/>
        <c:crossBetween val="midCat"/>
      </c:valAx>
      <c:valAx>
        <c:axId val="145683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38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Comedy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'Screen&lt;2500'!$Z$2:$Z$154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C-4C3A-A990-4CBDED4D620E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'Screen&lt;2500'!$Z$2:$Z$154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C-4C3A-A990-4CBDED4D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60991"/>
        <c:axId val="1303562431"/>
      </c:scatterChart>
      <c:valAx>
        <c:axId val="130356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Comedy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562431"/>
        <c:crosses val="autoZero"/>
        <c:crossBetween val="midCat"/>
      </c:valAx>
      <c:valAx>
        <c:axId val="1303562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560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Drama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'Screen&lt;2500'!$AA$2:$AA$154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5-4C54-A3FC-B5B2AE2E2435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'Screen&lt;2500'!$AA$2:$AA$154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5-4C54-A3FC-B5B2AE2E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60991"/>
        <c:axId val="1303561471"/>
      </c:scatterChart>
      <c:valAx>
        <c:axId val="1303560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Drama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561471"/>
        <c:crosses val="autoZero"/>
        <c:crossBetween val="midCat"/>
      </c:valAx>
      <c:valAx>
        <c:axId val="130356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560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Docu.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'Screen&lt;2500'!$AB$2:$AB$154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C-4FAB-884F-67EBF8085880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'Screen&lt;2500'!$AB$2:$AB$154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8C-4FAB-884F-67EBF808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70335"/>
        <c:axId val="1487067455"/>
      </c:scatterChart>
      <c:valAx>
        <c:axId val="148707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Docu.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067455"/>
        <c:crosses val="autoZero"/>
        <c:crossBetween val="midCat"/>
      </c:valAx>
      <c:valAx>
        <c:axId val="148706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070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Romance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'Screen&lt;2500'!$AC$2:$AC$154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8-4D72-AD44-1F00D6B8130D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'Screen&lt;2500'!$AC$2:$AC$154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8-4D72-AD44-1F00D6B8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031151"/>
        <c:axId val="1692027791"/>
      </c:scatterChart>
      <c:valAx>
        <c:axId val="169203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Romance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027791"/>
        <c:crosses val="autoZero"/>
        <c:crossBetween val="midCat"/>
      </c:valAx>
      <c:valAx>
        <c:axId val="1692027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031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Family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'Screen&lt;2500'!$AD$2:$AD$154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4-4361-B122-7A2ACA505F3B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'Screen&lt;2500'!$AD$2:$AD$154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14-4361-B122-7A2ACA50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031151"/>
        <c:axId val="1692028271"/>
      </c:scatterChart>
      <c:valAx>
        <c:axId val="169203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Family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028271"/>
        <c:crosses val="autoZero"/>
        <c:crossBetween val="midCat"/>
      </c:valAx>
      <c:valAx>
        <c:axId val="169202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031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'Screen&lt;2500'!$AE$2:$AE$154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E4-435F-9C84-C41DFFC52305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'Screen&lt;2500'!$AE$2:$AE$154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E4-435F-9C84-C41DFFC5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453663"/>
        <c:axId val="1641453183"/>
      </c:scatterChart>
      <c:valAx>
        <c:axId val="1641453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1453183"/>
        <c:crosses val="autoZero"/>
        <c:crossBetween val="midCat"/>
      </c:valAx>
      <c:valAx>
        <c:axId val="1641453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1453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PG-13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'Screen&lt;2500'!$AF$2:$AF$154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C-4CAF-AE2F-37D07609D3F3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'Screen&lt;2500'!$AF$2:$AF$154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1C-4CAF-AE2F-37D07609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88623"/>
        <c:axId val="1804988143"/>
      </c:scatterChart>
      <c:valAx>
        <c:axId val="180498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PG-13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988143"/>
        <c:crosses val="autoZero"/>
        <c:crossBetween val="midCat"/>
      </c:valAx>
      <c:valAx>
        <c:axId val="1804988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988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'Screen&lt;2500'!$AG$2:$AG$154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0-4E0D-9A91-DE4EAE494088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'Screen&lt;2500'!$AG$2:$AG$154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0-4E0D-9A91-DE4EAE49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88623"/>
        <c:axId val="1804992463"/>
      </c:scatterChart>
      <c:valAx>
        <c:axId val="180498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992463"/>
        <c:crosses val="autoZero"/>
        <c:crossBetween val="midCat"/>
      </c:valAx>
      <c:valAx>
        <c:axId val="1804992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988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'Screen&lt;2500'!$V$2:$V$154</c:f>
              <c:numCache>
                <c:formatCode>General</c:formatCode>
                <c:ptCount val="153"/>
                <c:pt idx="0">
                  <c:v>2500000</c:v>
                </c:pt>
                <c:pt idx="1">
                  <c:v>11500000</c:v>
                </c:pt>
                <c:pt idx="2">
                  <c:v>40000</c:v>
                </c:pt>
                <c:pt idx="3">
                  <c:v>10000000</c:v>
                </c:pt>
                <c:pt idx="4">
                  <c:v>35000000</c:v>
                </c:pt>
                <c:pt idx="5">
                  <c:v>13000000</c:v>
                </c:pt>
                <c:pt idx="6">
                  <c:v>4500000</c:v>
                </c:pt>
                <c:pt idx="7">
                  <c:v>560000</c:v>
                </c:pt>
                <c:pt idx="8">
                  <c:v>2000000</c:v>
                </c:pt>
                <c:pt idx="9">
                  <c:v>60000000</c:v>
                </c:pt>
                <c:pt idx="10">
                  <c:v>52500000</c:v>
                </c:pt>
                <c:pt idx="11">
                  <c:v>90000000</c:v>
                </c:pt>
                <c:pt idx="12">
                  <c:v>4000000</c:v>
                </c:pt>
                <c:pt idx="13">
                  <c:v>2000000</c:v>
                </c:pt>
                <c:pt idx="14">
                  <c:v>1200000</c:v>
                </c:pt>
                <c:pt idx="15">
                  <c:v>650000</c:v>
                </c:pt>
                <c:pt idx="16">
                  <c:v>26000000</c:v>
                </c:pt>
                <c:pt idx="17">
                  <c:v>15000000</c:v>
                </c:pt>
                <c:pt idx="18">
                  <c:v>25000000</c:v>
                </c:pt>
                <c:pt idx="19">
                  <c:v>3000000</c:v>
                </c:pt>
                <c:pt idx="20">
                  <c:v>800000</c:v>
                </c:pt>
                <c:pt idx="21">
                  <c:v>4000000</c:v>
                </c:pt>
                <c:pt idx="22">
                  <c:v>250000</c:v>
                </c:pt>
                <c:pt idx="23">
                  <c:v>1000000</c:v>
                </c:pt>
                <c:pt idx="24">
                  <c:v>10000000</c:v>
                </c:pt>
                <c:pt idx="25">
                  <c:v>20000000</c:v>
                </c:pt>
                <c:pt idx="26">
                  <c:v>1200000</c:v>
                </c:pt>
                <c:pt idx="27">
                  <c:v>25000000</c:v>
                </c:pt>
                <c:pt idx="28">
                  <c:v>14000000</c:v>
                </c:pt>
                <c:pt idx="29">
                  <c:v>80000000</c:v>
                </c:pt>
                <c:pt idx="30">
                  <c:v>12000000</c:v>
                </c:pt>
                <c:pt idx="31">
                  <c:v>10000000</c:v>
                </c:pt>
                <c:pt idx="32">
                  <c:v>6000000</c:v>
                </c:pt>
                <c:pt idx="33">
                  <c:v>5000000</c:v>
                </c:pt>
                <c:pt idx="34">
                  <c:v>225000</c:v>
                </c:pt>
                <c:pt idx="35">
                  <c:v>5000000</c:v>
                </c:pt>
                <c:pt idx="36">
                  <c:v>5000000</c:v>
                </c:pt>
                <c:pt idx="37">
                  <c:v>10000</c:v>
                </c:pt>
                <c:pt idx="38">
                  <c:v>180000</c:v>
                </c:pt>
                <c:pt idx="39">
                  <c:v>15000000</c:v>
                </c:pt>
                <c:pt idx="40">
                  <c:v>10000000</c:v>
                </c:pt>
                <c:pt idx="41">
                  <c:v>6000000</c:v>
                </c:pt>
                <c:pt idx="42">
                  <c:v>25000000</c:v>
                </c:pt>
                <c:pt idx="43">
                  <c:v>200000</c:v>
                </c:pt>
                <c:pt idx="44">
                  <c:v>250000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80000000</c:v>
                </c:pt>
                <c:pt idx="49">
                  <c:v>8500000</c:v>
                </c:pt>
                <c:pt idx="50">
                  <c:v>18000000</c:v>
                </c:pt>
                <c:pt idx="51">
                  <c:v>38000000</c:v>
                </c:pt>
                <c:pt idx="52">
                  <c:v>18000000</c:v>
                </c:pt>
                <c:pt idx="53">
                  <c:v>10000000</c:v>
                </c:pt>
                <c:pt idx="54">
                  <c:v>15000000</c:v>
                </c:pt>
                <c:pt idx="55">
                  <c:v>9000000</c:v>
                </c:pt>
                <c:pt idx="56">
                  <c:v>8000000</c:v>
                </c:pt>
                <c:pt idx="57">
                  <c:v>36000000</c:v>
                </c:pt>
                <c:pt idx="58">
                  <c:v>10000000</c:v>
                </c:pt>
                <c:pt idx="59">
                  <c:v>18000000</c:v>
                </c:pt>
                <c:pt idx="60">
                  <c:v>17400000</c:v>
                </c:pt>
                <c:pt idx="61">
                  <c:v>8000000</c:v>
                </c:pt>
                <c:pt idx="62">
                  <c:v>7000000</c:v>
                </c:pt>
                <c:pt idx="63">
                  <c:v>9500000</c:v>
                </c:pt>
                <c:pt idx="64">
                  <c:v>20000000</c:v>
                </c:pt>
                <c:pt idx="65">
                  <c:v>8000000</c:v>
                </c:pt>
                <c:pt idx="66">
                  <c:v>15000000</c:v>
                </c:pt>
                <c:pt idx="67">
                  <c:v>45000000</c:v>
                </c:pt>
                <c:pt idx="68">
                  <c:v>9000000</c:v>
                </c:pt>
                <c:pt idx="69">
                  <c:v>2000000</c:v>
                </c:pt>
                <c:pt idx="70">
                  <c:v>6000000</c:v>
                </c:pt>
                <c:pt idx="71">
                  <c:v>24000000</c:v>
                </c:pt>
                <c:pt idx="72">
                  <c:v>45000000</c:v>
                </c:pt>
                <c:pt idx="73">
                  <c:v>12000000</c:v>
                </c:pt>
                <c:pt idx="74">
                  <c:v>18000000</c:v>
                </c:pt>
                <c:pt idx="75">
                  <c:v>70000000</c:v>
                </c:pt>
                <c:pt idx="76">
                  <c:v>23000000</c:v>
                </c:pt>
                <c:pt idx="77">
                  <c:v>5000000</c:v>
                </c:pt>
                <c:pt idx="78">
                  <c:v>21000000</c:v>
                </c:pt>
                <c:pt idx="79">
                  <c:v>9000000</c:v>
                </c:pt>
                <c:pt idx="80">
                  <c:v>14000000</c:v>
                </c:pt>
                <c:pt idx="81">
                  <c:v>18000000</c:v>
                </c:pt>
                <c:pt idx="82">
                  <c:v>15000000</c:v>
                </c:pt>
                <c:pt idx="83">
                  <c:v>24000000</c:v>
                </c:pt>
                <c:pt idx="84">
                  <c:v>3000000</c:v>
                </c:pt>
                <c:pt idx="85">
                  <c:v>38000000</c:v>
                </c:pt>
                <c:pt idx="86">
                  <c:v>40000000</c:v>
                </c:pt>
                <c:pt idx="87">
                  <c:v>26000000</c:v>
                </c:pt>
                <c:pt idx="88">
                  <c:v>24000000</c:v>
                </c:pt>
                <c:pt idx="89">
                  <c:v>15000000</c:v>
                </c:pt>
                <c:pt idx="90">
                  <c:v>75000000</c:v>
                </c:pt>
                <c:pt idx="91">
                  <c:v>10000000</c:v>
                </c:pt>
                <c:pt idx="92">
                  <c:v>15000000</c:v>
                </c:pt>
                <c:pt idx="93">
                  <c:v>10000000</c:v>
                </c:pt>
                <c:pt idx="94">
                  <c:v>5000000</c:v>
                </c:pt>
                <c:pt idx="95">
                  <c:v>23000000</c:v>
                </c:pt>
                <c:pt idx="96">
                  <c:v>30000000</c:v>
                </c:pt>
                <c:pt idx="97">
                  <c:v>35000000</c:v>
                </c:pt>
                <c:pt idx="98">
                  <c:v>28000000</c:v>
                </c:pt>
                <c:pt idx="99">
                  <c:v>9000000</c:v>
                </c:pt>
                <c:pt idx="100">
                  <c:v>25000000</c:v>
                </c:pt>
                <c:pt idx="101">
                  <c:v>16000000</c:v>
                </c:pt>
                <c:pt idx="102">
                  <c:v>16000000</c:v>
                </c:pt>
                <c:pt idx="103">
                  <c:v>25000000</c:v>
                </c:pt>
                <c:pt idx="104">
                  <c:v>24000000</c:v>
                </c:pt>
                <c:pt idx="105">
                  <c:v>22000000</c:v>
                </c:pt>
                <c:pt idx="106">
                  <c:v>20000000</c:v>
                </c:pt>
                <c:pt idx="107">
                  <c:v>11000000</c:v>
                </c:pt>
                <c:pt idx="108">
                  <c:v>19000000</c:v>
                </c:pt>
                <c:pt idx="109">
                  <c:v>60000000</c:v>
                </c:pt>
                <c:pt idx="110">
                  <c:v>52000000</c:v>
                </c:pt>
                <c:pt idx="111">
                  <c:v>35000000</c:v>
                </c:pt>
                <c:pt idx="112">
                  <c:v>13000000</c:v>
                </c:pt>
                <c:pt idx="113">
                  <c:v>32000000</c:v>
                </c:pt>
                <c:pt idx="114">
                  <c:v>1000000</c:v>
                </c:pt>
                <c:pt idx="115">
                  <c:v>34000000</c:v>
                </c:pt>
                <c:pt idx="116">
                  <c:v>21150000</c:v>
                </c:pt>
                <c:pt idx="117">
                  <c:v>40000000</c:v>
                </c:pt>
                <c:pt idx="118">
                  <c:v>11000000</c:v>
                </c:pt>
                <c:pt idx="119">
                  <c:v>30000000</c:v>
                </c:pt>
                <c:pt idx="120">
                  <c:v>65000000</c:v>
                </c:pt>
                <c:pt idx="121">
                  <c:v>36000000</c:v>
                </c:pt>
                <c:pt idx="122">
                  <c:v>28000000</c:v>
                </c:pt>
                <c:pt idx="123">
                  <c:v>90000000</c:v>
                </c:pt>
                <c:pt idx="124">
                  <c:v>13000000</c:v>
                </c:pt>
                <c:pt idx="125">
                  <c:v>50000000</c:v>
                </c:pt>
                <c:pt idx="126">
                  <c:v>30000000</c:v>
                </c:pt>
                <c:pt idx="127">
                  <c:v>40000000</c:v>
                </c:pt>
                <c:pt idx="128">
                  <c:v>40000000</c:v>
                </c:pt>
                <c:pt idx="129">
                  <c:v>15000000</c:v>
                </c:pt>
                <c:pt idx="130">
                  <c:v>15000000</c:v>
                </c:pt>
                <c:pt idx="131">
                  <c:v>60000000</c:v>
                </c:pt>
                <c:pt idx="132">
                  <c:v>75000000</c:v>
                </c:pt>
                <c:pt idx="133">
                  <c:v>10000000</c:v>
                </c:pt>
                <c:pt idx="134">
                  <c:v>40000000</c:v>
                </c:pt>
                <c:pt idx="135">
                  <c:v>40000000</c:v>
                </c:pt>
                <c:pt idx="136">
                  <c:v>44000000</c:v>
                </c:pt>
                <c:pt idx="137">
                  <c:v>42000000</c:v>
                </c:pt>
                <c:pt idx="138">
                  <c:v>14000000</c:v>
                </c:pt>
                <c:pt idx="139">
                  <c:v>23000000</c:v>
                </c:pt>
                <c:pt idx="140">
                  <c:v>35000000</c:v>
                </c:pt>
                <c:pt idx="141">
                  <c:v>38000000</c:v>
                </c:pt>
                <c:pt idx="142">
                  <c:v>10000000</c:v>
                </c:pt>
                <c:pt idx="143">
                  <c:v>60000000</c:v>
                </c:pt>
                <c:pt idx="144">
                  <c:v>33000000</c:v>
                </c:pt>
                <c:pt idx="145">
                  <c:v>15000000</c:v>
                </c:pt>
                <c:pt idx="146">
                  <c:v>30000000</c:v>
                </c:pt>
                <c:pt idx="147">
                  <c:v>15000000</c:v>
                </c:pt>
                <c:pt idx="148">
                  <c:v>45000000</c:v>
                </c:pt>
                <c:pt idx="149">
                  <c:v>76000000</c:v>
                </c:pt>
                <c:pt idx="150">
                  <c:v>22000000</c:v>
                </c:pt>
                <c:pt idx="151">
                  <c:v>22000000</c:v>
                </c:pt>
                <c:pt idx="152">
                  <c:v>65000000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73-4F92-9F05-E73E52A01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77839"/>
        <c:axId val="1693178319"/>
      </c:scatterChart>
      <c:valAx>
        <c:axId val="169317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Budget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78319"/>
        <c:crosses val="autoZero"/>
        <c:crossBetween val="midCat"/>
      </c:valAx>
      <c:valAx>
        <c:axId val="169317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177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Non-US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'Screen&lt;2500'!$AH$2:$AH$154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'Screen&lt;2500'!$S$2:$S$154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A-4542-AD87-B5DA39940BBB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'Screen&lt;2500'!$AH$2:$AH$154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3A-4542-AD87-B5DA3994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988623"/>
        <c:axId val="1804987663"/>
      </c:scatterChart>
      <c:valAx>
        <c:axId val="180498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Non-US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987663"/>
        <c:crosses val="autoZero"/>
        <c:crossBetween val="midCat"/>
      </c:valAx>
      <c:valAx>
        <c:axId val="1804987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988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solidFill>
                  <a:schemeClr val="tx1"/>
                </a:solidFill>
              </a:rPr>
              <a:t>Predicted vs Actual 1st week Box Office.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4548479191750139"/>
          <c:y val="2.5700958220765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'Piecewise for screen &lt;2500'!$E$39</c:f>
              <c:strCache>
                <c:ptCount val="1"/>
                <c:pt idx="0">
                  <c:v>Actual 1st week Box office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'Piecewise for screen &lt;2500'!$C$40:$C$192</c:f>
              <c:numCache>
                <c:formatCode>General</c:formatCode>
                <c:ptCount val="153"/>
                <c:pt idx="0">
                  <c:v>479284.18169291248</c:v>
                </c:pt>
                <c:pt idx="1">
                  <c:v>1823433.8594346438</c:v>
                </c:pt>
                <c:pt idx="2">
                  <c:v>-3020365.7476515202</c:v>
                </c:pt>
                <c:pt idx="3">
                  <c:v>728216.46864713426</c:v>
                </c:pt>
                <c:pt idx="4">
                  <c:v>750035.70406421111</c:v>
                </c:pt>
                <c:pt idx="5">
                  <c:v>-1523291.4260617914</c:v>
                </c:pt>
                <c:pt idx="6">
                  <c:v>2860329.7288285005</c:v>
                </c:pt>
                <c:pt idx="7">
                  <c:v>-308160.49779279204</c:v>
                </c:pt>
                <c:pt idx="8">
                  <c:v>384101.14485617075</c:v>
                </c:pt>
                <c:pt idx="9">
                  <c:v>2200120.4294833606</c:v>
                </c:pt>
                <c:pt idx="10">
                  <c:v>4094554.387532129</c:v>
                </c:pt>
                <c:pt idx="11">
                  <c:v>750240.58033456956</c:v>
                </c:pt>
                <c:pt idx="12">
                  <c:v>-2286858.7119006561</c:v>
                </c:pt>
                <c:pt idx="13">
                  <c:v>2095327.7602747339</c:v>
                </c:pt>
                <c:pt idx="14">
                  <c:v>1974158.6258105347</c:v>
                </c:pt>
                <c:pt idx="15">
                  <c:v>58267.000000001397</c:v>
                </c:pt>
                <c:pt idx="16">
                  <c:v>769168.75724882795</c:v>
                </c:pt>
                <c:pt idx="17">
                  <c:v>-62482.705795222195</c:v>
                </c:pt>
                <c:pt idx="18">
                  <c:v>1651077.229954035</c:v>
                </c:pt>
                <c:pt idx="19">
                  <c:v>-2221324.8324147281</c:v>
                </c:pt>
                <c:pt idx="20">
                  <c:v>-1552688.3928833958</c:v>
                </c:pt>
                <c:pt idx="21">
                  <c:v>-611640.63867438212</c:v>
                </c:pt>
                <c:pt idx="22">
                  <c:v>-672469.41807491379</c:v>
                </c:pt>
                <c:pt idx="23">
                  <c:v>-2042068.3954936936</c:v>
                </c:pt>
                <c:pt idx="24">
                  <c:v>1965212.399779923</c:v>
                </c:pt>
                <c:pt idx="25">
                  <c:v>334425.63139261678</c:v>
                </c:pt>
                <c:pt idx="26">
                  <c:v>2006072.5777346278</c:v>
                </c:pt>
                <c:pt idx="27">
                  <c:v>2646473.5550068598</c:v>
                </c:pt>
                <c:pt idx="28">
                  <c:v>-2310544.5876785135</c:v>
                </c:pt>
                <c:pt idx="29">
                  <c:v>1875960.4854626718</c:v>
                </c:pt>
                <c:pt idx="30">
                  <c:v>-785897.80129853915</c:v>
                </c:pt>
                <c:pt idx="31">
                  <c:v>-2671224.4032869306</c:v>
                </c:pt>
                <c:pt idx="32">
                  <c:v>1703794.7427730137</c:v>
                </c:pt>
                <c:pt idx="33">
                  <c:v>221797.75723598455</c:v>
                </c:pt>
                <c:pt idx="34">
                  <c:v>-1532990.1241379844</c:v>
                </c:pt>
                <c:pt idx="35">
                  <c:v>-274812.01627142052</c:v>
                </c:pt>
                <c:pt idx="36">
                  <c:v>3138883.5357282278</c:v>
                </c:pt>
                <c:pt idx="37">
                  <c:v>129322.48470210307</c:v>
                </c:pt>
                <c:pt idx="38">
                  <c:v>712450.53570146067</c:v>
                </c:pt>
                <c:pt idx="39">
                  <c:v>6674153.8741374789</c:v>
                </c:pt>
                <c:pt idx="40">
                  <c:v>-858372.5302080689</c:v>
                </c:pt>
                <c:pt idx="41">
                  <c:v>1426957.2282192898</c:v>
                </c:pt>
                <c:pt idx="42">
                  <c:v>-1240666.3374904483</c:v>
                </c:pt>
                <c:pt idx="43">
                  <c:v>-2683096.9580141427</c:v>
                </c:pt>
                <c:pt idx="44">
                  <c:v>-488402.18540734588</c:v>
                </c:pt>
                <c:pt idx="45">
                  <c:v>-192849.53570145858</c:v>
                </c:pt>
                <c:pt idx="46">
                  <c:v>-1834408.6998237609</c:v>
                </c:pt>
                <c:pt idx="47">
                  <c:v>-2042142.2085342228</c:v>
                </c:pt>
                <c:pt idx="48">
                  <c:v>2078124.8376160576</c:v>
                </c:pt>
                <c:pt idx="49">
                  <c:v>-1085802.3944991033</c:v>
                </c:pt>
                <c:pt idx="50">
                  <c:v>-1522633.5778874443</c:v>
                </c:pt>
                <c:pt idx="51">
                  <c:v>3836202.4487938448</c:v>
                </c:pt>
                <c:pt idx="52">
                  <c:v>992867.27302125562</c:v>
                </c:pt>
                <c:pt idx="53">
                  <c:v>-822902.30346919247</c:v>
                </c:pt>
                <c:pt idx="54">
                  <c:v>1506370.1254438641</c:v>
                </c:pt>
                <c:pt idx="55">
                  <c:v>642328.92000901117</c:v>
                </c:pt>
                <c:pt idx="56">
                  <c:v>-108829.54120409675</c:v>
                </c:pt>
                <c:pt idx="57">
                  <c:v>4932191.5530676153</c:v>
                </c:pt>
                <c:pt idx="58">
                  <c:v>2472721.6779749431</c:v>
                </c:pt>
                <c:pt idx="59">
                  <c:v>3203824.3002085704</c:v>
                </c:pt>
                <c:pt idx="60">
                  <c:v>4422312.2924223738</c:v>
                </c:pt>
                <c:pt idx="61">
                  <c:v>3829098.962531352</c:v>
                </c:pt>
                <c:pt idx="62">
                  <c:v>1300550.1322815854</c:v>
                </c:pt>
                <c:pt idx="63">
                  <c:v>4245700.1133932192</c:v>
                </c:pt>
                <c:pt idx="64">
                  <c:v>8945967.0418000352</c:v>
                </c:pt>
                <c:pt idx="65">
                  <c:v>10179809.479807492</c:v>
                </c:pt>
                <c:pt idx="66">
                  <c:v>6488127.8996690912</c:v>
                </c:pt>
                <c:pt idx="67">
                  <c:v>8958276.5374442972</c:v>
                </c:pt>
                <c:pt idx="68">
                  <c:v>7772669.9302479289</c:v>
                </c:pt>
                <c:pt idx="69">
                  <c:v>5788422.8028145991</c:v>
                </c:pt>
                <c:pt idx="70">
                  <c:v>5216429.0557932779</c:v>
                </c:pt>
                <c:pt idx="71">
                  <c:v>9570837.4435649887</c:v>
                </c:pt>
                <c:pt idx="72">
                  <c:v>8394480.8052588571</c:v>
                </c:pt>
                <c:pt idx="73">
                  <c:v>8526513.546817923</c:v>
                </c:pt>
                <c:pt idx="74">
                  <c:v>7813260.8154183524</c:v>
                </c:pt>
                <c:pt idx="75">
                  <c:v>10804803.813378725</c:v>
                </c:pt>
                <c:pt idx="76">
                  <c:v>4108479.729088475</c:v>
                </c:pt>
                <c:pt idx="77">
                  <c:v>5344731.5099644344</c:v>
                </c:pt>
                <c:pt idx="78">
                  <c:v>6639924.0898504574</c:v>
                </c:pt>
                <c:pt idx="79">
                  <c:v>8840937.1280095857</c:v>
                </c:pt>
                <c:pt idx="80">
                  <c:v>7250004.8378127925</c:v>
                </c:pt>
                <c:pt idx="81">
                  <c:v>6335608.6484830668</c:v>
                </c:pt>
                <c:pt idx="82">
                  <c:v>8003909.596721435</c:v>
                </c:pt>
                <c:pt idx="83">
                  <c:v>8511338.1346214488</c:v>
                </c:pt>
                <c:pt idx="84">
                  <c:v>7167858.8420985062</c:v>
                </c:pt>
                <c:pt idx="85">
                  <c:v>7678284.3192696404</c:v>
                </c:pt>
                <c:pt idx="86">
                  <c:v>4392004.2745409459</c:v>
                </c:pt>
                <c:pt idx="87">
                  <c:v>10381085.529277459</c:v>
                </c:pt>
                <c:pt idx="88">
                  <c:v>7912621.2092646016</c:v>
                </c:pt>
                <c:pt idx="89">
                  <c:v>8509471.861774452</c:v>
                </c:pt>
                <c:pt idx="90">
                  <c:v>5263189.2257908294</c:v>
                </c:pt>
                <c:pt idx="91">
                  <c:v>6671866.5811123289</c:v>
                </c:pt>
                <c:pt idx="92">
                  <c:v>9508922.8507609721</c:v>
                </c:pt>
                <c:pt idx="93">
                  <c:v>5933145.6180193108</c:v>
                </c:pt>
                <c:pt idx="94">
                  <c:v>7561394.6619810807</c:v>
                </c:pt>
                <c:pt idx="95">
                  <c:v>11970908.887626192</c:v>
                </c:pt>
                <c:pt idx="96">
                  <c:v>11861775.84620275</c:v>
                </c:pt>
                <c:pt idx="97">
                  <c:v>12396803.335680692</c:v>
                </c:pt>
                <c:pt idx="98">
                  <c:v>8531434.9519570488</c:v>
                </c:pt>
                <c:pt idx="99">
                  <c:v>11378372.741185665</c:v>
                </c:pt>
                <c:pt idx="100">
                  <c:v>8787700.2019300461</c:v>
                </c:pt>
                <c:pt idx="101">
                  <c:v>7348048.3281175504</c:v>
                </c:pt>
                <c:pt idx="102">
                  <c:v>10486152.468388954</c:v>
                </c:pt>
                <c:pt idx="103">
                  <c:v>10218638.228098951</c:v>
                </c:pt>
                <c:pt idx="104">
                  <c:v>10701903.525943661</c:v>
                </c:pt>
                <c:pt idx="105">
                  <c:v>7136531.2531877542</c:v>
                </c:pt>
                <c:pt idx="106">
                  <c:v>9710348.1137952525</c:v>
                </c:pt>
                <c:pt idx="107">
                  <c:v>7102997.3437140081</c:v>
                </c:pt>
                <c:pt idx="108">
                  <c:v>10836985.164755708</c:v>
                </c:pt>
                <c:pt idx="109">
                  <c:v>13577000.898559188</c:v>
                </c:pt>
                <c:pt idx="110">
                  <c:v>12722782.114971263</c:v>
                </c:pt>
                <c:pt idx="111">
                  <c:v>12446327.615692262</c:v>
                </c:pt>
                <c:pt idx="112">
                  <c:v>9443028.8414598778</c:v>
                </c:pt>
                <c:pt idx="113">
                  <c:v>12434040.068234209</c:v>
                </c:pt>
                <c:pt idx="114">
                  <c:v>10595795.069364071</c:v>
                </c:pt>
                <c:pt idx="115">
                  <c:v>10370686.659891548</c:v>
                </c:pt>
                <c:pt idx="116">
                  <c:v>8910348.3799647074</c:v>
                </c:pt>
                <c:pt idx="117">
                  <c:v>13086933.392853137</c:v>
                </c:pt>
                <c:pt idx="118">
                  <c:v>9467599.9840202052</c:v>
                </c:pt>
                <c:pt idx="119">
                  <c:v>12759582.657235175</c:v>
                </c:pt>
                <c:pt idx="120">
                  <c:v>11592528.892844561</c:v>
                </c:pt>
                <c:pt idx="121">
                  <c:v>13894511.116154067</c:v>
                </c:pt>
                <c:pt idx="122">
                  <c:v>11784796.332608372</c:v>
                </c:pt>
                <c:pt idx="123">
                  <c:v>7644992.0189592522</c:v>
                </c:pt>
                <c:pt idx="124">
                  <c:v>13822837.074619448</c:v>
                </c:pt>
                <c:pt idx="125">
                  <c:v>9244634.9652423188</c:v>
                </c:pt>
                <c:pt idx="126">
                  <c:v>12652546.331230298</c:v>
                </c:pt>
                <c:pt idx="127">
                  <c:v>12278556.938111287</c:v>
                </c:pt>
                <c:pt idx="128">
                  <c:v>11492280.221265784</c:v>
                </c:pt>
                <c:pt idx="129">
                  <c:v>9144276.4349371269</c:v>
                </c:pt>
                <c:pt idx="130">
                  <c:v>10628169.999016067</c:v>
                </c:pt>
                <c:pt idx="131">
                  <c:v>11647740.832905538</c:v>
                </c:pt>
                <c:pt idx="132">
                  <c:v>13611375.638812115</c:v>
                </c:pt>
                <c:pt idx="133">
                  <c:v>10536354.526567984</c:v>
                </c:pt>
                <c:pt idx="134">
                  <c:v>13741709.891980192</c:v>
                </c:pt>
                <c:pt idx="135">
                  <c:v>15921035.556774456</c:v>
                </c:pt>
                <c:pt idx="136">
                  <c:v>14914275.275507553</c:v>
                </c:pt>
                <c:pt idx="137">
                  <c:v>15036009.746851301</c:v>
                </c:pt>
                <c:pt idx="138">
                  <c:v>9968392.3205623087</c:v>
                </c:pt>
                <c:pt idx="139">
                  <c:v>10265261.738126462</c:v>
                </c:pt>
                <c:pt idx="140">
                  <c:v>11787208.643619997</c:v>
                </c:pt>
                <c:pt idx="141">
                  <c:v>14481609.244933115</c:v>
                </c:pt>
                <c:pt idx="142">
                  <c:v>10499472.963177292</c:v>
                </c:pt>
                <c:pt idx="143">
                  <c:v>14284687.635401474</c:v>
                </c:pt>
                <c:pt idx="144">
                  <c:v>14952773.870848207</c:v>
                </c:pt>
                <c:pt idx="145">
                  <c:v>14114653.423902752</c:v>
                </c:pt>
                <c:pt idx="146">
                  <c:v>14166124.917807771</c:v>
                </c:pt>
                <c:pt idx="147">
                  <c:v>12971182.107699521</c:v>
                </c:pt>
                <c:pt idx="148">
                  <c:v>13174195.627673976</c:v>
                </c:pt>
                <c:pt idx="149">
                  <c:v>10710782.75090139</c:v>
                </c:pt>
                <c:pt idx="150">
                  <c:v>9778252.8563490864</c:v>
                </c:pt>
                <c:pt idx="151">
                  <c:v>11075279.047965361</c:v>
                </c:pt>
                <c:pt idx="152">
                  <c:v>9538187.8322124351</c:v>
                </c:pt>
              </c:numCache>
            </c:numRef>
          </c:xVal>
          <c:yVal>
            <c:numRef>
              <c:f>'Piecewise for screen &lt;2500'!$E$40:$E$192</c:f>
              <c:numCache>
                <c:formatCode>General</c:formatCode>
                <c:ptCount val="153"/>
                <c:pt idx="0">
                  <c:v>56388</c:v>
                </c:pt>
                <c:pt idx="1">
                  <c:v>7123</c:v>
                </c:pt>
                <c:pt idx="2">
                  <c:v>19541</c:v>
                </c:pt>
                <c:pt idx="3">
                  <c:v>9730</c:v>
                </c:pt>
                <c:pt idx="4">
                  <c:v>47934</c:v>
                </c:pt>
                <c:pt idx="5">
                  <c:v>36855</c:v>
                </c:pt>
                <c:pt idx="6">
                  <c:v>99151</c:v>
                </c:pt>
                <c:pt idx="7">
                  <c:v>82668</c:v>
                </c:pt>
                <c:pt idx="8">
                  <c:v>92181</c:v>
                </c:pt>
                <c:pt idx="9">
                  <c:v>39588</c:v>
                </c:pt>
                <c:pt idx="10">
                  <c:v>317552</c:v>
                </c:pt>
                <c:pt idx="11">
                  <c:v>501360</c:v>
                </c:pt>
                <c:pt idx="12">
                  <c:v>40375</c:v>
                </c:pt>
                <c:pt idx="13">
                  <c:v>97471</c:v>
                </c:pt>
                <c:pt idx="14">
                  <c:v>87964</c:v>
                </c:pt>
                <c:pt idx="15">
                  <c:v>58267</c:v>
                </c:pt>
                <c:pt idx="16">
                  <c:v>332155</c:v>
                </c:pt>
                <c:pt idx="17">
                  <c:v>130014</c:v>
                </c:pt>
                <c:pt idx="18">
                  <c:v>94662</c:v>
                </c:pt>
                <c:pt idx="19">
                  <c:v>18006</c:v>
                </c:pt>
                <c:pt idx="20">
                  <c:v>34144</c:v>
                </c:pt>
                <c:pt idx="21">
                  <c:v>134783</c:v>
                </c:pt>
                <c:pt idx="22">
                  <c:v>113857</c:v>
                </c:pt>
                <c:pt idx="23">
                  <c:v>149334</c:v>
                </c:pt>
                <c:pt idx="24">
                  <c:v>93898</c:v>
                </c:pt>
                <c:pt idx="25">
                  <c:v>83346</c:v>
                </c:pt>
                <c:pt idx="26">
                  <c:v>160698</c:v>
                </c:pt>
                <c:pt idx="27">
                  <c:v>249471</c:v>
                </c:pt>
                <c:pt idx="28">
                  <c:v>22639</c:v>
                </c:pt>
                <c:pt idx="29">
                  <c:v>154122</c:v>
                </c:pt>
                <c:pt idx="30">
                  <c:v>51783</c:v>
                </c:pt>
                <c:pt idx="31">
                  <c:v>189545</c:v>
                </c:pt>
                <c:pt idx="32">
                  <c:v>380037</c:v>
                </c:pt>
                <c:pt idx="33">
                  <c:v>24081</c:v>
                </c:pt>
                <c:pt idx="34">
                  <c:v>100613</c:v>
                </c:pt>
                <c:pt idx="35">
                  <c:v>323117</c:v>
                </c:pt>
                <c:pt idx="36">
                  <c:v>352243</c:v>
                </c:pt>
                <c:pt idx="37">
                  <c:v>60187</c:v>
                </c:pt>
                <c:pt idx="38">
                  <c:v>72893</c:v>
                </c:pt>
                <c:pt idx="39">
                  <c:v>1066653</c:v>
                </c:pt>
                <c:pt idx="40">
                  <c:v>263873</c:v>
                </c:pt>
                <c:pt idx="41">
                  <c:v>322875</c:v>
                </c:pt>
                <c:pt idx="42">
                  <c:v>145410</c:v>
                </c:pt>
                <c:pt idx="43">
                  <c:v>268918</c:v>
                </c:pt>
                <c:pt idx="44">
                  <c:v>380054</c:v>
                </c:pt>
                <c:pt idx="45">
                  <c:v>446708</c:v>
                </c:pt>
                <c:pt idx="46">
                  <c:v>147274</c:v>
                </c:pt>
                <c:pt idx="47">
                  <c:v>170883.00000000023</c:v>
                </c:pt>
                <c:pt idx="48">
                  <c:v>3603584</c:v>
                </c:pt>
                <c:pt idx="49">
                  <c:v>208871</c:v>
                </c:pt>
                <c:pt idx="50">
                  <c:v>266035</c:v>
                </c:pt>
                <c:pt idx="51">
                  <c:v>3403395</c:v>
                </c:pt>
                <c:pt idx="52">
                  <c:v>2394060</c:v>
                </c:pt>
                <c:pt idx="53">
                  <c:v>895004</c:v>
                </c:pt>
                <c:pt idx="54">
                  <c:v>2565472</c:v>
                </c:pt>
                <c:pt idx="55">
                  <c:v>1763256</c:v>
                </c:pt>
                <c:pt idx="56">
                  <c:v>2364243</c:v>
                </c:pt>
                <c:pt idx="57">
                  <c:v>1800025</c:v>
                </c:pt>
                <c:pt idx="58">
                  <c:v>2004734</c:v>
                </c:pt>
                <c:pt idx="59">
                  <c:v>5003719</c:v>
                </c:pt>
                <c:pt idx="60">
                  <c:v>2520390</c:v>
                </c:pt>
                <c:pt idx="61">
                  <c:v>2652454</c:v>
                </c:pt>
                <c:pt idx="62">
                  <c:v>2152431</c:v>
                </c:pt>
                <c:pt idx="63">
                  <c:v>4560230</c:v>
                </c:pt>
                <c:pt idx="64">
                  <c:v>8548884</c:v>
                </c:pt>
                <c:pt idx="65">
                  <c:v>7023025</c:v>
                </c:pt>
                <c:pt idx="66">
                  <c:v>10340276</c:v>
                </c:pt>
                <c:pt idx="67">
                  <c:v>7437045</c:v>
                </c:pt>
                <c:pt idx="68">
                  <c:v>7934602</c:v>
                </c:pt>
                <c:pt idx="69">
                  <c:v>4950371</c:v>
                </c:pt>
                <c:pt idx="70">
                  <c:v>12501608</c:v>
                </c:pt>
                <c:pt idx="71">
                  <c:v>8893781</c:v>
                </c:pt>
                <c:pt idx="72">
                  <c:v>4176466</c:v>
                </c:pt>
                <c:pt idx="73">
                  <c:v>6620388</c:v>
                </c:pt>
                <c:pt idx="74">
                  <c:v>5861284</c:v>
                </c:pt>
                <c:pt idx="75">
                  <c:v>17795824</c:v>
                </c:pt>
                <c:pt idx="76">
                  <c:v>5500513</c:v>
                </c:pt>
                <c:pt idx="77">
                  <c:v>3887435</c:v>
                </c:pt>
                <c:pt idx="78">
                  <c:v>3035813</c:v>
                </c:pt>
                <c:pt idx="79">
                  <c:v>7067082</c:v>
                </c:pt>
                <c:pt idx="80">
                  <c:v>3197438</c:v>
                </c:pt>
                <c:pt idx="81">
                  <c:v>3414834</c:v>
                </c:pt>
                <c:pt idx="82">
                  <c:v>7138344</c:v>
                </c:pt>
                <c:pt idx="83">
                  <c:v>4495344</c:v>
                </c:pt>
                <c:pt idx="84">
                  <c:v>3190358</c:v>
                </c:pt>
                <c:pt idx="85">
                  <c:v>9002643</c:v>
                </c:pt>
                <c:pt idx="86">
                  <c:v>3072759</c:v>
                </c:pt>
                <c:pt idx="87">
                  <c:v>15132235</c:v>
                </c:pt>
                <c:pt idx="88">
                  <c:v>13070833</c:v>
                </c:pt>
                <c:pt idx="89">
                  <c:v>5716351</c:v>
                </c:pt>
                <c:pt idx="90">
                  <c:v>3212597</c:v>
                </c:pt>
                <c:pt idx="91">
                  <c:v>5220486</c:v>
                </c:pt>
                <c:pt idx="92">
                  <c:v>7800008</c:v>
                </c:pt>
                <c:pt idx="93">
                  <c:v>4291115</c:v>
                </c:pt>
                <c:pt idx="94">
                  <c:v>5393461</c:v>
                </c:pt>
                <c:pt idx="95">
                  <c:v>15793842</c:v>
                </c:pt>
                <c:pt idx="96">
                  <c:v>26654715</c:v>
                </c:pt>
                <c:pt idx="97">
                  <c:v>16412063</c:v>
                </c:pt>
                <c:pt idx="98">
                  <c:v>9640465</c:v>
                </c:pt>
                <c:pt idx="99">
                  <c:v>8991634</c:v>
                </c:pt>
                <c:pt idx="100">
                  <c:v>3816225</c:v>
                </c:pt>
                <c:pt idx="101">
                  <c:v>7306131</c:v>
                </c:pt>
                <c:pt idx="102">
                  <c:v>10962780</c:v>
                </c:pt>
                <c:pt idx="103">
                  <c:v>7241606</c:v>
                </c:pt>
                <c:pt idx="104">
                  <c:v>10244172</c:v>
                </c:pt>
                <c:pt idx="105">
                  <c:v>6469827</c:v>
                </c:pt>
                <c:pt idx="106">
                  <c:v>9338682</c:v>
                </c:pt>
                <c:pt idx="107">
                  <c:v>6819960</c:v>
                </c:pt>
                <c:pt idx="108">
                  <c:v>2409161</c:v>
                </c:pt>
                <c:pt idx="109">
                  <c:v>14580353</c:v>
                </c:pt>
                <c:pt idx="110">
                  <c:v>4295595</c:v>
                </c:pt>
                <c:pt idx="111">
                  <c:v>8709522</c:v>
                </c:pt>
                <c:pt idx="112">
                  <c:v>18946076</c:v>
                </c:pt>
                <c:pt idx="113">
                  <c:v>17012365</c:v>
                </c:pt>
                <c:pt idx="114">
                  <c:v>5850566</c:v>
                </c:pt>
                <c:pt idx="115">
                  <c:v>3415172</c:v>
                </c:pt>
                <c:pt idx="116">
                  <c:v>9247560</c:v>
                </c:pt>
                <c:pt idx="117">
                  <c:v>12231496</c:v>
                </c:pt>
                <c:pt idx="118">
                  <c:v>7005572</c:v>
                </c:pt>
                <c:pt idx="119">
                  <c:v>11402187</c:v>
                </c:pt>
                <c:pt idx="120">
                  <c:v>19533462</c:v>
                </c:pt>
                <c:pt idx="121">
                  <c:v>10324154</c:v>
                </c:pt>
                <c:pt idx="122">
                  <c:v>14238506</c:v>
                </c:pt>
                <c:pt idx="123">
                  <c:v>3898070</c:v>
                </c:pt>
                <c:pt idx="124">
                  <c:v>30872184</c:v>
                </c:pt>
                <c:pt idx="125">
                  <c:v>3906611</c:v>
                </c:pt>
                <c:pt idx="126">
                  <c:v>17900754</c:v>
                </c:pt>
                <c:pt idx="127">
                  <c:v>15501007</c:v>
                </c:pt>
                <c:pt idx="128">
                  <c:v>12650890</c:v>
                </c:pt>
                <c:pt idx="129">
                  <c:v>8789434</c:v>
                </c:pt>
                <c:pt idx="130">
                  <c:v>5140217</c:v>
                </c:pt>
                <c:pt idx="131">
                  <c:v>7658418</c:v>
                </c:pt>
                <c:pt idx="132">
                  <c:v>19707262</c:v>
                </c:pt>
                <c:pt idx="133">
                  <c:v>12027702</c:v>
                </c:pt>
                <c:pt idx="134">
                  <c:v>8824448</c:v>
                </c:pt>
                <c:pt idx="135">
                  <c:v>11780319</c:v>
                </c:pt>
                <c:pt idx="136">
                  <c:v>29642499</c:v>
                </c:pt>
                <c:pt idx="137">
                  <c:v>13597785</c:v>
                </c:pt>
                <c:pt idx="138">
                  <c:v>5670555</c:v>
                </c:pt>
                <c:pt idx="139">
                  <c:v>12429018</c:v>
                </c:pt>
                <c:pt idx="140">
                  <c:v>7211221</c:v>
                </c:pt>
                <c:pt idx="141">
                  <c:v>12324027</c:v>
                </c:pt>
                <c:pt idx="142">
                  <c:v>22479145</c:v>
                </c:pt>
                <c:pt idx="143">
                  <c:v>26398340</c:v>
                </c:pt>
                <c:pt idx="144">
                  <c:v>24069071</c:v>
                </c:pt>
                <c:pt idx="145">
                  <c:v>13748410</c:v>
                </c:pt>
                <c:pt idx="146">
                  <c:v>6344538</c:v>
                </c:pt>
                <c:pt idx="147">
                  <c:v>10622569</c:v>
                </c:pt>
                <c:pt idx="148">
                  <c:v>9784389</c:v>
                </c:pt>
                <c:pt idx="149">
                  <c:v>12140180</c:v>
                </c:pt>
                <c:pt idx="150">
                  <c:v>2012205</c:v>
                </c:pt>
                <c:pt idx="151">
                  <c:v>9376493</c:v>
                </c:pt>
                <c:pt idx="152">
                  <c:v>5657848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A-4361-9973-1E4BCAEE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54943"/>
        <c:axId val="1686255903"/>
      </c:scatterChart>
      <c:valAx>
        <c:axId val="168625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 1st Week</a:t>
                </a:r>
                <a:r>
                  <a:rPr lang="en-IN" baseline="0"/>
                  <a:t> box office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55903"/>
        <c:crosses val="autoZero"/>
        <c:crossBetween val="midCat"/>
      </c:valAx>
      <c:valAx>
        <c:axId val="16862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Actual 1st week</a:t>
                </a:r>
                <a:r>
                  <a:rPr lang="en-IN" baseline="0"/>
                  <a:t> Box office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25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No. Critics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&gt;=2500'!$T$2:$T$81</c:f>
              <c:numCache>
                <c:formatCode>General</c:formatCode>
                <c:ptCount val="80"/>
                <c:pt idx="0">
                  <c:v>170</c:v>
                </c:pt>
                <c:pt idx="1">
                  <c:v>163</c:v>
                </c:pt>
                <c:pt idx="2">
                  <c:v>89</c:v>
                </c:pt>
                <c:pt idx="3">
                  <c:v>131</c:v>
                </c:pt>
                <c:pt idx="4">
                  <c:v>101</c:v>
                </c:pt>
                <c:pt idx="5">
                  <c:v>139</c:v>
                </c:pt>
                <c:pt idx="6">
                  <c:v>125</c:v>
                </c:pt>
                <c:pt idx="7">
                  <c:v>108</c:v>
                </c:pt>
                <c:pt idx="8">
                  <c:v>111</c:v>
                </c:pt>
                <c:pt idx="9">
                  <c:v>176</c:v>
                </c:pt>
                <c:pt idx="10">
                  <c:v>130</c:v>
                </c:pt>
                <c:pt idx="11">
                  <c:v>188</c:v>
                </c:pt>
                <c:pt idx="12">
                  <c:v>67</c:v>
                </c:pt>
                <c:pt idx="13">
                  <c:v>194</c:v>
                </c:pt>
                <c:pt idx="14">
                  <c:v>130</c:v>
                </c:pt>
                <c:pt idx="15">
                  <c:v>157</c:v>
                </c:pt>
                <c:pt idx="16">
                  <c:v>179</c:v>
                </c:pt>
                <c:pt idx="17">
                  <c:v>71</c:v>
                </c:pt>
                <c:pt idx="18">
                  <c:v>100</c:v>
                </c:pt>
                <c:pt idx="19">
                  <c:v>179</c:v>
                </c:pt>
                <c:pt idx="20">
                  <c:v>44</c:v>
                </c:pt>
                <c:pt idx="21">
                  <c:v>113</c:v>
                </c:pt>
                <c:pt idx="22">
                  <c:v>74</c:v>
                </c:pt>
                <c:pt idx="23">
                  <c:v>147</c:v>
                </c:pt>
                <c:pt idx="24">
                  <c:v>52</c:v>
                </c:pt>
                <c:pt idx="25">
                  <c:v>47</c:v>
                </c:pt>
                <c:pt idx="26">
                  <c:v>139</c:v>
                </c:pt>
                <c:pt idx="27">
                  <c:v>35</c:v>
                </c:pt>
                <c:pt idx="28">
                  <c:v>71</c:v>
                </c:pt>
                <c:pt idx="29">
                  <c:v>155</c:v>
                </c:pt>
                <c:pt idx="30">
                  <c:v>139</c:v>
                </c:pt>
                <c:pt idx="31">
                  <c:v>78</c:v>
                </c:pt>
                <c:pt idx="32">
                  <c:v>141</c:v>
                </c:pt>
                <c:pt idx="33">
                  <c:v>255</c:v>
                </c:pt>
                <c:pt idx="34">
                  <c:v>159</c:v>
                </c:pt>
                <c:pt idx="35">
                  <c:v>77</c:v>
                </c:pt>
                <c:pt idx="36">
                  <c:v>144</c:v>
                </c:pt>
                <c:pt idx="37">
                  <c:v>110</c:v>
                </c:pt>
                <c:pt idx="38">
                  <c:v>118</c:v>
                </c:pt>
                <c:pt idx="39">
                  <c:v>123</c:v>
                </c:pt>
                <c:pt idx="40">
                  <c:v>214</c:v>
                </c:pt>
                <c:pt idx="41">
                  <c:v>113</c:v>
                </c:pt>
                <c:pt idx="42">
                  <c:v>80</c:v>
                </c:pt>
                <c:pt idx="43">
                  <c:v>122</c:v>
                </c:pt>
                <c:pt idx="44">
                  <c:v>108</c:v>
                </c:pt>
                <c:pt idx="45">
                  <c:v>170</c:v>
                </c:pt>
                <c:pt idx="46">
                  <c:v>200</c:v>
                </c:pt>
                <c:pt idx="47">
                  <c:v>95</c:v>
                </c:pt>
                <c:pt idx="48">
                  <c:v>223</c:v>
                </c:pt>
                <c:pt idx="49">
                  <c:v>105</c:v>
                </c:pt>
                <c:pt idx="50">
                  <c:v>162</c:v>
                </c:pt>
                <c:pt idx="51">
                  <c:v>108</c:v>
                </c:pt>
                <c:pt idx="52">
                  <c:v>168</c:v>
                </c:pt>
                <c:pt idx="53">
                  <c:v>42</c:v>
                </c:pt>
                <c:pt idx="54">
                  <c:v>290</c:v>
                </c:pt>
                <c:pt idx="55">
                  <c:v>137</c:v>
                </c:pt>
                <c:pt idx="56">
                  <c:v>233</c:v>
                </c:pt>
                <c:pt idx="57">
                  <c:v>144</c:v>
                </c:pt>
                <c:pt idx="58">
                  <c:v>178</c:v>
                </c:pt>
                <c:pt idx="59">
                  <c:v>150</c:v>
                </c:pt>
                <c:pt idx="60">
                  <c:v>176</c:v>
                </c:pt>
                <c:pt idx="61">
                  <c:v>314</c:v>
                </c:pt>
                <c:pt idx="62">
                  <c:v>204</c:v>
                </c:pt>
                <c:pt idx="63">
                  <c:v>71</c:v>
                </c:pt>
                <c:pt idx="64">
                  <c:v>205</c:v>
                </c:pt>
                <c:pt idx="65">
                  <c:v>202</c:v>
                </c:pt>
                <c:pt idx="66">
                  <c:v>121</c:v>
                </c:pt>
                <c:pt idx="67">
                  <c:v>172</c:v>
                </c:pt>
                <c:pt idx="68">
                  <c:v>145</c:v>
                </c:pt>
                <c:pt idx="69">
                  <c:v>218</c:v>
                </c:pt>
                <c:pt idx="70">
                  <c:v>108</c:v>
                </c:pt>
                <c:pt idx="71">
                  <c:v>251</c:v>
                </c:pt>
                <c:pt idx="72">
                  <c:v>118</c:v>
                </c:pt>
                <c:pt idx="73">
                  <c:v>159</c:v>
                </c:pt>
                <c:pt idx="74">
                  <c:v>172</c:v>
                </c:pt>
                <c:pt idx="75">
                  <c:v>164</c:v>
                </c:pt>
                <c:pt idx="76">
                  <c:v>178</c:v>
                </c:pt>
                <c:pt idx="77">
                  <c:v>240</c:v>
                </c:pt>
                <c:pt idx="78">
                  <c:v>195</c:v>
                </c:pt>
                <c:pt idx="79">
                  <c:v>221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8-4755-A24F-2CEBEF88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13311"/>
        <c:axId val="1413414271"/>
      </c:scatterChart>
      <c:valAx>
        <c:axId val="141341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 Critics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414271"/>
        <c:crosses val="autoZero"/>
        <c:crossBetween val="midCat"/>
      </c:valAx>
      <c:valAx>
        <c:axId val="1413414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413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1st wk screens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&gt;=2500'!$U$2:$U$81</c:f>
              <c:numCache>
                <c:formatCode>General</c:formatCode>
                <c:ptCount val="80"/>
                <c:pt idx="0">
                  <c:v>2505</c:v>
                </c:pt>
                <c:pt idx="1">
                  <c:v>2516</c:v>
                </c:pt>
                <c:pt idx="2">
                  <c:v>2521</c:v>
                </c:pt>
                <c:pt idx="3">
                  <c:v>2523</c:v>
                </c:pt>
                <c:pt idx="4">
                  <c:v>2524</c:v>
                </c:pt>
                <c:pt idx="5">
                  <c:v>2530</c:v>
                </c:pt>
                <c:pt idx="6">
                  <c:v>2530</c:v>
                </c:pt>
                <c:pt idx="7">
                  <c:v>2539</c:v>
                </c:pt>
                <c:pt idx="8">
                  <c:v>2545</c:v>
                </c:pt>
                <c:pt idx="9">
                  <c:v>2547</c:v>
                </c:pt>
                <c:pt idx="10">
                  <c:v>2568</c:v>
                </c:pt>
                <c:pt idx="11">
                  <c:v>2583</c:v>
                </c:pt>
                <c:pt idx="12">
                  <c:v>2585</c:v>
                </c:pt>
                <c:pt idx="13">
                  <c:v>2587</c:v>
                </c:pt>
                <c:pt idx="14">
                  <c:v>2602</c:v>
                </c:pt>
                <c:pt idx="15">
                  <c:v>2611</c:v>
                </c:pt>
                <c:pt idx="16">
                  <c:v>2614</c:v>
                </c:pt>
                <c:pt idx="17">
                  <c:v>2617</c:v>
                </c:pt>
                <c:pt idx="18">
                  <c:v>2618</c:v>
                </c:pt>
                <c:pt idx="19">
                  <c:v>2621</c:v>
                </c:pt>
                <c:pt idx="20">
                  <c:v>2624</c:v>
                </c:pt>
                <c:pt idx="21">
                  <c:v>2630</c:v>
                </c:pt>
                <c:pt idx="22">
                  <c:v>2638</c:v>
                </c:pt>
                <c:pt idx="23">
                  <c:v>2653</c:v>
                </c:pt>
                <c:pt idx="24">
                  <c:v>2656</c:v>
                </c:pt>
                <c:pt idx="25">
                  <c:v>2664</c:v>
                </c:pt>
                <c:pt idx="26">
                  <c:v>2668</c:v>
                </c:pt>
                <c:pt idx="27">
                  <c:v>2675</c:v>
                </c:pt>
                <c:pt idx="28">
                  <c:v>2675</c:v>
                </c:pt>
                <c:pt idx="29">
                  <c:v>2678</c:v>
                </c:pt>
                <c:pt idx="30">
                  <c:v>2703</c:v>
                </c:pt>
                <c:pt idx="31">
                  <c:v>2704</c:v>
                </c:pt>
                <c:pt idx="32">
                  <c:v>2705</c:v>
                </c:pt>
                <c:pt idx="33">
                  <c:v>2708</c:v>
                </c:pt>
                <c:pt idx="34">
                  <c:v>2711</c:v>
                </c:pt>
                <c:pt idx="35">
                  <c:v>2723</c:v>
                </c:pt>
                <c:pt idx="36">
                  <c:v>2734</c:v>
                </c:pt>
                <c:pt idx="37">
                  <c:v>2742</c:v>
                </c:pt>
                <c:pt idx="38">
                  <c:v>2750</c:v>
                </c:pt>
                <c:pt idx="39">
                  <c:v>2754</c:v>
                </c:pt>
                <c:pt idx="40">
                  <c:v>2774</c:v>
                </c:pt>
                <c:pt idx="41">
                  <c:v>2785</c:v>
                </c:pt>
                <c:pt idx="42">
                  <c:v>2788</c:v>
                </c:pt>
                <c:pt idx="43">
                  <c:v>2801</c:v>
                </c:pt>
                <c:pt idx="44">
                  <c:v>2802</c:v>
                </c:pt>
                <c:pt idx="45">
                  <c:v>2805</c:v>
                </c:pt>
                <c:pt idx="46">
                  <c:v>2813</c:v>
                </c:pt>
                <c:pt idx="47">
                  <c:v>2830</c:v>
                </c:pt>
                <c:pt idx="48">
                  <c:v>2848</c:v>
                </c:pt>
                <c:pt idx="49">
                  <c:v>2905</c:v>
                </c:pt>
                <c:pt idx="50">
                  <c:v>2910</c:v>
                </c:pt>
                <c:pt idx="51">
                  <c:v>2910</c:v>
                </c:pt>
                <c:pt idx="52">
                  <c:v>2912</c:v>
                </c:pt>
                <c:pt idx="53">
                  <c:v>2934</c:v>
                </c:pt>
                <c:pt idx="54">
                  <c:v>2938</c:v>
                </c:pt>
                <c:pt idx="55">
                  <c:v>2951</c:v>
                </c:pt>
                <c:pt idx="56">
                  <c:v>2956</c:v>
                </c:pt>
                <c:pt idx="57">
                  <c:v>2980</c:v>
                </c:pt>
                <c:pt idx="58">
                  <c:v>3006</c:v>
                </c:pt>
                <c:pt idx="59">
                  <c:v>3012</c:v>
                </c:pt>
                <c:pt idx="60">
                  <c:v>3019</c:v>
                </c:pt>
                <c:pt idx="61">
                  <c:v>3025</c:v>
                </c:pt>
                <c:pt idx="62">
                  <c:v>3037</c:v>
                </c:pt>
                <c:pt idx="63">
                  <c:v>3040</c:v>
                </c:pt>
                <c:pt idx="64">
                  <c:v>3054</c:v>
                </c:pt>
                <c:pt idx="65">
                  <c:v>3061</c:v>
                </c:pt>
                <c:pt idx="66">
                  <c:v>3104</c:v>
                </c:pt>
                <c:pt idx="67">
                  <c:v>3134</c:v>
                </c:pt>
                <c:pt idx="68">
                  <c:v>3155</c:v>
                </c:pt>
                <c:pt idx="69">
                  <c:v>3214</c:v>
                </c:pt>
                <c:pt idx="70">
                  <c:v>3218</c:v>
                </c:pt>
                <c:pt idx="71">
                  <c:v>3230</c:v>
                </c:pt>
                <c:pt idx="72">
                  <c:v>3242</c:v>
                </c:pt>
                <c:pt idx="73">
                  <c:v>3257</c:v>
                </c:pt>
                <c:pt idx="74">
                  <c:v>3307</c:v>
                </c:pt>
                <c:pt idx="75">
                  <c:v>3317</c:v>
                </c:pt>
                <c:pt idx="76">
                  <c:v>3401</c:v>
                </c:pt>
                <c:pt idx="77">
                  <c:v>3407</c:v>
                </c:pt>
                <c:pt idx="78">
                  <c:v>3467</c:v>
                </c:pt>
                <c:pt idx="79">
                  <c:v>3653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ED-43B6-898B-B83679832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72655"/>
        <c:axId val="1407675055"/>
      </c:scatterChart>
      <c:valAx>
        <c:axId val="140767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screens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675055"/>
        <c:crosses val="autoZero"/>
        <c:crossBetween val="midCat"/>
      </c:valAx>
      <c:valAx>
        <c:axId val="1407675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672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Budget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&gt;=2500'!$V$2:$V$81</c:f>
              <c:numCache>
                <c:formatCode>General</c:formatCode>
                <c:ptCount val="80"/>
                <c:pt idx="0">
                  <c:v>62000000</c:v>
                </c:pt>
                <c:pt idx="1">
                  <c:v>82000000</c:v>
                </c:pt>
                <c:pt idx="2">
                  <c:v>30000000</c:v>
                </c:pt>
                <c:pt idx="3">
                  <c:v>43000000</c:v>
                </c:pt>
                <c:pt idx="4">
                  <c:v>40000000</c:v>
                </c:pt>
                <c:pt idx="5">
                  <c:v>15600000</c:v>
                </c:pt>
                <c:pt idx="6">
                  <c:v>28000000</c:v>
                </c:pt>
                <c:pt idx="7">
                  <c:v>15000000</c:v>
                </c:pt>
                <c:pt idx="8">
                  <c:v>62000000</c:v>
                </c:pt>
                <c:pt idx="9">
                  <c:v>50000000</c:v>
                </c:pt>
                <c:pt idx="10">
                  <c:v>48000000</c:v>
                </c:pt>
                <c:pt idx="11">
                  <c:v>62000000</c:v>
                </c:pt>
                <c:pt idx="12">
                  <c:v>24000000</c:v>
                </c:pt>
                <c:pt idx="13">
                  <c:v>23000000</c:v>
                </c:pt>
                <c:pt idx="14">
                  <c:v>25000000</c:v>
                </c:pt>
                <c:pt idx="15">
                  <c:v>80000000</c:v>
                </c:pt>
                <c:pt idx="16">
                  <c:v>55000000</c:v>
                </c:pt>
                <c:pt idx="17">
                  <c:v>11000000</c:v>
                </c:pt>
                <c:pt idx="18">
                  <c:v>60000000</c:v>
                </c:pt>
                <c:pt idx="19">
                  <c:v>31000000</c:v>
                </c:pt>
                <c:pt idx="20">
                  <c:v>10000000</c:v>
                </c:pt>
                <c:pt idx="21">
                  <c:v>40000000</c:v>
                </c:pt>
                <c:pt idx="22">
                  <c:v>16000000</c:v>
                </c:pt>
                <c:pt idx="23">
                  <c:v>45000000</c:v>
                </c:pt>
                <c:pt idx="24">
                  <c:v>16000000</c:v>
                </c:pt>
                <c:pt idx="25">
                  <c:v>13000000</c:v>
                </c:pt>
                <c:pt idx="26">
                  <c:v>45000000</c:v>
                </c:pt>
                <c:pt idx="27">
                  <c:v>3000000</c:v>
                </c:pt>
                <c:pt idx="28">
                  <c:v>45000000</c:v>
                </c:pt>
                <c:pt idx="29">
                  <c:v>80000000</c:v>
                </c:pt>
                <c:pt idx="30">
                  <c:v>75000000</c:v>
                </c:pt>
                <c:pt idx="31">
                  <c:v>85000000</c:v>
                </c:pt>
                <c:pt idx="32">
                  <c:v>65000000</c:v>
                </c:pt>
                <c:pt idx="33">
                  <c:v>73200000</c:v>
                </c:pt>
                <c:pt idx="34">
                  <c:v>55000000</c:v>
                </c:pt>
                <c:pt idx="35">
                  <c:v>20000000</c:v>
                </c:pt>
                <c:pt idx="36">
                  <c:v>75000000</c:v>
                </c:pt>
                <c:pt idx="37">
                  <c:v>33000000</c:v>
                </c:pt>
                <c:pt idx="38">
                  <c:v>40000000</c:v>
                </c:pt>
                <c:pt idx="39">
                  <c:v>50000000</c:v>
                </c:pt>
                <c:pt idx="40">
                  <c:v>90000000</c:v>
                </c:pt>
                <c:pt idx="41">
                  <c:v>35000000</c:v>
                </c:pt>
                <c:pt idx="42">
                  <c:v>22000000</c:v>
                </c:pt>
                <c:pt idx="43">
                  <c:v>100000000</c:v>
                </c:pt>
                <c:pt idx="44">
                  <c:v>30000000</c:v>
                </c:pt>
                <c:pt idx="45">
                  <c:v>65000000</c:v>
                </c:pt>
                <c:pt idx="46">
                  <c:v>90000000</c:v>
                </c:pt>
                <c:pt idx="47">
                  <c:v>33000000</c:v>
                </c:pt>
                <c:pt idx="48">
                  <c:v>51000000</c:v>
                </c:pt>
                <c:pt idx="49">
                  <c:v>72000000</c:v>
                </c:pt>
                <c:pt idx="50">
                  <c:v>24000000</c:v>
                </c:pt>
                <c:pt idx="51">
                  <c:v>80000000</c:v>
                </c:pt>
                <c:pt idx="52">
                  <c:v>19000000</c:v>
                </c:pt>
                <c:pt idx="53">
                  <c:v>30000000</c:v>
                </c:pt>
                <c:pt idx="54">
                  <c:v>103000000</c:v>
                </c:pt>
                <c:pt idx="55">
                  <c:v>38000000</c:v>
                </c:pt>
                <c:pt idx="56">
                  <c:v>95000000</c:v>
                </c:pt>
                <c:pt idx="57">
                  <c:v>41000000</c:v>
                </c:pt>
                <c:pt idx="58">
                  <c:v>90000000</c:v>
                </c:pt>
                <c:pt idx="59">
                  <c:v>70000000</c:v>
                </c:pt>
                <c:pt idx="60">
                  <c:v>51000000</c:v>
                </c:pt>
                <c:pt idx="61">
                  <c:v>75000000</c:v>
                </c:pt>
                <c:pt idx="62">
                  <c:v>92000000</c:v>
                </c:pt>
                <c:pt idx="63">
                  <c:v>58000000</c:v>
                </c:pt>
                <c:pt idx="64">
                  <c:v>90000000</c:v>
                </c:pt>
                <c:pt idx="65">
                  <c:v>110000000</c:v>
                </c:pt>
                <c:pt idx="66">
                  <c:v>35000000</c:v>
                </c:pt>
                <c:pt idx="67">
                  <c:v>123000000</c:v>
                </c:pt>
                <c:pt idx="68">
                  <c:v>60000000</c:v>
                </c:pt>
                <c:pt idx="69">
                  <c:v>135250000</c:v>
                </c:pt>
                <c:pt idx="70">
                  <c:v>95000000</c:v>
                </c:pt>
                <c:pt idx="71">
                  <c:v>87000000</c:v>
                </c:pt>
                <c:pt idx="72">
                  <c:v>84000000</c:v>
                </c:pt>
                <c:pt idx="73">
                  <c:v>127500000</c:v>
                </c:pt>
                <c:pt idx="74">
                  <c:v>73000000</c:v>
                </c:pt>
                <c:pt idx="75">
                  <c:v>15000000</c:v>
                </c:pt>
                <c:pt idx="76">
                  <c:v>98000000</c:v>
                </c:pt>
                <c:pt idx="77">
                  <c:v>140000000</c:v>
                </c:pt>
                <c:pt idx="78">
                  <c:v>40000000</c:v>
                </c:pt>
                <c:pt idx="79">
                  <c:v>125000000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E-4F78-89AF-472289B3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02719"/>
        <c:axId val="1312703199"/>
      </c:scatterChart>
      <c:valAx>
        <c:axId val="131270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Budget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03199"/>
        <c:crosses val="autoZero"/>
        <c:crossBetween val="midCat"/>
      </c:valAx>
      <c:valAx>
        <c:axId val="131270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02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Winter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&gt;=2500'!$W$2:$W$81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9-4188-A2FC-E06E4A2B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74095"/>
        <c:axId val="1312702719"/>
      </c:scatterChart>
      <c:valAx>
        <c:axId val="140767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Winter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02719"/>
        <c:crosses val="autoZero"/>
        <c:crossBetween val="midCat"/>
      </c:valAx>
      <c:valAx>
        <c:axId val="131270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7674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Summer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&gt;=2500'!$X$2:$X$81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35-4816-AA6C-A1CBFEDE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297983"/>
        <c:axId val="1454296543"/>
      </c:scatterChart>
      <c:valAx>
        <c:axId val="145429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Summer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296543"/>
        <c:crosses val="autoZero"/>
        <c:crossBetween val="midCat"/>
      </c:valAx>
      <c:valAx>
        <c:axId val="1454296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297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&gt;=2500'!$Y$2:$Y$81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8C-4F62-AD6C-4585646E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297983"/>
        <c:axId val="1454295583"/>
      </c:scatterChart>
      <c:valAx>
        <c:axId val="145429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295583"/>
        <c:crosses val="autoZero"/>
        <c:crossBetween val="midCat"/>
      </c:valAx>
      <c:valAx>
        <c:axId val="1454295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297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Comedy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&gt;=2500'!$Z$2:$Z$81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93-462E-8A6D-5409179B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9631"/>
        <c:axId val="1633890111"/>
      </c:scatterChart>
      <c:valAx>
        <c:axId val="16338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Comedy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890111"/>
        <c:crosses val="autoZero"/>
        <c:crossBetween val="midCat"/>
      </c:valAx>
      <c:valAx>
        <c:axId val="163389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88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Drama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&gt;=2500'!$AA$2:$AA$81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3-432D-90B6-678A01FA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9631"/>
        <c:axId val="1633890591"/>
      </c:scatterChart>
      <c:valAx>
        <c:axId val="163388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Drama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890591"/>
        <c:crosses val="autoZero"/>
        <c:crossBetween val="midCat"/>
      </c:valAx>
      <c:valAx>
        <c:axId val="1633890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88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Winter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'Screen&lt;2500'!$W$2:$W$154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6-498B-9A10-23B36B45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45775"/>
        <c:axId val="1306644335"/>
      </c:scatterChart>
      <c:valAx>
        <c:axId val="130664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Winter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644335"/>
        <c:crosses val="autoZero"/>
        <c:crossBetween val="midCat"/>
      </c:valAx>
      <c:valAx>
        <c:axId val="1306644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645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Docu.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&gt;=2500'!$AB$2:$AB$81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5-4AE8-98B5-48DD4369A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3631"/>
        <c:axId val="1639561231"/>
      </c:scatterChart>
      <c:valAx>
        <c:axId val="163956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Docu.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561231"/>
        <c:crosses val="autoZero"/>
        <c:crossBetween val="midCat"/>
      </c:valAx>
      <c:valAx>
        <c:axId val="1639561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563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Romance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&gt;=2500'!$AC$2:$AC$81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0-48BE-89E9-D5716B9C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1711"/>
        <c:axId val="1639563631"/>
      </c:scatterChart>
      <c:valAx>
        <c:axId val="163956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Romance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563631"/>
        <c:crosses val="autoZero"/>
        <c:crossBetween val="midCat"/>
      </c:valAx>
      <c:valAx>
        <c:axId val="163956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56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Family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&gt;=2500'!$AD$2:$AD$81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FC-48D4-A873-1F18B699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32287"/>
        <c:axId val="1816827007"/>
      </c:scatterChart>
      <c:valAx>
        <c:axId val="181683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Family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27007"/>
        <c:crosses val="autoZero"/>
        <c:crossBetween val="midCat"/>
      </c:valAx>
      <c:valAx>
        <c:axId val="1816827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3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&gt;=2500'!$AE$2:$AE$81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2-465A-B86D-1E650D60A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27487"/>
        <c:axId val="1816827967"/>
      </c:scatterChart>
      <c:valAx>
        <c:axId val="181682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27967"/>
        <c:crosses val="autoZero"/>
        <c:crossBetween val="midCat"/>
      </c:valAx>
      <c:valAx>
        <c:axId val="1816827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27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PG-13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&gt;=2500'!$AF$2:$AF$81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6-4DEF-B274-4FF7980D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32287"/>
        <c:axId val="1816827487"/>
      </c:scatterChart>
      <c:valAx>
        <c:axId val="181683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PG-13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27487"/>
        <c:crosses val="autoZero"/>
        <c:crossBetween val="midCat"/>
      </c:valAx>
      <c:valAx>
        <c:axId val="1816827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3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&gt;=2500'!$AG$2:$AG$81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5-4376-B6BB-871658FF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31327"/>
        <c:axId val="1816832287"/>
      </c:scatterChart>
      <c:valAx>
        <c:axId val="181683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32287"/>
        <c:crosses val="autoZero"/>
        <c:crossBetween val="midCat"/>
      </c:valAx>
      <c:valAx>
        <c:axId val="1816832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313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Non-US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 &gt;=2500'!$AH$2:$AH$81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&gt;=2500'!$C$39:$C$118</c:f>
              <c:numCache>
                <c:formatCode>General</c:formatCode>
                <c:ptCount val="80"/>
                <c:pt idx="0">
                  <c:v>-12945320.295602787</c:v>
                </c:pt>
                <c:pt idx="1">
                  <c:v>310136.28461843729</c:v>
                </c:pt>
                <c:pt idx="2">
                  <c:v>11384348.447739789</c:v>
                </c:pt>
                <c:pt idx="3">
                  <c:v>-259826.8628346622</c:v>
                </c:pt>
                <c:pt idx="4">
                  <c:v>9492355.1769679971</c:v>
                </c:pt>
                <c:pt idx="5">
                  <c:v>-4211716.7230167612</c:v>
                </c:pt>
                <c:pt idx="6">
                  <c:v>9729682.3202497847</c:v>
                </c:pt>
                <c:pt idx="7">
                  <c:v>5791052.692041833</c:v>
                </c:pt>
                <c:pt idx="8">
                  <c:v>-5002926.7735554427</c:v>
                </c:pt>
                <c:pt idx="9">
                  <c:v>-1319090.3166883327</c:v>
                </c:pt>
                <c:pt idx="10">
                  <c:v>-3189442.1603022292</c:v>
                </c:pt>
                <c:pt idx="11">
                  <c:v>2120447.6387625374</c:v>
                </c:pt>
                <c:pt idx="12">
                  <c:v>1361745.626094088</c:v>
                </c:pt>
                <c:pt idx="13">
                  <c:v>-6396925.185876973</c:v>
                </c:pt>
                <c:pt idx="14">
                  <c:v>-6192955.4264934994</c:v>
                </c:pt>
                <c:pt idx="15">
                  <c:v>-14596403.397532672</c:v>
                </c:pt>
                <c:pt idx="16">
                  <c:v>13126126.878175449</c:v>
                </c:pt>
                <c:pt idx="17">
                  <c:v>3221853.7161901742</c:v>
                </c:pt>
                <c:pt idx="18">
                  <c:v>1223422.9943795428</c:v>
                </c:pt>
                <c:pt idx="19">
                  <c:v>-13258897.190353852</c:v>
                </c:pt>
                <c:pt idx="20">
                  <c:v>11743649.646174904</c:v>
                </c:pt>
                <c:pt idx="21">
                  <c:v>7993345.8242527694</c:v>
                </c:pt>
                <c:pt idx="22">
                  <c:v>-8527230.361338431</c:v>
                </c:pt>
                <c:pt idx="23">
                  <c:v>-2947855.8302002698</c:v>
                </c:pt>
                <c:pt idx="24">
                  <c:v>-4023727.4210915342</c:v>
                </c:pt>
                <c:pt idx="25">
                  <c:v>-2104103.0932017528</c:v>
                </c:pt>
                <c:pt idx="26">
                  <c:v>382662.021100007</c:v>
                </c:pt>
                <c:pt idx="27">
                  <c:v>13666081.627005506</c:v>
                </c:pt>
                <c:pt idx="28">
                  <c:v>-3307651.5558838136</c:v>
                </c:pt>
                <c:pt idx="29">
                  <c:v>428948.51845722273</c:v>
                </c:pt>
                <c:pt idx="30">
                  <c:v>-6672523.3798465692</c:v>
                </c:pt>
                <c:pt idx="31">
                  <c:v>-10639088.724967971</c:v>
                </c:pt>
                <c:pt idx="32">
                  <c:v>-8225158.1121430658</c:v>
                </c:pt>
                <c:pt idx="33">
                  <c:v>-27919092.658440456</c:v>
                </c:pt>
                <c:pt idx="34">
                  <c:v>-9957094.5036361292</c:v>
                </c:pt>
                <c:pt idx="35">
                  <c:v>-35946.046555094421</c:v>
                </c:pt>
                <c:pt idx="36">
                  <c:v>1584968.3033356573</c:v>
                </c:pt>
                <c:pt idx="37">
                  <c:v>1712124.4895395059</c:v>
                </c:pt>
                <c:pt idx="38">
                  <c:v>-6129692.4999915287</c:v>
                </c:pt>
                <c:pt idx="39">
                  <c:v>-2359902.5671198927</c:v>
                </c:pt>
                <c:pt idx="40">
                  <c:v>30706607.760597706</c:v>
                </c:pt>
                <c:pt idx="41">
                  <c:v>-7855892.0976904631</c:v>
                </c:pt>
                <c:pt idx="42">
                  <c:v>2433551.6774019822</c:v>
                </c:pt>
                <c:pt idx="43">
                  <c:v>-12010714.516657814</c:v>
                </c:pt>
                <c:pt idx="44">
                  <c:v>8791153.1297268122</c:v>
                </c:pt>
                <c:pt idx="45">
                  <c:v>-6935275.3292146735</c:v>
                </c:pt>
                <c:pt idx="46">
                  <c:v>659789.554126665</c:v>
                </c:pt>
                <c:pt idx="47">
                  <c:v>10932499.257541485</c:v>
                </c:pt>
                <c:pt idx="48">
                  <c:v>1128374.4634806216</c:v>
                </c:pt>
                <c:pt idx="49">
                  <c:v>-2469550.7949582934</c:v>
                </c:pt>
                <c:pt idx="50">
                  <c:v>-7619113.3661987633</c:v>
                </c:pt>
                <c:pt idx="51">
                  <c:v>-9475508.4860961773</c:v>
                </c:pt>
                <c:pt idx="52">
                  <c:v>23572823.449588507</c:v>
                </c:pt>
                <c:pt idx="53">
                  <c:v>15236662.668018699</c:v>
                </c:pt>
                <c:pt idx="54">
                  <c:v>-11071330.732514903</c:v>
                </c:pt>
                <c:pt idx="55">
                  <c:v>524115.06474692002</c:v>
                </c:pt>
                <c:pt idx="56">
                  <c:v>1146973.3382933885</c:v>
                </c:pt>
                <c:pt idx="57">
                  <c:v>9715443.5892959237</c:v>
                </c:pt>
                <c:pt idx="58">
                  <c:v>-1948899.0921836644</c:v>
                </c:pt>
                <c:pt idx="59">
                  <c:v>11554112.874304339</c:v>
                </c:pt>
                <c:pt idx="60">
                  <c:v>-12094324.194158956</c:v>
                </c:pt>
                <c:pt idx="61">
                  <c:v>14832752.242497042</c:v>
                </c:pt>
                <c:pt idx="62">
                  <c:v>9867270.6726895869</c:v>
                </c:pt>
                <c:pt idx="63">
                  <c:v>-16213251.256540164</c:v>
                </c:pt>
                <c:pt idx="64">
                  <c:v>4669518.2495038807</c:v>
                </c:pt>
                <c:pt idx="65">
                  <c:v>-15969930.142135516</c:v>
                </c:pt>
                <c:pt idx="66">
                  <c:v>-3680559.683345452</c:v>
                </c:pt>
                <c:pt idx="67">
                  <c:v>27685845.990116119</c:v>
                </c:pt>
                <c:pt idx="68">
                  <c:v>-11140938.909707718</c:v>
                </c:pt>
                <c:pt idx="69">
                  <c:v>28478810.31508857</c:v>
                </c:pt>
                <c:pt idx="70">
                  <c:v>-11706158.100178774</c:v>
                </c:pt>
                <c:pt idx="71">
                  <c:v>28908049.931308903</c:v>
                </c:pt>
                <c:pt idx="72">
                  <c:v>16926686.37734811</c:v>
                </c:pt>
                <c:pt idx="73">
                  <c:v>-7918691.0887768716</c:v>
                </c:pt>
                <c:pt idx="74">
                  <c:v>-30164604.478748746</c:v>
                </c:pt>
                <c:pt idx="75">
                  <c:v>-14234502.072085537</c:v>
                </c:pt>
                <c:pt idx="76">
                  <c:v>36048463.161298707</c:v>
                </c:pt>
                <c:pt idx="77">
                  <c:v>8323150.8309959918</c:v>
                </c:pt>
                <c:pt idx="78">
                  <c:v>-4127896.1346168667</c:v>
                </c:pt>
                <c:pt idx="79">
                  <c:v>-40555895.240573585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16-4308-8DFA-FE94C3A2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68175"/>
        <c:axId val="1683170095"/>
      </c:scatterChart>
      <c:valAx>
        <c:axId val="168316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Non-US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170095"/>
        <c:crosses val="autoZero"/>
        <c:crossBetween val="midCat"/>
      </c:valAx>
      <c:valAx>
        <c:axId val="168317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168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No. Critics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&gt;=2500'!$T$2:$T$81</c:f>
              <c:numCache>
                <c:formatCode>General</c:formatCode>
                <c:ptCount val="80"/>
                <c:pt idx="0">
                  <c:v>170</c:v>
                </c:pt>
                <c:pt idx="1">
                  <c:v>163</c:v>
                </c:pt>
                <c:pt idx="2">
                  <c:v>89</c:v>
                </c:pt>
                <c:pt idx="3">
                  <c:v>131</c:v>
                </c:pt>
                <c:pt idx="4">
                  <c:v>101</c:v>
                </c:pt>
                <c:pt idx="5">
                  <c:v>139</c:v>
                </c:pt>
                <c:pt idx="6">
                  <c:v>125</c:v>
                </c:pt>
                <c:pt idx="7">
                  <c:v>108</c:v>
                </c:pt>
                <c:pt idx="8">
                  <c:v>111</c:v>
                </c:pt>
                <c:pt idx="9">
                  <c:v>176</c:v>
                </c:pt>
                <c:pt idx="10">
                  <c:v>130</c:v>
                </c:pt>
                <c:pt idx="11">
                  <c:v>188</c:v>
                </c:pt>
                <c:pt idx="12">
                  <c:v>67</c:v>
                </c:pt>
                <c:pt idx="13">
                  <c:v>194</c:v>
                </c:pt>
                <c:pt idx="14">
                  <c:v>130</c:v>
                </c:pt>
                <c:pt idx="15">
                  <c:v>157</c:v>
                </c:pt>
                <c:pt idx="16">
                  <c:v>179</c:v>
                </c:pt>
                <c:pt idx="17">
                  <c:v>71</c:v>
                </c:pt>
                <c:pt idx="18">
                  <c:v>100</c:v>
                </c:pt>
                <c:pt idx="19">
                  <c:v>179</c:v>
                </c:pt>
                <c:pt idx="20">
                  <c:v>44</c:v>
                </c:pt>
                <c:pt idx="21">
                  <c:v>113</c:v>
                </c:pt>
                <c:pt idx="22">
                  <c:v>74</c:v>
                </c:pt>
                <c:pt idx="23">
                  <c:v>147</c:v>
                </c:pt>
                <c:pt idx="24">
                  <c:v>52</c:v>
                </c:pt>
                <c:pt idx="25">
                  <c:v>47</c:v>
                </c:pt>
                <c:pt idx="26">
                  <c:v>139</c:v>
                </c:pt>
                <c:pt idx="27">
                  <c:v>35</c:v>
                </c:pt>
                <c:pt idx="28">
                  <c:v>71</c:v>
                </c:pt>
                <c:pt idx="29">
                  <c:v>155</c:v>
                </c:pt>
                <c:pt idx="30">
                  <c:v>139</c:v>
                </c:pt>
                <c:pt idx="31">
                  <c:v>78</c:v>
                </c:pt>
                <c:pt idx="32">
                  <c:v>141</c:v>
                </c:pt>
                <c:pt idx="33">
                  <c:v>255</c:v>
                </c:pt>
                <c:pt idx="34">
                  <c:v>159</c:v>
                </c:pt>
                <c:pt idx="35">
                  <c:v>77</c:v>
                </c:pt>
                <c:pt idx="36">
                  <c:v>144</c:v>
                </c:pt>
                <c:pt idx="37">
                  <c:v>110</c:v>
                </c:pt>
                <c:pt idx="38">
                  <c:v>118</c:v>
                </c:pt>
                <c:pt idx="39">
                  <c:v>123</c:v>
                </c:pt>
                <c:pt idx="40">
                  <c:v>214</c:v>
                </c:pt>
                <c:pt idx="41">
                  <c:v>113</c:v>
                </c:pt>
                <c:pt idx="42">
                  <c:v>80</c:v>
                </c:pt>
                <c:pt idx="43">
                  <c:v>122</c:v>
                </c:pt>
                <c:pt idx="44">
                  <c:v>108</c:v>
                </c:pt>
                <c:pt idx="45">
                  <c:v>170</c:v>
                </c:pt>
                <c:pt idx="46">
                  <c:v>200</c:v>
                </c:pt>
                <c:pt idx="47">
                  <c:v>95</c:v>
                </c:pt>
                <c:pt idx="48">
                  <c:v>223</c:v>
                </c:pt>
                <c:pt idx="49">
                  <c:v>105</c:v>
                </c:pt>
                <c:pt idx="50">
                  <c:v>162</c:v>
                </c:pt>
                <c:pt idx="51">
                  <c:v>108</c:v>
                </c:pt>
                <c:pt idx="52">
                  <c:v>168</c:v>
                </c:pt>
                <c:pt idx="53">
                  <c:v>42</c:v>
                </c:pt>
                <c:pt idx="54">
                  <c:v>290</c:v>
                </c:pt>
                <c:pt idx="55">
                  <c:v>137</c:v>
                </c:pt>
                <c:pt idx="56">
                  <c:v>233</c:v>
                </c:pt>
                <c:pt idx="57">
                  <c:v>144</c:v>
                </c:pt>
                <c:pt idx="58">
                  <c:v>178</c:v>
                </c:pt>
                <c:pt idx="59">
                  <c:v>150</c:v>
                </c:pt>
                <c:pt idx="60">
                  <c:v>176</c:v>
                </c:pt>
                <c:pt idx="61">
                  <c:v>314</c:v>
                </c:pt>
                <c:pt idx="62">
                  <c:v>204</c:v>
                </c:pt>
                <c:pt idx="63">
                  <c:v>71</c:v>
                </c:pt>
                <c:pt idx="64">
                  <c:v>205</c:v>
                </c:pt>
                <c:pt idx="65">
                  <c:v>202</c:v>
                </c:pt>
                <c:pt idx="66">
                  <c:v>121</c:v>
                </c:pt>
                <c:pt idx="67">
                  <c:v>172</c:v>
                </c:pt>
                <c:pt idx="68">
                  <c:v>145</c:v>
                </c:pt>
                <c:pt idx="69">
                  <c:v>218</c:v>
                </c:pt>
                <c:pt idx="70">
                  <c:v>108</c:v>
                </c:pt>
                <c:pt idx="71">
                  <c:v>251</c:v>
                </c:pt>
                <c:pt idx="72">
                  <c:v>118</c:v>
                </c:pt>
                <c:pt idx="73">
                  <c:v>159</c:v>
                </c:pt>
                <c:pt idx="74">
                  <c:v>172</c:v>
                </c:pt>
                <c:pt idx="75">
                  <c:v>164</c:v>
                </c:pt>
                <c:pt idx="76">
                  <c:v>178</c:v>
                </c:pt>
                <c:pt idx="77">
                  <c:v>240</c:v>
                </c:pt>
                <c:pt idx="78">
                  <c:v>195</c:v>
                </c:pt>
                <c:pt idx="79">
                  <c:v>221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8-430A-B161-DE5FC10D84BA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&gt;=2500'!$T$2:$T$81</c:f>
              <c:numCache>
                <c:formatCode>General</c:formatCode>
                <c:ptCount val="80"/>
                <c:pt idx="0">
                  <c:v>170</c:v>
                </c:pt>
                <c:pt idx="1">
                  <c:v>163</c:v>
                </c:pt>
                <c:pt idx="2">
                  <c:v>89</c:v>
                </c:pt>
                <c:pt idx="3">
                  <c:v>131</c:v>
                </c:pt>
                <c:pt idx="4">
                  <c:v>101</c:v>
                </c:pt>
                <c:pt idx="5">
                  <c:v>139</c:v>
                </c:pt>
                <c:pt idx="6">
                  <c:v>125</c:v>
                </c:pt>
                <c:pt idx="7">
                  <c:v>108</c:v>
                </c:pt>
                <c:pt idx="8">
                  <c:v>111</c:v>
                </c:pt>
                <c:pt idx="9">
                  <c:v>176</c:v>
                </c:pt>
                <c:pt idx="10">
                  <c:v>130</c:v>
                </c:pt>
                <c:pt idx="11">
                  <c:v>188</c:v>
                </c:pt>
                <c:pt idx="12">
                  <c:v>67</c:v>
                </c:pt>
                <c:pt idx="13">
                  <c:v>194</c:v>
                </c:pt>
                <c:pt idx="14">
                  <c:v>130</c:v>
                </c:pt>
                <c:pt idx="15">
                  <c:v>157</c:v>
                </c:pt>
                <c:pt idx="16">
                  <c:v>179</c:v>
                </c:pt>
                <c:pt idx="17">
                  <c:v>71</c:v>
                </c:pt>
                <c:pt idx="18">
                  <c:v>100</c:v>
                </c:pt>
                <c:pt idx="19">
                  <c:v>179</c:v>
                </c:pt>
                <c:pt idx="20">
                  <c:v>44</c:v>
                </c:pt>
                <c:pt idx="21">
                  <c:v>113</c:v>
                </c:pt>
                <c:pt idx="22">
                  <c:v>74</c:v>
                </c:pt>
                <c:pt idx="23">
                  <c:v>147</c:v>
                </c:pt>
                <c:pt idx="24">
                  <c:v>52</c:v>
                </c:pt>
                <c:pt idx="25">
                  <c:v>47</c:v>
                </c:pt>
                <c:pt idx="26">
                  <c:v>139</c:v>
                </c:pt>
                <c:pt idx="27">
                  <c:v>35</c:v>
                </c:pt>
                <c:pt idx="28">
                  <c:v>71</c:v>
                </c:pt>
                <c:pt idx="29">
                  <c:v>155</c:v>
                </c:pt>
                <c:pt idx="30">
                  <c:v>139</c:v>
                </c:pt>
                <c:pt idx="31">
                  <c:v>78</c:v>
                </c:pt>
                <c:pt idx="32">
                  <c:v>141</c:v>
                </c:pt>
                <c:pt idx="33">
                  <c:v>255</c:v>
                </c:pt>
                <c:pt idx="34">
                  <c:v>159</c:v>
                </c:pt>
                <c:pt idx="35">
                  <c:v>77</c:v>
                </c:pt>
                <c:pt idx="36">
                  <c:v>144</c:v>
                </c:pt>
                <c:pt idx="37">
                  <c:v>110</c:v>
                </c:pt>
                <c:pt idx="38">
                  <c:v>118</c:v>
                </c:pt>
                <c:pt idx="39">
                  <c:v>123</c:v>
                </c:pt>
                <c:pt idx="40">
                  <c:v>214</c:v>
                </c:pt>
                <c:pt idx="41">
                  <c:v>113</c:v>
                </c:pt>
                <c:pt idx="42">
                  <c:v>80</c:v>
                </c:pt>
                <c:pt idx="43">
                  <c:v>122</c:v>
                </c:pt>
                <c:pt idx="44">
                  <c:v>108</c:v>
                </c:pt>
                <c:pt idx="45">
                  <c:v>170</c:v>
                </c:pt>
                <c:pt idx="46">
                  <c:v>200</c:v>
                </c:pt>
                <c:pt idx="47">
                  <c:v>95</c:v>
                </c:pt>
                <c:pt idx="48">
                  <c:v>223</c:v>
                </c:pt>
                <c:pt idx="49">
                  <c:v>105</c:v>
                </c:pt>
                <c:pt idx="50">
                  <c:v>162</c:v>
                </c:pt>
                <c:pt idx="51">
                  <c:v>108</c:v>
                </c:pt>
                <c:pt idx="52">
                  <c:v>168</c:v>
                </c:pt>
                <c:pt idx="53">
                  <c:v>42</c:v>
                </c:pt>
                <c:pt idx="54">
                  <c:v>290</c:v>
                </c:pt>
                <c:pt idx="55">
                  <c:v>137</c:v>
                </c:pt>
                <c:pt idx="56">
                  <c:v>233</c:v>
                </c:pt>
                <c:pt idx="57">
                  <c:v>144</c:v>
                </c:pt>
                <c:pt idx="58">
                  <c:v>178</c:v>
                </c:pt>
                <c:pt idx="59">
                  <c:v>150</c:v>
                </c:pt>
                <c:pt idx="60">
                  <c:v>176</c:v>
                </c:pt>
                <c:pt idx="61">
                  <c:v>314</c:v>
                </c:pt>
                <c:pt idx="62">
                  <c:v>204</c:v>
                </c:pt>
                <c:pt idx="63">
                  <c:v>71</c:v>
                </c:pt>
                <c:pt idx="64">
                  <c:v>205</c:v>
                </c:pt>
                <c:pt idx="65">
                  <c:v>202</c:v>
                </c:pt>
                <c:pt idx="66">
                  <c:v>121</c:v>
                </c:pt>
                <c:pt idx="67">
                  <c:v>172</c:v>
                </c:pt>
                <c:pt idx="68">
                  <c:v>145</c:v>
                </c:pt>
                <c:pt idx="69">
                  <c:v>218</c:v>
                </c:pt>
                <c:pt idx="70">
                  <c:v>108</c:v>
                </c:pt>
                <c:pt idx="71">
                  <c:v>251</c:v>
                </c:pt>
                <c:pt idx="72">
                  <c:v>118</c:v>
                </c:pt>
                <c:pt idx="73">
                  <c:v>159</c:v>
                </c:pt>
                <c:pt idx="74">
                  <c:v>172</c:v>
                </c:pt>
                <c:pt idx="75">
                  <c:v>164</c:v>
                </c:pt>
                <c:pt idx="76">
                  <c:v>178</c:v>
                </c:pt>
                <c:pt idx="77">
                  <c:v>240</c:v>
                </c:pt>
                <c:pt idx="78">
                  <c:v>195</c:v>
                </c:pt>
                <c:pt idx="79">
                  <c:v>221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8-430A-B161-DE5FC10D8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63855"/>
        <c:axId val="1683168175"/>
      </c:scatterChart>
      <c:valAx>
        <c:axId val="168316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 Critics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168175"/>
        <c:crosses val="autoZero"/>
        <c:crossBetween val="midCat"/>
      </c:valAx>
      <c:valAx>
        <c:axId val="168316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1638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1st wk screens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&gt;=2500'!$U$2:$U$81</c:f>
              <c:numCache>
                <c:formatCode>General</c:formatCode>
                <c:ptCount val="80"/>
                <c:pt idx="0">
                  <c:v>2505</c:v>
                </c:pt>
                <c:pt idx="1">
                  <c:v>2516</c:v>
                </c:pt>
                <c:pt idx="2">
                  <c:v>2521</c:v>
                </c:pt>
                <c:pt idx="3">
                  <c:v>2523</c:v>
                </c:pt>
                <c:pt idx="4">
                  <c:v>2524</c:v>
                </c:pt>
                <c:pt idx="5">
                  <c:v>2530</c:v>
                </c:pt>
                <c:pt idx="6">
                  <c:v>2530</c:v>
                </c:pt>
                <c:pt idx="7">
                  <c:v>2539</c:v>
                </c:pt>
                <c:pt idx="8">
                  <c:v>2545</c:v>
                </c:pt>
                <c:pt idx="9">
                  <c:v>2547</c:v>
                </c:pt>
                <c:pt idx="10">
                  <c:v>2568</c:v>
                </c:pt>
                <c:pt idx="11">
                  <c:v>2583</c:v>
                </c:pt>
                <c:pt idx="12">
                  <c:v>2585</c:v>
                </c:pt>
                <c:pt idx="13">
                  <c:v>2587</c:v>
                </c:pt>
                <c:pt idx="14">
                  <c:v>2602</c:v>
                </c:pt>
                <c:pt idx="15">
                  <c:v>2611</c:v>
                </c:pt>
                <c:pt idx="16">
                  <c:v>2614</c:v>
                </c:pt>
                <c:pt idx="17">
                  <c:v>2617</c:v>
                </c:pt>
                <c:pt idx="18">
                  <c:v>2618</c:v>
                </c:pt>
                <c:pt idx="19">
                  <c:v>2621</c:v>
                </c:pt>
                <c:pt idx="20">
                  <c:v>2624</c:v>
                </c:pt>
                <c:pt idx="21">
                  <c:v>2630</c:v>
                </c:pt>
                <c:pt idx="22">
                  <c:v>2638</c:v>
                </c:pt>
                <c:pt idx="23">
                  <c:v>2653</c:v>
                </c:pt>
                <c:pt idx="24">
                  <c:v>2656</c:v>
                </c:pt>
                <c:pt idx="25">
                  <c:v>2664</c:v>
                </c:pt>
                <c:pt idx="26">
                  <c:v>2668</c:v>
                </c:pt>
                <c:pt idx="27">
                  <c:v>2675</c:v>
                </c:pt>
                <c:pt idx="28">
                  <c:v>2675</c:v>
                </c:pt>
                <c:pt idx="29">
                  <c:v>2678</c:v>
                </c:pt>
                <c:pt idx="30">
                  <c:v>2703</c:v>
                </c:pt>
                <c:pt idx="31">
                  <c:v>2704</c:v>
                </c:pt>
                <c:pt idx="32">
                  <c:v>2705</c:v>
                </c:pt>
                <c:pt idx="33">
                  <c:v>2708</c:v>
                </c:pt>
                <c:pt idx="34">
                  <c:v>2711</c:v>
                </c:pt>
                <c:pt idx="35">
                  <c:v>2723</c:v>
                </c:pt>
                <c:pt idx="36">
                  <c:v>2734</c:v>
                </c:pt>
                <c:pt idx="37">
                  <c:v>2742</c:v>
                </c:pt>
                <c:pt idx="38">
                  <c:v>2750</c:v>
                </c:pt>
                <c:pt idx="39">
                  <c:v>2754</c:v>
                </c:pt>
                <c:pt idx="40">
                  <c:v>2774</c:v>
                </c:pt>
                <c:pt idx="41">
                  <c:v>2785</c:v>
                </c:pt>
                <c:pt idx="42">
                  <c:v>2788</c:v>
                </c:pt>
                <c:pt idx="43">
                  <c:v>2801</c:v>
                </c:pt>
                <c:pt idx="44">
                  <c:v>2802</c:v>
                </c:pt>
                <c:pt idx="45">
                  <c:v>2805</c:v>
                </c:pt>
                <c:pt idx="46">
                  <c:v>2813</c:v>
                </c:pt>
                <c:pt idx="47">
                  <c:v>2830</c:v>
                </c:pt>
                <c:pt idx="48">
                  <c:v>2848</c:v>
                </c:pt>
                <c:pt idx="49">
                  <c:v>2905</c:v>
                </c:pt>
                <c:pt idx="50">
                  <c:v>2910</c:v>
                </c:pt>
                <c:pt idx="51">
                  <c:v>2910</c:v>
                </c:pt>
                <c:pt idx="52">
                  <c:v>2912</c:v>
                </c:pt>
                <c:pt idx="53">
                  <c:v>2934</c:v>
                </c:pt>
                <c:pt idx="54">
                  <c:v>2938</c:v>
                </c:pt>
                <c:pt idx="55">
                  <c:v>2951</c:v>
                </c:pt>
                <c:pt idx="56">
                  <c:v>2956</c:v>
                </c:pt>
                <c:pt idx="57">
                  <c:v>2980</c:v>
                </c:pt>
                <c:pt idx="58">
                  <c:v>3006</c:v>
                </c:pt>
                <c:pt idx="59">
                  <c:v>3012</c:v>
                </c:pt>
                <c:pt idx="60">
                  <c:v>3019</c:v>
                </c:pt>
                <c:pt idx="61">
                  <c:v>3025</c:v>
                </c:pt>
                <c:pt idx="62">
                  <c:v>3037</c:v>
                </c:pt>
                <c:pt idx="63">
                  <c:v>3040</c:v>
                </c:pt>
                <c:pt idx="64">
                  <c:v>3054</c:v>
                </c:pt>
                <c:pt idx="65">
                  <c:v>3061</c:v>
                </c:pt>
                <c:pt idx="66">
                  <c:v>3104</c:v>
                </c:pt>
                <c:pt idx="67">
                  <c:v>3134</c:v>
                </c:pt>
                <c:pt idx="68">
                  <c:v>3155</c:v>
                </c:pt>
                <c:pt idx="69">
                  <c:v>3214</c:v>
                </c:pt>
                <c:pt idx="70">
                  <c:v>3218</c:v>
                </c:pt>
                <c:pt idx="71">
                  <c:v>3230</c:v>
                </c:pt>
                <c:pt idx="72">
                  <c:v>3242</c:v>
                </c:pt>
                <c:pt idx="73">
                  <c:v>3257</c:v>
                </c:pt>
                <c:pt idx="74">
                  <c:v>3307</c:v>
                </c:pt>
                <c:pt idx="75">
                  <c:v>3317</c:v>
                </c:pt>
                <c:pt idx="76">
                  <c:v>3401</c:v>
                </c:pt>
                <c:pt idx="77">
                  <c:v>3407</c:v>
                </c:pt>
                <c:pt idx="78">
                  <c:v>3467</c:v>
                </c:pt>
                <c:pt idx="79">
                  <c:v>3653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A-4A01-833F-AC3C94712522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&gt;=2500'!$U$2:$U$81</c:f>
              <c:numCache>
                <c:formatCode>General</c:formatCode>
                <c:ptCount val="80"/>
                <c:pt idx="0">
                  <c:v>2505</c:v>
                </c:pt>
                <c:pt idx="1">
                  <c:v>2516</c:v>
                </c:pt>
                <c:pt idx="2">
                  <c:v>2521</c:v>
                </c:pt>
                <c:pt idx="3">
                  <c:v>2523</c:v>
                </c:pt>
                <c:pt idx="4">
                  <c:v>2524</c:v>
                </c:pt>
                <c:pt idx="5">
                  <c:v>2530</c:v>
                </c:pt>
                <c:pt idx="6">
                  <c:v>2530</c:v>
                </c:pt>
                <c:pt idx="7">
                  <c:v>2539</c:v>
                </c:pt>
                <c:pt idx="8">
                  <c:v>2545</c:v>
                </c:pt>
                <c:pt idx="9">
                  <c:v>2547</c:v>
                </c:pt>
                <c:pt idx="10">
                  <c:v>2568</c:v>
                </c:pt>
                <c:pt idx="11">
                  <c:v>2583</c:v>
                </c:pt>
                <c:pt idx="12">
                  <c:v>2585</c:v>
                </c:pt>
                <c:pt idx="13">
                  <c:v>2587</c:v>
                </c:pt>
                <c:pt idx="14">
                  <c:v>2602</c:v>
                </c:pt>
                <c:pt idx="15">
                  <c:v>2611</c:v>
                </c:pt>
                <c:pt idx="16">
                  <c:v>2614</c:v>
                </c:pt>
                <c:pt idx="17">
                  <c:v>2617</c:v>
                </c:pt>
                <c:pt idx="18">
                  <c:v>2618</c:v>
                </c:pt>
                <c:pt idx="19">
                  <c:v>2621</c:v>
                </c:pt>
                <c:pt idx="20">
                  <c:v>2624</c:v>
                </c:pt>
                <c:pt idx="21">
                  <c:v>2630</c:v>
                </c:pt>
                <c:pt idx="22">
                  <c:v>2638</c:v>
                </c:pt>
                <c:pt idx="23">
                  <c:v>2653</c:v>
                </c:pt>
                <c:pt idx="24">
                  <c:v>2656</c:v>
                </c:pt>
                <c:pt idx="25">
                  <c:v>2664</c:v>
                </c:pt>
                <c:pt idx="26">
                  <c:v>2668</c:v>
                </c:pt>
                <c:pt idx="27">
                  <c:v>2675</c:v>
                </c:pt>
                <c:pt idx="28">
                  <c:v>2675</c:v>
                </c:pt>
                <c:pt idx="29">
                  <c:v>2678</c:v>
                </c:pt>
                <c:pt idx="30">
                  <c:v>2703</c:v>
                </c:pt>
                <c:pt idx="31">
                  <c:v>2704</c:v>
                </c:pt>
                <c:pt idx="32">
                  <c:v>2705</c:v>
                </c:pt>
                <c:pt idx="33">
                  <c:v>2708</c:v>
                </c:pt>
                <c:pt idx="34">
                  <c:v>2711</c:v>
                </c:pt>
                <c:pt idx="35">
                  <c:v>2723</c:v>
                </c:pt>
                <c:pt idx="36">
                  <c:v>2734</c:v>
                </c:pt>
                <c:pt idx="37">
                  <c:v>2742</c:v>
                </c:pt>
                <c:pt idx="38">
                  <c:v>2750</c:v>
                </c:pt>
                <c:pt idx="39">
                  <c:v>2754</c:v>
                </c:pt>
                <c:pt idx="40">
                  <c:v>2774</c:v>
                </c:pt>
                <c:pt idx="41">
                  <c:v>2785</c:v>
                </c:pt>
                <c:pt idx="42">
                  <c:v>2788</c:v>
                </c:pt>
                <c:pt idx="43">
                  <c:v>2801</c:v>
                </c:pt>
                <c:pt idx="44">
                  <c:v>2802</c:v>
                </c:pt>
                <c:pt idx="45">
                  <c:v>2805</c:v>
                </c:pt>
                <c:pt idx="46">
                  <c:v>2813</c:v>
                </c:pt>
                <c:pt idx="47">
                  <c:v>2830</c:v>
                </c:pt>
                <c:pt idx="48">
                  <c:v>2848</c:v>
                </c:pt>
                <c:pt idx="49">
                  <c:v>2905</c:v>
                </c:pt>
                <c:pt idx="50">
                  <c:v>2910</c:v>
                </c:pt>
                <c:pt idx="51">
                  <c:v>2910</c:v>
                </c:pt>
                <c:pt idx="52">
                  <c:v>2912</c:v>
                </c:pt>
                <c:pt idx="53">
                  <c:v>2934</c:v>
                </c:pt>
                <c:pt idx="54">
                  <c:v>2938</c:v>
                </c:pt>
                <c:pt idx="55">
                  <c:v>2951</c:v>
                </c:pt>
                <c:pt idx="56">
                  <c:v>2956</c:v>
                </c:pt>
                <c:pt idx="57">
                  <c:v>2980</c:v>
                </c:pt>
                <c:pt idx="58">
                  <c:v>3006</c:v>
                </c:pt>
                <c:pt idx="59">
                  <c:v>3012</c:v>
                </c:pt>
                <c:pt idx="60">
                  <c:v>3019</c:v>
                </c:pt>
                <c:pt idx="61">
                  <c:v>3025</c:v>
                </c:pt>
                <c:pt idx="62">
                  <c:v>3037</c:v>
                </c:pt>
                <c:pt idx="63">
                  <c:v>3040</c:v>
                </c:pt>
                <c:pt idx="64">
                  <c:v>3054</c:v>
                </c:pt>
                <c:pt idx="65">
                  <c:v>3061</c:v>
                </c:pt>
                <c:pt idx="66">
                  <c:v>3104</c:v>
                </c:pt>
                <c:pt idx="67">
                  <c:v>3134</c:v>
                </c:pt>
                <c:pt idx="68">
                  <c:v>3155</c:v>
                </c:pt>
                <c:pt idx="69">
                  <c:v>3214</c:v>
                </c:pt>
                <c:pt idx="70">
                  <c:v>3218</c:v>
                </c:pt>
                <c:pt idx="71">
                  <c:v>3230</c:v>
                </c:pt>
                <c:pt idx="72">
                  <c:v>3242</c:v>
                </c:pt>
                <c:pt idx="73">
                  <c:v>3257</c:v>
                </c:pt>
                <c:pt idx="74">
                  <c:v>3307</c:v>
                </c:pt>
                <c:pt idx="75">
                  <c:v>3317</c:v>
                </c:pt>
                <c:pt idx="76">
                  <c:v>3401</c:v>
                </c:pt>
                <c:pt idx="77">
                  <c:v>3407</c:v>
                </c:pt>
                <c:pt idx="78">
                  <c:v>3467</c:v>
                </c:pt>
                <c:pt idx="79">
                  <c:v>3653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A-4A01-833F-AC3C9471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63375"/>
        <c:axId val="1683163855"/>
      </c:scatterChart>
      <c:valAx>
        <c:axId val="168316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screens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163855"/>
        <c:crosses val="autoZero"/>
        <c:crossBetween val="midCat"/>
      </c:valAx>
      <c:valAx>
        <c:axId val="168316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163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Budget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&gt;=2500'!$V$2:$V$81</c:f>
              <c:numCache>
                <c:formatCode>General</c:formatCode>
                <c:ptCount val="80"/>
                <c:pt idx="0">
                  <c:v>62000000</c:v>
                </c:pt>
                <c:pt idx="1">
                  <c:v>82000000</c:v>
                </c:pt>
                <c:pt idx="2">
                  <c:v>30000000</c:v>
                </c:pt>
                <c:pt idx="3">
                  <c:v>43000000</c:v>
                </c:pt>
                <c:pt idx="4">
                  <c:v>40000000</c:v>
                </c:pt>
                <c:pt idx="5">
                  <c:v>15600000</c:v>
                </c:pt>
                <c:pt idx="6">
                  <c:v>28000000</c:v>
                </c:pt>
                <c:pt idx="7">
                  <c:v>15000000</c:v>
                </c:pt>
                <c:pt idx="8">
                  <c:v>62000000</c:v>
                </c:pt>
                <c:pt idx="9">
                  <c:v>50000000</c:v>
                </c:pt>
                <c:pt idx="10">
                  <c:v>48000000</c:v>
                </c:pt>
                <c:pt idx="11">
                  <c:v>62000000</c:v>
                </c:pt>
                <c:pt idx="12">
                  <c:v>24000000</c:v>
                </c:pt>
                <c:pt idx="13">
                  <c:v>23000000</c:v>
                </c:pt>
                <c:pt idx="14">
                  <c:v>25000000</c:v>
                </c:pt>
                <c:pt idx="15">
                  <c:v>80000000</c:v>
                </c:pt>
                <c:pt idx="16">
                  <c:v>55000000</c:v>
                </c:pt>
                <c:pt idx="17">
                  <c:v>11000000</c:v>
                </c:pt>
                <c:pt idx="18">
                  <c:v>60000000</c:v>
                </c:pt>
                <c:pt idx="19">
                  <c:v>31000000</c:v>
                </c:pt>
                <c:pt idx="20">
                  <c:v>10000000</c:v>
                </c:pt>
                <c:pt idx="21">
                  <c:v>40000000</c:v>
                </c:pt>
                <c:pt idx="22">
                  <c:v>16000000</c:v>
                </c:pt>
                <c:pt idx="23">
                  <c:v>45000000</c:v>
                </c:pt>
                <c:pt idx="24">
                  <c:v>16000000</c:v>
                </c:pt>
                <c:pt idx="25">
                  <c:v>13000000</c:v>
                </c:pt>
                <c:pt idx="26">
                  <c:v>45000000</c:v>
                </c:pt>
                <c:pt idx="27">
                  <c:v>3000000</c:v>
                </c:pt>
                <c:pt idx="28">
                  <c:v>45000000</c:v>
                </c:pt>
                <c:pt idx="29">
                  <c:v>80000000</c:v>
                </c:pt>
                <c:pt idx="30">
                  <c:v>75000000</c:v>
                </c:pt>
                <c:pt idx="31">
                  <c:v>85000000</c:v>
                </c:pt>
                <c:pt idx="32">
                  <c:v>65000000</c:v>
                </c:pt>
                <c:pt idx="33">
                  <c:v>73200000</c:v>
                </c:pt>
                <c:pt idx="34">
                  <c:v>55000000</c:v>
                </c:pt>
                <c:pt idx="35">
                  <c:v>20000000</c:v>
                </c:pt>
                <c:pt idx="36">
                  <c:v>75000000</c:v>
                </c:pt>
                <c:pt idx="37">
                  <c:v>33000000</c:v>
                </c:pt>
                <c:pt idx="38">
                  <c:v>40000000</c:v>
                </c:pt>
                <c:pt idx="39">
                  <c:v>50000000</c:v>
                </c:pt>
                <c:pt idx="40">
                  <c:v>90000000</c:v>
                </c:pt>
                <c:pt idx="41">
                  <c:v>35000000</c:v>
                </c:pt>
                <c:pt idx="42">
                  <c:v>22000000</c:v>
                </c:pt>
                <c:pt idx="43">
                  <c:v>100000000</c:v>
                </c:pt>
                <c:pt idx="44">
                  <c:v>30000000</c:v>
                </c:pt>
                <c:pt idx="45">
                  <c:v>65000000</c:v>
                </c:pt>
                <c:pt idx="46">
                  <c:v>90000000</c:v>
                </c:pt>
                <c:pt idx="47">
                  <c:v>33000000</c:v>
                </c:pt>
                <c:pt idx="48">
                  <c:v>51000000</c:v>
                </c:pt>
                <c:pt idx="49">
                  <c:v>72000000</c:v>
                </c:pt>
                <c:pt idx="50">
                  <c:v>24000000</c:v>
                </c:pt>
                <c:pt idx="51">
                  <c:v>80000000</c:v>
                </c:pt>
                <c:pt idx="52">
                  <c:v>19000000</c:v>
                </c:pt>
                <c:pt idx="53">
                  <c:v>30000000</c:v>
                </c:pt>
                <c:pt idx="54">
                  <c:v>103000000</c:v>
                </c:pt>
                <c:pt idx="55">
                  <c:v>38000000</c:v>
                </c:pt>
                <c:pt idx="56">
                  <c:v>95000000</c:v>
                </c:pt>
                <c:pt idx="57">
                  <c:v>41000000</c:v>
                </c:pt>
                <c:pt idx="58">
                  <c:v>90000000</c:v>
                </c:pt>
                <c:pt idx="59">
                  <c:v>70000000</c:v>
                </c:pt>
                <c:pt idx="60">
                  <c:v>51000000</c:v>
                </c:pt>
                <c:pt idx="61">
                  <c:v>75000000</c:v>
                </c:pt>
                <c:pt idx="62">
                  <c:v>92000000</c:v>
                </c:pt>
                <c:pt idx="63">
                  <c:v>58000000</c:v>
                </c:pt>
                <c:pt idx="64">
                  <c:v>90000000</c:v>
                </c:pt>
                <c:pt idx="65">
                  <c:v>110000000</c:v>
                </c:pt>
                <c:pt idx="66">
                  <c:v>35000000</c:v>
                </c:pt>
                <c:pt idx="67">
                  <c:v>123000000</c:v>
                </c:pt>
                <c:pt idx="68">
                  <c:v>60000000</c:v>
                </c:pt>
                <c:pt idx="69">
                  <c:v>135250000</c:v>
                </c:pt>
                <c:pt idx="70">
                  <c:v>95000000</c:v>
                </c:pt>
                <c:pt idx="71">
                  <c:v>87000000</c:v>
                </c:pt>
                <c:pt idx="72">
                  <c:v>84000000</c:v>
                </c:pt>
                <c:pt idx="73">
                  <c:v>127500000</c:v>
                </c:pt>
                <c:pt idx="74">
                  <c:v>73000000</c:v>
                </c:pt>
                <c:pt idx="75">
                  <c:v>15000000</c:v>
                </c:pt>
                <c:pt idx="76">
                  <c:v>98000000</c:v>
                </c:pt>
                <c:pt idx="77">
                  <c:v>140000000</c:v>
                </c:pt>
                <c:pt idx="78">
                  <c:v>40000000</c:v>
                </c:pt>
                <c:pt idx="79">
                  <c:v>125000000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1-431F-9199-A29607B9D945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&gt;=2500'!$V$2:$V$81</c:f>
              <c:numCache>
                <c:formatCode>General</c:formatCode>
                <c:ptCount val="80"/>
                <c:pt idx="0">
                  <c:v>62000000</c:v>
                </c:pt>
                <c:pt idx="1">
                  <c:v>82000000</c:v>
                </c:pt>
                <c:pt idx="2">
                  <c:v>30000000</c:v>
                </c:pt>
                <c:pt idx="3">
                  <c:v>43000000</c:v>
                </c:pt>
                <c:pt idx="4">
                  <c:v>40000000</c:v>
                </c:pt>
                <c:pt idx="5">
                  <c:v>15600000</c:v>
                </c:pt>
                <c:pt idx="6">
                  <c:v>28000000</c:v>
                </c:pt>
                <c:pt idx="7">
                  <c:v>15000000</c:v>
                </c:pt>
                <c:pt idx="8">
                  <c:v>62000000</c:v>
                </c:pt>
                <c:pt idx="9">
                  <c:v>50000000</c:v>
                </c:pt>
                <c:pt idx="10">
                  <c:v>48000000</c:v>
                </c:pt>
                <c:pt idx="11">
                  <c:v>62000000</c:v>
                </c:pt>
                <c:pt idx="12">
                  <c:v>24000000</c:v>
                </c:pt>
                <c:pt idx="13">
                  <c:v>23000000</c:v>
                </c:pt>
                <c:pt idx="14">
                  <c:v>25000000</c:v>
                </c:pt>
                <c:pt idx="15">
                  <c:v>80000000</c:v>
                </c:pt>
                <c:pt idx="16">
                  <c:v>55000000</c:v>
                </c:pt>
                <c:pt idx="17">
                  <c:v>11000000</c:v>
                </c:pt>
                <c:pt idx="18">
                  <c:v>60000000</c:v>
                </c:pt>
                <c:pt idx="19">
                  <c:v>31000000</c:v>
                </c:pt>
                <c:pt idx="20">
                  <c:v>10000000</c:v>
                </c:pt>
                <c:pt idx="21">
                  <c:v>40000000</c:v>
                </c:pt>
                <c:pt idx="22">
                  <c:v>16000000</c:v>
                </c:pt>
                <c:pt idx="23">
                  <c:v>45000000</c:v>
                </c:pt>
                <c:pt idx="24">
                  <c:v>16000000</c:v>
                </c:pt>
                <c:pt idx="25">
                  <c:v>13000000</c:v>
                </c:pt>
                <c:pt idx="26">
                  <c:v>45000000</c:v>
                </c:pt>
                <c:pt idx="27">
                  <c:v>3000000</c:v>
                </c:pt>
                <c:pt idx="28">
                  <c:v>45000000</c:v>
                </c:pt>
                <c:pt idx="29">
                  <c:v>80000000</c:v>
                </c:pt>
                <c:pt idx="30">
                  <c:v>75000000</c:v>
                </c:pt>
                <c:pt idx="31">
                  <c:v>85000000</c:v>
                </c:pt>
                <c:pt idx="32">
                  <c:v>65000000</c:v>
                </c:pt>
                <c:pt idx="33">
                  <c:v>73200000</c:v>
                </c:pt>
                <c:pt idx="34">
                  <c:v>55000000</c:v>
                </c:pt>
                <c:pt idx="35">
                  <c:v>20000000</c:v>
                </c:pt>
                <c:pt idx="36">
                  <c:v>75000000</c:v>
                </c:pt>
                <c:pt idx="37">
                  <c:v>33000000</c:v>
                </c:pt>
                <c:pt idx="38">
                  <c:v>40000000</c:v>
                </c:pt>
                <c:pt idx="39">
                  <c:v>50000000</c:v>
                </c:pt>
                <c:pt idx="40">
                  <c:v>90000000</c:v>
                </c:pt>
                <c:pt idx="41">
                  <c:v>35000000</c:v>
                </c:pt>
                <c:pt idx="42">
                  <c:v>22000000</c:v>
                </c:pt>
                <c:pt idx="43">
                  <c:v>100000000</c:v>
                </c:pt>
                <c:pt idx="44">
                  <c:v>30000000</c:v>
                </c:pt>
                <c:pt idx="45">
                  <c:v>65000000</c:v>
                </c:pt>
                <c:pt idx="46">
                  <c:v>90000000</c:v>
                </c:pt>
                <c:pt idx="47">
                  <c:v>33000000</c:v>
                </c:pt>
                <c:pt idx="48">
                  <c:v>51000000</c:v>
                </c:pt>
                <c:pt idx="49">
                  <c:v>72000000</c:v>
                </c:pt>
                <c:pt idx="50">
                  <c:v>24000000</c:v>
                </c:pt>
                <c:pt idx="51">
                  <c:v>80000000</c:v>
                </c:pt>
                <c:pt idx="52">
                  <c:v>19000000</c:v>
                </c:pt>
                <c:pt idx="53">
                  <c:v>30000000</c:v>
                </c:pt>
                <c:pt idx="54">
                  <c:v>103000000</c:v>
                </c:pt>
                <c:pt idx="55">
                  <c:v>38000000</c:v>
                </c:pt>
                <c:pt idx="56">
                  <c:v>95000000</c:v>
                </c:pt>
                <c:pt idx="57">
                  <c:v>41000000</c:v>
                </c:pt>
                <c:pt idx="58">
                  <c:v>90000000</c:v>
                </c:pt>
                <c:pt idx="59">
                  <c:v>70000000</c:v>
                </c:pt>
                <c:pt idx="60">
                  <c:v>51000000</c:v>
                </c:pt>
                <c:pt idx="61">
                  <c:v>75000000</c:v>
                </c:pt>
                <c:pt idx="62">
                  <c:v>92000000</c:v>
                </c:pt>
                <c:pt idx="63">
                  <c:v>58000000</c:v>
                </c:pt>
                <c:pt idx="64">
                  <c:v>90000000</c:v>
                </c:pt>
                <c:pt idx="65">
                  <c:v>110000000</c:v>
                </c:pt>
                <c:pt idx="66">
                  <c:v>35000000</c:v>
                </c:pt>
                <c:pt idx="67">
                  <c:v>123000000</c:v>
                </c:pt>
                <c:pt idx="68">
                  <c:v>60000000</c:v>
                </c:pt>
                <c:pt idx="69">
                  <c:v>135250000</c:v>
                </c:pt>
                <c:pt idx="70">
                  <c:v>95000000</c:v>
                </c:pt>
                <c:pt idx="71">
                  <c:v>87000000</c:v>
                </c:pt>
                <c:pt idx="72">
                  <c:v>84000000</c:v>
                </c:pt>
                <c:pt idx="73">
                  <c:v>127500000</c:v>
                </c:pt>
                <c:pt idx="74">
                  <c:v>73000000</c:v>
                </c:pt>
                <c:pt idx="75">
                  <c:v>15000000</c:v>
                </c:pt>
                <c:pt idx="76">
                  <c:v>98000000</c:v>
                </c:pt>
                <c:pt idx="77">
                  <c:v>140000000</c:v>
                </c:pt>
                <c:pt idx="78">
                  <c:v>40000000</c:v>
                </c:pt>
                <c:pt idx="79">
                  <c:v>125000000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D1-431F-9199-A29607B9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31327"/>
        <c:axId val="1312705599"/>
      </c:scatterChart>
      <c:valAx>
        <c:axId val="181683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Budget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05599"/>
        <c:crosses val="autoZero"/>
        <c:crossBetween val="midCat"/>
      </c:valAx>
      <c:valAx>
        <c:axId val="131270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6831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Summer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'Screen&lt;2500'!$X$2:$X$154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5-41CF-9885-FB1FE802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47215"/>
        <c:axId val="1306645775"/>
      </c:scatterChart>
      <c:valAx>
        <c:axId val="130664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Summer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645775"/>
        <c:crosses val="autoZero"/>
        <c:crossBetween val="midCat"/>
      </c:valAx>
      <c:valAx>
        <c:axId val="1306645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647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Winter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&gt;=2500'!$W$2:$W$81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F1-47B4-AAA9-57FD13262748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&gt;=2500'!$W$2:$W$81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F1-47B4-AAA9-57FD1326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33087"/>
        <c:axId val="1746133567"/>
      </c:scatterChart>
      <c:valAx>
        <c:axId val="1746133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Winter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133567"/>
        <c:crosses val="autoZero"/>
        <c:crossBetween val="midCat"/>
      </c:valAx>
      <c:valAx>
        <c:axId val="1746133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133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Summer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&gt;=2500'!$X$2:$X$81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59-4241-84D8-3EECA0CA14CF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&gt;=2500'!$X$2:$X$81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59-4241-84D8-3EECA0CA1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39807"/>
        <c:axId val="1746137407"/>
      </c:scatterChart>
      <c:valAx>
        <c:axId val="174613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Summer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137407"/>
        <c:crosses val="autoZero"/>
        <c:crossBetween val="midCat"/>
      </c:valAx>
      <c:valAx>
        <c:axId val="1746137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139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&gt;=2500'!$Y$2:$Y$81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74-46F4-94B4-A9C14D80164A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&gt;=2500'!$Y$2:$Y$81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74-46F4-94B4-A9C14D80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135967"/>
        <c:axId val="1746133087"/>
      </c:scatterChart>
      <c:valAx>
        <c:axId val="174613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133087"/>
        <c:crosses val="autoZero"/>
        <c:crossBetween val="midCat"/>
      </c:valAx>
      <c:valAx>
        <c:axId val="1746133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135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Comedy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&gt;=2500'!$Z$2:$Z$81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B6-4651-BDEA-B9E2FB520DD1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&gt;=2500'!$Z$2:$Z$81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B6-4651-BDEA-B9E2FB52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87135"/>
        <c:axId val="1745783775"/>
      </c:scatterChart>
      <c:valAx>
        <c:axId val="174578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Comedy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83775"/>
        <c:crosses val="autoZero"/>
        <c:crossBetween val="midCat"/>
      </c:valAx>
      <c:valAx>
        <c:axId val="174578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87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Drama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&gt;=2500'!$AA$2:$AA$81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DF-4491-B10C-6AC75CA59E59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&gt;=2500'!$AA$2:$AA$81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DF-4491-B10C-6AC75CA5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84735"/>
        <c:axId val="1745788095"/>
      </c:scatterChart>
      <c:valAx>
        <c:axId val="174578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Drama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88095"/>
        <c:crosses val="autoZero"/>
        <c:crossBetween val="midCat"/>
      </c:valAx>
      <c:valAx>
        <c:axId val="1745788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847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Docu.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&gt;=2500'!$AB$2:$AB$81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5-4956-B7CB-02E7E9DBC15E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&gt;=2500'!$AB$2:$AB$81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5-4956-B7CB-02E7E9DB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84255"/>
        <c:axId val="1745785215"/>
      </c:scatterChart>
      <c:valAx>
        <c:axId val="1745784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Docu.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85215"/>
        <c:crosses val="autoZero"/>
        <c:crossBetween val="midCat"/>
      </c:valAx>
      <c:valAx>
        <c:axId val="1745785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84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Romance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&gt;=2500'!$AC$2:$AC$81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7-45FC-B2B2-95A7688F0A87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&gt;=2500'!$AC$2:$AC$81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F7-45FC-B2B2-95A7688F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22447"/>
        <c:axId val="1747621487"/>
      </c:scatterChart>
      <c:valAx>
        <c:axId val="174762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Romance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21487"/>
        <c:crosses val="autoZero"/>
        <c:crossBetween val="midCat"/>
      </c:valAx>
      <c:valAx>
        <c:axId val="1747621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22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Family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&gt;=2500'!$AD$2:$AD$81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4-4E87-8F11-445A6C3BBB29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&gt;=2500'!$AD$2:$AD$81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D4-4E87-8F11-445A6C3B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15247"/>
        <c:axId val="1747612367"/>
      </c:scatterChart>
      <c:valAx>
        <c:axId val="174761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Family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12367"/>
        <c:crosses val="autoZero"/>
        <c:crossBetween val="midCat"/>
      </c:valAx>
      <c:valAx>
        <c:axId val="174761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15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&gt;=2500'!$AE$2:$AE$81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C4-4536-B4FE-F7833813D5CD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&gt;=2500'!$AE$2:$AE$81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C4-4536-B4FE-F7833813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18127"/>
        <c:axId val="1747614287"/>
      </c:scatterChart>
      <c:valAx>
        <c:axId val="174761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14287"/>
        <c:crosses val="autoZero"/>
        <c:crossBetween val="midCat"/>
      </c:valAx>
      <c:valAx>
        <c:axId val="174761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18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PG-13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&gt;=2500'!$AF$2:$AF$81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7D-4CC2-B610-966996463B6C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&gt;=2500'!$AF$2:$AF$81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7D-4CC2-B610-966996463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13807"/>
        <c:axId val="1747617167"/>
      </c:scatterChart>
      <c:valAx>
        <c:axId val="174761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PG-13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17167"/>
        <c:crosses val="autoZero"/>
        <c:crossBetween val="midCat"/>
      </c:valAx>
      <c:valAx>
        <c:axId val="1747617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13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Action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'Screen&lt;2500'!$Y$2:$Y$154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AD-4188-84CB-B6303CB1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389999"/>
        <c:axId val="1692390479"/>
      </c:scatterChart>
      <c:valAx>
        <c:axId val="169238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390479"/>
        <c:crosses val="autoZero"/>
        <c:crossBetween val="midCat"/>
      </c:valAx>
      <c:valAx>
        <c:axId val="1692390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389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&gt;=2500'!$AG$2:$AG$81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4-40F7-883B-86CAE1E47898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&gt;=2500'!$AG$2:$AG$81</c:f>
              <c:numCache>
                <c:formatCode>General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94-40F7-883B-86CAE1E4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13807"/>
        <c:axId val="1747623887"/>
      </c:scatterChart>
      <c:valAx>
        <c:axId val="174761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23887"/>
        <c:crosses val="autoZero"/>
        <c:crossBetween val="midCat"/>
      </c:valAx>
      <c:valAx>
        <c:axId val="174762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13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Non-US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wk box office</c:v>
          </c:tx>
          <c:spPr>
            <a:ln w="19050">
              <a:noFill/>
            </a:ln>
          </c:spPr>
          <c:xVal>
            <c:numRef>
              <c:f>'Screen &gt;=2500'!$AH$2:$AH$81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'Screen &gt;=2500'!$S$2:$S$81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2C-4BBC-8CD5-B61B31B55EF5}"/>
            </c:ext>
          </c:extLst>
        </c:ser>
        <c:ser>
          <c:idx val="1"/>
          <c:order val="1"/>
          <c:tx>
            <c:v>Predicted 1st wk box office</c:v>
          </c:tx>
          <c:spPr>
            <a:ln w="19050">
              <a:noFill/>
            </a:ln>
          </c:spPr>
          <c:xVal>
            <c:numRef>
              <c:f>'Screen &gt;=2500'!$AH$2:$AH$81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2C-4BBC-8CD5-B61B31B5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84735"/>
        <c:axId val="1747610447"/>
      </c:scatterChart>
      <c:valAx>
        <c:axId val="174578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Non-US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7610447"/>
        <c:crosses val="autoZero"/>
        <c:crossBetween val="midCat"/>
      </c:valAx>
      <c:valAx>
        <c:axId val="174761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1st wk box office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847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</a:rPr>
              <a:t>Predicted vs Actual 1st week Box Office.</a:t>
            </a:r>
            <a:r>
              <a:rPr lang="en-US" b="1">
                <a:solidFill>
                  <a:schemeClr val="tx1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27424142840809762"/>
          <c:y val="2.9587620483806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'Piecewise for screen &gt;=2500'!$D$38</c:f>
              <c:strCache>
                <c:ptCount val="1"/>
                <c:pt idx="0">
                  <c:v>Actual  1st wk box office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'Piecewise for screen &gt;=2500'!$B$39:$B$118</c:f>
              <c:numCache>
                <c:formatCode>General</c:formatCode>
                <c:ptCount val="80"/>
                <c:pt idx="0">
                  <c:v>23916331.295602787</c:v>
                </c:pt>
                <c:pt idx="1">
                  <c:v>17199523.715381563</c:v>
                </c:pt>
                <c:pt idx="2">
                  <c:v>11376109.552260211</c:v>
                </c:pt>
                <c:pt idx="3">
                  <c:v>14994759.862834662</c:v>
                </c:pt>
                <c:pt idx="4">
                  <c:v>3684319.8230320029</c:v>
                </c:pt>
                <c:pt idx="5">
                  <c:v>25963337.723016761</c:v>
                </c:pt>
                <c:pt idx="6">
                  <c:v>12644382.679750215</c:v>
                </c:pt>
                <c:pt idx="7">
                  <c:v>4481093.307958167</c:v>
                </c:pt>
                <c:pt idx="8">
                  <c:v>14143527.773555443</c:v>
                </c:pt>
                <c:pt idx="9">
                  <c:v>21812530.316688333</c:v>
                </c:pt>
                <c:pt idx="10">
                  <c:v>19506427.160302229</c:v>
                </c:pt>
                <c:pt idx="11">
                  <c:v>23787042.361237463</c:v>
                </c:pt>
                <c:pt idx="12">
                  <c:v>5045704.373905912</c:v>
                </c:pt>
                <c:pt idx="13">
                  <c:v>19601046.185876973</c:v>
                </c:pt>
                <c:pt idx="14">
                  <c:v>12761555.426493499</c:v>
                </c:pt>
                <c:pt idx="15">
                  <c:v>33543907.397532672</c:v>
                </c:pt>
                <c:pt idx="16">
                  <c:v>24530123.121824551</c:v>
                </c:pt>
                <c:pt idx="17">
                  <c:v>4919768.2838098258</c:v>
                </c:pt>
                <c:pt idx="18">
                  <c:v>17341169.005620457</c:v>
                </c:pt>
                <c:pt idx="19">
                  <c:v>24600121.190353852</c:v>
                </c:pt>
                <c:pt idx="20">
                  <c:v>4027678.353825096</c:v>
                </c:pt>
                <c:pt idx="21">
                  <c:v>5773249.1757472306</c:v>
                </c:pt>
                <c:pt idx="22">
                  <c:v>11229236.361338431</c:v>
                </c:pt>
                <c:pt idx="23">
                  <c:v>29362239.83020027</c:v>
                </c:pt>
                <c:pt idx="24">
                  <c:v>15390095.421091534</c:v>
                </c:pt>
                <c:pt idx="25">
                  <c:v>18763458.093201753</c:v>
                </c:pt>
                <c:pt idx="26">
                  <c:v>26822797.978899993</c:v>
                </c:pt>
                <c:pt idx="27">
                  <c:v>-3420365.6270055063</c:v>
                </c:pt>
                <c:pt idx="28">
                  <c:v>20228954.555883814</c:v>
                </c:pt>
                <c:pt idx="29">
                  <c:v>26624780.481542777</c:v>
                </c:pt>
                <c:pt idx="30">
                  <c:v>17370669.379846569</c:v>
                </c:pt>
                <c:pt idx="31">
                  <c:v>16991833.724967971</c:v>
                </c:pt>
                <c:pt idx="32">
                  <c:v>21613684.112143066</c:v>
                </c:pt>
                <c:pt idx="33">
                  <c:v>43598950.658440456</c:v>
                </c:pt>
                <c:pt idx="34">
                  <c:v>33223428.503636129</c:v>
                </c:pt>
                <c:pt idx="35">
                  <c:v>11830980.046555094</c:v>
                </c:pt>
                <c:pt idx="36">
                  <c:v>11571980.696664343</c:v>
                </c:pt>
                <c:pt idx="37">
                  <c:v>9859090.5104604941</c:v>
                </c:pt>
                <c:pt idx="38">
                  <c:v>21467184.499991529</c:v>
                </c:pt>
                <c:pt idx="39">
                  <c:v>18551014.567119893</c:v>
                </c:pt>
                <c:pt idx="40">
                  <c:v>38944117.239402294</c:v>
                </c:pt>
                <c:pt idx="41">
                  <c:v>25014338.097690463</c:v>
                </c:pt>
                <c:pt idx="42">
                  <c:v>23609911.322598018</c:v>
                </c:pt>
                <c:pt idx="43">
                  <c:v>26651624.516657814</c:v>
                </c:pt>
                <c:pt idx="44">
                  <c:v>26410079.870273188</c:v>
                </c:pt>
                <c:pt idx="45">
                  <c:v>32942798.329214673</c:v>
                </c:pt>
                <c:pt idx="46">
                  <c:v>45828946.445873335</c:v>
                </c:pt>
                <c:pt idx="47">
                  <c:v>12488757.742458515</c:v>
                </c:pt>
                <c:pt idx="48">
                  <c:v>36180310.536519378</c:v>
                </c:pt>
                <c:pt idx="49">
                  <c:v>17970752.794958293</c:v>
                </c:pt>
                <c:pt idx="50">
                  <c:v>26500179.366198763</c:v>
                </c:pt>
                <c:pt idx="51">
                  <c:v>28228595.486096177</c:v>
                </c:pt>
                <c:pt idx="52">
                  <c:v>39327713.550411493</c:v>
                </c:pt>
                <c:pt idx="53">
                  <c:v>14923436.331981301</c:v>
                </c:pt>
                <c:pt idx="54">
                  <c:v>60087666.732514903</c:v>
                </c:pt>
                <c:pt idx="55">
                  <c:v>25626047.93525308</c:v>
                </c:pt>
                <c:pt idx="56">
                  <c:v>36109110.661706612</c:v>
                </c:pt>
                <c:pt idx="57">
                  <c:v>11750891.410704076</c:v>
                </c:pt>
                <c:pt idx="58">
                  <c:v>39126955.092183664</c:v>
                </c:pt>
                <c:pt idx="59">
                  <c:v>37012966.125695661</c:v>
                </c:pt>
                <c:pt idx="60">
                  <c:v>47956021.194158956</c:v>
                </c:pt>
                <c:pt idx="61">
                  <c:v>61017306.757502958</c:v>
                </c:pt>
                <c:pt idx="62">
                  <c:v>40537187.327310413</c:v>
                </c:pt>
                <c:pt idx="63">
                  <c:v>28221356.256540164</c:v>
                </c:pt>
                <c:pt idx="64">
                  <c:v>24557212.750496119</c:v>
                </c:pt>
                <c:pt idx="65">
                  <c:v>25292582.142135516</c:v>
                </c:pt>
                <c:pt idx="66">
                  <c:v>34858607.683345452</c:v>
                </c:pt>
                <c:pt idx="67">
                  <c:v>57291509.009883881</c:v>
                </c:pt>
                <c:pt idx="68">
                  <c:v>30802938.909707718</c:v>
                </c:pt>
                <c:pt idx="69">
                  <c:v>60816352.68491143</c:v>
                </c:pt>
                <c:pt idx="70">
                  <c:v>27743860.100178774</c:v>
                </c:pt>
                <c:pt idx="71">
                  <c:v>44966452.068691097</c:v>
                </c:pt>
                <c:pt idx="72">
                  <c:v>41606843.62265189</c:v>
                </c:pt>
                <c:pt idx="73">
                  <c:v>56329406.088776872</c:v>
                </c:pt>
                <c:pt idx="74">
                  <c:v>44495005.478748746</c:v>
                </c:pt>
                <c:pt idx="75">
                  <c:v>31022640.072085537</c:v>
                </c:pt>
                <c:pt idx="76">
                  <c:v>48245321.838701293</c:v>
                </c:pt>
                <c:pt idx="77">
                  <c:v>64753830.169004008</c:v>
                </c:pt>
                <c:pt idx="78">
                  <c:v>44788814.134616867</c:v>
                </c:pt>
                <c:pt idx="79">
                  <c:v>61558734.240573585</c:v>
                </c:pt>
              </c:numCache>
            </c:numRef>
          </c:xVal>
          <c:yVal>
            <c:numRef>
              <c:f>'Piecewise for screen &gt;=2500'!$D$39:$D$118</c:f>
              <c:numCache>
                <c:formatCode>General</c:formatCode>
                <c:ptCount val="80"/>
                <c:pt idx="0">
                  <c:v>10971011</c:v>
                </c:pt>
                <c:pt idx="1">
                  <c:v>17509660</c:v>
                </c:pt>
                <c:pt idx="2">
                  <c:v>22760458</c:v>
                </c:pt>
                <c:pt idx="3">
                  <c:v>14734933</c:v>
                </c:pt>
                <c:pt idx="4">
                  <c:v>13176675</c:v>
                </c:pt>
                <c:pt idx="5">
                  <c:v>21751621</c:v>
                </c:pt>
                <c:pt idx="6">
                  <c:v>22374065</c:v>
                </c:pt>
                <c:pt idx="7">
                  <c:v>10272146</c:v>
                </c:pt>
                <c:pt idx="8">
                  <c:v>9140601</c:v>
                </c:pt>
                <c:pt idx="9">
                  <c:v>20493440</c:v>
                </c:pt>
                <c:pt idx="10">
                  <c:v>16316985</c:v>
                </c:pt>
                <c:pt idx="11">
                  <c:v>25907490</c:v>
                </c:pt>
                <c:pt idx="12">
                  <c:v>6407450</c:v>
                </c:pt>
                <c:pt idx="13">
                  <c:v>13204121</c:v>
                </c:pt>
                <c:pt idx="14">
                  <c:v>6568600</c:v>
                </c:pt>
                <c:pt idx="15">
                  <c:v>18947504</c:v>
                </c:pt>
                <c:pt idx="16">
                  <c:v>37656250</c:v>
                </c:pt>
                <c:pt idx="17">
                  <c:v>8141622</c:v>
                </c:pt>
                <c:pt idx="18">
                  <c:v>18564592</c:v>
                </c:pt>
                <c:pt idx="19">
                  <c:v>11341224</c:v>
                </c:pt>
                <c:pt idx="20">
                  <c:v>15771328</c:v>
                </c:pt>
                <c:pt idx="21">
                  <c:v>13766595</c:v>
                </c:pt>
                <c:pt idx="22">
                  <c:v>2702006</c:v>
                </c:pt>
                <c:pt idx="23">
                  <c:v>26414384</c:v>
                </c:pt>
                <c:pt idx="24">
                  <c:v>11366368</c:v>
                </c:pt>
                <c:pt idx="25">
                  <c:v>16659355</c:v>
                </c:pt>
                <c:pt idx="26">
                  <c:v>27205460</c:v>
                </c:pt>
                <c:pt idx="27">
                  <c:v>10245716</c:v>
                </c:pt>
                <c:pt idx="28">
                  <c:v>16921303</c:v>
                </c:pt>
                <c:pt idx="29">
                  <c:v>27053729</c:v>
                </c:pt>
                <c:pt idx="30">
                  <c:v>10698146</c:v>
                </c:pt>
                <c:pt idx="31">
                  <c:v>6352745</c:v>
                </c:pt>
                <c:pt idx="32">
                  <c:v>13388526</c:v>
                </c:pt>
                <c:pt idx="33">
                  <c:v>15679858</c:v>
                </c:pt>
                <c:pt idx="34">
                  <c:v>23266334</c:v>
                </c:pt>
                <c:pt idx="35">
                  <c:v>11795034</c:v>
                </c:pt>
                <c:pt idx="36">
                  <c:v>13156949</c:v>
                </c:pt>
                <c:pt idx="37">
                  <c:v>11571215</c:v>
                </c:pt>
                <c:pt idx="38">
                  <c:v>15337492</c:v>
                </c:pt>
                <c:pt idx="39">
                  <c:v>16191112</c:v>
                </c:pt>
                <c:pt idx="40">
                  <c:v>69650725</c:v>
                </c:pt>
                <c:pt idx="41">
                  <c:v>17158446</c:v>
                </c:pt>
                <c:pt idx="42">
                  <c:v>26043463</c:v>
                </c:pt>
                <c:pt idx="43">
                  <c:v>14640910</c:v>
                </c:pt>
                <c:pt idx="44">
                  <c:v>35201233</c:v>
                </c:pt>
                <c:pt idx="45">
                  <c:v>26007523</c:v>
                </c:pt>
                <c:pt idx="46">
                  <c:v>46488736</c:v>
                </c:pt>
                <c:pt idx="47">
                  <c:v>23421257</c:v>
                </c:pt>
                <c:pt idx="48">
                  <c:v>37308685</c:v>
                </c:pt>
                <c:pt idx="49">
                  <c:v>15501202</c:v>
                </c:pt>
                <c:pt idx="50">
                  <c:v>18881066</c:v>
                </c:pt>
                <c:pt idx="51">
                  <c:v>18753087</c:v>
                </c:pt>
                <c:pt idx="52">
                  <c:v>62900537</c:v>
                </c:pt>
                <c:pt idx="53">
                  <c:v>30160099</c:v>
                </c:pt>
                <c:pt idx="54">
                  <c:v>49016336</c:v>
                </c:pt>
                <c:pt idx="55">
                  <c:v>26150163</c:v>
                </c:pt>
                <c:pt idx="56">
                  <c:v>37256084</c:v>
                </c:pt>
                <c:pt idx="57">
                  <c:v>21466335</c:v>
                </c:pt>
                <c:pt idx="58">
                  <c:v>37178056</c:v>
                </c:pt>
                <c:pt idx="59">
                  <c:v>48567079</c:v>
                </c:pt>
                <c:pt idx="60">
                  <c:v>35861697</c:v>
                </c:pt>
                <c:pt idx="61">
                  <c:v>75850059</c:v>
                </c:pt>
                <c:pt idx="62">
                  <c:v>50404458</c:v>
                </c:pt>
                <c:pt idx="63">
                  <c:v>12008105</c:v>
                </c:pt>
                <c:pt idx="64">
                  <c:v>29226731</c:v>
                </c:pt>
                <c:pt idx="65">
                  <c:v>9322652</c:v>
                </c:pt>
                <c:pt idx="66">
                  <c:v>31178048</c:v>
                </c:pt>
                <c:pt idx="67">
                  <c:v>84977355</c:v>
                </c:pt>
                <c:pt idx="68">
                  <c:v>19662000</c:v>
                </c:pt>
                <c:pt idx="69">
                  <c:v>89295163</c:v>
                </c:pt>
                <c:pt idx="70">
                  <c:v>16037702</c:v>
                </c:pt>
                <c:pt idx="71">
                  <c:v>73874502</c:v>
                </c:pt>
                <c:pt idx="72">
                  <c:v>58533530</c:v>
                </c:pt>
                <c:pt idx="73">
                  <c:v>48410715</c:v>
                </c:pt>
                <c:pt idx="74">
                  <c:v>14330401</c:v>
                </c:pt>
                <c:pt idx="75">
                  <c:v>16788138</c:v>
                </c:pt>
                <c:pt idx="76">
                  <c:v>84293785</c:v>
                </c:pt>
                <c:pt idx="77">
                  <c:v>73076981</c:v>
                </c:pt>
                <c:pt idx="78">
                  <c:v>40660918</c:v>
                </c:pt>
                <c:pt idx="79">
                  <c:v>21002839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6-4E1A-A044-4A359E82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84735"/>
        <c:axId val="1752574847"/>
      </c:scatterChart>
      <c:valAx>
        <c:axId val="174578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44546A"/>
                    </a:solidFill>
                  </a:rPr>
                  <a:t>Predicted 1st week 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74847"/>
        <c:crosses val="autoZero"/>
        <c:crossBetween val="midCat"/>
      </c:valAx>
      <c:valAx>
        <c:axId val="17525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rgbClr val="44546A"/>
                    </a:solidFill>
                  </a:rPr>
                  <a:t>Actual 1st week Box office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8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Comedy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'Screen&lt;2500'!$Z$2:$Z$154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B-4D93-8DE2-E317200C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392879"/>
        <c:axId val="1692389999"/>
      </c:scatterChart>
      <c:valAx>
        <c:axId val="169239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Comedy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389999"/>
        <c:crosses val="autoZero"/>
        <c:crossBetween val="midCat"/>
      </c:valAx>
      <c:valAx>
        <c:axId val="1692389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392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Drama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'Screen&lt;2500'!$AA$2:$AA$154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00-4EE8-B93C-E78D80D8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78639"/>
        <c:axId val="1300279119"/>
      </c:scatterChart>
      <c:valAx>
        <c:axId val="130027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Drama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79119"/>
        <c:crosses val="autoZero"/>
        <c:crossBetween val="midCat"/>
      </c:valAx>
      <c:valAx>
        <c:axId val="1300279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7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Docu.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'Screen&lt;2500'!$AB$2:$AB$154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xVal>
          <c:yVal>
            <c:numRef>
              <c:f>'Piecewise for screen &lt;2500'!$D$40:$D$192</c:f>
              <c:numCache>
                <c:formatCode>General</c:formatCode>
                <c:ptCount val="153"/>
                <c:pt idx="0">
                  <c:v>-422896.18169291248</c:v>
                </c:pt>
                <c:pt idx="1">
                  <c:v>-1816310.8594346438</c:v>
                </c:pt>
                <c:pt idx="2">
                  <c:v>3039906.7476515202</c:v>
                </c:pt>
                <c:pt idx="3">
                  <c:v>-718486.46864713426</c:v>
                </c:pt>
                <c:pt idx="4">
                  <c:v>-702101.70406421111</c:v>
                </c:pt>
                <c:pt idx="5">
                  <c:v>1560146.4260617914</c:v>
                </c:pt>
                <c:pt idx="6">
                  <c:v>-2761178.7288285005</c:v>
                </c:pt>
                <c:pt idx="7">
                  <c:v>390828.49779279204</c:v>
                </c:pt>
                <c:pt idx="8">
                  <c:v>-291920.14485617075</c:v>
                </c:pt>
                <c:pt idx="9">
                  <c:v>-2160532.4294833606</c:v>
                </c:pt>
                <c:pt idx="10">
                  <c:v>-3777002.387532129</c:v>
                </c:pt>
                <c:pt idx="11">
                  <c:v>-248880.58033456956</c:v>
                </c:pt>
                <c:pt idx="12">
                  <c:v>2327233.7119006561</c:v>
                </c:pt>
                <c:pt idx="13">
                  <c:v>-1997856.7602747339</c:v>
                </c:pt>
                <c:pt idx="14">
                  <c:v>-1886194.6258105347</c:v>
                </c:pt>
                <c:pt idx="15">
                  <c:v>-1.3969838619232178E-9</c:v>
                </c:pt>
                <c:pt idx="16">
                  <c:v>-437013.75724882795</c:v>
                </c:pt>
                <c:pt idx="17">
                  <c:v>192496.70579522219</c:v>
                </c:pt>
                <c:pt idx="18">
                  <c:v>-1556415.229954035</c:v>
                </c:pt>
                <c:pt idx="19">
                  <c:v>2239330.8324147281</c:v>
                </c:pt>
                <c:pt idx="20">
                  <c:v>1586832.3928833958</c:v>
                </c:pt>
                <c:pt idx="21">
                  <c:v>746423.63867438212</c:v>
                </c:pt>
                <c:pt idx="22">
                  <c:v>786326.41807491379</c:v>
                </c:pt>
                <c:pt idx="23">
                  <c:v>2191402.3954936936</c:v>
                </c:pt>
                <c:pt idx="24">
                  <c:v>-1871314.399779923</c:v>
                </c:pt>
                <c:pt idx="25">
                  <c:v>-251079.63139261678</c:v>
                </c:pt>
                <c:pt idx="26">
                  <c:v>-1845374.5777346278</c:v>
                </c:pt>
                <c:pt idx="27">
                  <c:v>-2397002.5550068598</c:v>
                </c:pt>
                <c:pt idx="28">
                  <c:v>2333183.5876785135</c:v>
                </c:pt>
                <c:pt idx="29">
                  <c:v>-1721838.4854626718</c:v>
                </c:pt>
                <c:pt idx="30">
                  <c:v>837680.80129853915</c:v>
                </c:pt>
                <c:pt idx="31">
                  <c:v>2860769.4032869306</c:v>
                </c:pt>
                <c:pt idx="32">
                  <c:v>-1323757.7427730137</c:v>
                </c:pt>
                <c:pt idx="33">
                  <c:v>-197716.75723598455</c:v>
                </c:pt>
                <c:pt idx="34">
                  <c:v>1633603.1241379844</c:v>
                </c:pt>
                <c:pt idx="35">
                  <c:v>597929.01627142052</c:v>
                </c:pt>
                <c:pt idx="36">
                  <c:v>-2786640.5357282278</c:v>
                </c:pt>
                <c:pt idx="37">
                  <c:v>-69135.484702103073</c:v>
                </c:pt>
                <c:pt idx="38">
                  <c:v>-639557.53570146067</c:v>
                </c:pt>
                <c:pt idx="39">
                  <c:v>-5607500.8741374789</c:v>
                </c:pt>
                <c:pt idx="40">
                  <c:v>1122245.5302080689</c:v>
                </c:pt>
                <c:pt idx="41">
                  <c:v>-1104082.2282192898</c:v>
                </c:pt>
                <c:pt idx="42">
                  <c:v>1386076.3374904483</c:v>
                </c:pt>
                <c:pt idx="43">
                  <c:v>2952014.9580141427</c:v>
                </c:pt>
                <c:pt idx="44">
                  <c:v>868456.18540734588</c:v>
                </c:pt>
                <c:pt idx="45">
                  <c:v>639557.53570145858</c:v>
                </c:pt>
                <c:pt idx="46">
                  <c:v>1981682.6998237609</c:v>
                </c:pt>
                <c:pt idx="47">
                  <c:v>2213025.208534223</c:v>
                </c:pt>
                <c:pt idx="48">
                  <c:v>1525459.1623839424</c:v>
                </c:pt>
                <c:pt idx="49">
                  <c:v>1294673.3944991033</c:v>
                </c:pt>
                <c:pt idx="50">
                  <c:v>1788668.5778874443</c:v>
                </c:pt>
                <c:pt idx="51">
                  <c:v>-432807.44879384479</c:v>
                </c:pt>
                <c:pt idx="52">
                  <c:v>1401192.7269787444</c:v>
                </c:pt>
                <c:pt idx="53">
                  <c:v>1717906.3034691925</c:v>
                </c:pt>
                <c:pt idx="54">
                  <c:v>1059101.8745561359</c:v>
                </c:pt>
                <c:pt idx="55">
                  <c:v>1120927.0799909888</c:v>
                </c:pt>
                <c:pt idx="56">
                  <c:v>2473072.5412040967</c:v>
                </c:pt>
                <c:pt idx="57">
                  <c:v>-3132166.5530676153</c:v>
                </c:pt>
                <c:pt idx="58">
                  <c:v>-467987.67797494307</c:v>
                </c:pt>
                <c:pt idx="59">
                  <c:v>1799894.6997914296</c:v>
                </c:pt>
                <c:pt idx="60">
                  <c:v>-1901922.2924223738</c:v>
                </c:pt>
                <c:pt idx="61">
                  <c:v>-1176644.962531352</c:v>
                </c:pt>
                <c:pt idx="62">
                  <c:v>851880.86771841464</c:v>
                </c:pt>
                <c:pt idx="63">
                  <c:v>314529.88660678081</c:v>
                </c:pt>
                <c:pt idx="64">
                  <c:v>-397083.04180003516</c:v>
                </c:pt>
                <c:pt idx="65">
                  <c:v>-3156784.4798074923</c:v>
                </c:pt>
                <c:pt idx="66">
                  <c:v>3852148.1003309088</c:v>
                </c:pt>
                <c:pt idx="67">
                  <c:v>-1521231.5374442972</c:v>
                </c:pt>
                <c:pt idx="68">
                  <c:v>161932.06975207105</c:v>
                </c:pt>
                <c:pt idx="69">
                  <c:v>-838051.80281459913</c:v>
                </c:pt>
                <c:pt idx="70">
                  <c:v>7285178.9442067221</c:v>
                </c:pt>
                <c:pt idx="71">
                  <c:v>-677056.44356498867</c:v>
                </c:pt>
                <c:pt idx="72">
                  <c:v>-4218014.8052588571</c:v>
                </c:pt>
                <c:pt idx="73">
                  <c:v>-1906125.546817923</c:v>
                </c:pt>
                <c:pt idx="74">
                  <c:v>-1951976.8154183524</c:v>
                </c:pt>
                <c:pt idx="75">
                  <c:v>6991020.1866212748</c:v>
                </c:pt>
                <c:pt idx="76">
                  <c:v>1392033.270911525</c:v>
                </c:pt>
                <c:pt idx="77">
                  <c:v>-1457296.5099644344</c:v>
                </c:pt>
                <c:pt idx="78">
                  <c:v>-3604111.0898504574</c:v>
                </c:pt>
                <c:pt idx="79">
                  <c:v>-1773855.1280095857</c:v>
                </c:pt>
                <c:pt idx="80">
                  <c:v>-4052566.8378127925</c:v>
                </c:pt>
                <c:pt idx="81">
                  <c:v>-2920774.6484830668</c:v>
                </c:pt>
                <c:pt idx="82">
                  <c:v>-865565.59672143497</c:v>
                </c:pt>
                <c:pt idx="83">
                  <c:v>-4015994.1346214488</c:v>
                </c:pt>
                <c:pt idx="84">
                  <c:v>-3977500.8420985062</c:v>
                </c:pt>
                <c:pt idx="85">
                  <c:v>1324358.6807303596</c:v>
                </c:pt>
                <c:pt idx="86">
                  <c:v>-1319245.2745409459</c:v>
                </c:pt>
                <c:pt idx="87">
                  <c:v>4751149.4707225412</c:v>
                </c:pt>
                <c:pt idx="88">
                  <c:v>5158211.7907353984</c:v>
                </c:pt>
                <c:pt idx="89">
                  <c:v>-2793120.861774452</c:v>
                </c:pt>
                <c:pt idx="90">
                  <c:v>-2050592.2257908294</c:v>
                </c:pt>
                <c:pt idx="91">
                  <c:v>-1451380.5811123289</c:v>
                </c:pt>
                <c:pt idx="92">
                  <c:v>-1708914.8507609721</c:v>
                </c:pt>
                <c:pt idx="93">
                  <c:v>-1642030.6180193108</c:v>
                </c:pt>
                <c:pt idx="94">
                  <c:v>-2167933.6619810807</c:v>
                </c:pt>
                <c:pt idx="95">
                  <c:v>3822933.1123738084</c:v>
                </c:pt>
                <c:pt idx="96">
                  <c:v>14792939.15379725</c:v>
                </c:pt>
                <c:pt idx="97">
                  <c:v>4015259.6643193085</c:v>
                </c:pt>
                <c:pt idx="98">
                  <c:v>1109030.0480429512</c:v>
                </c:pt>
                <c:pt idx="99">
                  <c:v>-2386738.7411856651</c:v>
                </c:pt>
                <c:pt idx="100">
                  <c:v>-4971475.2019300461</c:v>
                </c:pt>
                <c:pt idx="101">
                  <c:v>-41917.328117550351</c:v>
                </c:pt>
                <c:pt idx="102">
                  <c:v>476627.53161104582</c:v>
                </c:pt>
                <c:pt idx="103">
                  <c:v>-2977032.2280989513</c:v>
                </c:pt>
                <c:pt idx="104">
                  <c:v>-457731.52594366111</c:v>
                </c:pt>
                <c:pt idx="105">
                  <c:v>-666704.25318775419</c:v>
                </c:pt>
                <c:pt idx="106">
                  <c:v>-371666.11379525252</c:v>
                </c:pt>
                <c:pt idx="107">
                  <c:v>-283037.34371400811</c:v>
                </c:pt>
                <c:pt idx="108">
                  <c:v>-8427824.1647557076</c:v>
                </c:pt>
                <c:pt idx="109">
                  <c:v>1003352.1014408115</c:v>
                </c:pt>
                <c:pt idx="110">
                  <c:v>-8427187.1149712633</c:v>
                </c:pt>
                <c:pt idx="111">
                  <c:v>-3736805.6156922616</c:v>
                </c:pt>
                <c:pt idx="112">
                  <c:v>9503047.1585401222</c:v>
                </c:pt>
                <c:pt idx="113">
                  <c:v>4578324.931765791</c:v>
                </c:pt>
                <c:pt idx="114">
                  <c:v>-4745229.0693640709</c:v>
                </c:pt>
                <c:pt idx="115">
                  <c:v>-6955514.6598915476</c:v>
                </c:pt>
                <c:pt idx="116">
                  <c:v>337211.62003529258</c:v>
                </c:pt>
                <c:pt idx="117">
                  <c:v>-855437.39285313711</c:v>
                </c:pt>
                <c:pt idx="118">
                  <c:v>-2462027.9840202052</c:v>
                </c:pt>
                <c:pt idx="119">
                  <c:v>-1357395.6572351754</c:v>
                </c:pt>
                <c:pt idx="120">
                  <c:v>7940933.1071554385</c:v>
                </c:pt>
                <c:pt idx="121">
                  <c:v>-3570357.1161540672</c:v>
                </c:pt>
                <c:pt idx="122">
                  <c:v>2453709.667391628</c:v>
                </c:pt>
                <c:pt idx="123">
                  <c:v>-3746922.0189592522</c:v>
                </c:pt>
                <c:pt idx="124">
                  <c:v>17049346.92538055</c:v>
                </c:pt>
                <c:pt idx="125">
                  <c:v>-5338023.9652423188</c:v>
                </c:pt>
                <c:pt idx="126">
                  <c:v>5248207.6687697023</c:v>
                </c:pt>
                <c:pt idx="127">
                  <c:v>3222450.0618887134</c:v>
                </c:pt>
                <c:pt idx="128">
                  <c:v>1158609.7787342165</c:v>
                </c:pt>
                <c:pt idx="129">
                  <c:v>-354842.43493712693</c:v>
                </c:pt>
                <c:pt idx="130">
                  <c:v>-5487952.999016067</c:v>
                </c:pt>
                <c:pt idx="131">
                  <c:v>-3989322.8329055384</c:v>
                </c:pt>
                <c:pt idx="132">
                  <c:v>6095886.3611878846</c:v>
                </c:pt>
                <c:pt idx="133">
                  <c:v>1491347.4734320156</c:v>
                </c:pt>
                <c:pt idx="134">
                  <c:v>-4917261.8919801917</c:v>
                </c:pt>
                <c:pt idx="135">
                  <c:v>-4140716.5567744561</c:v>
                </c:pt>
                <c:pt idx="136">
                  <c:v>14728223.724492447</c:v>
                </c:pt>
                <c:pt idx="137">
                  <c:v>-1438224.7468513008</c:v>
                </c:pt>
                <c:pt idx="138">
                  <c:v>-4297837.3205623087</c:v>
                </c:pt>
                <c:pt idx="139">
                  <c:v>2163756.2618735377</c:v>
                </c:pt>
                <c:pt idx="140">
                  <c:v>-4575987.6436199974</c:v>
                </c:pt>
                <c:pt idx="141">
                  <c:v>-2157582.2449331153</c:v>
                </c:pt>
                <c:pt idx="142">
                  <c:v>11979672.036822708</c:v>
                </c:pt>
                <c:pt idx="143">
                  <c:v>12113652.364598526</c:v>
                </c:pt>
                <c:pt idx="144">
                  <c:v>9116297.1291517932</c:v>
                </c:pt>
                <c:pt idx="145">
                  <c:v>-366243.42390275188</c:v>
                </c:pt>
                <c:pt idx="146">
                  <c:v>-7821586.9178077709</c:v>
                </c:pt>
                <c:pt idx="147">
                  <c:v>-2348613.1076995209</c:v>
                </c:pt>
                <c:pt idx="148">
                  <c:v>-3389806.6276739761</c:v>
                </c:pt>
                <c:pt idx="149">
                  <c:v>1429397.2490986101</c:v>
                </c:pt>
                <c:pt idx="150">
                  <c:v>-7766047.8563490864</c:v>
                </c:pt>
                <c:pt idx="151">
                  <c:v>-1698786.0479653608</c:v>
                </c:pt>
                <c:pt idx="152">
                  <c:v>-3880339.8322124351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A-43B9-8687-188EB8197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78639"/>
        <c:axId val="1300280559"/>
      </c:scatterChart>
      <c:valAx>
        <c:axId val="130027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Docu.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80559"/>
        <c:crosses val="autoZero"/>
        <c:crossBetween val="midCat"/>
      </c:valAx>
      <c:valAx>
        <c:axId val="130028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027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29" Type="http://schemas.openxmlformats.org/officeDocument/2006/relationships/chart" Target="../charts/chart60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31" Type="http://schemas.openxmlformats.org/officeDocument/2006/relationships/chart" Target="../charts/chart62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180975</xdr:rowOff>
    </xdr:from>
    <xdr:to>
      <xdr:col>16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A49CB-DAFE-D040-A153-FDAA40BA2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</xdr:row>
      <xdr:rowOff>180975</xdr:rowOff>
    </xdr:from>
    <xdr:to>
      <xdr:col>17</xdr:col>
      <xdr:colOff>238125</xdr:colOff>
      <xdr:row>13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F35C9-3D39-52D6-D05C-CF407BFFE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5</xdr:row>
      <xdr:rowOff>180975</xdr:rowOff>
    </xdr:from>
    <xdr:to>
      <xdr:col>18</xdr:col>
      <xdr:colOff>238125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200922-9BAB-1E73-5DEA-2178DCC9A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7</xdr:row>
      <xdr:rowOff>180975</xdr:rowOff>
    </xdr:from>
    <xdr:to>
      <xdr:col>19</xdr:col>
      <xdr:colOff>238125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B461C-13C1-6914-8FA2-1D728651A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238125</xdr:colOff>
      <xdr:row>9</xdr:row>
      <xdr:rowOff>180975</xdr:rowOff>
    </xdr:from>
    <xdr:to>
      <xdr:col>20</xdr:col>
      <xdr:colOff>238125</xdr:colOff>
      <xdr:row>19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2701BD-A08A-6109-2F1A-3CAEDD8E9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238125</xdr:colOff>
      <xdr:row>11</xdr:row>
      <xdr:rowOff>180975</xdr:rowOff>
    </xdr:from>
    <xdr:to>
      <xdr:col>21</xdr:col>
      <xdr:colOff>238125</xdr:colOff>
      <xdr:row>21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553850-1573-C911-97B1-1308F7121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238125</xdr:colOff>
      <xdr:row>13</xdr:row>
      <xdr:rowOff>180975</xdr:rowOff>
    </xdr:from>
    <xdr:to>
      <xdr:col>22</xdr:col>
      <xdr:colOff>238125</xdr:colOff>
      <xdr:row>23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7956D-E2FC-ABEC-51D0-454C7380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238125</xdr:colOff>
      <xdr:row>15</xdr:row>
      <xdr:rowOff>180975</xdr:rowOff>
    </xdr:from>
    <xdr:to>
      <xdr:col>23</xdr:col>
      <xdr:colOff>238125</xdr:colOff>
      <xdr:row>25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BE4530-885C-7B7F-9248-4920A3EE3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238125</xdr:colOff>
      <xdr:row>17</xdr:row>
      <xdr:rowOff>180975</xdr:rowOff>
    </xdr:from>
    <xdr:to>
      <xdr:col>24</xdr:col>
      <xdr:colOff>238125</xdr:colOff>
      <xdr:row>27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720AC6-3FD7-1AA4-F9C7-A0B73EE8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238125</xdr:colOff>
      <xdr:row>19</xdr:row>
      <xdr:rowOff>180975</xdr:rowOff>
    </xdr:from>
    <xdr:to>
      <xdr:col>25</xdr:col>
      <xdr:colOff>238125</xdr:colOff>
      <xdr:row>29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B0FD85-30C9-F2CF-7D9F-6175E54CA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238125</xdr:colOff>
      <xdr:row>21</xdr:row>
      <xdr:rowOff>180975</xdr:rowOff>
    </xdr:from>
    <xdr:to>
      <xdr:col>26</xdr:col>
      <xdr:colOff>238125</xdr:colOff>
      <xdr:row>31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41DAD0-0A3A-34B4-7F41-1C9CF4DC4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238125</xdr:colOff>
      <xdr:row>23</xdr:row>
      <xdr:rowOff>180975</xdr:rowOff>
    </xdr:from>
    <xdr:to>
      <xdr:col>27</xdr:col>
      <xdr:colOff>238125</xdr:colOff>
      <xdr:row>33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E30D5E-A0D5-1996-0DB8-3842A1333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238125</xdr:colOff>
      <xdr:row>25</xdr:row>
      <xdr:rowOff>180975</xdr:rowOff>
    </xdr:from>
    <xdr:to>
      <xdr:col>28</xdr:col>
      <xdr:colOff>238125</xdr:colOff>
      <xdr:row>35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38D332-DB1A-EBD7-E11E-53CF057A1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238125</xdr:colOff>
      <xdr:row>27</xdr:row>
      <xdr:rowOff>180975</xdr:rowOff>
    </xdr:from>
    <xdr:to>
      <xdr:col>29</xdr:col>
      <xdr:colOff>238125</xdr:colOff>
      <xdr:row>37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40E860-33B9-28AB-78E6-E7080FA64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238125</xdr:colOff>
      <xdr:row>29</xdr:row>
      <xdr:rowOff>180975</xdr:rowOff>
    </xdr:from>
    <xdr:to>
      <xdr:col>30</xdr:col>
      <xdr:colOff>238125</xdr:colOff>
      <xdr:row>39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53717A-C1C1-A4E9-349D-277A507C3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238125</xdr:colOff>
      <xdr:row>31</xdr:row>
      <xdr:rowOff>180975</xdr:rowOff>
    </xdr:from>
    <xdr:to>
      <xdr:col>31</xdr:col>
      <xdr:colOff>238125</xdr:colOff>
      <xdr:row>41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5823D4-E403-6C6E-0D22-0FEDEAE2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238125</xdr:colOff>
      <xdr:row>33</xdr:row>
      <xdr:rowOff>180975</xdr:rowOff>
    </xdr:from>
    <xdr:to>
      <xdr:col>32</xdr:col>
      <xdr:colOff>238125</xdr:colOff>
      <xdr:row>43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73BCE4-8CAF-6B82-690D-F302215ED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238125</xdr:colOff>
      <xdr:row>35</xdr:row>
      <xdr:rowOff>180975</xdr:rowOff>
    </xdr:from>
    <xdr:to>
      <xdr:col>33</xdr:col>
      <xdr:colOff>238125</xdr:colOff>
      <xdr:row>45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0212DFA-F0F1-73A1-7285-6F30F75AB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238125</xdr:colOff>
      <xdr:row>37</xdr:row>
      <xdr:rowOff>180975</xdr:rowOff>
    </xdr:from>
    <xdr:to>
      <xdr:col>34</xdr:col>
      <xdr:colOff>238125</xdr:colOff>
      <xdr:row>47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763B84F-CF74-BFAE-7430-BF1F530B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238125</xdr:colOff>
      <xdr:row>39</xdr:row>
      <xdr:rowOff>180975</xdr:rowOff>
    </xdr:from>
    <xdr:to>
      <xdr:col>35</xdr:col>
      <xdr:colOff>238125</xdr:colOff>
      <xdr:row>49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2846429-1735-1E4B-CAE4-744506583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238125</xdr:colOff>
      <xdr:row>41</xdr:row>
      <xdr:rowOff>180975</xdr:rowOff>
    </xdr:from>
    <xdr:to>
      <xdr:col>36</xdr:col>
      <xdr:colOff>238125</xdr:colOff>
      <xdr:row>51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C83B4F1-C545-E9C5-79CD-47F280A30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31</xdr:col>
      <xdr:colOff>238125</xdr:colOff>
      <xdr:row>43</xdr:row>
      <xdr:rowOff>180975</xdr:rowOff>
    </xdr:from>
    <xdr:to>
      <xdr:col>37</xdr:col>
      <xdr:colOff>238125</xdr:colOff>
      <xdr:row>53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58FFD66-5490-78D5-C6CB-A4A656BF5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238125</xdr:colOff>
      <xdr:row>45</xdr:row>
      <xdr:rowOff>180975</xdr:rowOff>
    </xdr:from>
    <xdr:to>
      <xdr:col>38</xdr:col>
      <xdr:colOff>238125</xdr:colOff>
      <xdr:row>55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B6B582B-D2BD-F40E-2ADB-1ECFF5E67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238125</xdr:colOff>
      <xdr:row>47</xdr:row>
      <xdr:rowOff>180975</xdr:rowOff>
    </xdr:from>
    <xdr:to>
      <xdr:col>39</xdr:col>
      <xdr:colOff>238125</xdr:colOff>
      <xdr:row>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56DB68B-0501-866A-657D-33BB83C1A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238125</xdr:colOff>
      <xdr:row>49</xdr:row>
      <xdr:rowOff>180975</xdr:rowOff>
    </xdr:from>
    <xdr:to>
      <xdr:col>40</xdr:col>
      <xdr:colOff>238125</xdr:colOff>
      <xdr:row>59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BC9F3FC-AA30-855A-9A7B-293FF2EF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238125</xdr:colOff>
      <xdr:row>51</xdr:row>
      <xdr:rowOff>180975</xdr:rowOff>
    </xdr:from>
    <xdr:to>
      <xdr:col>41</xdr:col>
      <xdr:colOff>238125</xdr:colOff>
      <xdr:row>61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3AE54AD-3BE5-F5DA-90FF-482059498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238125</xdr:colOff>
      <xdr:row>53</xdr:row>
      <xdr:rowOff>180975</xdr:rowOff>
    </xdr:from>
    <xdr:to>
      <xdr:col>42</xdr:col>
      <xdr:colOff>238125</xdr:colOff>
      <xdr:row>63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6D0C93C-8C7A-58D5-A8A8-BAB75949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37</xdr:col>
      <xdr:colOff>238125</xdr:colOff>
      <xdr:row>55</xdr:row>
      <xdr:rowOff>180975</xdr:rowOff>
    </xdr:from>
    <xdr:to>
      <xdr:col>43</xdr:col>
      <xdr:colOff>238125</xdr:colOff>
      <xdr:row>65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FEF26A1-675F-B3F1-BA88-CC616C2A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238125</xdr:colOff>
      <xdr:row>57</xdr:row>
      <xdr:rowOff>180975</xdr:rowOff>
    </xdr:from>
    <xdr:to>
      <xdr:col>44</xdr:col>
      <xdr:colOff>238125</xdr:colOff>
      <xdr:row>67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7C3F87C-A924-6320-72AD-C0F237C0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39</xdr:col>
      <xdr:colOff>238125</xdr:colOff>
      <xdr:row>59</xdr:row>
      <xdr:rowOff>180975</xdr:rowOff>
    </xdr:from>
    <xdr:to>
      <xdr:col>45</xdr:col>
      <xdr:colOff>238125</xdr:colOff>
      <xdr:row>69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C00FBC5-161A-81FA-BB5E-0E86BB551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457200</xdr:colOff>
      <xdr:row>36</xdr:row>
      <xdr:rowOff>109537</xdr:rowOff>
    </xdr:from>
    <xdr:to>
      <xdr:col>14</xdr:col>
      <xdr:colOff>104775</xdr:colOff>
      <xdr:row>57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0D06075-49CE-2E58-320B-2E686F14B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6DAF4-1A96-1ED4-9BC1-062430A9F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2357C-22C5-0678-DBB2-3D1E3D6E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0A035-454F-89D8-BD37-A0A5026FB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4C4EA-27EE-65FB-1917-4AAF2737F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52B125-AB99-B05C-9756-D6F5A21D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6C85EC-CDBE-0B65-BE76-F47BBD278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31B552-DF63-9620-39F9-8C44BB94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462BCB-DF84-2947-7E61-BD58AA1B6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BFF487-5D33-5088-969E-9F43DC25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027F3D-C1A4-A97A-D9C9-E386ABB2C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55408F-9AD0-1219-08AD-9D892CFBC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34C002-5EF1-F77B-7789-5056DF541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CB70EF2-7EBD-222B-CB01-B1A1FDE2F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0DE57D-C266-77A9-A3D8-A42571332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4FB6EA1-0A1B-0EAB-98A5-E7A77C4C4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2E51F1-19BF-886E-D7E0-8D533B41B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3710B13-1564-E1F4-23D6-7BDBB6F7E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081644-FD70-81AE-4EED-916DB34D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7CE61B7-EDE4-7ED8-ED8C-139C1B308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F2166AF-45C8-E39A-5C11-CE599763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7406C69-CB8F-C1B1-66A4-BDBA37DBC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238125</xdr:colOff>
      <xdr:row>42</xdr:row>
      <xdr:rowOff>180975</xdr:rowOff>
    </xdr:from>
    <xdr:to>
      <xdr:col>36</xdr:col>
      <xdr:colOff>238125</xdr:colOff>
      <xdr:row>52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6DC74E3-B346-A1D2-034F-16F514809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238125</xdr:colOff>
      <xdr:row>44</xdr:row>
      <xdr:rowOff>180975</xdr:rowOff>
    </xdr:from>
    <xdr:to>
      <xdr:col>37</xdr:col>
      <xdr:colOff>238125</xdr:colOff>
      <xdr:row>54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274AC89-5769-64B7-8806-1E6E243E8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238125</xdr:colOff>
      <xdr:row>46</xdr:row>
      <xdr:rowOff>180975</xdr:rowOff>
    </xdr:from>
    <xdr:to>
      <xdr:col>38</xdr:col>
      <xdr:colOff>238125</xdr:colOff>
      <xdr:row>56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A4A5434-8878-77B5-E60E-5CD9B925A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238125</xdr:colOff>
      <xdr:row>48</xdr:row>
      <xdr:rowOff>180975</xdr:rowOff>
    </xdr:from>
    <xdr:to>
      <xdr:col>39</xdr:col>
      <xdr:colOff>238125</xdr:colOff>
      <xdr:row>58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6372E91-17D6-390E-0D51-59E89A03B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238125</xdr:colOff>
      <xdr:row>50</xdr:row>
      <xdr:rowOff>180975</xdr:rowOff>
    </xdr:from>
    <xdr:to>
      <xdr:col>40</xdr:col>
      <xdr:colOff>238125</xdr:colOff>
      <xdr:row>60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6F34CCF-8A75-B2A8-1090-E1F44531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238125</xdr:colOff>
      <xdr:row>52</xdr:row>
      <xdr:rowOff>180975</xdr:rowOff>
    </xdr:from>
    <xdr:to>
      <xdr:col>41</xdr:col>
      <xdr:colOff>238125</xdr:colOff>
      <xdr:row>62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1EEC61F-646A-B2CC-58E3-0975D6D5D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238125</xdr:colOff>
      <xdr:row>54</xdr:row>
      <xdr:rowOff>180975</xdr:rowOff>
    </xdr:from>
    <xdr:to>
      <xdr:col>42</xdr:col>
      <xdr:colOff>238125</xdr:colOff>
      <xdr:row>64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779BBA3-0D17-0119-4AD1-59CD819B2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238125</xdr:colOff>
      <xdr:row>56</xdr:row>
      <xdr:rowOff>180975</xdr:rowOff>
    </xdr:from>
    <xdr:to>
      <xdr:col>43</xdr:col>
      <xdr:colOff>238125</xdr:colOff>
      <xdr:row>66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ACC0426-74BC-35C0-3761-A2944FF65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238125</xdr:colOff>
      <xdr:row>58</xdr:row>
      <xdr:rowOff>180975</xdr:rowOff>
    </xdr:from>
    <xdr:to>
      <xdr:col>44</xdr:col>
      <xdr:colOff>238125</xdr:colOff>
      <xdr:row>68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E85C916-F843-DD16-2165-98AD357FF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12748</xdr:colOff>
      <xdr:row>34</xdr:row>
      <xdr:rowOff>139173</xdr:rowOff>
    </xdr:from>
    <xdr:to>
      <xdr:col>15</xdr:col>
      <xdr:colOff>167896</xdr:colOff>
      <xdr:row>55</xdr:row>
      <xdr:rowOff>8183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E7E1A1B-E8E9-3CA3-5F4A-F808E03D5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A06-63A5-4925-BAE8-2A9AF262DCFF}">
  <dimension ref="A1:AH234"/>
  <sheetViews>
    <sheetView topLeftCell="M1" zoomScale="88" zoomScaleNormal="88" workbookViewId="0">
      <pane ySplit="1" topLeftCell="A2" activePane="bottomLeft" state="frozen"/>
      <selection activeCell="G1" sqref="G1"/>
      <selection pane="bottomLeft" activeCell="S1" sqref="S1:S1048576"/>
    </sheetView>
  </sheetViews>
  <sheetFormatPr defaultRowHeight="15" x14ac:dyDescent="0.25"/>
  <cols>
    <col min="1" max="1" width="19.42578125" customWidth="1"/>
    <col min="2" max="2" width="12.140625" customWidth="1"/>
    <col min="3" max="3" width="10.28515625" customWidth="1"/>
    <col min="4" max="4" width="9.85546875" customWidth="1"/>
    <col min="5" max="5" width="10.5703125" customWidth="1"/>
    <col min="6" max="6" width="9.28515625" customWidth="1"/>
    <col min="7" max="7" width="9.140625" customWidth="1"/>
    <col min="8" max="8" width="17.140625" customWidth="1"/>
    <col min="9" max="9" width="15.85546875" customWidth="1"/>
    <col min="10" max="10" width="7.7109375" customWidth="1"/>
    <col min="11" max="11" width="12.5703125" customWidth="1"/>
    <col min="12" max="13" width="19.42578125" customWidth="1"/>
    <col min="14" max="14" width="15.85546875" customWidth="1"/>
    <col min="15" max="15" width="16.5703125" customWidth="1"/>
    <col min="16" max="16" width="21.140625" customWidth="1"/>
    <col min="17" max="17" width="13.5703125" customWidth="1"/>
    <col min="18" max="18" width="8" customWidth="1"/>
    <col min="19" max="19" width="15.42578125" style="2" customWidth="1"/>
    <col min="20" max="20" width="10.7109375" style="1" customWidth="1"/>
    <col min="21" max="21" width="14.5703125" style="1" customWidth="1"/>
    <col min="22" max="22" width="9.5703125" style="1" customWidth="1"/>
    <col min="23" max="23" width="7.5703125" style="1" customWidth="1"/>
    <col min="24" max="24" width="8.28515625" style="1" customWidth="1"/>
    <col min="25" max="25" width="6.5703125" style="1" customWidth="1"/>
    <col min="26" max="26" width="8.85546875" style="1" customWidth="1"/>
    <col min="27" max="27" width="7" style="1" customWidth="1"/>
    <col min="28" max="28" width="6.7109375" style="1" customWidth="1"/>
    <col min="29" max="29" width="9" style="1" customWidth="1"/>
    <col min="30" max="30" width="6.42578125" style="1" customWidth="1"/>
    <col min="31" max="31" width="3.85546875" style="1" customWidth="1"/>
    <col min="32" max="32" width="6.5703125" style="1" customWidth="1"/>
    <col min="33" max="33" width="4.28515625" style="1" customWidth="1"/>
    <col min="34" max="34" width="7.7109375" style="1" customWidth="1"/>
    <col min="37" max="37" width="15.85546875" customWidth="1"/>
  </cols>
  <sheetData>
    <row r="1" spans="1:34" x14ac:dyDescent="0.25">
      <c r="A1" s="9" t="s">
        <v>578</v>
      </c>
      <c r="B1" s="9" t="s">
        <v>577</v>
      </c>
      <c r="C1" s="9" t="s">
        <v>576</v>
      </c>
      <c r="D1" s="9" t="s">
        <v>575</v>
      </c>
      <c r="E1" s="9" t="s">
        <v>574</v>
      </c>
      <c r="F1" s="9" t="s">
        <v>573</v>
      </c>
      <c r="G1" s="9" t="s">
        <v>572</v>
      </c>
      <c r="H1" s="10" t="s">
        <v>571</v>
      </c>
      <c r="I1" s="8" t="s">
        <v>570</v>
      </c>
      <c r="J1" s="9" t="s">
        <v>569</v>
      </c>
      <c r="K1" s="8" t="s">
        <v>558</v>
      </c>
      <c r="L1" s="9" t="s">
        <v>568</v>
      </c>
      <c r="M1" s="9" t="s">
        <v>567</v>
      </c>
      <c r="N1" s="8" t="s">
        <v>566</v>
      </c>
      <c r="O1" s="8" t="s">
        <v>565</v>
      </c>
      <c r="P1" s="8" t="s">
        <v>564</v>
      </c>
      <c r="Q1" s="8" t="s">
        <v>563</v>
      </c>
      <c r="R1" s="8" t="s">
        <v>562</v>
      </c>
      <c r="S1" s="7" t="s">
        <v>561</v>
      </c>
      <c r="T1" s="6" t="s">
        <v>560</v>
      </c>
      <c r="U1" s="6" t="s">
        <v>559</v>
      </c>
      <c r="V1" s="6" t="s">
        <v>558</v>
      </c>
      <c r="W1" s="6" t="s">
        <v>557</v>
      </c>
      <c r="X1" s="6" t="s">
        <v>556</v>
      </c>
      <c r="Y1" s="6" t="s">
        <v>4</v>
      </c>
      <c r="Z1" s="6" t="s">
        <v>13</v>
      </c>
      <c r="AA1" s="6" t="s">
        <v>24</v>
      </c>
      <c r="AB1" s="6" t="s">
        <v>555</v>
      </c>
      <c r="AC1" s="6" t="s">
        <v>38</v>
      </c>
      <c r="AD1" s="6" t="s">
        <v>51</v>
      </c>
      <c r="AE1" s="6" t="s">
        <v>2</v>
      </c>
      <c r="AF1" s="6" t="s">
        <v>12</v>
      </c>
      <c r="AG1" s="6" t="s">
        <v>17</v>
      </c>
      <c r="AH1" s="6" t="s">
        <v>115</v>
      </c>
    </row>
    <row r="2" spans="1:34" x14ac:dyDescent="0.25">
      <c r="A2" s="4" t="s">
        <v>407</v>
      </c>
      <c r="B2" s="4" t="s">
        <v>24</v>
      </c>
      <c r="C2" s="4"/>
      <c r="D2" s="4"/>
      <c r="E2" s="4"/>
      <c r="F2" s="4"/>
      <c r="G2" s="4"/>
      <c r="H2" s="4" t="s">
        <v>207</v>
      </c>
      <c r="I2">
        <v>83</v>
      </c>
      <c r="J2" s="4" t="s">
        <v>17</v>
      </c>
      <c r="K2">
        <v>2500000</v>
      </c>
      <c r="L2" s="4" t="s">
        <v>406</v>
      </c>
      <c r="M2" s="4" t="s">
        <v>72</v>
      </c>
      <c r="N2">
        <v>7</v>
      </c>
      <c r="O2">
        <v>1</v>
      </c>
      <c r="P2">
        <v>1133659</v>
      </c>
      <c r="Q2" s="3">
        <v>36693</v>
      </c>
      <c r="R2">
        <f>MONTH(Q2)</f>
        <v>6</v>
      </c>
      <c r="S2" s="2">
        <v>56388</v>
      </c>
      <c r="T2" s="1">
        <f>I2</f>
        <v>83</v>
      </c>
      <c r="U2" s="1">
        <f>O2</f>
        <v>1</v>
      </c>
      <c r="V2" s="1">
        <f>K2</f>
        <v>2500000</v>
      </c>
      <c r="W2" s="1">
        <f>IF(OR(R2=1,R2=12, R2=11),1,0)</f>
        <v>0</v>
      </c>
      <c r="X2" s="1">
        <f>IF(OR(R2=5, R2=6,R2=7),1,0)</f>
        <v>1</v>
      </c>
      <c r="Y2" s="1">
        <f>IF(OR(B2="Action",C2="Action", D2="Action",E2="Action",F2="Action",G2="Action"),1,0)</f>
        <v>0</v>
      </c>
      <c r="Z2" s="1">
        <f>IF(OR($B2="Comedy",$C2="Comedy",$D2="Comedy",$E2="Comedy",$F2="Comedy",$G2="Comedy"),1,0)</f>
        <v>0</v>
      </c>
      <c r="AA2" s="1">
        <f>IF(OR($B2="Drama",$C2="Drama",$D2="Drama",$E2="Drama",$F2="Drama",$G2="Drama"),1,0)</f>
        <v>1</v>
      </c>
      <c r="AB2" s="1">
        <f>IF(OR($B2="Documentary",$C2="Documentary",$D2="Documentary",$E2="Documentary",$F2="Documentary",$G2="Documentary"),1,0)</f>
        <v>0</v>
      </c>
      <c r="AC2" s="1">
        <f>IF(OR($B2="Romance",$C2="Romance",$D2="Romance",$E2="Romance",$F2="Romance",$G2="Romance"),1,0)</f>
        <v>0</v>
      </c>
      <c r="AD2" s="1">
        <f>IF(OR($B2="Family",$C2="Family",$D2="Family",$E2="Family",$F2="Family",$G2="Family"),1,0)</f>
        <v>0</v>
      </c>
      <c r="AE2" s="1">
        <f>IF($J2="PG",1,0)</f>
        <v>0</v>
      </c>
      <c r="AF2" s="1">
        <f>IF($J2="PG-13",1,0)</f>
        <v>0</v>
      </c>
      <c r="AG2" s="1">
        <f>IF($J2="R",1,0)</f>
        <v>1</v>
      </c>
      <c r="AH2" s="1">
        <f>IF($J2="Non-US",1,0)</f>
        <v>0</v>
      </c>
    </row>
    <row r="3" spans="1:34" x14ac:dyDescent="0.25">
      <c r="A3" s="4" t="s">
        <v>396</v>
      </c>
      <c r="B3" s="4" t="s">
        <v>4</v>
      </c>
      <c r="C3" s="4" t="s">
        <v>24</v>
      </c>
      <c r="D3" s="4"/>
      <c r="E3" s="4"/>
      <c r="F3" s="4"/>
      <c r="G3" s="4"/>
      <c r="H3" s="4" t="s">
        <v>395</v>
      </c>
      <c r="I3">
        <v>63</v>
      </c>
      <c r="J3" s="4" t="s">
        <v>17</v>
      </c>
      <c r="K3">
        <v>11500000</v>
      </c>
      <c r="L3" s="4" t="s">
        <v>394</v>
      </c>
      <c r="M3" s="4" t="s">
        <v>393</v>
      </c>
      <c r="N3">
        <v>1</v>
      </c>
      <c r="O3">
        <v>1</v>
      </c>
      <c r="P3">
        <v>7123</v>
      </c>
      <c r="Q3" s="3">
        <v>36707</v>
      </c>
      <c r="R3">
        <f>MONTH(Q3)</f>
        <v>6</v>
      </c>
      <c r="S3" s="2">
        <v>7123</v>
      </c>
      <c r="T3" s="1">
        <f>I3</f>
        <v>63</v>
      </c>
      <c r="U3" s="1">
        <f>O3</f>
        <v>1</v>
      </c>
      <c r="V3" s="1">
        <f>K3</f>
        <v>11500000</v>
      </c>
      <c r="W3" s="1">
        <f>IF(OR(R3=1,R3=12, R3=11),1,0)</f>
        <v>0</v>
      </c>
      <c r="X3" s="1">
        <f>IF(OR(R3=5, R3=6,R3=7),1,0)</f>
        <v>1</v>
      </c>
      <c r="Y3" s="1">
        <f>IF(OR(B3="Action",C3="Action", D3="Action",E3="Action",F3="Action",G3="Action"),1,0)</f>
        <v>1</v>
      </c>
      <c r="Z3" s="1">
        <f>IF(OR($B3="Comedy",$C3="Comedy",$D3="Comedy",$E3="Comedy",$F3="Comedy",$G3="Comedy"),1,0)</f>
        <v>0</v>
      </c>
      <c r="AA3" s="1">
        <f>IF(OR($B3="Drama",$C3="Drama",$D3="Drama",$E3="Drama",$F3="Drama",$G3="Drama"),1,0)</f>
        <v>1</v>
      </c>
      <c r="AB3" s="1">
        <f>IF(OR($B3="Documentary",$C3="Documentary",$D3="Documentary",$E3="Documentary",$F3="Documentary",$G3="Documentary"),1,0)</f>
        <v>0</v>
      </c>
      <c r="AC3" s="1">
        <f>IF(OR($B3="Romance",$C3="Romance",$D3="Romance",$E3="Romance",$F3="Romance",$G3="Romance"),1,0)</f>
        <v>0</v>
      </c>
      <c r="AD3" s="1">
        <f>IF(OR($B3="Family",$C3="Family",$D3="Family",$E3="Family",$F3="Family",$G3="Family"),1,0)</f>
        <v>0</v>
      </c>
      <c r="AE3" s="1">
        <f>IF($J3="PG",1,0)</f>
        <v>0</v>
      </c>
      <c r="AF3" s="1">
        <f>IF($J3="PG-13",1,0)</f>
        <v>0</v>
      </c>
      <c r="AG3" s="1">
        <f>IF($J3="R",1,0)</f>
        <v>1</v>
      </c>
      <c r="AH3" s="1">
        <f>IF($J3="Non-US",1,0)</f>
        <v>0</v>
      </c>
    </row>
    <row r="4" spans="1:34" x14ac:dyDescent="0.25">
      <c r="A4" s="4" t="s">
        <v>353</v>
      </c>
      <c r="B4" s="4" t="s">
        <v>13</v>
      </c>
      <c r="C4" s="4" t="s">
        <v>38</v>
      </c>
      <c r="D4" s="4"/>
      <c r="E4" s="4"/>
      <c r="F4" s="4"/>
      <c r="G4" s="4"/>
      <c r="H4" s="4" t="s">
        <v>183</v>
      </c>
      <c r="I4">
        <v>22</v>
      </c>
      <c r="J4" s="4" t="s">
        <v>17</v>
      </c>
      <c r="K4">
        <v>40000</v>
      </c>
      <c r="L4" s="4" t="s">
        <v>352</v>
      </c>
      <c r="M4" s="4" t="s">
        <v>351</v>
      </c>
      <c r="N4">
        <v>2</v>
      </c>
      <c r="O4">
        <v>1</v>
      </c>
      <c r="P4">
        <v>99447</v>
      </c>
      <c r="Q4" s="3">
        <v>36763</v>
      </c>
      <c r="R4">
        <f>MONTH(Q4)</f>
        <v>8</v>
      </c>
      <c r="S4" s="2">
        <v>19541</v>
      </c>
      <c r="T4" s="1">
        <f>I4</f>
        <v>22</v>
      </c>
      <c r="U4" s="1">
        <f>O4</f>
        <v>1</v>
      </c>
      <c r="V4" s="1">
        <f>K4</f>
        <v>40000</v>
      </c>
      <c r="W4" s="1">
        <f>IF(OR(R4=1,R4=12, R4=11),1,0)</f>
        <v>0</v>
      </c>
      <c r="X4" s="1">
        <f>IF(OR(R4=5, R4=6,R4=7),1,0)</f>
        <v>0</v>
      </c>
      <c r="Y4" s="1">
        <f>IF(OR(B4="Action",C4="Action", D4="Action",E4="Action",F4="Action",G4="Action"),1,0)</f>
        <v>0</v>
      </c>
      <c r="Z4" s="1">
        <f>IF(OR($B4="Comedy",$C4="Comedy",$D4="Comedy",$E4="Comedy",$F4="Comedy",$G4="Comedy"),1,0)</f>
        <v>1</v>
      </c>
      <c r="AA4" s="1">
        <f>IF(OR($B4="Drama",$C4="Drama",$D4="Drama",$E4="Drama",$F4="Drama",$G4="Drama"),1,0)</f>
        <v>0</v>
      </c>
      <c r="AB4" s="1">
        <f>IF(OR($B4="Documentary",$C4="Documentary",$D4="Documentary",$E4="Documentary",$F4="Documentary",$G4="Documentary"),1,0)</f>
        <v>0</v>
      </c>
      <c r="AC4" s="1">
        <f>IF(OR($B4="Romance",$C4="Romance",$D4="Romance",$E4="Romance",$F4="Romance",$G4="Romance"),1,0)</f>
        <v>1</v>
      </c>
      <c r="AD4" s="1">
        <f>IF(OR($B4="Family",$C4="Family",$D4="Family",$E4="Family",$F4="Family",$G4="Family"),1,0)</f>
        <v>0</v>
      </c>
      <c r="AE4" s="1">
        <f>IF($J4="PG",1,0)</f>
        <v>0</v>
      </c>
      <c r="AF4" s="1">
        <f>IF($J4="PG-13",1,0)</f>
        <v>0</v>
      </c>
      <c r="AG4" s="1">
        <f>IF($J4="R",1,0)</f>
        <v>1</v>
      </c>
      <c r="AH4" s="1">
        <f>IF($J4="Non-US",1,0)</f>
        <v>0</v>
      </c>
    </row>
    <row r="5" spans="1:34" x14ac:dyDescent="0.25">
      <c r="A5" s="4" t="s">
        <v>245</v>
      </c>
      <c r="B5" s="4" t="s">
        <v>13</v>
      </c>
      <c r="C5" s="4" t="s">
        <v>19</v>
      </c>
      <c r="D5" s="4" t="s">
        <v>70</v>
      </c>
      <c r="E5" s="4" t="s">
        <v>20</v>
      </c>
      <c r="F5" s="4"/>
      <c r="G5" s="4"/>
      <c r="H5" s="4" t="s">
        <v>244</v>
      </c>
      <c r="I5">
        <v>168</v>
      </c>
      <c r="J5" s="4" t="s">
        <v>17</v>
      </c>
      <c r="K5">
        <v>10000000</v>
      </c>
      <c r="L5" s="4" t="s">
        <v>53</v>
      </c>
      <c r="M5" s="4" t="s">
        <v>76</v>
      </c>
      <c r="N5">
        <v>8</v>
      </c>
      <c r="O5">
        <v>1</v>
      </c>
      <c r="P5">
        <v>29735070</v>
      </c>
      <c r="Q5" s="3">
        <v>36868</v>
      </c>
      <c r="R5">
        <f>MONTH(Q5)</f>
        <v>12</v>
      </c>
      <c r="S5" s="2">
        <v>9730</v>
      </c>
      <c r="T5" s="1">
        <f>I5</f>
        <v>168</v>
      </c>
      <c r="U5" s="1">
        <f>O5</f>
        <v>1</v>
      </c>
      <c r="V5" s="1">
        <f>K5</f>
        <v>10000000</v>
      </c>
      <c r="W5" s="1">
        <f>IF(OR(R5=1,R5=12, R5=11),1,0)</f>
        <v>1</v>
      </c>
      <c r="X5" s="1">
        <f>IF(OR(R5=5, R5=6,R5=7),1,0)</f>
        <v>0</v>
      </c>
      <c r="Y5" s="1">
        <f>IF(OR(B5="Action",C5="Action", D5="Action",E5="Action",F5="Action",G5="Action"),1,0)</f>
        <v>0</v>
      </c>
      <c r="Z5" s="1">
        <f>IF(OR($B5="Comedy",$C5="Comedy",$D5="Comedy",$E5="Comedy",$F5="Comedy",$G5="Comedy"),1,0)</f>
        <v>1</v>
      </c>
      <c r="AA5" s="1">
        <f>IF(OR($B5="Drama",$C5="Drama",$D5="Drama",$E5="Drama",$F5="Drama",$G5="Drama"),1,0)</f>
        <v>0</v>
      </c>
      <c r="AB5" s="1">
        <f>IF(OR($B5="Documentary",$C5="Documentary",$D5="Documentary",$E5="Documentary",$F5="Documentary",$G5="Documentary"),1,0)</f>
        <v>0</v>
      </c>
      <c r="AC5" s="1">
        <f>IF(OR($B5="Romance",$C5="Romance",$D5="Romance",$E5="Romance",$F5="Romance",$G5="Romance"),1,0)</f>
        <v>0</v>
      </c>
      <c r="AD5" s="1">
        <f>IF(OR($B5="Family",$C5="Family",$D5="Family",$E5="Family",$F5="Family",$G5="Family"),1,0)</f>
        <v>0</v>
      </c>
      <c r="AE5" s="1">
        <f>IF($J5="PG",1,0)</f>
        <v>0</v>
      </c>
      <c r="AF5" s="1">
        <f>IF($J5="PG-13",1,0)</f>
        <v>0</v>
      </c>
      <c r="AG5" s="1">
        <f>IF($J5="R",1,0)</f>
        <v>1</v>
      </c>
      <c r="AH5" s="1">
        <f>IF($J5="Non-US",1,0)</f>
        <v>0</v>
      </c>
    </row>
    <row r="6" spans="1:34" x14ac:dyDescent="0.25">
      <c r="A6" s="4" t="s">
        <v>505</v>
      </c>
      <c r="B6" s="4" t="s">
        <v>24</v>
      </c>
      <c r="C6" s="4" t="s">
        <v>13</v>
      </c>
      <c r="D6" s="4"/>
      <c r="E6" s="4"/>
      <c r="F6" s="4"/>
      <c r="G6" s="4"/>
      <c r="H6" s="4" t="s">
        <v>504</v>
      </c>
      <c r="I6">
        <v>182</v>
      </c>
      <c r="J6" s="4" t="s">
        <v>17</v>
      </c>
      <c r="K6">
        <v>35000000</v>
      </c>
      <c r="L6" s="4" t="s">
        <v>503</v>
      </c>
      <c r="M6" s="4" t="s">
        <v>102</v>
      </c>
      <c r="N6">
        <v>17</v>
      </c>
      <c r="O6">
        <v>2</v>
      </c>
      <c r="P6">
        <v>19353122</v>
      </c>
      <c r="Q6" s="3">
        <v>36579</v>
      </c>
      <c r="R6">
        <f>MONTH(Q6)</f>
        <v>2</v>
      </c>
      <c r="S6" s="2">
        <v>47934</v>
      </c>
      <c r="T6" s="1">
        <f>I6</f>
        <v>182</v>
      </c>
      <c r="U6" s="1">
        <f>O6</f>
        <v>2</v>
      </c>
      <c r="V6" s="1">
        <f>K6</f>
        <v>35000000</v>
      </c>
      <c r="W6" s="1">
        <f>IF(OR(R6=1,R6=12, R6=11),1,0)</f>
        <v>0</v>
      </c>
      <c r="X6" s="1">
        <f>IF(OR(R6=5, R6=6,R6=7),1,0)</f>
        <v>0</v>
      </c>
      <c r="Y6" s="1">
        <f>IF(OR(B6="Action",C6="Action", D6="Action",E6="Action",F6="Action",G6="Action"),1,0)</f>
        <v>0</v>
      </c>
      <c r="Z6" s="1">
        <f>IF(OR($B6="Comedy",$C6="Comedy",$D6="Comedy",$E6="Comedy",$F6="Comedy",$G6="Comedy"),1,0)</f>
        <v>1</v>
      </c>
      <c r="AA6" s="1">
        <f>IF(OR($B6="Drama",$C6="Drama",$D6="Drama",$E6="Drama",$F6="Drama",$G6="Drama"),1,0)</f>
        <v>1</v>
      </c>
      <c r="AB6" s="1">
        <f>IF(OR($B6="Documentary",$C6="Documentary",$D6="Documentary",$E6="Documentary",$F6="Documentary",$G6="Documentary"),1,0)</f>
        <v>0</v>
      </c>
      <c r="AC6" s="1">
        <f>IF(OR($B6="Romance",$C6="Romance",$D6="Romance",$E6="Romance",$F6="Romance",$G6="Romance"),1,0)</f>
        <v>0</v>
      </c>
      <c r="AD6" s="1">
        <f>IF(OR($B6="Family",$C6="Family",$D6="Family",$E6="Family",$F6="Family",$G6="Family"),1,0)</f>
        <v>0</v>
      </c>
      <c r="AE6" s="1">
        <f>IF($J6="PG",1,0)</f>
        <v>0</v>
      </c>
      <c r="AF6" s="1">
        <f>IF($J6="PG-13",1,0)</f>
        <v>0</v>
      </c>
      <c r="AG6" s="1">
        <f>IF($J6="R",1,0)</f>
        <v>1</v>
      </c>
      <c r="AH6" s="1">
        <f>IF($J6="Non-US",1,0)</f>
        <v>0</v>
      </c>
    </row>
    <row r="7" spans="1:34" x14ac:dyDescent="0.25">
      <c r="A7" s="4" t="s">
        <v>411</v>
      </c>
      <c r="B7" s="4" t="s">
        <v>38</v>
      </c>
      <c r="C7" s="4" t="s">
        <v>13</v>
      </c>
      <c r="D7" s="4" t="s">
        <v>43</v>
      </c>
      <c r="E7" s="4"/>
      <c r="F7" s="4"/>
      <c r="G7" s="4"/>
      <c r="H7" s="4" t="s">
        <v>81</v>
      </c>
      <c r="I7">
        <v>68</v>
      </c>
      <c r="J7" s="4" t="s">
        <v>2</v>
      </c>
      <c r="K7">
        <v>13000000</v>
      </c>
      <c r="L7" s="4" t="s">
        <v>86</v>
      </c>
      <c r="M7" s="4" t="s">
        <v>410</v>
      </c>
      <c r="N7">
        <v>5</v>
      </c>
      <c r="O7">
        <v>2</v>
      </c>
      <c r="P7">
        <v>299792</v>
      </c>
      <c r="Q7" s="3">
        <v>36686</v>
      </c>
      <c r="R7">
        <f>MONTH(Q7)</f>
        <v>6</v>
      </c>
      <c r="S7" s="2">
        <v>36855</v>
      </c>
      <c r="T7" s="1">
        <f>I7</f>
        <v>68</v>
      </c>
      <c r="U7" s="1">
        <f>O7</f>
        <v>2</v>
      </c>
      <c r="V7" s="1">
        <f>K7</f>
        <v>13000000</v>
      </c>
      <c r="W7" s="1">
        <f>IF(OR(R7=1,R7=12, R7=11),1,0)</f>
        <v>0</v>
      </c>
      <c r="X7" s="1">
        <f>IF(OR(R7=5, R7=6,R7=7),1,0)</f>
        <v>1</v>
      </c>
      <c r="Y7" s="1">
        <f>IF(OR(B7="Action",C7="Action", D7="Action",E7="Action",F7="Action",G7="Action"),1,0)</f>
        <v>0</v>
      </c>
      <c r="Z7" s="1">
        <f>IF(OR($B7="Comedy",$C7="Comedy",$D7="Comedy",$E7="Comedy",$F7="Comedy",$G7="Comedy"),1,0)</f>
        <v>1</v>
      </c>
      <c r="AA7" s="1">
        <f>IF(OR($B7="Drama",$C7="Drama",$D7="Drama",$E7="Drama",$F7="Drama",$G7="Drama"),1,0)</f>
        <v>0</v>
      </c>
      <c r="AB7" s="1">
        <f>IF(OR($B7="Documentary",$C7="Documentary",$D7="Documentary",$E7="Documentary",$F7="Documentary",$G7="Documentary"),1,0)</f>
        <v>0</v>
      </c>
      <c r="AC7" s="1">
        <f>IF(OR($B7="Romance",$C7="Romance",$D7="Romance",$E7="Romance",$F7="Romance",$G7="Romance"),1,0)</f>
        <v>1</v>
      </c>
      <c r="AD7" s="1">
        <f>IF(OR($B7="Family",$C7="Family",$D7="Family",$E7="Family",$F7="Family",$G7="Family"),1,0)</f>
        <v>0</v>
      </c>
      <c r="AE7" s="1">
        <f>IF($J7="PG",1,0)</f>
        <v>1</v>
      </c>
      <c r="AF7" s="1">
        <f>IF($J7="PG-13",1,0)</f>
        <v>0</v>
      </c>
      <c r="AG7" s="1">
        <f>IF($J7="R",1,0)</f>
        <v>0</v>
      </c>
      <c r="AH7" s="1">
        <f>IF($J7="Non-US",1,0)</f>
        <v>0</v>
      </c>
    </row>
    <row r="8" spans="1:34" x14ac:dyDescent="0.25">
      <c r="A8" s="4" t="s">
        <v>317</v>
      </c>
      <c r="B8" s="4" t="s">
        <v>19</v>
      </c>
      <c r="C8" s="4" t="s">
        <v>24</v>
      </c>
      <c r="D8" s="4" t="s">
        <v>60</v>
      </c>
      <c r="E8" s="4"/>
      <c r="F8" s="4"/>
      <c r="G8" s="4"/>
      <c r="H8" s="4" t="s">
        <v>316</v>
      </c>
      <c r="I8">
        <v>185</v>
      </c>
      <c r="J8" s="4" t="s">
        <v>315</v>
      </c>
      <c r="K8">
        <v>4500000</v>
      </c>
      <c r="L8" s="4" t="s">
        <v>285</v>
      </c>
      <c r="M8" s="4" t="s">
        <v>285</v>
      </c>
      <c r="N8">
        <v>21</v>
      </c>
      <c r="O8">
        <v>2</v>
      </c>
      <c r="P8">
        <v>3559079</v>
      </c>
      <c r="Q8" s="3">
        <v>36805</v>
      </c>
      <c r="R8">
        <f>MONTH(Q8)</f>
        <v>10</v>
      </c>
      <c r="S8" s="2">
        <v>99151</v>
      </c>
      <c r="T8" s="1">
        <f>I8</f>
        <v>185</v>
      </c>
      <c r="U8" s="1">
        <f>O8</f>
        <v>2</v>
      </c>
      <c r="V8" s="1">
        <f>K8</f>
        <v>4500000</v>
      </c>
      <c r="W8" s="1">
        <f>IF(OR(R8=1,R8=12, R8=11),1,0)</f>
        <v>0</v>
      </c>
      <c r="X8" s="1">
        <f>IF(OR(R8=5, R8=6,R8=7),1,0)</f>
        <v>0</v>
      </c>
      <c r="Y8" s="1">
        <f>IF(OR(B8="Action",C8="Action", D8="Action",E8="Action",F8="Action",G8="Action"),1,0)</f>
        <v>0</v>
      </c>
      <c r="Z8" s="1">
        <f>IF(OR($B8="Comedy",$C8="Comedy",$D8="Comedy",$E8="Comedy",$F8="Comedy",$G8="Comedy"),1,0)</f>
        <v>0</v>
      </c>
      <c r="AA8" s="1">
        <f>IF(OR($B8="Drama",$C8="Drama",$D8="Drama",$E8="Drama",$F8="Drama",$G8="Drama"),1,0)</f>
        <v>1</v>
      </c>
      <c r="AB8" s="1">
        <f>IF(OR($B8="Documentary",$C8="Documentary",$D8="Documentary",$E8="Documentary",$F8="Documentary",$G8="Documentary"),1,0)</f>
        <v>0</v>
      </c>
      <c r="AC8" s="1">
        <f>IF(OR($B8="Romance",$C8="Romance",$D8="Romance",$E8="Romance",$F8="Romance",$G8="Romance"),1,0)</f>
        <v>0</v>
      </c>
      <c r="AD8" s="1">
        <f>IF(OR($B8="Family",$C8="Family",$D8="Family",$E8="Family",$F8="Family",$G8="Family"),1,0)</f>
        <v>0</v>
      </c>
      <c r="AE8" s="1">
        <f>IF($J8="PG",1,0)</f>
        <v>0</v>
      </c>
      <c r="AF8" s="1">
        <f>IF($J8="PG-13",1,0)</f>
        <v>0</v>
      </c>
      <c r="AG8" s="1">
        <f>IF($J8="R",1,0)</f>
        <v>0</v>
      </c>
      <c r="AH8" s="1">
        <f>IF($J8="Non-US",1,0)</f>
        <v>0</v>
      </c>
    </row>
    <row r="9" spans="1:34" x14ac:dyDescent="0.25">
      <c r="A9" s="4" t="s">
        <v>248</v>
      </c>
      <c r="B9" s="4" t="s">
        <v>13</v>
      </c>
      <c r="C9" s="4" t="s">
        <v>91</v>
      </c>
      <c r="D9" s="4"/>
      <c r="E9" s="4"/>
      <c r="F9" s="4"/>
      <c r="G9" s="4"/>
      <c r="H9" s="4" t="s">
        <v>247</v>
      </c>
      <c r="I9">
        <v>73</v>
      </c>
      <c r="J9" s="4" t="s">
        <v>107</v>
      </c>
      <c r="K9">
        <v>560000</v>
      </c>
      <c r="L9" s="4" t="s">
        <v>246</v>
      </c>
      <c r="M9" s="4" t="s">
        <v>86</v>
      </c>
      <c r="N9">
        <v>8</v>
      </c>
      <c r="O9">
        <v>2</v>
      </c>
      <c r="P9">
        <v>934201</v>
      </c>
      <c r="Q9" s="3">
        <v>36861</v>
      </c>
      <c r="R9">
        <f>MONTH(Q9)</f>
        <v>12</v>
      </c>
      <c r="S9" s="2">
        <v>82668</v>
      </c>
      <c r="T9" s="1">
        <f>I9</f>
        <v>73</v>
      </c>
      <c r="U9" s="1">
        <f>O9</f>
        <v>2</v>
      </c>
      <c r="V9" s="1">
        <f>K9</f>
        <v>560000</v>
      </c>
      <c r="W9" s="1">
        <f>IF(OR(R9=1,R9=12, R9=11),1,0)</f>
        <v>1</v>
      </c>
      <c r="X9" s="1">
        <f>IF(OR(R9=5, R9=6,R9=7),1,0)</f>
        <v>0</v>
      </c>
      <c r="Y9" s="1">
        <f>IF(OR(B9="Action",C9="Action", D9="Action",E9="Action",F9="Action",G9="Action"),1,0)</f>
        <v>0</v>
      </c>
      <c r="Z9" s="1">
        <f>IF(OR($B9="Comedy",$C9="Comedy",$D9="Comedy",$E9="Comedy",$F9="Comedy",$G9="Comedy"),1,0)</f>
        <v>1</v>
      </c>
      <c r="AA9" s="1">
        <f>IF(OR($B9="Drama",$C9="Drama",$D9="Drama",$E9="Drama",$F9="Drama",$G9="Drama"),1,0)</f>
        <v>0</v>
      </c>
      <c r="AB9" s="1">
        <f>IF(OR($B9="Documentary",$C9="Documentary",$D9="Documentary",$E9="Documentary",$F9="Documentary",$G9="Documentary"),1,0)</f>
        <v>0</v>
      </c>
      <c r="AC9" s="1">
        <f>IF(OR($B9="Romance",$C9="Romance",$D9="Romance",$E9="Romance",$F9="Romance",$G9="Romance"),1,0)</f>
        <v>0</v>
      </c>
      <c r="AD9" s="1">
        <f>IF(OR($B9="Family",$C9="Family",$D9="Family",$E9="Family",$F9="Family",$G9="Family"),1,0)</f>
        <v>0</v>
      </c>
      <c r="AE9" s="1">
        <f>IF($J9="PG",1,0)</f>
        <v>0</v>
      </c>
      <c r="AF9" s="1">
        <f>IF($J9="PG-13",1,0)</f>
        <v>0</v>
      </c>
      <c r="AG9" s="1">
        <f>IF($J9="R",1,0)</f>
        <v>0</v>
      </c>
      <c r="AH9" s="1">
        <f>IF($J9="Non-US",1,0)</f>
        <v>0</v>
      </c>
    </row>
    <row r="10" spans="1:34" x14ac:dyDescent="0.25">
      <c r="A10" s="4" t="s">
        <v>129</v>
      </c>
      <c r="B10" s="4" t="s">
        <v>24</v>
      </c>
      <c r="C10" s="4" t="s">
        <v>20</v>
      </c>
      <c r="D10" s="4"/>
      <c r="E10" s="4"/>
      <c r="F10" s="4"/>
      <c r="G10" s="4"/>
      <c r="H10" s="4" t="s">
        <v>128</v>
      </c>
      <c r="I10">
        <v>123</v>
      </c>
      <c r="J10" s="4" t="s">
        <v>17</v>
      </c>
      <c r="K10">
        <v>2000000</v>
      </c>
      <c r="L10" s="4" t="s">
        <v>127</v>
      </c>
      <c r="M10" s="4" t="s">
        <v>72</v>
      </c>
      <c r="N10">
        <v>12</v>
      </c>
      <c r="O10">
        <v>2</v>
      </c>
      <c r="P10">
        <v>5347385</v>
      </c>
      <c r="Q10" s="3">
        <v>36980</v>
      </c>
      <c r="R10">
        <f>MONTH(Q10)</f>
        <v>3</v>
      </c>
      <c r="S10" s="2">
        <v>92181</v>
      </c>
      <c r="T10" s="1">
        <f>I10</f>
        <v>123</v>
      </c>
      <c r="U10" s="1">
        <f>O10</f>
        <v>2</v>
      </c>
      <c r="V10" s="1">
        <f>K10</f>
        <v>2000000</v>
      </c>
      <c r="W10" s="1">
        <f>IF(OR(R10=1,R10=12, R10=11),1,0)</f>
        <v>0</v>
      </c>
      <c r="X10" s="1">
        <f>IF(OR(R10=5, R10=6,R10=7),1,0)</f>
        <v>0</v>
      </c>
      <c r="Y10" s="1">
        <f>IF(OR(B10="Action",C10="Action", D10="Action",E10="Action",F10="Action",G10="Action"),1,0)</f>
        <v>0</v>
      </c>
      <c r="Z10" s="1">
        <f>IF(OR($B10="Comedy",$C10="Comedy",$D10="Comedy",$E10="Comedy",$F10="Comedy",$G10="Comedy"),1,0)</f>
        <v>0</v>
      </c>
      <c r="AA10" s="1">
        <f>IF(OR($B10="Drama",$C10="Drama",$D10="Drama",$E10="Drama",$F10="Drama",$G10="Drama"),1,0)</f>
        <v>1</v>
      </c>
      <c r="AB10" s="1">
        <f>IF(OR($B10="Documentary",$C10="Documentary",$D10="Documentary",$E10="Documentary",$F10="Documentary",$G10="Documentary"),1,0)</f>
        <v>0</v>
      </c>
      <c r="AC10" s="1">
        <f>IF(OR($B10="Romance",$C10="Romance",$D10="Romance",$E10="Romance",$F10="Romance",$G10="Romance"),1,0)</f>
        <v>0</v>
      </c>
      <c r="AD10" s="1">
        <f>IF(OR($B10="Family",$C10="Family",$D10="Family",$E10="Family",$F10="Family",$G10="Family"),1,0)</f>
        <v>0</v>
      </c>
      <c r="AE10" s="1">
        <f>IF($J10="PG",1,0)</f>
        <v>0</v>
      </c>
      <c r="AF10" s="1">
        <f>IF($J10="PG-13",1,0)</f>
        <v>0</v>
      </c>
      <c r="AG10" s="1">
        <f>IF($J10="R",1,0)</f>
        <v>1</v>
      </c>
      <c r="AH10" s="1">
        <f>IF($J10="Non-US",1,0)</f>
        <v>0</v>
      </c>
    </row>
    <row r="11" spans="1:34" x14ac:dyDescent="0.25">
      <c r="A11" s="4" t="s">
        <v>52</v>
      </c>
      <c r="B11" s="4" t="s">
        <v>8</v>
      </c>
      <c r="C11" s="4" t="s">
        <v>5</v>
      </c>
      <c r="D11" s="4" t="s">
        <v>13</v>
      </c>
      <c r="E11" s="4" t="s">
        <v>51</v>
      </c>
      <c r="F11" s="4" t="s">
        <v>6</v>
      </c>
      <c r="G11" s="4" t="s">
        <v>38</v>
      </c>
      <c r="H11" s="4" t="s">
        <v>50</v>
      </c>
      <c r="I11">
        <v>209</v>
      </c>
      <c r="J11" s="4" t="s">
        <v>2</v>
      </c>
      <c r="K11">
        <v>60000000</v>
      </c>
      <c r="L11" s="4" t="s">
        <v>49</v>
      </c>
      <c r="M11" s="4" t="s">
        <v>10</v>
      </c>
      <c r="N11">
        <v>30</v>
      </c>
      <c r="O11">
        <v>2</v>
      </c>
      <c r="P11">
        <v>267665011</v>
      </c>
      <c r="Q11" s="3">
        <v>37027</v>
      </c>
      <c r="R11">
        <f>MONTH(Q11)</f>
        <v>5</v>
      </c>
      <c r="S11" s="2">
        <v>39588</v>
      </c>
      <c r="T11" s="1">
        <f>I11</f>
        <v>209</v>
      </c>
      <c r="U11" s="1">
        <f>O11</f>
        <v>2</v>
      </c>
      <c r="V11" s="1">
        <f>K11</f>
        <v>60000000</v>
      </c>
      <c r="W11" s="1">
        <f>IF(OR(R11=1,R11=12, R11=11),1,0)</f>
        <v>0</v>
      </c>
      <c r="X11" s="1">
        <f>IF(OR(R11=5, R11=6,R11=7),1,0)</f>
        <v>1</v>
      </c>
      <c r="Y11" s="1">
        <f>IF(OR(B11="Action",C11="Action", D11="Action",E11="Action",F11="Action",G11="Action"),1,0)</f>
        <v>0</v>
      </c>
      <c r="Z11" s="1">
        <f>IF(OR($B11="Comedy",$C11="Comedy",$D11="Comedy",$E11="Comedy",$F11="Comedy",$G11="Comedy"),1,0)</f>
        <v>1</v>
      </c>
      <c r="AA11" s="1">
        <f>IF(OR($B11="Drama",$C11="Drama",$D11="Drama",$E11="Drama",$F11="Drama",$G11="Drama"),1,0)</f>
        <v>0</v>
      </c>
      <c r="AB11" s="1">
        <f>IF(OR($B11="Documentary",$C11="Documentary",$D11="Documentary",$E11="Documentary",$F11="Documentary",$G11="Documentary"),1,0)</f>
        <v>0</v>
      </c>
      <c r="AC11" s="1">
        <f>IF(OR($B11="Romance",$C11="Romance",$D11="Romance",$E11="Romance",$F11="Romance",$G11="Romance"),1,0)</f>
        <v>1</v>
      </c>
      <c r="AD11" s="1">
        <f>IF(OR($B11="Family",$C11="Family",$D11="Family",$E11="Family",$F11="Family",$G11="Family"),1,0)</f>
        <v>1</v>
      </c>
      <c r="AE11" s="1">
        <f>IF($J11="PG",1,0)</f>
        <v>1</v>
      </c>
      <c r="AF11" s="1">
        <f>IF($J11="PG-13",1,0)</f>
        <v>0</v>
      </c>
      <c r="AG11" s="1">
        <f>IF($J11="R",1,0)</f>
        <v>0</v>
      </c>
      <c r="AH11" s="1">
        <f>IF($J11="Non-US",1,0)</f>
        <v>0</v>
      </c>
    </row>
    <row r="12" spans="1:34" x14ac:dyDescent="0.25">
      <c r="A12" s="4" t="s">
        <v>44</v>
      </c>
      <c r="B12" s="4" t="s">
        <v>24</v>
      </c>
      <c r="C12" s="4" t="s">
        <v>43</v>
      </c>
      <c r="D12" s="4" t="s">
        <v>38</v>
      </c>
      <c r="E12" s="4"/>
      <c r="F12" s="4"/>
      <c r="G12" s="4"/>
      <c r="H12" s="4" t="s">
        <v>42</v>
      </c>
      <c r="I12">
        <v>222</v>
      </c>
      <c r="J12" s="4" t="s">
        <v>12</v>
      </c>
      <c r="K12">
        <v>52500000</v>
      </c>
      <c r="L12" s="4" t="s">
        <v>41</v>
      </c>
      <c r="M12" s="4" t="s">
        <v>40</v>
      </c>
      <c r="N12">
        <v>39</v>
      </c>
      <c r="O12">
        <v>2</v>
      </c>
      <c r="P12">
        <v>57324886</v>
      </c>
      <c r="Q12" s="3">
        <v>37029</v>
      </c>
      <c r="R12">
        <f>MONTH(Q12)</f>
        <v>5</v>
      </c>
      <c r="S12" s="2">
        <v>317552</v>
      </c>
      <c r="T12" s="1">
        <f>I12</f>
        <v>222</v>
      </c>
      <c r="U12" s="1">
        <f>O12</f>
        <v>2</v>
      </c>
      <c r="V12" s="1">
        <f>K12</f>
        <v>52500000</v>
      </c>
      <c r="W12" s="1">
        <f>IF(OR(R12=1,R12=12, R12=11),1,0)</f>
        <v>0</v>
      </c>
      <c r="X12" s="1">
        <f>IF(OR(R12=5, R12=6,R12=7),1,0)</f>
        <v>1</v>
      </c>
      <c r="Y12" s="1">
        <f>IF(OR(B12="Action",C12="Action", D12="Action",E12="Action",F12="Action",G12="Action"),1,0)</f>
        <v>0</v>
      </c>
      <c r="Z12" s="1">
        <f>IF(OR($B12="Comedy",$C12="Comedy",$D12="Comedy",$E12="Comedy",$F12="Comedy",$G12="Comedy"),1,0)</f>
        <v>0</v>
      </c>
      <c r="AA12" s="1">
        <f>IF(OR($B12="Drama",$C12="Drama",$D12="Drama",$E12="Drama",$F12="Drama",$G12="Drama"),1,0)</f>
        <v>1</v>
      </c>
      <c r="AB12" s="1">
        <f>IF(OR($B12="Documentary",$C12="Documentary",$D12="Documentary",$E12="Documentary",$F12="Documentary",$G12="Documentary"),1,0)</f>
        <v>0</v>
      </c>
      <c r="AC12" s="1">
        <f>IF(OR($B12="Romance",$C12="Romance",$D12="Romance",$E12="Romance",$F12="Romance",$G12="Romance"),1,0)</f>
        <v>1</v>
      </c>
      <c r="AD12" s="1">
        <f>IF(OR($B12="Family",$C12="Family",$D12="Family",$E12="Family",$F12="Family",$G12="Family"),1,0)</f>
        <v>0</v>
      </c>
      <c r="AE12" s="1">
        <f>IF($J12="PG",1,0)</f>
        <v>0</v>
      </c>
      <c r="AF12" s="1">
        <f>IF($J12="PG-13",1,0)</f>
        <v>1</v>
      </c>
      <c r="AG12" s="1">
        <f>IF($J12="R",1,0)</f>
        <v>0</v>
      </c>
      <c r="AH12" s="1">
        <f>IF($J12="Non-US",1,0)</f>
        <v>0</v>
      </c>
    </row>
    <row r="13" spans="1:34" x14ac:dyDescent="0.25">
      <c r="A13" s="4" t="s">
        <v>9</v>
      </c>
      <c r="B13" s="4" t="s">
        <v>8</v>
      </c>
      <c r="C13" s="4" t="s">
        <v>7</v>
      </c>
      <c r="D13" s="4" t="s">
        <v>6</v>
      </c>
      <c r="E13" s="4" t="s">
        <v>5</v>
      </c>
      <c r="F13" s="4" t="s">
        <v>4</v>
      </c>
      <c r="G13" s="4"/>
      <c r="H13" s="4" t="s">
        <v>3</v>
      </c>
      <c r="I13">
        <v>129</v>
      </c>
      <c r="J13" s="4" t="s">
        <v>2</v>
      </c>
      <c r="K13">
        <v>90000000</v>
      </c>
      <c r="L13" s="4" t="s">
        <v>1</v>
      </c>
      <c r="M13" s="4" t="s">
        <v>0</v>
      </c>
      <c r="N13">
        <v>24</v>
      </c>
      <c r="O13">
        <v>2</v>
      </c>
      <c r="P13">
        <v>83958163</v>
      </c>
      <c r="Q13" s="3">
        <v>37050</v>
      </c>
      <c r="R13">
        <f>MONTH(Q13)</f>
        <v>6</v>
      </c>
      <c r="S13" s="2">
        <v>501360</v>
      </c>
      <c r="T13" s="1">
        <f>I13</f>
        <v>129</v>
      </c>
      <c r="U13" s="1">
        <f>O13</f>
        <v>2</v>
      </c>
      <c r="V13" s="1">
        <f>K13</f>
        <v>90000000</v>
      </c>
      <c r="W13" s="1">
        <f>IF(OR(R13=1,R13=12, R13=11),1,0)</f>
        <v>0</v>
      </c>
      <c r="X13" s="1">
        <f>IF(OR(R13=5, R13=6,R13=7),1,0)</f>
        <v>1</v>
      </c>
      <c r="Y13" s="1">
        <f>IF(OR(B13="Action",C13="Action", D13="Action",E13="Action",F13="Action",G13="Action"),1,0)</f>
        <v>1</v>
      </c>
      <c r="Z13" s="1">
        <f>IF(OR($B13="Comedy",$C13="Comedy",$D13="Comedy",$E13="Comedy",$F13="Comedy",$G13="Comedy"),1,0)</f>
        <v>0</v>
      </c>
      <c r="AA13" s="1">
        <f>IF(OR($B13="Drama",$C13="Drama",$D13="Drama",$E13="Drama",$F13="Drama",$G13="Drama"),1,0)</f>
        <v>0</v>
      </c>
      <c r="AB13" s="1">
        <f>IF(OR($B13="Documentary",$C13="Documentary",$D13="Documentary",$E13="Documentary",$F13="Documentary",$G13="Documentary"),1,0)</f>
        <v>0</v>
      </c>
      <c r="AC13" s="1">
        <f>IF(OR($B13="Romance",$C13="Romance",$D13="Romance",$E13="Romance",$F13="Romance",$G13="Romance"),1,0)</f>
        <v>0</v>
      </c>
      <c r="AD13" s="1">
        <f>IF(OR($B13="Family",$C13="Family",$D13="Family",$E13="Family",$F13="Family",$G13="Family"),1,0)</f>
        <v>0</v>
      </c>
      <c r="AE13" s="1">
        <f>IF($J13="PG",1,0)</f>
        <v>1</v>
      </c>
      <c r="AF13" s="1">
        <f>IF($J13="PG-13",1,0)</f>
        <v>0</v>
      </c>
      <c r="AG13" s="1">
        <f>IF($J13="R",1,0)</f>
        <v>0</v>
      </c>
      <c r="AH13" s="1">
        <f>IF($J13="Non-US",1,0)</f>
        <v>0</v>
      </c>
    </row>
    <row r="14" spans="1:34" x14ac:dyDescent="0.25">
      <c r="A14" s="4" t="s">
        <v>528</v>
      </c>
      <c r="B14" s="4" t="s">
        <v>13</v>
      </c>
      <c r="C14" s="4"/>
      <c r="D14" s="4"/>
      <c r="E14" s="4"/>
      <c r="F14" s="4"/>
      <c r="G14" s="4"/>
      <c r="H14" s="4"/>
      <c r="I14">
        <v>34</v>
      </c>
      <c r="J14" s="4" t="s">
        <v>17</v>
      </c>
      <c r="K14">
        <v>4000000</v>
      </c>
      <c r="L14" s="4" t="s">
        <v>527</v>
      </c>
      <c r="M14" s="4" t="s">
        <v>45</v>
      </c>
      <c r="N14">
        <v>1</v>
      </c>
      <c r="O14">
        <v>4</v>
      </c>
      <c r="P14">
        <v>40375</v>
      </c>
      <c r="Q14" s="3">
        <v>36553</v>
      </c>
      <c r="R14">
        <f>MONTH(Q14)</f>
        <v>1</v>
      </c>
      <c r="S14" s="2">
        <v>40375</v>
      </c>
      <c r="T14" s="1">
        <f>I14</f>
        <v>34</v>
      </c>
      <c r="U14" s="1">
        <f>O14</f>
        <v>4</v>
      </c>
      <c r="V14" s="1">
        <f>K14</f>
        <v>4000000</v>
      </c>
      <c r="W14" s="1">
        <f>IF(OR(R14=1,R14=12, R14=11),1,0)</f>
        <v>1</v>
      </c>
      <c r="X14" s="1">
        <f>IF(OR(R14=5, R14=6,R14=7),1,0)</f>
        <v>0</v>
      </c>
      <c r="Y14" s="1">
        <f>IF(OR(B14="Action",C14="Action", D14="Action",E14="Action",F14="Action",G14="Action"),1,0)</f>
        <v>0</v>
      </c>
      <c r="Z14" s="1">
        <f>IF(OR($B14="Comedy",$C14="Comedy",$D14="Comedy",$E14="Comedy",$F14="Comedy",$G14="Comedy"),1,0)</f>
        <v>1</v>
      </c>
      <c r="AA14" s="1">
        <f>IF(OR($B14="Drama",$C14="Drama",$D14="Drama",$E14="Drama",$F14="Drama",$G14="Drama"),1,0)</f>
        <v>0</v>
      </c>
      <c r="AB14" s="1">
        <f>IF(OR($B14="Documentary",$C14="Documentary",$D14="Documentary",$E14="Documentary",$F14="Documentary",$G14="Documentary"),1,0)</f>
        <v>0</v>
      </c>
      <c r="AC14" s="1">
        <f>IF(OR($B14="Romance",$C14="Romance",$D14="Romance",$E14="Romance",$F14="Romance",$G14="Romance"),1,0)</f>
        <v>0</v>
      </c>
      <c r="AD14" s="1">
        <f>IF(OR($B14="Family",$C14="Family",$D14="Family",$E14="Family",$F14="Family",$G14="Family"),1,0)</f>
        <v>0</v>
      </c>
      <c r="AE14" s="1">
        <f>IF($J14="PG",1,0)</f>
        <v>0</v>
      </c>
      <c r="AF14" s="1">
        <f>IF($J14="PG-13",1,0)</f>
        <v>0</v>
      </c>
      <c r="AG14" s="1">
        <f>IF($J14="R",1,0)</f>
        <v>1</v>
      </c>
      <c r="AH14" s="1">
        <f>IF($J14="Non-US",1,0)</f>
        <v>0</v>
      </c>
    </row>
    <row r="15" spans="1:34" x14ac:dyDescent="0.25">
      <c r="A15" s="4" t="s">
        <v>437</v>
      </c>
      <c r="B15" s="4" t="s">
        <v>24</v>
      </c>
      <c r="C15" s="4" t="s">
        <v>19</v>
      </c>
      <c r="D15" s="4" t="s">
        <v>38</v>
      </c>
      <c r="E15" s="4" t="s">
        <v>20</v>
      </c>
      <c r="F15" s="4"/>
      <c r="G15" s="4"/>
      <c r="H15" s="4" t="s">
        <v>81</v>
      </c>
      <c r="I15">
        <v>99</v>
      </c>
      <c r="J15" s="4" t="s">
        <v>17</v>
      </c>
      <c r="K15">
        <v>2000000</v>
      </c>
      <c r="L15" s="4" t="s">
        <v>436</v>
      </c>
      <c r="M15" s="4" t="s">
        <v>86</v>
      </c>
      <c r="N15">
        <v>11</v>
      </c>
      <c r="O15">
        <v>4</v>
      </c>
      <c r="P15">
        <v>1489072</v>
      </c>
      <c r="Q15" s="3">
        <v>36658</v>
      </c>
      <c r="R15">
        <f>MONTH(Q15)</f>
        <v>5</v>
      </c>
      <c r="S15" s="2">
        <v>97471</v>
      </c>
      <c r="T15" s="1">
        <f>I15</f>
        <v>99</v>
      </c>
      <c r="U15" s="1">
        <f>O15</f>
        <v>4</v>
      </c>
      <c r="V15" s="1">
        <f>K15</f>
        <v>2000000</v>
      </c>
      <c r="W15" s="1">
        <f>IF(OR(R15=1,R15=12, R15=11),1,0)</f>
        <v>0</v>
      </c>
      <c r="X15" s="1">
        <f>IF(OR(R15=5, R15=6,R15=7),1,0)</f>
        <v>1</v>
      </c>
      <c r="Y15" s="1">
        <f>IF(OR(B15="Action",C15="Action", D15="Action",E15="Action",F15="Action",G15="Action"),1,0)</f>
        <v>0</v>
      </c>
      <c r="Z15" s="1">
        <f>IF(OR($B15="Comedy",$C15="Comedy",$D15="Comedy",$E15="Comedy",$F15="Comedy",$G15="Comedy"),1,0)</f>
        <v>0</v>
      </c>
      <c r="AA15" s="1">
        <f>IF(OR($B15="Drama",$C15="Drama",$D15="Drama",$E15="Drama",$F15="Drama",$G15="Drama"),1,0)</f>
        <v>1</v>
      </c>
      <c r="AB15" s="1">
        <f>IF(OR($B15="Documentary",$C15="Documentary",$D15="Documentary",$E15="Documentary",$F15="Documentary",$G15="Documentary"),1,0)</f>
        <v>0</v>
      </c>
      <c r="AC15" s="1">
        <f>IF(OR($B15="Romance",$C15="Romance",$D15="Romance",$E15="Romance",$F15="Romance",$G15="Romance"),1,0)</f>
        <v>1</v>
      </c>
      <c r="AD15" s="1">
        <f>IF(OR($B15="Family",$C15="Family",$D15="Family",$E15="Family",$F15="Family",$G15="Family"),1,0)</f>
        <v>0</v>
      </c>
      <c r="AE15" s="1">
        <f>IF($J15="PG",1,0)</f>
        <v>0</v>
      </c>
      <c r="AF15" s="1">
        <f>IF($J15="PG-13",1,0)</f>
        <v>0</v>
      </c>
      <c r="AG15" s="1">
        <f>IF($J15="R",1,0)</f>
        <v>1</v>
      </c>
      <c r="AH15" s="1">
        <f>IF($J15="Non-US",1,0)</f>
        <v>0</v>
      </c>
    </row>
    <row r="16" spans="1:34" x14ac:dyDescent="0.25">
      <c r="A16" s="4" t="s">
        <v>387</v>
      </c>
      <c r="B16" s="4" t="s">
        <v>13</v>
      </c>
      <c r="C16" s="4" t="s">
        <v>38</v>
      </c>
      <c r="D16" s="4" t="s">
        <v>24</v>
      </c>
      <c r="E16" s="4"/>
      <c r="F16" s="4"/>
      <c r="G16" s="4"/>
      <c r="H16" s="4" t="s">
        <v>190</v>
      </c>
      <c r="I16">
        <v>80</v>
      </c>
      <c r="J16" s="4" t="s">
        <v>315</v>
      </c>
      <c r="K16">
        <v>1200000</v>
      </c>
      <c r="L16" s="4" t="s">
        <v>152</v>
      </c>
      <c r="M16" s="4" t="s">
        <v>72</v>
      </c>
      <c r="N16">
        <v>8</v>
      </c>
      <c r="O16">
        <v>4</v>
      </c>
      <c r="P16">
        <v>2056752</v>
      </c>
      <c r="Q16" s="3">
        <v>36714</v>
      </c>
      <c r="R16">
        <f>MONTH(Q16)</f>
        <v>7</v>
      </c>
      <c r="S16" s="2">
        <v>87964</v>
      </c>
      <c r="T16" s="1">
        <f>I16</f>
        <v>80</v>
      </c>
      <c r="U16" s="1">
        <f>O16</f>
        <v>4</v>
      </c>
      <c r="V16" s="1">
        <f>K16</f>
        <v>1200000</v>
      </c>
      <c r="W16" s="1">
        <f>IF(OR(R16=1,R16=12, R16=11),1,0)</f>
        <v>0</v>
      </c>
      <c r="X16" s="1">
        <f>IF(OR(R16=5, R16=6,R16=7),1,0)</f>
        <v>1</v>
      </c>
      <c r="Y16" s="1">
        <f>IF(OR(B16="Action",C16="Action", D16="Action",E16="Action",F16="Action",G16="Action"),1,0)</f>
        <v>0</v>
      </c>
      <c r="Z16" s="1">
        <f>IF(OR($B16="Comedy",$C16="Comedy",$D16="Comedy",$E16="Comedy",$F16="Comedy",$G16="Comedy"),1,0)</f>
        <v>1</v>
      </c>
      <c r="AA16" s="1">
        <f>IF(OR($B16="Drama",$C16="Drama",$D16="Drama",$E16="Drama",$F16="Drama",$G16="Drama"),1,0)</f>
        <v>1</v>
      </c>
      <c r="AB16" s="1">
        <f>IF(OR($B16="Documentary",$C16="Documentary",$D16="Documentary",$E16="Documentary",$F16="Documentary",$G16="Documentary"),1,0)</f>
        <v>0</v>
      </c>
      <c r="AC16" s="1">
        <f>IF(OR($B16="Romance",$C16="Romance",$D16="Romance",$E16="Romance",$F16="Romance",$G16="Romance"),1,0)</f>
        <v>1</v>
      </c>
      <c r="AD16" s="1">
        <f>IF(OR($B16="Family",$C16="Family",$D16="Family",$E16="Family",$F16="Family",$G16="Family"),1,0)</f>
        <v>0</v>
      </c>
      <c r="AE16" s="1">
        <f>IF($J16="PG",1,0)</f>
        <v>0</v>
      </c>
      <c r="AF16" s="1">
        <f>IF($J16="PG-13",1,0)</f>
        <v>0</v>
      </c>
      <c r="AG16" s="1">
        <f>IF($J16="R",1,0)</f>
        <v>0</v>
      </c>
      <c r="AH16" s="1">
        <f>IF($J16="Non-US",1,0)</f>
        <v>0</v>
      </c>
    </row>
    <row r="17" spans="1:34" x14ac:dyDescent="0.25">
      <c r="A17" s="4" t="s">
        <v>415</v>
      </c>
      <c r="B17" s="4" t="s">
        <v>414</v>
      </c>
      <c r="C17" s="4"/>
      <c r="D17" s="4"/>
      <c r="E17" s="4"/>
      <c r="F17" s="4"/>
      <c r="G17" s="4"/>
      <c r="H17" s="4" t="s">
        <v>81</v>
      </c>
      <c r="I17">
        <v>32</v>
      </c>
      <c r="J17" s="4" t="s">
        <v>17</v>
      </c>
      <c r="K17">
        <v>650000</v>
      </c>
      <c r="L17" s="4" t="s">
        <v>413</v>
      </c>
      <c r="M17" s="4" t="s">
        <v>412</v>
      </c>
      <c r="N17">
        <v>2</v>
      </c>
      <c r="O17">
        <v>5</v>
      </c>
      <c r="P17">
        <v>117389</v>
      </c>
      <c r="Q17" s="3">
        <v>36686</v>
      </c>
      <c r="R17">
        <f>MONTH(Q17)</f>
        <v>6</v>
      </c>
      <c r="S17" s="2">
        <v>58267</v>
      </c>
      <c r="T17" s="1">
        <f>I17</f>
        <v>32</v>
      </c>
      <c r="U17" s="1">
        <f>O17</f>
        <v>5</v>
      </c>
      <c r="V17" s="1">
        <f>K17</f>
        <v>650000</v>
      </c>
      <c r="W17" s="1">
        <f>IF(OR(R17=1,R17=12, R17=11),1,0)</f>
        <v>0</v>
      </c>
      <c r="X17" s="1">
        <f>IF(OR(R17=5, R17=6,R17=7),1,0)</f>
        <v>1</v>
      </c>
      <c r="Y17" s="1">
        <f>IF(OR(B17="Action",C17="Action", D17="Action",E17="Action",F17="Action",G17="Action"),1,0)</f>
        <v>0</v>
      </c>
      <c r="Z17" s="1">
        <f>IF(OR($B17="Comedy",$C17="Comedy",$D17="Comedy",$E17="Comedy",$F17="Comedy",$G17="Comedy"),1,0)</f>
        <v>0</v>
      </c>
      <c r="AA17" s="1">
        <f>IF(OR($B17="Drama",$C17="Drama",$D17="Drama",$E17="Drama",$F17="Drama",$G17="Drama"),1,0)</f>
        <v>0</v>
      </c>
      <c r="AB17" s="1">
        <f>IF(OR($B17="Documentary",$C17="Documentary",$D17="Documentary",$E17="Documentary",$F17="Documentary",$G17="Documentary"),1,0)</f>
        <v>1</v>
      </c>
      <c r="AC17" s="1">
        <f>IF(OR($B17="Romance",$C17="Romance",$D17="Romance",$E17="Romance",$F17="Romance",$G17="Romance"),1,0)</f>
        <v>0</v>
      </c>
      <c r="AD17" s="1">
        <f>IF(OR($B17="Family",$C17="Family",$D17="Family",$E17="Family",$F17="Family",$G17="Family"),1,0)</f>
        <v>0</v>
      </c>
      <c r="AE17" s="1">
        <f>IF($J17="PG",1,0)</f>
        <v>0</v>
      </c>
      <c r="AF17" s="1">
        <f>IF($J17="PG-13",1,0)</f>
        <v>0</v>
      </c>
      <c r="AG17" s="1">
        <f>IF($J17="R",1,0)</f>
        <v>1</v>
      </c>
      <c r="AH17" s="1">
        <f>IF($J17="Non-US",1,0)</f>
        <v>0</v>
      </c>
    </row>
    <row r="18" spans="1:34" x14ac:dyDescent="0.25">
      <c r="A18" s="4" t="s">
        <v>214</v>
      </c>
      <c r="B18" s="4" t="s">
        <v>13</v>
      </c>
      <c r="C18" s="4" t="s">
        <v>5</v>
      </c>
      <c r="D18" s="4" t="s">
        <v>19</v>
      </c>
      <c r="E18" s="4" t="s">
        <v>91</v>
      </c>
      <c r="F18" s="4"/>
      <c r="G18" s="4"/>
      <c r="H18" s="4" t="s">
        <v>213</v>
      </c>
      <c r="I18">
        <v>194</v>
      </c>
      <c r="J18" s="4" t="s">
        <v>12</v>
      </c>
      <c r="K18">
        <v>26000000</v>
      </c>
      <c r="L18" s="4" t="s">
        <v>0</v>
      </c>
      <c r="M18" s="4" t="s">
        <v>0</v>
      </c>
      <c r="N18">
        <v>27</v>
      </c>
      <c r="O18">
        <v>5</v>
      </c>
      <c r="P18">
        <v>45396673</v>
      </c>
      <c r="Q18" s="3">
        <v>36882</v>
      </c>
      <c r="R18">
        <f>MONTH(Q18)</f>
        <v>12</v>
      </c>
      <c r="S18" s="2">
        <v>332155</v>
      </c>
      <c r="T18" s="1">
        <f>I18</f>
        <v>194</v>
      </c>
      <c r="U18" s="1">
        <f>O18</f>
        <v>5</v>
      </c>
      <c r="V18" s="1">
        <f>K18</f>
        <v>26000000</v>
      </c>
      <c r="W18" s="1">
        <f>IF(OR(R18=1,R18=12, R18=11),1,0)</f>
        <v>1</v>
      </c>
      <c r="X18" s="1">
        <f>IF(OR(R18=5, R18=6,R18=7),1,0)</f>
        <v>0</v>
      </c>
      <c r="Y18" s="1">
        <f>IF(OR(B18="Action",C18="Action", D18="Action",E18="Action",F18="Action",G18="Action"),1,0)</f>
        <v>0</v>
      </c>
      <c r="Z18" s="1">
        <f>IF(OR($B18="Comedy",$C18="Comedy",$D18="Comedy",$E18="Comedy",$F18="Comedy",$G18="Comedy"),1,0)</f>
        <v>1</v>
      </c>
      <c r="AA18" s="1">
        <f>IF(OR($B18="Drama",$C18="Drama",$D18="Drama",$E18="Drama",$F18="Drama",$G18="Drama"),1,0)</f>
        <v>0</v>
      </c>
      <c r="AB18" s="1">
        <f>IF(OR($B18="Documentary",$C18="Documentary",$D18="Documentary",$E18="Documentary",$F18="Documentary",$G18="Documentary"),1,0)</f>
        <v>0</v>
      </c>
      <c r="AC18" s="1">
        <f>IF(OR($B18="Romance",$C18="Romance",$D18="Romance",$E18="Romance",$F18="Romance",$G18="Romance"),1,0)</f>
        <v>0</v>
      </c>
      <c r="AD18" s="1">
        <f>IF(OR($B18="Family",$C18="Family",$D18="Family",$E18="Family",$F18="Family",$G18="Family"),1,0)</f>
        <v>0</v>
      </c>
      <c r="AE18" s="1">
        <f>IF($J18="PG",1,0)</f>
        <v>0</v>
      </c>
      <c r="AF18" s="1">
        <f>IF($J18="PG-13",1,0)</f>
        <v>1</v>
      </c>
      <c r="AG18" s="1">
        <f>IF($J18="R",1,0)</f>
        <v>0</v>
      </c>
      <c r="AH18" s="1">
        <f>IF($J18="Non-US",1,0)</f>
        <v>0</v>
      </c>
    </row>
    <row r="19" spans="1:34" x14ac:dyDescent="0.25">
      <c r="A19" s="4" t="s">
        <v>75</v>
      </c>
      <c r="B19" s="4" t="s">
        <v>24</v>
      </c>
      <c r="C19" s="4" t="s">
        <v>38</v>
      </c>
      <c r="D19" s="4"/>
      <c r="E19" s="4"/>
      <c r="F19" s="4"/>
      <c r="G19" s="4"/>
      <c r="H19" s="4" t="s">
        <v>74</v>
      </c>
      <c r="I19">
        <v>53</v>
      </c>
      <c r="J19" s="4" t="s">
        <v>17</v>
      </c>
      <c r="K19">
        <v>15000000</v>
      </c>
      <c r="L19" s="4" t="s">
        <v>73</v>
      </c>
      <c r="M19" s="4" t="s">
        <v>72</v>
      </c>
      <c r="N19">
        <v>14</v>
      </c>
      <c r="O19">
        <v>5</v>
      </c>
      <c r="P19">
        <v>3008577</v>
      </c>
      <c r="Q19" s="3">
        <v>37008</v>
      </c>
      <c r="R19">
        <f>MONTH(Q19)</f>
        <v>4</v>
      </c>
      <c r="S19" s="2">
        <v>130014</v>
      </c>
      <c r="T19" s="1">
        <f>I19</f>
        <v>53</v>
      </c>
      <c r="U19" s="1">
        <f>O19</f>
        <v>5</v>
      </c>
      <c r="V19" s="1">
        <f>K19</f>
        <v>15000000</v>
      </c>
      <c r="W19" s="1">
        <f>IF(OR(R19=1,R19=12, R19=11),1,0)</f>
        <v>0</v>
      </c>
      <c r="X19" s="1">
        <f>IF(OR(R19=5, R19=6,R19=7),1,0)</f>
        <v>0</v>
      </c>
      <c r="Y19" s="1">
        <f>IF(OR(B19="Action",C19="Action", D19="Action",E19="Action",F19="Action",G19="Action"),1,0)</f>
        <v>0</v>
      </c>
      <c r="Z19" s="1">
        <f>IF(OR($B19="Comedy",$C19="Comedy",$D19="Comedy",$E19="Comedy",$F19="Comedy",$G19="Comedy"),1,0)</f>
        <v>0</v>
      </c>
      <c r="AA19" s="1">
        <f>IF(OR($B19="Drama",$C19="Drama",$D19="Drama",$E19="Drama",$F19="Drama",$G19="Drama"),1,0)</f>
        <v>1</v>
      </c>
      <c r="AB19" s="1">
        <f>IF(OR($B19="Documentary",$C19="Documentary",$D19="Documentary",$E19="Documentary",$F19="Documentary",$G19="Documentary"),1,0)</f>
        <v>0</v>
      </c>
      <c r="AC19" s="1">
        <f>IF(OR($B19="Romance",$C19="Romance",$D19="Romance",$E19="Romance",$F19="Romance",$G19="Romance"),1,0)</f>
        <v>1</v>
      </c>
      <c r="AD19" s="1">
        <f>IF(OR($B19="Family",$C19="Family",$D19="Family",$E19="Family",$F19="Family",$G19="Family"),1,0)</f>
        <v>0</v>
      </c>
      <c r="AE19" s="1">
        <f>IF($J19="PG",1,0)</f>
        <v>0</v>
      </c>
      <c r="AF19" s="1">
        <f>IF($J19="PG-13",1,0)</f>
        <v>0</v>
      </c>
      <c r="AG19" s="1">
        <f>IF($J19="R",1,0)</f>
        <v>1</v>
      </c>
      <c r="AH19" s="1">
        <f>IF($J19="Non-US",1,0)</f>
        <v>0</v>
      </c>
    </row>
    <row r="20" spans="1:34" x14ac:dyDescent="0.25">
      <c r="A20" s="4" t="s">
        <v>546</v>
      </c>
      <c r="B20" s="4" t="s">
        <v>24</v>
      </c>
      <c r="C20" s="4"/>
      <c r="D20" s="4"/>
      <c r="E20" s="4"/>
      <c r="F20" s="4"/>
      <c r="G20" s="4"/>
      <c r="H20" s="4" t="s">
        <v>545</v>
      </c>
      <c r="I20">
        <v>110</v>
      </c>
      <c r="J20" s="4" t="s">
        <v>17</v>
      </c>
      <c r="K20">
        <v>25000000</v>
      </c>
      <c r="L20" s="4" t="s">
        <v>103</v>
      </c>
      <c r="M20" s="4" t="s">
        <v>102</v>
      </c>
      <c r="N20">
        <v>10</v>
      </c>
      <c r="O20">
        <v>6</v>
      </c>
      <c r="P20">
        <v>12611281</v>
      </c>
      <c r="Q20" s="3">
        <v>36519</v>
      </c>
      <c r="R20">
        <f>MONTH(Q20)</f>
        <v>12</v>
      </c>
      <c r="S20" s="2">
        <v>94662</v>
      </c>
      <c r="T20" s="1">
        <f>I20</f>
        <v>110</v>
      </c>
      <c r="U20" s="1">
        <f>O20</f>
        <v>6</v>
      </c>
      <c r="V20" s="1">
        <f>K20</f>
        <v>25000000</v>
      </c>
      <c r="W20" s="1">
        <f>IF(OR(R20=1,R20=12, R20=11),1,0)</f>
        <v>1</v>
      </c>
      <c r="X20" s="1">
        <f>IF(OR(R20=5, R20=6,R20=7),1,0)</f>
        <v>0</v>
      </c>
      <c r="Y20" s="1">
        <f>IF(OR(B20="Action",C20="Action", D20="Action",E20="Action",F20="Action",G20="Action"),1,0)</f>
        <v>0</v>
      </c>
      <c r="Z20" s="1">
        <f>IF(OR($B20="Comedy",$C20="Comedy",$D20="Comedy",$E20="Comedy",$F20="Comedy",$G20="Comedy"),1,0)</f>
        <v>0</v>
      </c>
      <c r="AA20" s="1">
        <f>IF(OR($B20="Drama",$C20="Drama",$D20="Drama",$E20="Drama",$F20="Drama",$G20="Drama"),1,0)</f>
        <v>1</v>
      </c>
      <c r="AB20" s="1">
        <f>IF(OR($B20="Documentary",$C20="Documentary",$D20="Documentary",$E20="Documentary",$F20="Documentary",$G20="Documentary"),1,0)</f>
        <v>0</v>
      </c>
      <c r="AC20" s="1">
        <f>IF(OR($B20="Romance",$C20="Romance",$D20="Romance",$E20="Romance",$F20="Romance",$G20="Romance"),1,0)</f>
        <v>0</v>
      </c>
      <c r="AD20" s="1">
        <f>IF(OR($B20="Family",$C20="Family",$D20="Family",$E20="Family",$F20="Family",$G20="Family"),1,0)</f>
        <v>0</v>
      </c>
      <c r="AE20" s="1">
        <f>IF($J20="PG",1,0)</f>
        <v>0</v>
      </c>
      <c r="AF20" s="1">
        <f>IF($J20="PG-13",1,0)</f>
        <v>0</v>
      </c>
      <c r="AG20" s="1">
        <f>IF($J20="R",1,0)</f>
        <v>1</v>
      </c>
      <c r="AH20" s="1">
        <f>IF($J20="Non-US",1,0)</f>
        <v>0</v>
      </c>
    </row>
    <row r="21" spans="1:34" x14ac:dyDescent="0.25">
      <c r="A21" s="4" t="s">
        <v>453</v>
      </c>
      <c r="B21" s="4" t="s">
        <v>13</v>
      </c>
      <c r="C21" s="4" t="s">
        <v>24</v>
      </c>
      <c r="D21" s="4"/>
      <c r="E21" s="4"/>
      <c r="F21" s="4"/>
      <c r="G21" s="4"/>
      <c r="H21" s="4" t="s">
        <v>66</v>
      </c>
      <c r="I21">
        <v>42</v>
      </c>
      <c r="J21" s="4" t="s">
        <v>17</v>
      </c>
      <c r="K21">
        <v>3000000</v>
      </c>
      <c r="L21" s="4" t="s">
        <v>86</v>
      </c>
      <c r="M21" s="4" t="s">
        <v>86</v>
      </c>
      <c r="N21">
        <v>1</v>
      </c>
      <c r="O21">
        <v>6</v>
      </c>
      <c r="P21">
        <v>18006</v>
      </c>
      <c r="Q21" s="3">
        <v>36644</v>
      </c>
      <c r="R21">
        <f>MONTH(Q21)</f>
        <v>4</v>
      </c>
      <c r="S21" s="2">
        <v>18006</v>
      </c>
      <c r="T21" s="1">
        <f>I21</f>
        <v>42</v>
      </c>
      <c r="U21" s="1">
        <f>O21</f>
        <v>6</v>
      </c>
      <c r="V21" s="1">
        <f>K21</f>
        <v>3000000</v>
      </c>
      <c r="W21" s="1">
        <f>IF(OR(R21=1,R21=12, R21=11),1,0)</f>
        <v>0</v>
      </c>
      <c r="X21" s="1">
        <f>IF(OR(R21=5, R21=6,R21=7),1,0)</f>
        <v>0</v>
      </c>
      <c r="Y21" s="1">
        <f>IF(OR(B21="Action",C21="Action", D21="Action",E21="Action",F21="Action",G21="Action"),1,0)</f>
        <v>0</v>
      </c>
      <c r="Z21" s="1">
        <f>IF(OR($B21="Comedy",$C21="Comedy",$D21="Comedy",$E21="Comedy",$F21="Comedy",$G21="Comedy"),1,0)</f>
        <v>1</v>
      </c>
      <c r="AA21" s="1">
        <f>IF(OR($B21="Drama",$C21="Drama",$D21="Drama",$E21="Drama",$F21="Drama",$G21="Drama"),1,0)</f>
        <v>1</v>
      </c>
      <c r="AB21" s="1">
        <f>IF(OR($B21="Documentary",$C21="Documentary",$D21="Documentary",$E21="Documentary",$F21="Documentary",$G21="Documentary"),1,0)</f>
        <v>0</v>
      </c>
      <c r="AC21" s="1">
        <f>IF(OR($B21="Romance",$C21="Romance",$D21="Romance",$E21="Romance",$F21="Romance",$G21="Romance"),1,0)</f>
        <v>0</v>
      </c>
      <c r="AD21" s="1">
        <f>IF(OR($B21="Family",$C21="Family",$D21="Family",$E21="Family",$F21="Family",$G21="Family"),1,0)</f>
        <v>0</v>
      </c>
      <c r="AE21" s="1">
        <f>IF($J21="PG",1,0)</f>
        <v>0</v>
      </c>
      <c r="AF21" s="1">
        <f>IF($J21="PG-13",1,0)</f>
        <v>0</v>
      </c>
      <c r="AG21" s="1">
        <f>IF($J21="R",1,0)</f>
        <v>1</v>
      </c>
      <c r="AH21" s="1">
        <f>IF($J21="Non-US",1,0)</f>
        <v>0</v>
      </c>
    </row>
    <row r="22" spans="1:34" x14ac:dyDescent="0.25">
      <c r="A22" s="4" t="s">
        <v>497</v>
      </c>
      <c r="B22" s="4" t="s">
        <v>24</v>
      </c>
      <c r="C22" s="4" t="s">
        <v>20</v>
      </c>
      <c r="D22" s="4"/>
      <c r="E22" s="4"/>
      <c r="F22" s="4"/>
      <c r="G22" s="4"/>
      <c r="H22" s="4" t="s">
        <v>93</v>
      </c>
      <c r="I22">
        <v>37</v>
      </c>
      <c r="J22" s="4" t="s">
        <v>17</v>
      </c>
      <c r="K22">
        <v>800000</v>
      </c>
      <c r="L22" s="4" t="s">
        <v>300</v>
      </c>
      <c r="M22" s="4" t="s">
        <v>22</v>
      </c>
      <c r="N22">
        <v>2</v>
      </c>
      <c r="O22">
        <v>7</v>
      </c>
      <c r="P22">
        <v>65571</v>
      </c>
      <c r="Q22" s="3">
        <v>36595</v>
      </c>
      <c r="R22">
        <f>MONTH(Q22)</f>
        <v>3</v>
      </c>
      <c r="S22" s="2">
        <v>34144</v>
      </c>
      <c r="T22" s="1">
        <f>I22</f>
        <v>37</v>
      </c>
      <c r="U22" s="1">
        <f>O22</f>
        <v>7</v>
      </c>
      <c r="V22" s="1">
        <f>K22</f>
        <v>800000</v>
      </c>
      <c r="W22" s="1">
        <f>IF(OR(R22=1,R22=12, R22=11),1,0)</f>
        <v>0</v>
      </c>
      <c r="X22" s="1">
        <f>IF(OR(R22=5, R22=6,R22=7),1,0)</f>
        <v>0</v>
      </c>
      <c r="Y22" s="1">
        <f>IF(OR(B22="Action",C22="Action", D22="Action",E22="Action",F22="Action",G22="Action"),1,0)</f>
        <v>0</v>
      </c>
      <c r="Z22" s="1">
        <f>IF(OR($B22="Comedy",$C22="Comedy",$D22="Comedy",$E22="Comedy",$F22="Comedy",$G22="Comedy"),1,0)</f>
        <v>0</v>
      </c>
      <c r="AA22" s="1">
        <f>IF(OR($B22="Drama",$C22="Drama",$D22="Drama",$E22="Drama",$F22="Drama",$G22="Drama"),1,0)</f>
        <v>1</v>
      </c>
      <c r="AB22" s="1">
        <f>IF(OR($B22="Documentary",$C22="Documentary",$D22="Documentary",$E22="Documentary",$F22="Documentary",$G22="Documentary"),1,0)</f>
        <v>0</v>
      </c>
      <c r="AC22" s="1">
        <f>IF(OR($B22="Romance",$C22="Romance",$D22="Romance",$E22="Romance",$F22="Romance",$G22="Romance"),1,0)</f>
        <v>0</v>
      </c>
      <c r="AD22" s="1">
        <f>IF(OR($B22="Family",$C22="Family",$D22="Family",$E22="Family",$F22="Family",$G22="Family"),1,0)</f>
        <v>0</v>
      </c>
      <c r="AE22" s="1">
        <f>IF($J22="PG",1,0)</f>
        <v>0</v>
      </c>
      <c r="AF22" s="1">
        <f>IF($J22="PG-13",1,0)</f>
        <v>0</v>
      </c>
      <c r="AG22" s="1">
        <f>IF($J22="R",1,0)</f>
        <v>1</v>
      </c>
      <c r="AH22" s="1">
        <f>IF($J22="Non-US",1,0)</f>
        <v>0</v>
      </c>
    </row>
    <row r="23" spans="1:34" x14ac:dyDescent="0.25">
      <c r="A23" s="4" t="s">
        <v>452</v>
      </c>
      <c r="B23" s="4" t="s">
        <v>24</v>
      </c>
      <c r="C23" s="4"/>
      <c r="D23" s="4"/>
      <c r="E23" s="4"/>
      <c r="F23" s="4"/>
      <c r="G23" s="4"/>
      <c r="H23" s="4" t="s">
        <v>93</v>
      </c>
      <c r="I23">
        <v>79</v>
      </c>
      <c r="J23" s="4" t="s">
        <v>17</v>
      </c>
      <c r="K23">
        <v>4000000</v>
      </c>
      <c r="L23" s="4" t="s">
        <v>451</v>
      </c>
      <c r="M23" s="4" t="s">
        <v>450</v>
      </c>
      <c r="N23">
        <v>6</v>
      </c>
      <c r="O23">
        <v>7</v>
      </c>
      <c r="P23">
        <v>892336</v>
      </c>
      <c r="Q23" s="3">
        <v>36644</v>
      </c>
      <c r="R23">
        <f>MONTH(Q23)</f>
        <v>4</v>
      </c>
      <c r="S23" s="2">
        <v>134783</v>
      </c>
      <c r="T23" s="1">
        <f>I23</f>
        <v>79</v>
      </c>
      <c r="U23" s="1">
        <f>O23</f>
        <v>7</v>
      </c>
      <c r="V23" s="1">
        <f>K23</f>
        <v>4000000</v>
      </c>
      <c r="W23" s="1">
        <f>IF(OR(R23=1,R23=12, R23=11),1,0)</f>
        <v>0</v>
      </c>
      <c r="X23" s="1">
        <f>IF(OR(R23=5, R23=6,R23=7),1,0)</f>
        <v>0</v>
      </c>
      <c r="Y23" s="1">
        <f>IF(OR(B23="Action",C23="Action", D23="Action",E23="Action",F23="Action",G23="Action"),1,0)</f>
        <v>0</v>
      </c>
      <c r="Z23" s="1">
        <f>IF(OR($B23="Comedy",$C23="Comedy",$D23="Comedy",$E23="Comedy",$F23="Comedy",$G23="Comedy"),1,0)</f>
        <v>0</v>
      </c>
      <c r="AA23" s="1">
        <f>IF(OR($B23="Drama",$C23="Drama",$D23="Drama",$E23="Drama",$F23="Drama",$G23="Drama"),1,0)</f>
        <v>1</v>
      </c>
      <c r="AB23" s="1">
        <f>IF(OR($B23="Documentary",$C23="Documentary",$D23="Documentary",$E23="Documentary",$F23="Documentary",$G23="Documentary"),1,0)</f>
        <v>0</v>
      </c>
      <c r="AC23" s="1">
        <f>IF(OR($B23="Romance",$C23="Romance",$D23="Romance",$E23="Romance",$F23="Romance",$G23="Romance"),1,0)</f>
        <v>0</v>
      </c>
      <c r="AD23" s="1">
        <f>IF(OR($B23="Family",$C23="Family",$D23="Family",$E23="Family",$F23="Family",$G23="Family"),1,0)</f>
        <v>0</v>
      </c>
      <c r="AE23" s="1">
        <f>IF($J23="PG",1,0)</f>
        <v>0</v>
      </c>
      <c r="AF23" s="1">
        <f>IF($J23="PG-13",1,0)</f>
        <v>0</v>
      </c>
      <c r="AG23" s="1">
        <f>IF($J23="R",1,0)</f>
        <v>1</v>
      </c>
      <c r="AH23" s="1">
        <f>IF($J23="Non-US",1,0)</f>
        <v>0</v>
      </c>
    </row>
    <row r="24" spans="1:34" x14ac:dyDescent="0.25">
      <c r="A24" s="4" t="s">
        <v>381</v>
      </c>
      <c r="B24" s="4" t="s">
        <v>13</v>
      </c>
      <c r="C24" s="4" t="s">
        <v>24</v>
      </c>
      <c r="D24" s="4"/>
      <c r="E24" s="4"/>
      <c r="F24" s="4"/>
      <c r="G24" s="4"/>
      <c r="H24" s="4" t="s">
        <v>380</v>
      </c>
      <c r="I24">
        <v>64</v>
      </c>
      <c r="J24" s="4" t="s">
        <v>17</v>
      </c>
      <c r="K24">
        <v>250000</v>
      </c>
      <c r="L24" s="4" t="s">
        <v>285</v>
      </c>
      <c r="M24" s="4" t="s">
        <v>285</v>
      </c>
      <c r="N24">
        <v>6</v>
      </c>
      <c r="O24">
        <v>7</v>
      </c>
      <c r="P24">
        <v>872246</v>
      </c>
      <c r="Q24" s="3">
        <v>36721</v>
      </c>
      <c r="R24">
        <f>MONTH(Q24)</f>
        <v>7</v>
      </c>
      <c r="S24" s="2">
        <v>113857</v>
      </c>
      <c r="T24" s="1">
        <f>I24</f>
        <v>64</v>
      </c>
      <c r="U24" s="1">
        <f>O24</f>
        <v>7</v>
      </c>
      <c r="V24" s="1">
        <f>K24</f>
        <v>250000</v>
      </c>
      <c r="W24" s="1">
        <f>IF(OR(R24=1,R24=12, R24=11),1,0)</f>
        <v>0</v>
      </c>
      <c r="X24" s="1">
        <f>IF(OR(R24=5, R24=6,R24=7),1,0)</f>
        <v>1</v>
      </c>
      <c r="Y24" s="1">
        <f>IF(OR(B24="Action",C24="Action", D24="Action",E24="Action",F24="Action",G24="Action"),1,0)</f>
        <v>0</v>
      </c>
      <c r="Z24" s="1">
        <f>IF(OR($B24="Comedy",$C24="Comedy",$D24="Comedy",$E24="Comedy",$F24="Comedy",$G24="Comedy"),1,0)</f>
        <v>1</v>
      </c>
      <c r="AA24" s="1">
        <f>IF(OR($B24="Drama",$C24="Drama",$D24="Drama",$E24="Drama",$F24="Drama",$G24="Drama"),1,0)</f>
        <v>1</v>
      </c>
      <c r="AB24" s="1">
        <f>IF(OR($B24="Documentary",$C24="Documentary",$D24="Documentary",$E24="Documentary",$F24="Documentary",$G24="Documentary"),1,0)</f>
        <v>0</v>
      </c>
      <c r="AC24" s="1">
        <f>IF(OR($B24="Romance",$C24="Romance",$D24="Romance",$E24="Romance",$F24="Romance",$G24="Romance"),1,0)</f>
        <v>0</v>
      </c>
      <c r="AD24" s="1">
        <f>IF(OR($B24="Family",$C24="Family",$D24="Family",$E24="Family",$F24="Family",$G24="Family"),1,0)</f>
        <v>0</v>
      </c>
      <c r="AE24" s="1">
        <f>IF($J24="PG",1,0)</f>
        <v>0</v>
      </c>
      <c r="AF24" s="1">
        <f>IF($J24="PG-13",1,0)</f>
        <v>0</v>
      </c>
      <c r="AG24" s="1">
        <f>IF($J24="R",1,0)</f>
        <v>1</v>
      </c>
      <c r="AH24" s="1">
        <f>IF($J24="Non-US",1,0)</f>
        <v>0</v>
      </c>
    </row>
    <row r="25" spans="1:34" x14ac:dyDescent="0.25">
      <c r="A25" s="4" t="s">
        <v>323</v>
      </c>
      <c r="B25" s="4" t="s">
        <v>24</v>
      </c>
      <c r="C25" s="4" t="s">
        <v>13</v>
      </c>
      <c r="D25" s="4"/>
      <c r="E25" s="4"/>
      <c r="F25" s="4"/>
      <c r="G25" s="4"/>
      <c r="H25" s="4" t="s">
        <v>74</v>
      </c>
      <c r="I25">
        <v>49</v>
      </c>
      <c r="J25" s="4" t="s">
        <v>17</v>
      </c>
      <c r="K25">
        <v>1000000</v>
      </c>
      <c r="L25" s="4" t="s">
        <v>322</v>
      </c>
      <c r="M25" s="4" t="s">
        <v>76</v>
      </c>
      <c r="N25">
        <v>11</v>
      </c>
      <c r="O25">
        <v>7</v>
      </c>
      <c r="P25">
        <v>1691306</v>
      </c>
      <c r="Q25" s="3">
        <v>36798</v>
      </c>
      <c r="R25">
        <f>MONTH(Q25)</f>
        <v>9</v>
      </c>
      <c r="S25" s="2">
        <v>149334</v>
      </c>
      <c r="T25" s="1">
        <f>I25</f>
        <v>49</v>
      </c>
      <c r="U25" s="1">
        <f>O25</f>
        <v>7</v>
      </c>
      <c r="V25" s="1">
        <f>K25</f>
        <v>1000000</v>
      </c>
      <c r="W25" s="1">
        <f>IF(OR(R25=1,R25=12, R25=11),1,0)</f>
        <v>0</v>
      </c>
      <c r="X25" s="1">
        <f>IF(OR(R25=5, R25=6,R25=7),1,0)</f>
        <v>0</v>
      </c>
      <c r="Y25" s="1">
        <f>IF(OR(B25="Action",C25="Action", D25="Action",E25="Action",F25="Action",G25="Action"),1,0)</f>
        <v>0</v>
      </c>
      <c r="Z25" s="1">
        <f>IF(OR($B25="Comedy",$C25="Comedy",$D25="Comedy",$E25="Comedy",$F25="Comedy",$G25="Comedy"),1,0)</f>
        <v>1</v>
      </c>
      <c r="AA25" s="1">
        <f>IF(OR($B25="Drama",$C25="Drama",$D25="Drama",$E25="Drama",$F25="Drama",$G25="Drama"),1,0)</f>
        <v>1</v>
      </c>
      <c r="AB25" s="1">
        <f>IF(OR($B25="Documentary",$C25="Documentary",$D25="Documentary",$E25="Documentary",$F25="Documentary",$G25="Documentary"),1,0)</f>
        <v>0</v>
      </c>
      <c r="AC25" s="1">
        <f>IF(OR($B25="Romance",$C25="Romance",$D25="Romance",$E25="Romance",$F25="Romance",$G25="Romance"),1,0)</f>
        <v>0</v>
      </c>
      <c r="AD25" s="1">
        <f>IF(OR($B25="Family",$C25="Family",$D25="Family",$E25="Family",$F25="Family",$G25="Family"),1,0)</f>
        <v>0</v>
      </c>
      <c r="AE25" s="1">
        <f>IF($J25="PG",1,0)</f>
        <v>0</v>
      </c>
      <c r="AF25" s="1">
        <f>IF($J25="PG-13",1,0)</f>
        <v>0</v>
      </c>
      <c r="AG25" s="1">
        <f>IF($J25="R",1,0)</f>
        <v>1</v>
      </c>
      <c r="AH25" s="1">
        <f>IF($J25="Non-US",1,0)</f>
        <v>0</v>
      </c>
    </row>
    <row r="26" spans="1:34" x14ac:dyDescent="0.25">
      <c r="A26" s="4" t="s">
        <v>220</v>
      </c>
      <c r="B26" s="4" t="s">
        <v>38</v>
      </c>
      <c r="C26" s="4" t="s">
        <v>24</v>
      </c>
      <c r="D26" s="4"/>
      <c r="E26" s="4"/>
      <c r="F26" s="4"/>
      <c r="G26" s="4"/>
      <c r="H26" s="4" t="s">
        <v>219</v>
      </c>
      <c r="I26">
        <v>87</v>
      </c>
      <c r="J26" s="4" t="s">
        <v>2</v>
      </c>
      <c r="K26">
        <v>10000000</v>
      </c>
      <c r="L26" s="4" t="s">
        <v>218</v>
      </c>
      <c r="M26" s="4" t="s">
        <v>217</v>
      </c>
      <c r="N26">
        <v>20</v>
      </c>
      <c r="O26">
        <v>7</v>
      </c>
      <c r="P26">
        <v>2842062</v>
      </c>
      <c r="Q26" s="3">
        <v>36882</v>
      </c>
      <c r="R26">
        <f>MONTH(Q26)</f>
        <v>12</v>
      </c>
      <c r="S26" s="2">
        <v>93898</v>
      </c>
      <c r="T26" s="1">
        <f>I26</f>
        <v>87</v>
      </c>
      <c r="U26" s="1">
        <f>O26</f>
        <v>7</v>
      </c>
      <c r="V26" s="1">
        <f>K26</f>
        <v>10000000</v>
      </c>
      <c r="W26" s="1">
        <f>IF(OR(R26=1,R26=12, R26=11),1,0)</f>
        <v>1</v>
      </c>
      <c r="X26" s="1">
        <f>IF(OR(R26=5, R26=6,R26=7),1,0)</f>
        <v>0</v>
      </c>
      <c r="Y26" s="1">
        <f>IF(OR(B26="Action",C26="Action", D26="Action",E26="Action",F26="Action",G26="Action"),1,0)</f>
        <v>0</v>
      </c>
      <c r="Z26" s="1">
        <f>IF(OR($B26="Comedy",$C26="Comedy",$D26="Comedy",$E26="Comedy",$F26="Comedy",$G26="Comedy"),1,0)</f>
        <v>0</v>
      </c>
      <c r="AA26" s="1">
        <f>IF(OR($B26="Drama",$C26="Drama",$D26="Drama",$E26="Drama",$F26="Drama",$G26="Drama"),1,0)</f>
        <v>1</v>
      </c>
      <c r="AB26" s="1">
        <f>IF(OR($B26="Documentary",$C26="Documentary",$D26="Documentary",$E26="Documentary",$F26="Documentary",$G26="Documentary"),1,0)</f>
        <v>0</v>
      </c>
      <c r="AC26" s="1">
        <f>IF(OR($B26="Romance",$C26="Romance",$D26="Romance",$E26="Romance",$F26="Romance",$G26="Romance"),1,0)</f>
        <v>1</v>
      </c>
      <c r="AD26" s="1">
        <f>IF(OR($B26="Family",$C26="Family",$D26="Family",$E26="Family",$F26="Family",$G26="Family"),1,0)</f>
        <v>0</v>
      </c>
      <c r="AE26" s="1">
        <f>IF($J26="PG",1,0)</f>
        <v>1</v>
      </c>
      <c r="AF26" s="1">
        <f>IF($J26="PG-13",1,0)</f>
        <v>0</v>
      </c>
      <c r="AG26" s="1">
        <f>IF($J26="R",1,0)</f>
        <v>0</v>
      </c>
      <c r="AH26" s="1">
        <f>IF($J26="Non-US",1,0)</f>
        <v>0</v>
      </c>
    </row>
    <row r="27" spans="1:34" x14ac:dyDescent="0.25">
      <c r="A27" s="4" t="s">
        <v>291</v>
      </c>
      <c r="B27" s="4" t="s">
        <v>19</v>
      </c>
      <c r="C27" s="4" t="s">
        <v>24</v>
      </c>
      <c r="D27" s="4" t="s">
        <v>20</v>
      </c>
      <c r="E27" s="4"/>
      <c r="F27" s="4"/>
      <c r="G27" s="4"/>
      <c r="H27" s="4" t="s">
        <v>159</v>
      </c>
      <c r="I27">
        <v>78</v>
      </c>
      <c r="J27" s="4" t="s">
        <v>54</v>
      </c>
      <c r="K27">
        <v>20000000</v>
      </c>
      <c r="L27" s="4" t="s">
        <v>150</v>
      </c>
      <c r="M27" s="4" t="s">
        <v>86</v>
      </c>
      <c r="N27">
        <v>4</v>
      </c>
      <c r="O27">
        <v>8</v>
      </c>
      <c r="P27">
        <v>856635</v>
      </c>
      <c r="Q27" s="3">
        <v>36819</v>
      </c>
      <c r="R27">
        <f>MONTH(Q27)</f>
        <v>10</v>
      </c>
      <c r="S27" s="2">
        <v>83346</v>
      </c>
      <c r="T27" s="1">
        <f>I27</f>
        <v>78</v>
      </c>
      <c r="U27" s="1">
        <f>O27</f>
        <v>8</v>
      </c>
      <c r="V27" s="1">
        <f>K27</f>
        <v>20000000</v>
      </c>
      <c r="W27" s="1">
        <f>IF(OR(R27=1,R27=12, R27=11),1,0)</f>
        <v>0</v>
      </c>
      <c r="X27" s="1">
        <f>IF(OR(R27=5, R27=6,R27=7),1,0)</f>
        <v>0</v>
      </c>
      <c r="Y27" s="1">
        <f>IF(OR(B27="Action",C27="Action", D27="Action",E27="Action",F27="Action",G27="Action"),1,0)</f>
        <v>0</v>
      </c>
      <c r="Z27" s="1">
        <f>IF(OR($B27="Comedy",$C27="Comedy",$D27="Comedy",$E27="Comedy",$F27="Comedy",$G27="Comedy"),1,0)</f>
        <v>0</v>
      </c>
      <c r="AA27" s="1">
        <f>IF(OR($B27="Drama",$C27="Drama",$D27="Drama",$E27="Drama",$F27="Drama",$G27="Drama"),1,0)</f>
        <v>1</v>
      </c>
      <c r="AB27" s="1">
        <f>IF(OR($B27="Documentary",$C27="Documentary",$D27="Documentary",$E27="Documentary",$F27="Documentary",$G27="Documentary"),1,0)</f>
        <v>0</v>
      </c>
      <c r="AC27" s="1">
        <f>IF(OR($B27="Romance",$C27="Romance",$D27="Romance",$E27="Romance",$F27="Romance",$G27="Romance"),1,0)</f>
        <v>0</v>
      </c>
      <c r="AD27" s="1">
        <f>IF(OR($B27="Family",$C27="Family",$D27="Family",$E27="Family",$F27="Family",$G27="Family"),1,0)</f>
        <v>0</v>
      </c>
      <c r="AE27" s="1">
        <f>IF($J27="PG",1,0)</f>
        <v>0</v>
      </c>
      <c r="AF27" s="1">
        <f>IF($J27="PG-13",1,0)</f>
        <v>0</v>
      </c>
      <c r="AG27" s="1">
        <f>IF($J27="R",1,0)</f>
        <v>0</v>
      </c>
      <c r="AH27" s="1">
        <f>IF($J27="Non-US",1,0)</f>
        <v>0</v>
      </c>
    </row>
    <row r="28" spans="1:34" x14ac:dyDescent="0.25">
      <c r="A28" s="4" t="s">
        <v>272</v>
      </c>
      <c r="B28" s="4" t="s">
        <v>24</v>
      </c>
      <c r="C28" s="4"/>
      <c r="D28" s="4"/>
      <c r="E28" s="4"/>
      <c r="F28" s="4"/>
      <c r="G28" s="4"/>
      <c r="H28" s="4" t="s">
        <v>271</v>
      </c>
      <c r="I28">
        <v>118</v>
      </c>
      <c r="J28" s="4" t="s">
        <v>17</v>
      </c>
      <c r="K28">
        <v>1200000</v>
      </c>
      <c r="L28" s="4" t="s">
        <v>270</v>
      </c>
      <c r="M28" s="4" t="s">
        <v>22</v>
      </c>
      <c r="N28">
        <v>27</v>
      </c>
      <c r="O28">
        <v>8</v>
      </c>
      <c r="P28">
        <v>9386494</v>
      </c>
      <c r="Q28" s="3">
        <v>36840</v>
      </c>
      <c r="R28">
        <f>MONTH(Q28)</f>
        <v>11</v>
      </c>
      <c r="S28" s="2">
        <v>160698</v>
      </c>
      <c r="T28" s="1">
        <f>I28</f>
        <v>118</v>
      </c>
      <c r="U28" s="1">
        <f>O28</f>
        <v>8</v>
      </c>
      <c r="V28" s="1">
        <f>K28</f>
        <v>1200000</v>
      </c>
      <c r="W28" s="1">
        <f>IF(OR(R28=1,R28=12, R28=11),1,0)</f>
        <v>1</v>
      </c>
      <c r="X28" s="1">
        <f>IF(OR(R28=5, R28=6,R28=7),1,0)</f>
        <v>0</v>
      </c>
      <c r="Y28" s="1">
        <f>IF(OR(B28="Action",C28="Action", D28="Action",E28="Action",F28="Action",G28="Action"),1,0)</f>
        <v>0</v>
      </c>
      <c r="Z28" s="1">
        <f>IF(OR($B28="Comedy",$C28="Comedy",$D28="Comedy",$E28="Comedy",$F28="Comedy",$G28="Comedy"),1,0)</f>
        <v>0</v>
      </c>
      <c r="AA28" s="1">
        <f>IF(OR($B28="Drama",$C28="Drama",$D28="Drama",$E28="Drama",$F28="Drama",$G28="Drama"),1,0)</f>
        <v>1</v>
      </c>
      <c r="AB28" s="1">
        <f>IF(OR($B28="Documentary",$C28="Documentary",$D28="Documentary",$E28="Documentary",$F28="Documentary",$G28="Documentary"),1,0)</f>
        <v>0</v>
      </c>
      <c r="AC28" s="1">
        <f>IF(OR($B28="Romance",$C28="Romance",$D28="Romance",$E28="Romance",$F28="Romance",$G28="Romance"),1,0)</f>
        <v>0</v>
      </c>
      <c r="AD28" s="1">
        <f>IF(OR($B28="Family",$C28="Family",$D28="Family",$E28="Family",$F28="Family",$G28="Family"),1,0)</f>
        <v>0</v>
      </c>
      <c r="AE28" s="1">
        <f>IF($J28="PG",1,0)</f>
        <v>0</v>
      </c>
      <c r="AF28" s="1">
        <f>IF($J28="PG-13",1,0)</f>
        <v>0</v>
      </c>
      <c r="AG28" s="1">
        <f>IF($J28="R",1,0)</f>
        <v>1</v>
      </c>
      <c r="AH28" s="1">
        <f>IF($J28="Non-US",1,0)</f>
        <v>0</v>
      </c>
    </row>
    <row r="29" spans="1:34" x14ac:dyDescent="0.25">
      <c r="A29" s="4" t="s">
        <v>227</v>
      </c>
      <c r="B29" s="4" t="s">
        <v>13</v>
      </c>
      <c r="C29" s="4" t="s">
        <v>24</v>
      </c>
      <c r="D29" s="4" t="s">
        <v>38</v>
      </c>
      <c r="E29" s="4"/>
      <c r="F29" s="4"/>
      <c r="G29" s="4"/>
      <c r="H29" s="4" t="s">
        <v>226</v>
      </c>
      <c r="I29">
        <v>153</v>
      </c>
      <c r="J29" s="4" t="s">
        <v>12</v>
      </c>
      <c r="K29">
        <v>25000000</v>
      </c>
      <c r="L29" s="4" t="s">
        <v>103</v>
      </c>
      <c r="M29" s="4" t="s">
        <v>86</v>
      </c>
      <c r="N29">
        <v>25</v>
      </c>
      <c r="O29">
        <v>8</v>
      </c>
      <c r="P29">
        <v>71158545</v>
      </c>
      <c r="Q29" s="3">
        <v>36875</v>
      </c>
      <c r="R29">
        <f>MONTH(Q29)</f>
        <v>12</v>
      </c>
      <c r="S29" s="2">
        <v>249471</v>
      </c>
      <c r="T29" s="1">
        <f>I29</f>
        <v>153</v>
      </c>
      <c r="U29" s="1">
        <f>O29</f>
        <v>8</v>
      </c>
      <c r="V29" s="1">
        <f>K29</f>
        <v>25000000</v>
      </c>
      <c r="W29" s="1">
        <f>IF(OR(R29=1,R29=12, R29=11),1,0)</f>
        <v>1</v>
      </c>
      <c r="X29" s="1">
        <f>IF(OR(R29=5, R29=6,R29=7),1,0)</f>
        <v>0</v>
      </c>
      <c r="Y29" s="1">
        <f>IF(OR(B29="Action",C29="Action", D29="Action",E29="Action",F29="Action",G29="Action"),1,0)</f>
        <v>0</v>
      </c>
      <c r="Z29" s="1">
        <f>IF(OR($B29="Comedy",$C29="Comedy",$D29="Comedy",$E29="Comedy",$F29="Comedy",$G29="Comedy"),1,0)</f>
        <v>1</v>
      </c>
      <c r="AA29" s="1">
        <f>IF(OR($B29="Drama",$C29="Drama",$D29="Drama",$E29="Drama",$F29="Drama",$G29="Drama"),1,0)</f>
        <v>1</v>
      </c>
      <c r="AB29" s="1">
        <f>IF(OR($B29="Documentary",$C29="Documentary",$D29="Documentary",$E29="Documentary",$F29="Documentary",$G29="Documentary"),1,0)</f>
        <v>0</v>
      </c>
      <c r="AC29" s="1">
        <f>IF(OR($B29="Romance",$C29="Romance",$D29="Romance",$E29="Romance",$F29="Romance",$G29="Romance"),1,0)</f>
        <v>1</v>
      </c>
      <c r="AD29" s="1">
        <f>IF(OR($B29="Family",$C29="Family",$D29="Family",$E29="Family",$F29="Family",$G29="Family"),1,0)</f>
        <v>0</v>
      </c>
      <c r="AE29" s="1">
        <f>IF($J29="PG",1,0)</f>
        <v>0</v>
      </c>
      <c r="AF29" s="1">
        <f>IF($J29="PG-13",1,0)</f>
        <v>1</v>
      </c>
      <c r="AG29" s="1">
        <f>IF($J29="R",1,0)</f>
        <v>0</v>
      </c>
      <c r="AH29" s="1">
        <f>IF($J29="Non-US",1,0)</f>
        <v>0</v>
      </c>
    </row>
    <row r="30" spans="1:34" x14ac:dyDescent="0.25">
      <c r="A30" s="4" t="s">
        <v>216</v>
      </c>
      <c r="B30" s="4" t="s">
        <v>13</v>
      </c>
      <c r="C30" s="4"/>
      <c r="D30" s="4"/>
      <c r="E30" s="4"/>
      <c r="F30" s="4"/>
      <c r="G30" s="4"/>
      <c r="H30" s="4" t="s">
        <v>93</v>
      </c>
      <c r="I30">
        <v>35</v>
      </c>
      <c r="J30" s="4" t="s">
        <v>17</v>
      </c>
      <c r="K30">
        <v>14000000</v>
      </c>
      <c r="L30" s="4" t="s">
        <v>215</v>
      </c>
      <c r="M30" s="4" t="s">
        <v>10</v>
      </c>
      <c r="N30">
        <v>4</v>
      </c>
      <c r="O30">
        <v>8</v>
      </c>
      <c r="P30">
        <v>75228</v>
      </c>
      <c r="Q30" s="3">
        <v>36882</v>
      </c>
      <c r="R30">
        <f>MONTH(Q30)</f>
        <v>12</v>
      </c>
      <c r="S30" s="2">
        <v>22639</v>
      </c>
      <c r="T30" s="1">
        <f>I30</f>
        <v>35</v>
      </c>
      <c r="U30" s="1">
        <f>O30</f>
        <v>8</v>
      </c>
      <c r="V30" s="1">
        <f>K30</f>
        <v>14000000</v>
      </c>
      <c r="W30" s="1">
        <f>IF(OR(R30=1,R30=12, R30=11),1,0)</f>
        <v>1</v>
      </c>
      <c r="X30" s="1">
        <f>IF(OR(R30=5, R30=6,R30=7),1,0)</f>
        <v>0</v>
      </c>
      <c r="Y30" s="1">
        <f>IF(OR(B30="Action",C30="Action", D30="Action",E30="Action",F30="Action",G30="Action"),1,0)</f>
        <v>0</v>
      </c>
      <c r="Z30" s="1">
        <f>IF(OR($B30="Comedy",$C30="Comedy",$D30="Comedy",$E30="Comedy",$F30="Comedy",$G30="Comedy"),1,0)</f>
        <v>1</v>
      </c>
      <c r="AA30" s="1">
        <f>IF(OR($B30="Drama",$C30="Drama",$D30="Drama",$E30="Drama",$F30="Drama",$G30="Drama"),1,0)</f>
        <v>0</v>
      </c>
      <c r="AB30" s="1">
        <f>IF(OR($B30="Documentary",$C30="Documentary",$D30="Documentary",$E30="Documentary",$F30="Documentary",$G30="Documentary"),1,0)</f>
        <v>0</v>
      </c>
      <c r="AC30" s="1">
        <f>IF(OR($B30="Romance",$C30="Romance",$D30="Romance",$E30="Romance",$F30="Romance",$G30="Romance"),1,0)</f>
        <v>0</v>
      </c>
      <c r="AD30" s="1">
        <f>IF(OR($B30="Family",$C30="Family",$D30="Family",$E30="Family",$F30="Family",$G30="Family"),1,0)</f>
        <v>0</v>
      </c>
      <c r="AE30" s="1">
        <f>IF($J30="PG",1,0)</f>
        <v>0</v>
      </c>
      <c r="AF30" s="1">
        <f>IF($J30="PG-13",1,0)</f>
        <v>0</v>
      </c>
      <c r="AG30" s="1">
        <f>IF($J30="R",1,0)</f>
        <v>1</v>
      </c>
      <c r="AH30" s="1">
        <f>IF($J30="Non-US",1,0)</f>
        <v>0</v>
      </c>
    </row>
    <row r="31" spans="1:34" x14ac:dyDescent="0.25">
      <c r="A31" s="4" t="s">
        <v>205</v>
      </c>
      <c r="B31" s="4" t="s">
        <v>24</v>
      </c>
      <c r="C31" s="4" t="s">
        <v>139</v>
      </c>
      <c r="D31" s="4" t="s">
        <v>20</v>
      </c>
      <c r="E31" s="4"/>
      <c r="F31" s="4"/>
      <c r="G31" s="4"/>
      <c r="H31" s="4" t="s">
        <v>204</v>
      </c>
      <c r="I31">
        <v>156</v>
      </c>
      <c r="J31" s="4" t="s">
        <v>12</v>
      </c>
      <c r="K31">
        <v>80000000</v>
      </c>
      <c r="L31" s="4" t="s">
        <v>203</v>
      </c>
      <c r="M31" s="4" t="s">
        <v>202</v>
      </c>
      <c r="N31">
        <v>14</v>
      </c>
      <c r="O31">
        <v>8</v>
      </c>
      <c r="P31">
        <v>34503105</v>
      </c>
      <c r="Q31" s="3">
        <v>36882</v>
      </c>
      <c r="R31">
        <f>MONTH(Q31)</f>
        <v>12</v>
      </c>
      <c r="S31" s="2">
        <v>154122</v>
      </c>
      <c r="T31" s="1">
        <f>I31</f>
        <v>156</v>
      </c>
      <c r="U31" s="1">
        <f>O31</f>
        <v>8</v>
      </c>
      <c r="V31" s="1">
        <f>K31</f>
        <v>80000000</v>
      </c>
      <c r="W31" s="1">
        <f>IF(OR(R31=1,R31=12, R31=11),1,0)</f>
        <v>1</v>
      </c>
      <c r="X31" s="1">
        <f>IF(OR(R31=5, R31=6,R31=7),1,0)</f>
        <v>0</v>
      </c>
      <c r="Y31" s="1">
        <f>IF(OR(B31="Action",C31="Action", D31="Action",E31="Action",F31="Action",G31="Action"),1,0)</f>
        <v>0</v>
      </c>
      <c r="Z31" s="1">
        <f>IF(OR($B31="Comedy",$C31="Comedy",$D31="Comedy",$E31="Comedy",$F31="Comedy",$G31="Comedy"),1,0)</f>
        <v>0</v>
      </c>
      <c r="AA31" s="1">
        <f>IF(OR($B31="Drama",$C31="Drama",$D31="Drama",$E31="Drama",$F31="Drama",$G31="Drama"),1,0)</f>
        <v>1</v>
      </c>
      <c r="AB31" s="1">
        <f>IF(OR($B31="Documentary",$C31="Documentary",$D31="Documentary",$E31="Documentary",$F31="Documentary",$G31="Documentary"),1,0)</f>
        <v>0</v>
      </c>
      <c r="AC31" s="1">
        <f>IF(OR($B31="Romance",$C31="Romance",$D31="Romance",$E31="Romance",$F31="Romance",$G31="Romance"),1,0)</f>
        <v>0</v>
      </c>
      <c r="AD31" s="1">
        <f>IF(OR($B31="Family",$C31="Family",$D31="Family",$E31="Family",$F31="Family",$G31="Family"),1,0)</f>
        <v>0</v>
      </c>
      <c r="AE31" s="1">
        <f>IF($J31="PG",1,0)</f>
        <v>0</v>
      </c>
      <c r="AF31" s="1">
        <f>IF($J31="PG-13",1,0)</f>
        <v>1</v>
      </c>
      <c r="AG31" s="1">
        <f>IF($J31="R",1,0)</f>
        <v>0</v>
      </c>
      <c r="AH31" s="1">
        <f>IF($J31="Non-US",1,0)</f>
        <v>0</v>
      </c>
    </row>
    <row r="32" spans="1:34" x14ac:dyDescent="0.25">
      <c r="A32" s="4" t="s">
        <v>26</v>
      </c>
      <c r="B32" s="4" t="s">
        <v>25</v>
      </c>
      <c r="C32" s="4" t="s">
        <v>24</v>
      </c>
      <c r="D32" s="4"/>
      <c r="E32" s="4"/>
      <c r="F32" s="4"/>
      <c r="G32" s="4"/>
      <c r="H32" s="4"/>
      <c r="I32">
        <v>29</v>
      </c>
      <c r="J32" s="4" t="s">
        <v>17</v>
      </c>
      <c r="K32">
        <v>12000000</v>
      </c>
      <c r="L32" s="4" t="s">
        <v>23</v>
      </c>
      <c r="M32" s="4" t="s">
        <v>22</v>
      </c>
      <c r="N32">
        <v>4</v>
      </c>
      <c r="O32">
        <v>8</v>
      </c>
      <c r="P32">
        <v>292724</v>
      </c>
      <c r="Q32" s="3">
        <v>37050</v>
      </c>
      <c r="R32">
        <f>MONTH(Q32)</f>
        <v>6</v>
      </c>
      <c r="S32" s="2">
        <v>51783</v>
      </c>
      <c r="T32" s="1">
        <f>I32</f>
        <v>29</v>
      </c>
      <c r="U32" s="1">
        <f>O32</f>
        <v>8</v>
      </c>
      <c r="V32" s="1">
        <f>K32</f>
        <v>12000000</v>
      </c>
      <c r="W32" s="1">
        <f>IF(OR(R32=1,R32=12, R32=11),1,0)</f>
        <v>0</v>
      </c>
      <c r="X32" s="1">
        <f>IF(OR(R32=5, R32=6,R32=7),1,0)</f>
        <v>1</v>
      </c>
      <c r="Y32" s="1">
        <f>IF(OR(B32="Action",C32="Action", D32="Action",E32="Action",F32="Action",G32="Action"),1,0)</f>
        <v>0</v>
      </c>
      <c r="Z32" s="1">
        <f>IF(OR($B32="Comedy",$C32="Comedy",$D32="Comedy",$E32="Comedy",$F32="Comedy",$G32="Comedy"),1,0)</f>
        <v>0</v>
      </c>
      <c r="AA32" s="1">
        <f>IF(OR($B32="Drama",$C32="Drama",$D32="Drama",$E32="Drama",$F32="Drama",$G32="Drama"),1,0)</f>
        <v>1</v>
      </c>
      <c r="AB32" s="1">
        <f>IF(OR($B32="Documentary",$C32="Documentary",$D32="Documentary",$E32="Documentary",$F32="Documentary",$G32="Documentary"),1,0)</f>
        <v>0</v>
      </c>
      <c r="AC32" s="1">
        <f>IF(OR($B32="Romance",$C32="Romance",$D32="Romance",$E32="Romance",$F32="Romance",$G32="Romance"),1,0)</f>
        <v>0</v>
      </c>
      <c r="AD32" s="1">
        <f>IF(OR($B32="Family",$C32="Family",$D32="Family",$E32="Family",$F32="Family",$G32="Family"),1,0)</f>
        <v>0</v>
      </c>
      <c r="AE32" s="1">
        <f>IF($J32="PG",1,0)</f>
        <v>0</v>
      </c>
      <c r="AF32" s="1">
        <f>IF($J32="PG-13",1,0)</f>
        <v>0</v>
      </c>
      <c r="AG32" s="1">
        <f>IF($J32="R",1,0)</f>
        <v>1</v>
      </c>
      <c r="AH32" s="1">
        <f>IF($J32="Non-US",1,0)</f>
        <v>0</v>
      </c>
    </row>
    <row r="33" spans="1:34" x14ac:dyDescent="0.25">
      <c r="A33" s="4" t="s">
        <v>365</v>
      </c>
      <c r="B33" s="4" t="s">
        <v>13</v>
      </c>
      <c r="C33" s="4"/>
      <c r="D33" s="4"/>
      <c r="E33" s="4"/>
      <c r="F33" s="4"/>
      <c r="G33" s="4"/>
      <c r="H33" s="4" t="s">
        <v>93</v>
      </c>
      <c r="I33">
        <v>92</v>
      </c>
      <c r="J33" s="4" t="s">
        <v>17</v>
      </c>
      <c r="K33">
        <v>10000000</v>
      </c>
      <c r="L33" s="4" t="s">
        <v>364</v>
      </c>
      <c r="M33" s="4" t="s">
        <v>285</v>
      </c>
      <c r="N33">
        <v>5</v>
      </c>
      <c r="O33">
        <v>9</v>
      </c>
      <c r="P33">
        <v>1101142</v>
      </c>
      <c r="Q33" s="3">
        <v>36749</v>
      </c>
      <c r="R33">
        <f>MONTH(Q33)</f>
        <v>8</v>
      </c>
      <c r="S33" s="2">
        <v>189545</v>
      </c>
      <c r="T33" s="1">
        <f>I33</f>
        <v>92</v>
      </c>
      <c r="U33" s="1">
        <f>O33</f>
        <v>9</v>
      </c>
      <c r="V33" s="1">
        <f>K33</f>
        <v>10000000</v>
      </c>
      <c r="W33" s="1">
        <f>IF(OR(R33=1,R33=12, R33=11),1,0)</f>
        <v>0</v>
      </c>
      <c r="X33" s="1">
        <f>IF(OR(R33=5, R33=6,R33=7),1,0)</f>
        <v>0</v>
      </c>
      <c r="Y33" s="1">
        <f>IF(OR(B33="Action",C33="Action", D33="Action",E33="Action",F33="Action",G33="Action"),1,0)</f>
        <v>0</v>
      </c>
      <c r="Z33" s="1">
        <f>IF(OR($B33="Comedy",$C33="Comedy",$D33="Comedy",$E33="Comedy",$F33="Comedy",$G33="Comedy"),1,0)</f>
        <v>1</v>
      </c>
      <c r="AA33" s="1">
        <f>IF(OR($B33="Drama",$C33="Drama",$D33="Drama",$E33="Drama",$F33="Drama",$G33="Drama"),1,0)</f>
        <v>0</v>
      </c>
      <c r="AB33" s="1">
        <f>IF(OR($B33="Documentary",$C33="Documentary",$D33="Documentary",$E33="Documentary",$F33="Documentary",$G33="Documentary"),1,0)</f>
        <v>0</v>
      </c>
      <c r="AC33" s="1">
        <f>IF(OR($B33="Romance",$C33="Romance",$D33="Romance",$E33="Romance",$F33="Romance",$G33="Romance"),1,0)</f>
        <v>0</v>
      </c>
      <c r="AD33" s="1">
        <f>IF(OR($B33="Family",$C33="Family",$D33="Family",$E33="Family",$F33="Family",$G33="Family"),1,0)</f>
        <v>0</v>
      </c>
      <c r="AE33" s="1">
        <f>IF($J33="PG",1,0)</f>
        <v>0</v>
      </c>
      <c r="AF33" s="1">
        <f>IF($J33="PG-13",1,0)</f>
        <v>0</v>
      </c>
      <c r="AG33" s="1">
        <f>IF($J33="R",1,0)</f>
        <v>1</v>
      </c>
      <c r="AH33" s="1">
        <f>IF($J33="Non-US",1,0)</f>
        <v>0</v>
      </c>
    </row>
    <row r="34" spans="1:34" x14ac:dyDescent="0.25">
      <c r="A34" s="4" t="s">
        <v>232</v>
      </c>
      <c r="B34" s="4" t="s">
        <v>25</v>
      </c>
      <c r="C34" s="4" t="s">
        <v>24</v>
      </c>
      <c r="D34" s="4"/>
      <c r="E34" s="4"/>
      <c r="F34" s="4"/>
      <c r="G34" s="4"/>
      <c r="H34" s="4" t="s">
        <v>231</v>
      </c>
      <c r="I34">
        <v>106</v>
      </c>
      <c r="J34" s="4" t="s">
        <v>17</v>
      </c>
      <c r="K34">
        <v>6000000</v>
      </c>
      <c r="L34" s="4" t="s">
        <v>230</v>
      </c>
      <c r="M34" s="4" t="s">
        <v>178</v>
      </c>
      <c r="N34">
        <v>13</v>
      </c>
      <c r="O34">
        <v>9</v>
      </c>
      <c r="P34">
        <v>8275683</v>
      </c>
      <c r="Q34" s="3">
        <v>36875</v>
      </c>
      <c r="R34">
        <f>MONTH(Q34)</f>
        <v>12</v>
      </c>
      <c r="S34" s="2">
        <v>380037</v>
      </c>
      <c r="T34" s="1">
        <f>I34</f>
        <v>106</v>
      </c>
      <c r="U34" s="1">
        <f>O34</f>
        <v>9</v>
      </c>
      <c r="V34" s="1">
        <f>K34</f>
        <v>6000000</v>
      </c>
      <c r="W34" s="1">
        <f>IF(OR(R34=1,R34=12, R34=11),1,0)</f>
        <v>1</v>
      </c>
      <c r="X34" s="1">
        <f>IF(OR(R34=5, R34=6,R34=7),1,0)</f>
        <v>0</v>
      </c>
      <c r="Y34" s="1">
        <f>IF(OR(B34="Action",C34="Action", D34="Action",E34="Action",F34="Action",G34="Action"),1,0)</f>
        <v>0</v>
      </c>
      <c r="Z34" s="1">
        <f>IF(OR($B34="Comedy",$C34="Comedy",$D34="Comedy",$E34="Comedy",$F34="Comedy",$G34="Comedy"),1,0)</f>
        <v>0</v>
      </c>
      <c r="AA34" s="1">
        <f>IF(OR($B34="Drama",$C34="Drama",$D34="Drama",$E34="Drama",$F34="Drama",$G34="Drama"),1,0)</f>
        <v>1</v>
      </c>
      <c r="AB34" s="1">
        <f>IF(OR($B34="Documentary",$C34="Documentary",$D34="Documentary",$E34="Documentary",$F34="Documentary",$G34="Documentary"),1,0)</f>
        <v>0</v>
      </c>
      <c r="AC34" s="1">
        <f>IF(OR($B34="Romance",$C34="Romance",$D34="Romance",$E34="Romance",$F34="Romance",$G34="Romance"),1,0)</f>
        <v>0</v>
      </c>
      <c r="AD34" s="1">
        <f>IF(OR($B34="Family",$C34="Family",$D34="Family",$E34="Family",$F34="Family",$G34="Family"),1,0)</f>
        <v>0</v>
      </c>
      <c r="AE34" s="1">
        <f>IF($J34="PG",1,0)</f>
        <v>0</v>
      </c>
      <c r="AF34" s="1">
        <f>IF($J34="PG-13",1,0)</f>
        <v>0</v>
      </c>
      <c r="AG34" s="1">
        <f>IF($J34="R",1,0)</f>
        <v>1</v>
      </c>
      <c r="AH34" s="1">
        <f>IF($J34="Non-US",1,0)</f>
        <v>0</v>
      </c>
    </row>
    <row r="35" spans="1:34" x14ac:dyDescent="0.25">
      <c r="A35" s="4" t="s">
        <v>64</v>
      </c>
      <c r="B35" s="4" t="s">
        <v>24</v>
      </c>
      <c r="C35" s="4" t="s">
        <v>38</v>
      </c>
      <c r="D35" s="4"/>
      <c r="E35" s="4"/>
      <c r="F35" s="4"/>
      <c r="G35" s="4"/>
      <c r="H35" s="4"/>
      <c r="I35">
        <v>17</v>
      </c>
      <c r="J35" s="4" t="s">
        <v>17</v>
      </c>
      <c r="K35">
        <v>5000000</v>
      </c>
      <c r="L35" s="4" t="s">
        <v>63</v>
      </c>
      <c r="M35" s="4" t="s">
        <v>62</v>
      </c>
      <c r="N35">
        <v>3</v>
      </c>
      <c r="O35">
        <v>9</v>
      </c>
      <c r="P35">
        <v>36992</v>
      </c>
      <c r="Q35" s="3">
        <v>37015</v>
      </c>
      <c r="R35">
        <f>MONTH(Q35)</f>
        <v>5</v>
      </c>
      <c r="S35" s="2">
        <v>24081</v>
      </c>
      <c r="T35" s="1">
        <f>I35</f>
        <v>17</v>
      </c>
      <c r="U35" s="1">
        <f>O35</f>
        <v>9</v>
      </c>
      <c r="V35" s="1">
        <f>K35</f>
        <v>5000000</v>
      </c>
      <c r="W35" s="1">
        <f>IF(OR(R35=1,R35=12, R35=11),1,0)</f>
        <v>0</v>
      </c>
      <c r="X35" s="1">
        <f>IF(OR(R35=5, R35=6,R35=7),1,0)</f>
        <v>1</v>
      </c>
      <c r="Y35" s="1">
        <f>IF(OR(B35="Action",C35="Action", D35="Action",E35="Action",F35="Action",G35="Action"),1,0)</f>
        <v>0</v>
      </c>
      <c r="Z35" s="1">
        <f>IF(OR($B35="Comedy",$C35="Comedy",$D35="Comedy",$E35="Comedy",$F35="Comedy",$G35="Comedy"),1,0)</f>
        <v>0</v>
      </c>
      <c r="AA35" s="1">
        <f>IF(OR($B35="Drama",$C35="Drama",$D35="Drama",$E35="Drama",$F35="Drama",$G35="Drama"),1,0)</f>
        <v>1</v>
      </c>
      <c r="AB35" s="1">
        <f>IF(OR($B35="Documentary",$C35="Documentary",$D35="Documentary",$E35="Documentary",$F35="Documentary",$G35="Documentary"),1,0)</f>
        <v>0</v>
      </c>
      <c r="AC35" s="1">
        <f>IF(OR($B35="Romance",$C35="Romance",$D35="Romance",$E35="Romance",$F35="Romance",$G35="Romance"),1,0)</f>
        <v>1</v>
      </c>
      <c r="AD35" s="1">
        <f>IF(OR($B35="Family",$C35="Family",$D35="Family",$E35="Family",$F35="Family",$G35="Family"),1,0)</f>
        <v>0</v>
      </c>
      <c r="AE35" s="1">
        <f>IF($J35="PG",1,0)</f>
        <v>0</v>
      </c>
      <c r="AF35" s="1">
        <f>IF($J35="PG-13",1,0)</f>
        <v>0</v>
      </c>
      <c r="AG35" s="1">
        <f>IF($J35="R",1,0)</f>
        <v>1</v>
      </c>
      <c r="AH35" s="1">
        <f>IF($J35="Non-US",1,0)</f>
        <v>0</v>
      </c>
    </row>
    <row r="36" spans="1:34" x14ac:dyDescent="0.25">
      <c r="A36" s="4" t="s">
        <v>333</v>
      </c>
      <c r="B36" s="4" t="s">
        <v>20</v>
      </c>
      <c r="C36" s="4" t="s">
        <v>24</v>
      </c>
      <c r="D36" s="4"/>
      <c r="E36" s="4"/>
      <c r="F36" s="4"/>
      <c r="G36" s="4"/>
      <c r="H36" s="4" t="s">
        <v>332</v>
      </c>
      <c r="I36">
        <v>37</v>
      </c>
      <c r="J36" s="4" t="s">
        <v>17</v>
      </c>
      <c r="K36">
        <v>225000</v>
      </c>
      <c r="L36" s="4" t="s">
        <v>331</v>
      </c>
      <c r="M36" s="4" t="s">
        <v>72</v>
      </c>
      <c r="N36">
        <v>8</v>
      </c>
      <c r="O36">
        <v>10</v>
      </c>
      <c r="P36">
        <v>942836</v>
      </c>
      <c r="Q36" s="3">
        <v>36784</v>
      </c>
      <c r="R36">
        <f>MONTH(Q36)</f>
        <v>9</v>
      </c>
      <c r="S36" s="2">
        <v>100613</v>
      </c>
      <c r="T36" s="1">
        <f>I36</f>
        <v>37</v>
      </c>
      <c r="U36" s="1">
        <f>O36</f>
        <v>10</v>
      </c>
      <c r="V36" s="1">
        <f>K36</f>
        <v>225000</v>
      </c>
      <c r="W36" s="1">
        <f>IF(OR(R36=1,R36=12, R36=11),1,0)</f>
        <v>0</v>
      </c>
      <c r="X36" s="1">
        <f>IF(OR(R36=5, R36=6,R36=7),1,0)</f>
        <v>0</v>
      </c>
      <c r="Y36" s="1">
        <f>IF(OR(B36="Action",C36="Action", D36="Action",E36="Action",F36="Action",G36="Action"),1,0)</f>
        <v>0</v>
      </c>
      <c r="Z36" s="1">
        <f>IF(OR($B36="Comedy",$C36="Comedy",$D36="Comedy",$E36="Comedy",$F36="Comedy",$G36="Comedy"),1,0)</f>
        <v>0</v>
      </c>
      <c r="AA36" s="1">
        <f>IF(OR($B36="Drama",$C36="Drama",$D36="Drama",$E36="Drama",$F36="Drama",$G36="Drama"),1,0)</f>
        <v>1</v>
      </c>
      <c r="AB36" s="1">
        <f>IF(OR($B36="Documentary",$C36="Documentary",$D36="Documentary",$E36="Documentary",$F36="Documentary",$G36="Documentary"),1,0)</f>
        <v>0</v>
      </c>
      <c r="AC36" s="1">
        <f>IF(OR($B36="Romance",$C36="Romance",$D36="Romance",$E36="Romance",$F36="Romance",$G36="Romance"),1,0)</f>
        <v>0</v>
      </c>
      <c r="AD36" s="1">
        <f>IF(OR($B36="Family",$C36="Family",$D36="Family",$E36="Family",$F36="Family",$G36="Family"),1,0)</f>
        <v>0</v>
      </c>
      <c r="AE36" s="1">
        <f>IF($J36="PG",1,0)</f>
        <v>0</v>
      </c>
      <c r="AF36" s="1">
        <f>IF($J36="PG-13",1,0)</f>
        <v>0</v>
      </c>
      <c r="AG36" s="1">
        <f>IF($J36="R",1,0)</f>
        <v>1</v>
      </c>
      <c r="AH36" s="1">
        <f>IF($J36="Non-US",1,0)</f>
        <v>0</v>
      </c>
    </row>
    <row r="37" spans="1:34" x14ac:dyDescent="0.25">
      <c r="A37" s="4" t="s">
        <v>306</v>
      </c>
      <c r="B37" s="4" t="s">
        <v>13</v>
      </c>
      <c r="C37" s="4" t="s">
        <v>24</v>
      </c>
      <c r="D37" s="4"/>
      <c r="E37" s="4"/>
      <c r="F37" s="4"/>
      <c r="G37" s="4"/>
      <c r="H37" s="4" t="s">
        <v>305</v>
      </c>
      <c r="I37">
        <v>147</v>
      </c>
      <c r="J37" s="4" t="s">
        <v>12</v>
      </c>
      <c r="K37">
        <v>5000000</v>
      </c>
      <c r="L37" s="4" t="s">
        <v>304</v>
      </c>
      <c r="M37" s="4" t="s">
        <v>303</v>
      </c>
      <c r="N37">
        <v>27</v>
      </c>
      <c r="O37">
        <v>10</v>
      </c>
      <c r="P37">
        <v>21882595</v>
      </c>
      <c r="Q37" s="3">
        <v>36812</v>
      </c>
      <c r="R37">
        <f>MONTH(Q37)</f>
        <v>10</v>
      </c>
      <c r="S37" s="2">
        <v>323117</v>
      </c>
      <c r="T37" s="1">
        <f>I37</f>
        <v>147</v>
      </c>
      <c r="U37" s="1">
        <f>O37</f>
        <v>10</v>
      </c>
      <c r="V37" s="1">
        <f>K37</f>
        <v>5000000</v>
      </c>
      <c r="W37" s="1">
        <f>IF(OR(R37=1,R37=12, R37=11),1,0)</f>
        <v>0</v>
      </c>
      <c r="X37" s="1">
        <f>IF(OR(R37=5, R37=6,R37=7),1,0)</f>
        <v>0</v>
      </c>
      <c r="Y37" s="1">
        <f>IF(OR(B37="Action",C37="Action", D37="Action",E37="Action",F37="Action",G37="Action"),1,0)</f>
        <v>0</v>
      </c>
      <c r="Z37" s="1">
        <f>IF(OR($B37="Comedy",$C37="Comedy",$D37="Comedy",$E37="Comedy",$F37="Comedy",$G37="Comedy"),1,0)</f>
        <v>1</v>
      </c>
      <c r="AA37" s="1">
        <f>IF(OR($B37="Drama",$C37="Drama",$D37="Drama",$E37="Drama",$F37="Drama",$G37="Drama"),1,0)</f>
        <v>1</v>
      </c>
      <c r="AB37" s="1">
        <f>IF(OR($B37="Documentary",$C37="Documentary",$D37="Documentary",$E37="Documentary",$F37="Documentary",$G37="Documentary"),1,0)</f>
        <v>0</v>
      </c>
      <c r="AC37" s="1">
        <f>IF(OR($B37="Romance",$C37="Romance",$D37="Romance",$E37="Romance",$F37="Romance",$G37="Romance"),1,0)</f>
        <v>0</v>
      </c>
      <c r="AD37" s="1">
        <f>IF(OR($B37="Family",$C37="Family",$D37="Family",$E37="Family",$F37="Family",$G37="Family"),1,0)</f>
        <v>0</v>
      </c>
      <c r="AE37" s="1">
        <f>IF($J37="PG",1,0)</f>
        <v>0</v>
      </c>
      <c r="AF37" s="1">
        <f>IF($J37="PG-13",1,0)</f>
        <v>1</v>
      </c>
      <c r="AG37" s="1">
        <f>IF($J37="R",1,0)</f>
        <v>0</v>
      </c>
      <c r="AH37" s="1">
        <f>IF($J37="Non-US",1,0)</f>
        <v>0</v>
      </c>
    </row>
    <row r="38" spans="1:34" x14ac:dyDescent="0.25">
      <c r="A38" s="4" t="s">
        <v>146</v>
      </c>
      <c r="B38" s="4" t="s">
        <v>19</v>
      </c>
      <c r="C38" s="4" t="s">
        <v>24</v>
      </c>
      <c r="D38" s="4" t="s">
        <v>104</v>
      </c>
      <c r="E38" s="4" t="s">
        <v>20</v>
      </c>
      <c r="F38" s="4"/>
      <c r="G38" s="4"/>
      <c r="H38" s="4" t="s">
        <v>145</v>
      </c>
      <c r="I38">
        <v>242</v>
      </c>
      <c r="J38" s="4" t="s">
        <v>17</v>
      </c>
      <c r="K38">
        <v>5000000</v>
      </c>
      <c r="L38" s="4" t="s">
        <v>144</v>
      </c>
      <c r="M38" s="4" t="s">
        <v>143</v>
      </c>
      <c r="N38">
        <v>26</v>
      </c>
      <c r="O38">
        <v>11</v>
      </c>
      <c r="P38">
        <v>25363957</v>
      </c>
      <c r="Q38" s="3">
        <v>36966</v>
      </c>
      <c r="R38">
        <f>MONTH(Q38)</f>
        <v>3</v>
      </c>
      <c r="S38" s="2">
        <v>352243</v>
      </c>
      <c r="T38" s="1">
        <f>I38</f>
        <v>242</v>
      </c>
      <c r="U38" s="1">
        <f>O38</f>
        <v>11</v>
      </c>
      <c r="V38" s="1">
        <f>K38</f>
        <v>5000000</v>
      </c>
      <c r="W38" s="1">
        <f>IF(OR(R38=1,R38=12, R38=11),1,0)</f>
        <v>0</v>
      </c>
      <c r="X38" s="1">
        <f>IF(OR(R38=5, R38=6,R38=7),1,0)</f>
        <v>0</v>
      </c>
      <c r="Y38" s="1">
        <f>IF(OR(B38="Action",C38="Action", D38="Action",E38="Action",F38="Action",G38="Action"),1,0)</f>
        <v>0</v>
      </c>
      <c r="Z38" s="1">
        <f>IF(OR($B38="Comedy",$C38="Comedy",$D38="Comedy",$E38="Comedy",$F38="Comedy",$G38="Comedy"),1,0)</f>
        <v>0</v>
      </c>
      <c r="AA38" s="1">
        <f>IF(OR($B38="Drama",$C38="Drama",$D38="Drama",$E38="Drama",$F38="Drama",$G38="Drama"),1,0)</f>
        <v>1</v>
      </c>
      <c r="AB38" s="1">
        <f>IF(OR($B38="Documentary",$C38="Documentary",$D38="Documentary",$E38="Documentary",$F38="Documentary",$G38="Documentary"),1,0)</f>
        <v>0</v>
      </c>
      <c r="AC38" s="1">
        <f>IF(OR($B38="Romance",$C38="Romance",$D38="Romance",$E38="Romance",$F38="Romance",$G38="Romance"),1,0)</f>
        <v>0</v>
      </c>
      <c r="AD38" s="1">
        <f>IF(OR($B38="Family",$C38="Family",$D38="Family",$E38="Family",$F38="Family",$G38="Family"),1,0)</f>
        <v>0</v>
      </c>
      <c r="AE38" s="1">
        <f>IF($J38="PG",1,0)</f>
        <v>0</v>
      </c>
      <c r="AF38" s="1">
        <f>IF($J38="PG-13",1,0)</f>
        <v>0</v>
      </c>
      <c r="AG38" s="1">
        <f>IF($J38="R",1,0)</f>
        <v>1</v>
      </c>
      <c r="AH38" s="1">
        <f>IF($J38="Non-US",1,0)</f>
        <v>0</v>
      </c>
    </row>
    <row r="39" spans="1:34" x14ac:dyDescent="0.25">
      <c r="A39" s="4" t="s">
        <v>158</v>
      </c>
      <c r="B39" s="4" t="s">
        <v>24</v>
      </c>
      <c r="C39" s="4"/>
      <c r="D39" s="4"/>
      <c r="E39" s="4"/>
      <c r="F39" s="4"/>
      <c r="G39" s="4"/>
      <c r="H39" s="4" t="s">
        <v>157</v>
      </c>
      <c r="I39">
        <v>62</v>
      </c>
      <c r="J39" s="4" t="s">
        <v>156</v>
      </c>
      <c r="K39">
        <v>10000</v>
      </c>
      <c r="L39" s="4" t="s">
        <v>155</v>
      </c>
      <c r="M39" s="4" t="s">
        <v>154</v>
      </c>
      <c r="N39">
        <v>3</v>
      </c>
      <c r="O39">
        <v>13</v>
      </c>
      <c r="P39">
        <v>408388</v>
      </c>
      <c r="Q39" s="3">
        <v>36959</v>
      </c>
      <c r="R39">
        <f>MONTH(Q39)</f>
        <v>3</v>
      </c>
      <c r="S39" s="2">
        <v>60187</v>
      </c>
      <c r="T39" s="1">
        <f>I39</f>
        <v>62</v>
      </c>
      <c r="U39" s="1">
        <f>O39</f>
        <v>13</v>
      </c>
      <c r="V39" s="1">
        <f>K39</f>
        <v>10000</v>
      </c>
      <c r="W39" s="1">
        <f>IF(OR(R39=1,R39=12, R39=11),1,0)</f>
        <v>0</v>
      </c>
      <c r="X39" s="1">
        <f>IF(OR(R39=5, R39=6,R39=7),1,0)</f>
        <v>0</v>
      </c>
      <c r="Y39" s="1">
        <f>IF(OR(B39="Action",C39="Action", D39="Action",E39="Action",F39="Action",G39="Action"),1,0)</f>
        <v>0</v>
      </c>
      <c r="Z39" s="1">
        <f>IF(OR($B39="Comedy",$C39="Comedy",$D39="Comedy",$E39="Comedy",$F39="Comedy",$G39="Comedy"),1,0)</f>
        <v>0</v>
      </c>
      <c r="AA39" s="1">
        <f>IF(OR($B39="Drama",$C39="Drama",$D39="Drama",$E39="Drama",$F39="Drama",$G39="Drama"),1,0)</f>
        <v>1</v>
      </c>
      <c r="AB39" s="1">
        <f>IF(OR($B39="Documentary",$C39="Documentary",$D39="Documentary",$E39="Documentary",$F39="Documentary",$G39="Documentary"),1,0)</f>
        <v>0</v>
      </c>
      <c r="AC39" s="1">
        <f>IF(OR($B39="Romance",$C39="Romance",$D39="Romance",$E39="Romance",$F39="Romance",$G39="Romance"),1,0)</f>
        <v>0</v>
      </c>
      <c r="AD39" s="1">
        <f>IF(OR($B39="Family",$C39="Family",$D39="Family",$E39="Family",$F39="Family",$G39="Family"),1,0)</f>
        <v>0</v>
      </c>
      <c r="AE39" s="1">
        <f>IF($J39="PG",1,0)</f>
        <v>0</v>
      </c>
      <c r="AF39" s="1">
        <f>IF($J39="PG-13",1,0)</f>
        <v>0</v>
      </c>
      <c r="AG39" s="1">
        <f>IF($J39="R",1,0)</f>
        <v>0</v>
      </c>
      <c r="AH39" s="1">
        <f>IF($J39="Non-US",1,0)</f>
        <v>0</v>
      </c>
    </row>
    <row r="40" spans="1:34" x14ac:dyDescent="0.25">
      <c r="A40" s="4" t="s">
        <v>117</v>
      </c>
      <c r="B40" s="4" t="s">
        <v>24</v>
      </c>
      <c r="C40" s="4"/>
      <c r="D40" s="4"/>
      <c r="E40" s="4"/>
      <c r="F40" s="4"/>
      <c r="G40" s="4"/>
      <c r="H40" s="4" t="s">
        <v>116</v>
      </c>
      <c r="I40">
        <v>46</v>
      </c>
      <c r="J40" s="4" t="s">
        <v>115</v>
      </c>
      <c r="K40">
        <v>180000</v>
      </c>
      <c r="L40" s="4" t="s">
        <v>114</v>
      </c>
      <c r="M40" s="4" t="s">
        <v>113</v>
      </c>
      <c r="N40">
        <v>2</v>
      </c>
      <c r="O40">
        <v>14</v>
      </c>
      <c r="P40">
        <v>127585</v>
      </c>
      <c r="Q40" s="3">
        <v>36987</v>
      </c>
      <c r="R40">
        <f>MONTH(Q40)</f>
        <v>4</v>
      </c>
      <c r="S40" s="2">
        <v>72893</v>
      </c>
      <c r="T40" s="1">
        <f>I40</f>
        <v>46</v>
      </c>
      <c r="U40" s="1">
        <f>O40</f>
        <v>14</v>
      </c>
      <c r="V40" s="1">
        <f>K40</f>
        <v>180000</v>
      </c>
      <c r="W40" s="1">
        <f>IF(OR(R40=1,R40=12, R40=11),1,0)</f>
        <v>0</v>
      </c>
      <c r="X40" s="1">
        <f>IF(OR(R40=5, R40=6,R40=7),1,0)</f>
        <v>0</v>
      </c>
      <c r="Y40" s="1">
        <f>IF(OR(B40="Action",C40="Action", D40="Action",E40="Action",F40="Action",G40="Action"),1,0)</f>
        <v>0</v>
      </c>
      <c r="Z40" s="1">
        <f>IF(OR($B40="Comedy",$C40="Comedy",$D40="Comedy",$E40="Comedy",$F40="Comedy",$G40="Comedy"),1,0)</f>
        <v>0</v>
      </c>
      <c r="AA40" s="1">
        <f>IF(OR($B40="Drama",$C40="Drama",$D40="Drama",$E40="Drama",$F40="Drama",$G40="Drama"),1,0)</f>
        <v>1</v>
      </c>
      <c r="AB40" s="1">
        <f>IF(OR($B40="Documentary",$C40="Documentary",$D40="Documentary",$E40="Documentary",$F40="Documentary",$G40="Documentary"),1,0)</f>
        <v>0</v>
      </c>
      <c r="AC40" s="1">
        <f>IF(OR($B40="Romance",$C40="Romance",$D40="Romance",$E40="Romance",$F40="Romance",$G40="Romance"),1,0)</f>
        <v>0</v>
      </c>
      <c r="AD40" s="1">
        <f>IF(OR($B40="Family",$C40="Family",$D40="Family",$E40="Family",$F40="Family",$G40="Family"),1,0)</f>
        <v>0</v>
      </c>
      <c r="AE40" s="1">
        <f>IF($J40="PG",1,0)</f>
        <v>0</v>
      </c>
      <c r="AF40" s="1">
        <f>IF($J40="PG-13",1,0)</f>
        <v>0</v>
      </c>
      <c r="AG40" s="1">
        <f>IF($J40="R",1,0)</f>
        <v>0</v>
      </c>
      <c r="AH40" s="1">
        <f>IF($J40="Non-US",1,0)</f>
        <v>1</v>
      </c>
    </row>
    <row r="41" spans="1:34" x14ac:dyDescent="0.25">
      <c r="A41" s="4" t="s">
        <v>243</v>
      </c>
      <c r="B41" s="4" t="s">
        <v>4</v>
      </c>
      <c r="C41" s="4" t="s">
        <v>24</v>
      </c>
      <c r="D41" s="4" t="s">
        <v>6</v>
      </c>
      <c r="E41" s="4" t="s">
        <v>20</v>
      </c>
      <c r="F41" s="4"/>
      <c r="G41" s="4"/>
      <c r="H41" s="4" t="s">
        <v>242</v>
      </c>
      <c r="I41">
        <v>263</v>
      </c>
      <c r="J41" s="4" t="s">
        <v>12</v>
      </c>
      <c r="K41">
        <v>15000000</v>
      </c>
      <c r="L41" s="4" t="s">
        <v>241</v>
      </c>
      <c r="M41" s="4" t="s">
        <v>240</v>
      </c>
      <c r="N41">
        <v>28</v>
      </c>
      <c r="O41">
        <v>16</v>
      </c>
      <c r="P41">
        <v>127850079</v>
      </c>
      <c r="Q41" s="3">
        <v>36868</v>
      </c>
      <c r="R41">
        <f>MONTH(Q41)</f>
        <v>12</v>
      </c>
      <c r="S41" s="2">
        <v>1066653</v>
      </c>
      <c r="T41" s="1">
        <f>I41</f>
        <v>263</v>
      </c>
      <c r="U41" s="1">
        <f>O41</f>
        <v>16</v>
      </c>
      <c r="V41" s="1">
        <f>K41</f>
        <v>15000000</v>
      </c>
      <c r="W41" s="1">
        <f>IF(OR(R41=1,R41=12, R41=11),1,0)</f>
        <v>1</v>
      </c>
      <c r="X41" s="1">
        <f>IF(OR(R41=5, R41=6,R41=7),1,0)</f>
        <v>0</v>
      </c>
      <c r="Y41" s="1">
        <f>IF(OR(B41="Action",C41="Action", D41="Action",E41="Action",F41="Action",G41="Action"),1,0)</f>
        <v>1</v>
      </c>
      <c r="Z41" s="1">
        <f>IF(OR($B41="Comedy",$C41="Comedy",$D41="Comedy",$E41="Comedy",$F41="Comedy",$G41="Comedy"),1,0)</f>
        <v>0</v>
      </c>
      <c r="AA41" s="1">
        <f>IF(OR($B41="Drama",$C41="Drama",$D41="Drama",$E41="Drama",$F41="Drama",$G41="Drama"),1,0)</f>
        <v>1</v>
      </c>
      <c r="AB41" s="1">
        <f>IF(OR($B41="Documentary",$C41="Documentary",$D41="Documentary",$E41="Documentary",$F41="Documentary",$G41="Documentary"),1,0)</f>
        <v>0</v>
      </c>
      <c r="AC41" s="1">
        <f>IF(OR($B41="Romance",$C41="Romance",$D41="Romance",$E41="Romance",$F41="Romance",$G41="Romance"),1,0)</f>
        <v>0</v>
      </c>
      <c r="AD41" s="1">
        <f>IF(OR($B41="Family",$C41="Family",$D41="Family",$E41="Family",$F41="Family",$G41="Family"),1,0)</f>
        <v>0</v>
      </c>
      <c r="AE41" s="1">
        <f>IF($J41="PG",1,0)</f>
        <v>0</v>
      </c>
      <c r="AF41" s="1">
        <f>IF($J41="PG-13",1,0)</f>
        <v>1</v>
      </c>
      <c r="AG41" s="1">
        <f>IF($J41="R",1,0)</f>
        <v>0</v>
      </c>
      <c r="AH41" s="1">
        <f>IF($J41="Non-US",1,0)</f>
        <v>0</v>
      </c>
    </row>
    <row r="42" spans="1:34" x14ac:dyDescent="0.25">
      <c r="A42" s="4" t="s">
        <v>312</v>
      </c>
      <c r="B42" s="4" t="s">
        <v>13</v>
      </c>
      <c r="C42" s="4" t="s">
        <v>24</v>
      </c>
      <c r="D42" s="4"/>
      <c r="E42" s="4"/>
      <c r="F42" s="4"/>
      <c r="G42" s="4"/>
      <c r="H42" s="4" t="s">
        <v>138</v>
      </c>
      <c r="I42">
        <v>101</v>
      </c>
      <c r="J42" s="4" t="s">
        <v>17</v>
      </c>
      <c r="K42">
        <v>10000000</v>
      </c>
      <c r="L42" s="4" t="s">
        <v>311</v>
      </c>
      <c r="M42" s="4" t="s">
        <v>65</v>
      </c>
      <c r="N42">
        <v>6</v>
      </c>
      <c r="O42">
        <v>17</v>
      </c>
      <c r="P42">
        <v>2136738</v>
      </c>
      <c r="Q42" s="3">
        <v>36805</v>
      </c>
      <c r="R42">
        <f>MONTH(Q42)</f>
        <v>10</v>
      </c>
      <c r="S42" s="2">
        <v>263873</v>
      </c>
      <c r="T42" s="1">
        <f>I42</f>
        <v>101</v>
      </c>
      <c r="U42" s="1">
        <f>O42</f>
        <v>17</v>
      </c>
      <c r="V42" s="1">
        <f>K42</f>
        <v>10000000</v>
      </c>
      <c r="W42" s="1">
        <f>IF(OR(R42=1,R42=12, R42=11),1,0)</f>
        <v>0</v>
      </c>
      <c r="X42" s="1">
        <f>IF(OR(R42=5, R42=6,R42=7),1,0)</f>
        <v>0</v>
      </c>
      <c r="Y42" s="1">
        <f>IF(OR(B42="Action",C42="Action", D42="Action",E42="Action",F42="Action",G42="Action"),1,0)</f>
        <v>0</v>
      </c>
      <c r="Z42" s="1">
        <f>IF(OR($B42="Comedy",$C42="Comedy",$D42="Comedy",$E42="Comedy",$F42="Comedy",$G42="Comedy"),1,0)</f>
        <v>1</v>
      </c>
      <c r="AA42" s="1">
        <f>IF(OR($B42="Drama",$C42="Drama",$D42="Drama",$E42="Drama",$F42="Drama",$G42="Drama"),1,0)</f>
        <v>1</v>
      </c>
      <c r="AB42" s="1">
        <f>IF(OR($B42="Documentary",$C42="Documentary",$D42="Documentary",$E42="Documentary",$F42="Documentary",$G42="Documentary"),1,0)</f>
        <v>0</v>
      </c>
      <c r="AC42" s="1">
        <f>IF(OR($B42="Romance",$C42="Romance",$D42="Romance",$E42="Romance",$F42="Romance",$G42="Romance"),1,0)</f>
        <v>0</v>
      </c>
      <c r="AD42" s="1">
        <f>IF(OR($B42="Family",$C42="Family",$D42="Family",$E42="Family",$F42="Family",$G42="Family"),1,0)</f>
        <v>0</v>
      </c>
      <c r="AE42" s="1">
        <f>IF($J42="PG",1,0)</f>
        <v>0</v>
      </c>
      <c r="AF42" s="1">
        <f>IF($J42="PG-13",1,0)</f>
        <v>0</v>
      </c>
      <c r="AG42" s="1">
        <f>IF($J42="R",1,0)</f>
        <v>1</v>
      </c>
      <c r="AH42" s="1">
        <f>IF($J42="Non-US",1,0)</f>
        <v>0</v>
      </c>
    </row>
    <row r="43" spans="1:34" x14ac:dyDescent="0.25">
      <c r="A43" s="4" t="s">
        <v>463</v>
      </c>
      <c r="B43" s="4" t="s">
        <v>24</v>
      </c>
      <c r="C43" s="4" t="s">
        <v>104</v>
      </c>
      <c r="D43" s="4"/>
      <c r="E43" s="4"/>
      <c r="F43" s="4"/>
      <c r="G43" s="4"/>
      <c r="H43" s="4" t="s">
        <v>462</v>
      </c>
      <c r="I43">
        <v>166</v>
      </c>
      <c r="J43" s="4" t="s">
        <v>17</v>
      </c>
      <c r="K43">
        <v>6000000</v>
      </c>
      <c r="L43" s="4" t="s">
        <v>461</v>
      </c>
      <c r="M43" s="4" t="s">
        <v>136</v>
      </c>
      <c r="N43">
        <v>15</v>
      </c>
      <c r="O43">
        <v>18</v>
      </c>
      <c r="P43">
        <v>4740553</v>
      </c>
      <c r="Q43" s="3">
        <v>36637</v>
      </c>
      <c r="R43">
        <f>MONTH(Q43)</f>
        <v>4</v>
      </c>
      <c r="S43" s="2">
        <v>322875</v>
      </c>
      <c r="T43" s="1">
        <f>I43</f>
        <v>166</v>
      </c>
      <c r="U43" s="1">
        <f>O43</f>
        <v>18</v>
      </c>
      <c r="V43" s="1">
        <f>K43</f>
        <v>6000000</v>
      </c>
      <c r="W43" s="1">
        <f>IF(OR(R43=1,R43=12, R43=11),1,0)</f>
        <v>0</v>
      </c>
      <c r="X43" s="1">
        <f>IF(OR(R43=5, R43=6,R43=7),1,0)</f>
        <v>0</v>
      </c>
      <c r="Y43" s="1">
        <f>IF(OR(B43="Action",C43="Action", D43="Action",E43="Action",F43="Action",G43="Action"),1,0)</f>
        <v>0</v>
      </c>
      <c r="Z43" s="1">
        <f>IF(OR($B43="Comedy",$C43="Comedy",$D43="Comedy",$E43="Comedy",$F43="Comedy",$G43="Comedy"),1,0)</f>
        <v>0</v>
      </c>
      <c r="AA43" s="1">
        <f>IF(OR($B43="Drama",$C43="Drama",$D43="Drama",$E43="Drama",$F43="Drama",$G43="Drama"),1,0)</f>
        <v>1</v>
      </c>
      <c r="AB43" s="1">
        <f>IF(OR($B43="Documentary",$C43="Documentary",$D43="Documentary",$E43="Documentary",$F43="Documentary",$G43="Documentary"),1,0)</f>
        <v>0</v>
      </c>
      <c r="AC43" s="1">
        <f>IF(OR($B43="Romance",$C43="Romance",$D43="Romance",$E43="Romance",$F43="Romance",$G43="Romance"),1,0)</f>
        <v>0</v>
      </c>
      <c r="AD43" s="1">
        <f>IF(OR($B43="Family",$C43="Family",$D43="Family",$E43="Family",$F43="Family",$G43="Family"),1,0)</f>
        <v>0</v>
      </c>
      <c r="AE43" s="1">
        <f>IF($J43="PG",1,0)</f>
        <v>0</v>
      </c>
      <c r="AF43" s="1">
        <f>IF($J43="PG-13",1,0)</f>
        <v>0</v>
      </c>
      <c r="AG43" s="1">
        <f>IF($J43="R",1,0)</f>
        <v>1</v>
      </c>
      <c r="AH43" s="1">
        <f>IF($J43="Non-US",1,0)</f>
        <v>0</v>
      </c>
    </row>
    <row r="44" spans="1:34" x14ac:dyDescent="0.25">
      <c r="A44" s="4" t="s">
        <v>325</v>
      </c>
      <c r="B44" s="4" t="s">
        <v>19</v>
      </c>
      <c r="C44" s="4" t="s">
        <v>24</v>
      </c>
      <c r="D44" s="4" t="s">
        <v>20</v>
      </c>
      <c r="E44" s="4"/>
      <c r="F44" s="4"/>
      <c r="G44" s="4"/>
      <c r="H44" s="4" t="s">
        <v>93</v>
      </c>
      <c r="I44">
        <v>55</v>
      </c>
      <c r="J44" s="4" t="s">
        <v>17</v>
      </c>
      <c r="K44">
        <v>25000000</v>
      </c>
      <c r="L44" s="4" t="s">
        <v>324</v>
      </c>
      <c r="M44" s="4" t="s">
        <v>178</v>
      </c>
      <c r="N44">
        <v>1</v>
      </c>
      <c r="O44">
        <v>19</v>
      </c>
      <c r="P44">
        <v>145410</v>
      </c>
      <c r="Q44" s="3">
        <v>36791</v>
      </c>
      <c r="R44">
        <f>MONTH(Q44)</f>
        <v>9</v>
      </c>
      <c r="S44" s="2">
        <v>145410</v>
      </c>
      <c r="T44" s="1">
        <f>I44</f>
        <v>55</v>
      </c>
      <c r="U44" s="1">
        <f>O44</f>
        <v>19</v>
      </c>
      <c r="V44" s="1">
        <f>K44</f>
        <v>25000000</v>
      </c>
      <c r="W44" s="1">
        <f>IF(OR(R44=1,R44=12, R44=11),1,0)</f>
        <v>0</v>
      </c>
      <c r="X44" s="1">
        <f>IF(OR(R44=5, R44=6,R44=7),1,0)</f>
        <v>0</v>
      </c>
      <c r="Y44" s="1">
        <f>IF(OR(B44="Action",C44="Action", D44="Action",E44="Action",F44="Action",G44="Action"),1,0)</f>
        <v>0</v>
      </c>
      <c r="Z44" s="1">
        <f>IF(OR($B44="Comedy",$C44="Comedy",$D44="Comedy",$E44="Comedy",$F44="Comedy",$G44="Comedy"),1,0)</f>
        <v>0</v>
      </c>
      <c r="AA44" s="1">
        <f>IF(OR($B44="Drama",$C44="Drama",$D44="Drama",$E44="Drama",$F44="Drama",$G44="Drama"),1,0)</f>
        <v>1</v>
      </c>
      <c r="AB44" s="1">
        <f>IF(OR($B44="Documentary",$C44="Documentary",$D44="Documentary",$E44="Documentary",$F44="Documentary",$G44="Documentary"),1,0)</f>
        <v>0</v>
      </c>
      <c r="AC44" s="1">
        <f>IF(OR($B44="Romance",$C44="Romance",$D44="Romance",$E44="Romance",$F44="Romance",$G44="Romance"),1,0)</f>
        <v>0</v>
      </c>
      <c r="AD44" s="1">
        <f>IF(OR($B44="Family",$C44="Family",$D44="Family",$E44="Family",$F44="Family",$G44="Family"),1,0)</f>
        <v>0</v>
      </c>
      <c r="AE44" s="1">
        <f>IF($J44="PG",1,0)</f>
        <v>0</v>
      </c>
      <c r="AF44" s="1">
        <f>IF($J44="PG-13",1,0)</f>
        <v>0</v>
      </c>
      <c r="AG44" s="1">
        <f>IF($J44="R",1,0)</f>
        <v>1</v>
      </c>
      <c r="AH44" s="1">
        <f>IF($J44="Non-US",1,0)</f>
        <v>0</v>
      </c>
    </row>
    <row r="45" spans="1:34" x14ac:dyDescent="0.25">
      <c r="A45" s="4" t="s">
        <v>518</v>
      </c>
      <c r="B45" s="4" t="s">
        <v>20</v>
      </c>
      <c r="C45" s="4"/>
      <c r="D45" s="4"/>
      <c r="E45" s="4"/>
      <c r="F45" s="4"/>
      <c r="G45" s="4"/>
      <c r="H45" s="4" t="s">
        <v>183</v>
      </c>
      <c r="I45">
        <v>6</v>
      </c>
      <c r="J45" s="4" t="s">
        <v>315</v>
      </c>
      <c r="K45">
        <v>200000</v>
      </c>
      <c r="L45" s="4" t="s">
        <v>517</v>
      </c>
      <c r="M45" s="4" t="s">
        <v>178</v>
      </c>
      <c r="N45">
        <v>4</v>
      </c>
      <c r="O45">
        <v>20</v>
      </c>
      <c r="P45">
        <v>916600</v>
      </c>
      <c r="Q45" s="3">
        <v>36567</v>
      </c>
      <c r="R45">
        <f>MONTH(Q45)</f>
        <v>2</v>
      </c>
      <c r="S45" s="2">
        <v>268918</v>
      </c>
      <c r="T45" s="1">
        <f>I45</f>
        <v>6</v>
      </c>
      <c r="U45" s="1">
        <f>O45</f>
        <v>20</v>
      </c>
      <c r="V45" s="1">
        <f>K45</f>
        <v>200000</v>
      </c>
      <c r="W45" s="1">
        <f>IF(OR(R45=1,R45=12, R45=11),1,0)</f>
        <v>0</v>
      </c>
      <c r="X45" s="1">
        <f>IF(OR(R45=5, R45=6,R45=7),1,0)</f>
        <v>0</v>
      </c>
      <c r="Y45" s="1">
        <f>IF(OR(B45="Action",C45="Action", D45="Action",E45="Action",F45="Action",G45="Action"),1,0)</f>
        <v>0</v>
      </c>
      <c r="Z45" s="1">
        <f>IF(OR($B45="Comedy",$C45="Comedy",$D45="Comedy",$E45="Comedy",$F45="Comedy",$G45="Comedy"),1,0)</f>
        <v>0</v>
      </c>
      <c r="AA45" s="1">
        <f>IF(OR($B45="Drama",$C45="Drama",$D45="Drama",$E45="Drama",$F45="Drama",$G45="Drama"),1,0)</f>
        <v>0</v>
      </c>
      <c r="AB45" s="1">
        <f>IF(OR($B45="Documentary",$C45="Documentary",$D45="Documentary",$E45="Documentary",$F45="Documentary",$G45="Documentary"),1,0)</f>
        <v>0</v>
      </c>
      <c r="AC45" s="1">
        <f>IF(OR($B45="Romance",$C45="Romance",$D45="Romance",$E45="Romance",$F45="Romance",$G45="Romance"),1,0)</f>
        <v>0</v>
      </c>
      <c r="AD45" s="1">
        <f>IF(OR($B45="Family",$C45="Family",$D45="Family",$E45="Family",$F45="Family",$G45="Family"),1,0)</f>
        <v>0</v>
      </c>
      <c r="AE45" s="1">
        <f>IF($J45="PG",1,0)</f>
        <v>0</v>
      </c>
      <c r="AF45" s="1">
        <f>IF($J45="PG-13",1,0)</f>
        <v>0</v>
      </c>
      <c r="AG45" s="1">
        <f>IF($J45="R",1,0)</f>
        <v>0</v>
      </c>
      <c r="AH45" s="1">
        <f>IF($J45="Non-US",1,0)</f>
        <v>0</v>
      </c>
    </row>
    <row r="46" spans="1:34" x14ac:dyDescent="0.25">
      <c r="A46" s="4" t="s">
        <v>149</v>
      </c>
      <c r="B46" s="4" t="s">
        <v>13</v>
      </c>
      <c r="C46" s="4" t="s">
        <v>24</v>
      </c>
      <c r="D46" s="4" t="s">
        <v>38</v>
      </c>
      <c r="E46" s="4"/>
      <c r="F46" s="4"/>
      <c r="G46" s="4"/>
      <c r="H46" s="4"/>
      <c r="I46">
        <v>9</v>
      </c>
      <c r="J46" s="4" t="s">
        <v>54</v>
      </c>
      <c r="K46">
        <v>250000</v>
      </c>
      <c r="L46" s="4" t="s">
        <v>148</v>
      </c>
      <c r="M46" s="4" t="s">
        <v>147</v>
      </c>
      <c r="N46">
        <v>3</v>
      </c>
      <c r="O46">
        <v>38</v>
      </c>
      <c r="P46">
        <v>826873</v>
      </c>
      <c r="Q46" s="3">
        <v>36966</v>
      </c>
      <c r="R46">
        <f>MONTH(Q46)</f>
        <v>3</v>
      </c>
      <c r="S46" s="2">
        <v>380054</v>
      </c>
      <c r="T46" s="1">
        <f>I46</f>
        <v>9</v>
      </c>
      <c r="U46" s="1">
        <f>O46</f>
        <v>38</v>
      </c>
      <c r="V46" s="1">
        <f>K46</f>
        <v>250000</v>
      </c>
      <c r="W46" s="1">
        <f>IF(OR(R46=1,R46=12, R46=11),1,0)</f>
        <v>0</v>
      </c>
      <c r="X46" s="1">
        <f>IF(OR(R46=5, R46=6,R46=7),1,0)</f>
        <v>0</v>
      </c>
      <c r="Y46" s="1">
        <f>IF(OR(B46="Action",C46="Action", D46="Action",E46="Action",F46="Action",G46="Action"),1,0)</f>
        <v>0</v>
      </c>
      <c r="Z46" s="1">
        <f>IF(OR($B46="Comedy",$C46="Comedy",$D46="Comedy",$E46="Comedy",$F46="Comedy",$G46="Comedy"),1,0)</f>
        <v>1</v>
      </c>
      <c r="AA46" s="1">
        <f>IF(OR($B46="Drama",$C46="Drama",$D46="Drama",$E46="Drama",$F46="Drama",$G46="Drama"),1,0)</f>
        <v>1</v>
      </c>
      <c r="AB46" s="1">
        <f>IF(OR($B46="Documentary",$C46="Documentary",$D46="Documentary",$E46="Documentary",$F46="Documentary",$G46="Documentary"),1,0)</f>
        <v>0</v>
      </c>
      <c r="AC46" s="1">
        <f>IF(OR($B46="Romance",$C46="Romance",$D46="Romance",$E46="Romance",$F46="Romance",$G46="Romance"),1,0)</f>
        <v>1</v>
      </c>
      <c r="AD46" s="1">
        <f>IF(OR($B46="Family",$C46="Family",$D46="Family",$E46="Family",$F46="Family",$G46="Family"),1,0)</f>
        <v>0</v>
      </c>
      <c r="AE46" s="1">
        <f>IF($J46="PG",1,0)</f>
        <v>0</v>
      </c>
      <c r="AF46" s="1">
        <f>IF($J46="PG-13",1,0)</f>
        <v>0</v>
      </c>
      <c r="AG46" s="1">
        <f>IF($J46="R",1,0)</f>
        <v>0</v>
      </c>
      <c r="AH46" s="1">
        <f>IF($J46="Non-US",1,0)</f>
        <v>0</v>
      </c>
    </row>
    <row r="47" spans="1:34" x14ac:dyDescent="0.25">
      <c r="A47" s="4" t="s">
        <v>342</v>
      </c>
      <c r="B47" s="4" t="s">
        <v>24</v>
      </c>
      <c r="C47" s="4"/>
      <c r="D47" s="4"/>
      <c r="E47" s="4"/>
      <c r="F47" s="4"/>
      <c r="G47" s="4"/>
      <c r="H47" s="4" t="s">
        <v>341</v>
      </c>
      <c r="I47">
        <v>1</v>
      </c>
      <c r="J47" s="4" t="s">
        <v>115</v>
      </c>
      <c r="K47">
        <v>1000000</v>
      </c>
      <c r="L47" s="4" t="s">
        <v>186</v>
      </c>
      <c r="M47" s="4" t="s">
        <v>340</v>
      </c>
      <c r="N47">
        <v>1</v>
      </c>
      <c r="O47">
        <v>39</v>
      </c>
      <c r="P47">
        <v>446708</v>
      </c>
      <c r="Q47" s="3">
        <v>36777</v>
      </c>
      <c r="R47">
        <f>MONTH(Q47)</f>
        <v>9</v>
      </c>
      <c r="S47" s="2">
        <v>446708</v>
      </c>
      <c r="T47" s="1">
        <f>I47</f>
        <v>1</v>
      </c>
      <c r="U47" s="1">
        <f>O47</f>
        <v>39</v>
      </c>
      <c r="V47" s="1">
        <f>K47</f>
        <v>1000000</v>
      </c>
      <c r="W47" s="1">
        <f>IF(OR(R47=1,R47=12, R47=11),1,0)</f>
        <v>0</v>
      </c>
      <c r="X47" s="1">
        <f>IF(OR(R47=5, R47=6,R47=7),1,0)</f>
        <v>0</v>
      </c>
      <c r="Y47" s="1">
        <f>IF(OR(B47="Action",C47="Action", D47="Action",E47="Action",F47="Action",G47="Action"),1,0)</f>
        <v>0</v>
      </c>
      <c r="Z47" s="1">
        <f>IF(OR($B47="Comedy",$C47="Comedy",$D47="Comedy",$E47="Comedy",$F47="Comedy",$G47="Comedy"),1,0)</f>
        <v>0</v>
      </c>
      <c r="AA47" s="1">
        <f>IF(OR($B47="Drama",$C47="Drama",$D47="Drama",$E47="Drama",$F47="Drama",$G47="Drama"),1,0)</f>
        <v>1</v>
      </c>
      <c r="AB47" s="1">
        <f>IF(OR($B47="Documentary",$C47="Documentary",$D47="Documentary",$E47="Documentary",$F47="Documentary",$G47="Documentary"),1,0)</f>
        <v>0</v>
      </c>
      <c r="AC47" s="1">
        <f>IF(OR($B47="Romance",$C47="Romance",$D47="Romance",$E47="Romance",$F47="Romance",$G47="Romance"),1,0)</f>
        <v>0</v>
      </c>
      <c r="AD47" s="1">
        <f>IF(OR($B47="Family",$C47="Family",$D47="Family",$E47="Family",$F47="Family",$G47="Family"),1,0)</f>
        <v>0</v>
      </c>
      <c r="AE47" s="1">
        <f>IF($J47="PG",1,0)</f>
        <v>0</v>
      </c>
      <c r="AF47" s="1">
        <f>IF($J47="PG-13",1,0)</f>
        <v>0</v>
      </c>
      <c r="AG47" s="1">
        <f>IF($J47="R",1,0)</f>
        <v>0</v>
      </c>
      <c r="AH47" s="1">
        <f>IF($J47="Non-US",1,0)</f>
        <v>1</v>
      </c>
    </row>
    <row r="48" spans="1:34" x14ac:dyDescent="0.25">
      <c r="A48" s="4" t="s">
        <v>443</v>
      </c>
      <c r="B48" s="4" t="s">
        <v>13</v>
      </c>
      <c r="C48" s="4" t="s">
        <v>38</v>
      </c>
      <c r="D48" s="4"/>
      <c r="E48" s="4"/>
      <c r="F48" s="4"/>
      <c r="G48" s="4"/>
      <c r="H48" s="4" t="s">
        <v>100</v>
      </c>
      <c r="I48">
        <v>18</v>
      </c>
      <c r="J48" s="4" t="s">
        <v>17</v>
      </c>
      <c r="K48">
        <v>1000000</v>
      </c>
      <c r="L48" s="4" t="s">
        <v>442</v>
      </c>
      <c r="M48" s="4" t="s">
        <v>441</v>
      </c>
      <c r="N48">
        <v>2</v>
      </c>
      <c r="O48">
        <v>51</v>
      </c>
      <c r="P48">
        <v>252238</v>
      </c>
      <c r="Q48" s="3">
        <v>36651</v>
      </c>
      <c r="R48">
        <f>MONTH(Q48)</f>
        <v>5</v>
      </c>
      <c r="S48" s="2">
        <v>147274</v>
      </c>
      <c r="T48" s="1">
        <f>I48</f>
        <v>18</v>
      </c>
      <c r="U48" s="1">
        <f>O48</f>
        <v>51</v>
      </c>
      <c r="V48" s="1">
        <f>K48</f>
        <v>1000000</v>
      </c>
      <c r="W48" s="1">
        <f>IF(OR(R48=1,R48=12, R48=11),1,0)</f>
        <v>0</v>
      </c>
      <c r="X48" s="1">
        <f>IF(OR(R48=5, R48=6,R48=7),1,0)</f>
        <v>1</v>
      </c>
      <c r="Y48" s="1">
        <f>IF(OR(B48="Action",C48="Action", D48="Action",E48="Action",F48="Action",G48="Action"),1,0)</f>
        <v>0</v>
      </c>
      <c r="Z48" s="1">
        <f>IF(OR($B48="Comedy",$C48="Comedy",$D48="Comedy",$E48="Comedy",$F48="Comedy",$G48="Comedy"),1,0)</f>
        <v>1</v>
      </c>
      <c r="AA48" s="1">
        <f>IF(OR($B48="Drama",$C48="Drama",$D48="Drama",$E48="Drama",$F48="Drama",$G48="Drama"),1,0)</f>
        <v>0</v>
      </c>
      <c r="AB48" s="1">
        <f>IF(OR($B48="Documentary",$C48="Documentary",$D48="Documentary",$E48="Documentary",$F48="Documentary",$G48="Documentary"),1,0)</f>
        <v>0</v>
      </c>
      <c r="AC48" s="1">
        <f>IF(OR($B48="Romance",$C48="Romance",$D48="Romance",$E48="Romance",$F48="Romance",$G48="Romance"),1,0)</f>
        <v>1</v>
      </c>
      <c r="AD48" s="1">
        <f>IF(OR($B48="Family",$C48="Family",$D48="Family",$E48="Family",$F48="Family",$G48="Family"),1,0)</f>
        <v>0</v>
      </c>
      <c r="AE48" s="1">
        <f>IF($J48="PG",1,0)</f>
        <v>0</v>
      </c>
      <c r="AF48" s="1">
        <f>IF($J48="PG-13",1,0)</f>
        <v>0</v>
      </c>
      <c r="AG48" s="1">
        <f>IF($J48="R",1,0)</f>
        <v>1</v>
      </c>
      <c r="AH48" s="1">
        <f>IF($J48="Non-US",1,0)</f>
        <v>0</v>
      </c>
    </row>
    <row r="49" spans="1:34" x14ac:dyDescent="0.25">
      <c r="A49" s="4" t="s">
        <v>112</v>
      </c>
      <c r="B49" s="4" t="s">
        <v>19</v>
      </c>
      <c r="C49" s="4" t="s">
        <v>24</v>
      </c>
      <c r="D49" s="4" t="s">
        <v>104</v>
      </c>
      <c r="E49" s="4"/>
      <c r="F49" s="4"/>
      <c r="G49" s="4"/>
      <c r="H49" s="4" t="s">
        <v>111</v>
      </c>
      <c r="I49">
        <v>26</v>
      </c>
      <c r="J49" s="4" t="s">
        <v>12</v>
      </c>
      <c r="K49">
        <v>1000000</v>
      </c>
      <c r="L49" s="4" t="s">
        <v>110</v>
      </c>
      <c r="M49" s="4" t="s">
        <v>109</v>
      </c>
      <c r="N49">
        <v>4</v>
      </c>
      <c r="O49">
        <v>51</v>
      </c>
      <c r="P49">
        <v>532024</v>
      </c>
      <c r="Q49" s="3">
        <v>36987</v>
      </c>
      <c r="R49">
        <f>MONTH(Q49)</f>
        <v>4</v>
      </c>
      <c r="S49" s="2">
        <v>170883</v>
      </c>
      <c r="T49" s="1">
        <f>I49</f>
        <v>26</v>
      </c>
      <c r="U49" s="1">
        <f>O49</f>
        <v>51</v>
      </c>
      <c r="V49" s="1">
        <f>K49</f>
        <v>1000000</v>
      </c>
      <c r="W49" s="1">
        <f>IF(OR(R49=1,R49=12, R49=11),1,0)</f>
        <v>0</v>
      </c>
      <c r="X49" s="1">
        <f>IF(OR(R49=5, R49=6,R49=7),1,0)</f>
        <v>0</v>
      </c>
      <c r="Y49" s="1">
        <f>IF(OR(B49="Action",C49="Action", D49="Action",E49="Action",F49="Action",G49="Action"),1,0)</f>
        <v>0</v>
      </c>
      <c r="Z49" s="1">
        <f>IF(OR($B49="Comedy",$C49="Comedy",$D49="Comedy",$E49="Comedy",$F49="Comedy",$G49="Comedy"),1,0)</f>
        <v>0</v>
      </c>
      <c r="AA49" s="1">
        <f>IF(OR($B49="Drama",$C49="Drama",$D49="Drama",$E49="Drama",$F49="Drama",$G49="Drama"),1,0)</f>
        <v>1</v>
      </c>
      <c r="AB49" s="1">
        <f>IF(OR($B49="Documentary",$C49="Documentary",$D49="Documentary",$E49="Documentary",$F49="Documentary",$G49="Documentary"),1,0)</f>
        <v>0</v>
      </c>
      <c r="AC49" s="1">
        <f>IF(OR($B49="Romance",$C49="Romance",$D49="Romance",$E49="Romance",$F49="Romance",$G49="Romance"),1,0)</f>
        <v>0</v>
      </c>
      <c r="AD49" s="1">
        <f>IF(OR($B49="Family",$C49="Family",$D49="Family",$E49="Family",$F49="Family",$G49="Family"),1,0)</f>
        <v>0</v>
      </c>
      <c r="AE49" s="1">
        <f>IF($J49="PG",1,0)</f>
        <v>0</v>
      </c>
      <c r="AF49" s="1">
        <f>IF($J49="PG-13",1,0)</f>
        <v>1</v>
      </c>
      <c r="AG49" s="1">
        <f>IF($J49="R",1,0)</f>
        <v>0</v>
      </c>
      <c r="AH49" s="1">
        <f>IF($J49="Non-US",1,0)</f>
        <v>0</v>
      </c>
    </row>
    <row r="50" spans="1:34" x14ac:dyDescent="0.25">
      <c r="A50" s="4" t="s">
        <v>537</v>
      </c>
      <c r="B50" s="4" t="s">
        <v>51</v>
      </c>
      <c r="C50" s="4" t="s">
        <v>8</v>
      </c>
      <c r="D50" s="4" t="s">
        <v>91</v>
      </c>
      <c r="E50" s="4"/>
      <c r="F50" s="4"/>
      <c r="G50" s="4"/>
      <c r="H50" s="4" t="s">
        <v>536</v>
      </c>
      <c r="I50">
        <v>120</v>
      </c>
      <c r="J50" s="4" t="s">
        <v>107</v>
      </c>
      <c r="K50">
        <v>80000000</v>
      </c>
      <c r="L50" s="4" t="s">
        <v>1</v>
      </c>
      <c r="M50" s="4" t="s">
        <v>0</v>
      </c>
      <c r="N50">
        <v>21</v>
      </c>
      <c r="O50">
        <v>54</v>
      </c>
      <c r="P50">
        <v>60431381</v>
      </c>
      <c r="Q50" s="3">
        <v>36526</v>
      </c>
      <c r="R50">
        <f>MONTH(Q50)</f>
        <v>1</v>
      </c>
      <c r="S50" s="2">
        <v>3603584</v>
      </c>
      <c r="T50" s="1">
        <f>I50</f>
        <v>120</v>
      </c>
      <c r="U50" s="1">
        <f>O50</f>
        <v>54</v>
      </c>
      <c r="V50" s="1">
        <f>K50</f>
        <v>80000000</v>
      </c>
      <c r="W50" s="1">
        <f>IF(OR(R50=1,R50=12, R50=11),1,0)</f>
        <v>1</v>
      </c>
      <c r="X50" s="1">
        <f>IF(OR(R50=5, R50=6,R50=7),1,0)</f>
        <v>0</v>
      </c>
      <c r="Y50" s="1">
        <f>IF(OR(B50="Action",C50="Action", D50="Action",E50="Action",F50="Action",G50="Action"),1,0)</f>
        <v>0</v>
      </c>
      <c r="Z50" s="1">
        <f>IF(OR($B50="Comedy",$C50="Comedy",$D50="Comedy",$E50="Comedy",$F50="Comedy",$G50="Comedy"),1,0)</f>
        <v>0</v>
      </c>
      <c r="AA50" s="1">
        <f>IF(OR($B50="Drama",$C50="Drama",$D50="Drama",$E50="Drama",$F50="Drama",$G50="Drama"),1,0)</f>
        <v>0</v>
      </c>
      <c r="AB50" s="1">
        <f>IF(OR($B50="Documentary",$C50="Documentary",$D50="Documentary",$E50="Documentary",$F50="Documentary",$G50="Documentary"),1,0)</f>
        <v>0</v>
      </c>
      <c r="AC50" s="1">
        <f>IF(OR($B50="Romance",$C50="Romance",$D50="Romance",$E50="Romance",$F50="Romance",$G50="Romance"),1,0)</f>
        <v>0</v>
      </c>
      <c r="AD50" s="1">
        <f>IF(OR($B50="Family",$C50="Family",$D50="Family",$E50="Family",$F50="Family",$G50="Family"),1,0)</f>
        <v>1</v>
      </c>
      <c r="AE50" s="1">
        <f>IF($J50="PG",1,0)</f>
        <v>0</v>
      </c>
      <c r="AF50" s="1">
        <f>IF($J50="PG-13",1,0)</f>
        <v>0</v>
      </c>
      <c r="AG50" s="1">
        <f>IF($J50="R",1,0)</f>
        <v>0</v>
      </c>
      <c r="AH50" s="1">
        <f>IF($J50="Non-US",1,0)</f>
        <v>0</v>
      </c>
    </row>
    <row r="51" spans="1:34" x14ac:dyDescent="0.25">
      <c r="A51" s="4" t="s">
        <v>487</v>
      </c>
      <c r="B51" s="4" t="s">
        <v>24</v>
      </c>
      <c r="C51" s="4" t="s">
        <v>20</v>
      </c>
      <c r="D51" s="4"/>
      <c r="E51" s="4"/>
      <c r="F51" s="4"/>
      <c r="G51" s="4"/>
      <c r="H51" s="4" t="s">
        <v>93</v>
      </c>
      <c r="I51">
        <v>47</v>
      </c>
      <c r="J51" s="4" t="s">
        <v>17</v>
      </c>
      <c r="K51">
        <v>8500000</v>
      </c>
      <c r="L51" s="4" t="s">
        <v>336</v>
      </c>
      <c r="M51" s="4" t="s">
        <v>486</v>
      </c>
      <c r="N51">
        <v>1</v>
      </c>
      <c r="O51">
        <v>62</v>
      </c>
      <c r="P51">
        <v>208871</v>
      </c>
      <c r="Q51" s="3">
        <v>36607</v>
      </c>
      <c r="R51">
        <f>MONTH(Q51)</f>
        <v>3</v>
      </c>
      <c r="S51" s="2">
        <v>208871</v>
      </c>
      <c r="T51" s="1">
        <f>I51</f>
        <v>47</v>
      </c>
      <c r="U51" s="1">
        <f>O51</f>
        <v>62</v>
      </c>
      <c r="V51" s="1">
        <f>K51</f>
        <v>8500000</v>
      </c>
      <c r="W51" s="1">
        <f>IF(OR(R51=1,R51=12, R51=11),1,0)</f>
        <v>0</v>
      </c>
      <c r="X51" s="1">
        <f>IF(OR(R51=5, R51=6,R51=7),1,0)</f>
        <v>0</v>
      </c>
      <c r="Y51" s="1">
        <f>IF(OR(B51="Action",C51="Action", D51="Action",E51="Action",F51="Action",G51="Action"),1,0)</f>
        <v>0</v>
      </c>
      <c r="Z51" s="1">
        <f>IF(OR($B51="Comedy",$C51="Comedy",$D51="Comedy",$E51="Comedy",$F51="Comedy",$G51="Comedy"),1,0)</f>
        <v>0</v>
      </c>
      <c r="AA51" s="1">
        <f>IF(OR($B51="Drama",$C51="Drama",$D51="Drama",$E51="Drama",$F51="Drama",$G51="Drama"),1,0)</f>
        <v>1</v>
      </c>
      <c r="AB51" s="1">
        <f>IF(OR($B51="Documentary",$C51="Documentary",$D51="Documentary",$E51="Documentary",$F51="Documentary",$G51="Documentary"),1,0)</f>
        <v>0</v>
      </c>
      <c r="AC51" s="1">
        <f>IF(OR($B51="Romance",$C51="Romance",$D51="Romance",$E51="Romance",$F51="Romance",$G51="Romance"),1,0)</f>
        <v>0</v>
      </c>
      <c r="AD51" s="1">
        <f>IF(OR($B51="Family",$C51="Family",$D51="Family",$E51="Family",$F51="Family",$G51="Family"),1,0)</f>
        <v>0</v>
      </c>
      <c r="AE51" s="1">
        <f>IF($J51="PG",1,0)</f>
        <v>0</v>
      </c>
      <c r="AF51" s="1">
        <f>IF($J51="PG-13",1,0)</f>
        <v>0</v>
      </c>
      <c r="AG51" s="1">
        <f>IF($J51="R",1,0)</f>
        <v>1</v>
      </c>
      <c r="AH51" s="1">
        <f>IF($J51="Non-US",1,0)</f>
        <v>0</v>
      </c>
    </row>
    <row r="52" spans="1:34" x14ac:dyDescent="0.25">
      <c r="A52" s="4" t="s">
        <v>284</v>
      </c>
      <c r="B52" s="4" t="s">
        <v>8</v>
      </c>
      <c r="C52" s="4" t="s">
        <v>51</v>
      </c>
      <c r="D52" s="4" t="s">
        <v>6</v>
      </c>
      <c r="E52" s="4" t="s">
        <v>43</v>
      </c>
      <c r="F52" s="4"/>
      <c r="G52" s="4"/>
      <c r="H52" s="4" t="s">
        <v>283</v>
      </c>
      <c r="I52">
        <v>83</v>
      </c>
      <c r="J52" s="4" t="s">
        <v>2</v>
      </c>
      <c r="K52">
        <v>18000000</v>
      </c>
      <c r="L52" s="4" t="s">
        <v>282</v>
      </c>
      <c r="M52" s="4" t="s">
        <v>281</v>
      </c>
      <c r="N52">
        <v>1</v>
      </c>
      <c r="O52">
        <v>72</v>
      </c>
      <c r="P52">
        <v>266035</v>
      </c>
      <c r="Q52" s="3">
        <v>36826</v>
      </c>
      <c r="R52">
        <f>MONTH(Q52)</f>
        <v>10</v>
      </c>
      <c r="S52" s="2">
        <v>266035</v>
      </c>
      <c r="T52" s="1">
        <f>I52</f>
        <v>83</v>
      </c>
      <c r="U52" s="1">
        <f>O52</f>
        <v>72</v>
      </c>
      <c r="V52" s="1">
        <f>K52</f>
        <v>18000000</v>
      </c>
      <c r="W52" s="1">
        <f>IF(OR(R52=1,R52=12, R52=11),1,0)</f>
        <v>0</v>
      </c>
      <c r="X52" s="1">
        <f>IF(OR(R52=5, R52=6,R52=7),1,0)</f>
        <v>0</v>
      </c>
      <c r="Y52" s="1">
        <f>IF(OR(B52="Action",C52="Action", D52="Action",E52="Action",F52="Action",G52="Action"),1,0)</f>
        <v>0</v>
      </c>
      <c r="Z52" s="1">
        <f>IF(OR($B52="Comedy",$C52="Comedy",$D52="Comedy",$E52="Comedy",$F52="Comedy",$G52="Comedy"),1,0)</f>
        <v>0</v>
      </c>
      <c r="AA52" s="1">
        <f>IF(OR($B52="Drama",$C52="Drama",$D52="Drama",$E52="Drama",$F52="Drama",$G52="Drama"),1,0)</f>
        <v>0</v>
      </c>
      <c r="AB52" s="1">
        <f>IF(OR($B52="Documentary",$C52="Documentary",$D52="Documentary",$E52="Documentary",$F52="Documentary",$G52="Documentary"),1,0)</f>
        <v>0</v>
      </c>
      <c r="AC52" s="1">
        <f>IF(OR($B52="Romance",$C52="Romance",$D52="Romance",$E52="Romance",$F52="Romance",$G52="Romance"),1,0)</f>
        <v>0</v>
      </c>
      <c r="AD52" s="1">
        <f>IF(OR($B52="Family",$C52="Family",$D52="Family",$E52="Family",$F52="Family",$G52="Family"),1,0)</f>
        <v>1</v>
      </c>
      <c r="AE52" s="1">
        <f>IF($J52="PG",1,0)</f>
        <v>1</v>
      </c>
      <c r="AF52" s="1">
        <f>IF($J52="PG-13",1,0)</f>
        <v>0</v>
      </c>
      <c r="AG52" s="1">
        <f>IF($J52="R",1,0)</f>
        <v>0</v>
      </c>
      <c r="AH52" s="1">
        <f>IF($J52="Non-US",1,0)</f>
        <v>0</v>
      </c>
    </row>
    <row r="53" spans="1:34" x14ac:dyDescent="0.25">
      <c r="A53" s="4" t="s">
        <v>539</v>
      </c>
      <c r="B53" s="4" t="s">
        <v>25</v>
      </c>
      <c r="C53" s="4" t="s">
        <v>24</v>
      </c>
      <c r="D53" s="4" t="s">
        <v>70</v>
      </c>
      <c r="E53" s="4"/>
      <c r="F53" s="4"/>
      <c r="G53" s="4"/>
      <c r="H53" s="4" t="s">
        <v>538</v>
      </c>
      <c r="I53">
        <v>174</v>
      </c>
      <c r="J53" s="4" t="s">
        <v>17</v>
      </c>
      <c r="K53">
        <v>38000000</v>
      </c>
      <c r="L53" s="4" t="s">
        <v>203</v>
      </c>
      <c r="M53" s="4" t="s">
        <v>281</v>
      </c>
      <c r="N53">
        <v>14</v>
      </c>
      <c r="O53">
        <v>159</v>
      </c>
      <c r="P53">
        <v>50594386</v>
      </c>
      <c r="Q53" s="3">
        <v>36523</v>
      </c>
      <c r="R53">
        <f>MONTH(Q53)</f>
        <v>12</v>
      </c>
      <c r="S53" s="2">
        <v>3403395</v>
      </c>
      <c r="T53" s="1">
        <f>I53</f>
        <v>174</v>
      </c>
      <c r="U53" s="1">
        <f>O53</f>
        <v>159</v>
      </c>
      <c r="V53" s="1">
        <f>K53</f>
        <v>38000000</v>
      </c>
      <c r="W53" s="1">
        <f>IF(OR(R53=1,R53=12, R53=11),1,0)</f>
        <v>1</v>
      </c>
      <c r="X53" s="1">
        <f>IF(OR(R53=5, R53=6,R53=7),1,0)</f>
        <v>0</v>
      </c>
      <c r="Y53" s="1">
        <f>IF(OR(B53="Action",C53="Action", D53="Action",E53="Action",F53="Action",G53="Action"),1,0)</f>
        <v>0</v>
      </c>
      <c r="Z53" s="1">
        <f>IF(OR($B53="Comedy",$C53="Comedy",$D53="Comedy",$E53="Comedy",$F53="Comedy",$G53="Comedy"),1,0)</f>
        <v>0</v>
      </c>
      <c r="AA53" s="1">
        <f>IF(OR($B53="Drama",$C53="Drama",$D53="Drama",$E53="Drama",$F53="Drama",$G53="Drama"),1,0)</f>
        <v>1</v>
      </c>
      <c r="AB53" s="1">
        <f>IF(OR($B53="Documentary",$C53="Documentary",$D53="Documentary",$E53="Documentary",$F53="Documentary",$G53="Documentary"),1,0)</f>
        <v>0</v>
      </c>
      <c r="AC53" s="1">
        <f>IF(OR($B53="Romance",$C53="Romance",$D53="Romance",$E53="Romance",$F53="Romance",$G53="Romance"),1,0)</f>
        <v>0</v>
      </c>
      <c r="AD53" s="1">
        <f>IF(OR($B53="Family",$C53="Family",$D53="Family",$E53="Family",$F53="Family",$G53="Family"),1,0)</f>
        <v>0</v>
      </c>
      <c r="AE53" s="1">
        <f>IF($J53="PG",1,0)</f>
        <v>0</v>
      </c>
      <c r="AF53" s="1">
        <f>IF($J53="PG-13",1,0)</f>
        <v>0</v>
      </c>
      <c r="AG53" s="1">
        <f>IF($J53="R",1,0)</f>
        <v>1</v>
      </c>
      <c r="AH53" s="1">
        <f>IF($J53="Non-US",1,0)</f>
        <v>0</v>
      </c>
    </row>
    <row r="54" spans="1:34" x14ac:dyDescent="0.25">
      <c r="A54" s="4" t="s">
        <v>124</v>
      </c>
      <c r="B54" s="4" t="s">
        <v>24</v>
      </c>
      <c r="C54" s="4" t="s">
        <v>20</v>
      </c>
      <c r="D54" s="4"/>
      <c r="E54" s="4"/>
      <c r="F54" s="4"/>
      <c r="G54" s="4"/>
      <c r="H54" s="4" t="s">
        <v>93</v>
      </c>
      <c r="I54">
        <v>109</v>
      </c>
      <c r="J54" s="4" t="s">
        <v>17</v>
      </c>
      <c r="K54">
        <v>18000000</v>
      </c>
      <c r="L54" s="4" t="s">
        <v>53</v>
      </c>
      <c r="M54" s="4" t="s">
        <v>123</v>
      </c>
      <c r="N54">
        <v>14</v>
      </c>
      <c r="O54">
        <v>199</v>
      </c>
      <c r="P54">
        <v>13452069</v>
      </c>
      <c r="Q54" s="3">
        <v>36980</v>
      </c>
      <c r="R54">
        <f>MONTH(Q54)</f>
        <v>3</v>
      </c>
      <c r="S54" s="2">
        <v>2394060</v>
      </c>
      <c r="T54" s="1">
        <f>I54</f>
        <v>109</v>
      </c>
      <c r="U54" s="1">
        <f>O54</f>
        <v>199</v>
      </c>
      <c r="V54" s="1">
        <f>K54</f>
        <v>18000000</v>
      </c>
      <c r="W54" s="1">
        <f>IF(OR(R54=1,R54=12, R54=11),1,0)</f>
        <v>0</v>
      </c>
      <c r="X54" s="1">
        <f>IF(OR(R54=5, R54=6,R54=7),1,0)</f>
        <v>0</v>
      </c>
      <c r="Y54" s="1">
        <f>IF(OR(B54="Action",C54="Action", D54="Action",E54="Action",F54="Action",G54="Action"),1,0)</f>
        <v>0</v>
      </c>
      <c r="Z54" s="1">
        <f>IF(OR($B54="Comedy",$C54="Comedy",$D54="Comedy",$E54="Comedy",$F54="Comedy",$G54="Comedy"),1,0)</f>
        <v>0</v>
      </c>
      <c r="AA54" s="1">
        <f>IF(OR($B54="Drama",$C54="Drama",$D54="Drama",$E54="Drama",$F54="Drama",$G54="Drama"),1,0)</f>
        <v>1</v>
      </c>
      <c r="AB54" s="1">
        <f>IF(OR($B54="Documentary",$C54="Documentary",$D54="Documentary",$E54="Documentary",$F54="Documentary",$G54="Documentary"),1,0)</f>
        <v>0</v>
      </c>
      <c r="AC54" s="1">
        <f>IF(OR($B54="Romance",$C54="Romance",$D54="Romance",$E54="Romance",$F54="Romance",$G54="Romance"),1,0)</f>
        <v>0</v>
      </c>
      <c r="AD54" s="1">
        <f>IF(OR($B54="Family",$C54="Family",$D54="Family",$E54="Family",$F54="Family",$G54="Family"),1,0)</f>
        <v>0</v>
      </c>
      <c r="AE54" s="1">
        <f>IF($J54="PG",1,0)</f>
        <v>0</v>
      </c>
      <c r="AF54" s="1">
        <f>IF($J54="PG-13",1,0)</f>
        <v>0</v>
      </c>
      <c r="AG54" s="1">
        <f>IF($J54="R",1,0)</f>
        <v>1</v>
      </c>
      <c r="AH54" s="1">
        <f>IF($J54="Non-US",1,0)</f>
        <v>0</v>
      </c>
    </row>
    <row r="55" spans="1:34" x14ac:dyDescent="0.25">
      <c r="A55" s="4" t="s">
        <v>523</v>
      </c>
      <c r="B55" s="4" t="s">
        <v>13</v>
      </c>
      <c r="C55" s="4" t="s">
        <v>19</v>
      </c>
      <c r="D55" s="4" t="s">
        <v>38</v>
      </c>
      <c r="E55" s="4"/>
      <c r="F55" s="4"/>
      <c r="G55" s="4"/>
      <c r="H55" s="4"/>
      <c r="I55">
        <v>53</v>
      </c>
      <c r="J55" s="4" t="s">
        <v>17</v>
      </c>
      <c r="K55">
        <v>10000000</v>
      </c>
      <c r="L55" s="4" t="s">
        <v>522</v>
      </c>
      <c r="M55" s="4" t="s">
        <v>521</v>
      </c>
      <c r="N55">
        <v>1</v>
      </c>
      <c r="O55">
        <v>296</v>
      </c>
      <c r="P55">
        <v>895004</v>
      </c>
      <c r="Q55" s="3">
        <v>36560</v>
      </c>
      <c r="R55">
        <f>MONTH(Q55)</f>
        <v>2</v>
      </c>
      <c r="S55" s="2">
        <v>895004</v>
      </c>
      <c r="T55" s="1">
        <f>I55</f>
        <v>53</v>
      </c>
      <c r="U55" s="1">
        <f>O55</f>
        <v>296</v>
      </c>
      <c r="V55" s="1">
        <f>K55</f>
        <v>10000000</v>
      </c>
      <c r="W55" s="1">
        <f>IF(OR(R55=1,R55=12, R55=11),1,0)</f>
        <v>0</v>
      </c>
      <c r="X55" s="1">
        <f>IF(OR(R55=5, R55=6,R55=7),1,0)</f>
        <v>0</v>
      </c>
      <c r="Y55" s="1">
        <f>IF(OR(B55="Action",C55="Action", D55="Action",E55="Action",F55="Action",G55="Action"),1,0)</f>
        <v>0</v>
      </c>
      <c r="Z55" s="1">
        <f>IF(OR($B55="Comedy",$C55="Comedy",$D55="Comedy",$E55="Comedy",$F55="Comedy",$G55="Comedy"),1,0)</f>
        <v>1</v>
      </c>
      <c r="AA55" s="1">
        <f>IF(OR($B55="Drama",$C55="Drama",$D55="Drama",$E55="Drama",$F55="Drama",$G55="Drama"),1,0)</f>
        <v>0</v>
      </c>
      <c r="AB55" s="1">
        <f>IF(OR($B55="Documentary",$C55="Documentary",$D55="Documentary",$E55="Documentary",$F55="Documentary",$G55="Documentary"),1,0)</f>
        <v>0</v>
      </c>
      <c r="AC55" s="1">
        <f>IF(OR($B55="Romance",$C55="Romance",$D55="Romance",$E55="Romance",$F55="Romance",$G55="Romance"),1,0)</f>
        <v>1</v>
      </c>
      <c r="AD55" s="1">
        <f>IF(OR($B55="Family",$C55="Family",$D55="Family",$E55="Family",$F55="Family",$G55="Family"),1,0)</f>
        <v>0</v>
      </c>
      <c r="AE55" s="1">
        <f>IF($J55="PG",1,0)</f>
        <v>0</v>
      </c>
      <c r="AF55" s="1">
        <f>IF($J55="PG-13",1,0)</f>
        <v>0</v>
      </c>
      <c r="AG55" s="1">
        <f>IF($J55="R",1,0)</f>
        <v>1</v>
      </c>
      <c r="AH55" s="1">
        <f>IF($J55="Non-US",1,0)</f>
        <v>0</v>
      </c>
    </row>
    <row r="56" spans="1:34" x14ac:dyDescent="0.25">
      <c r="A56" s="4" t="s">
        <v>330</v>
      </c>
      <c r="B56" s="4" t="s">
        <v>13</v>
      </c>
      <c r="C56" s="4" t="s">
        <v>24</v>
      </c>
      <c r="D56" s="4" t="s">
        <v>91</v>
      </c>
      <c r="E56" s="4"/>
      <c r="F56" s="4"/>
      <c r="G56" s="4"/>
      <c r="H56" s="4"/>
      <c r="I56">
        <v>76</v>
      </c>
      <c r="J56" s="4" t="s">
        <v>17</v>
      </c>
      <c r="K56">
        <v>15000000</v>
      </c>
      <c r="L56" s="4" t="s">
        <v>203</v>
      </c>
      <c r="M56" s="4" t="s">
        <v>0</v>
      </c>
      <c r="N56">
        <v>4</v>
      </c>
      <c r="O56">
        <v>581</v>
      </c>
      <c r="P56">
        <v>4656900</v>
      </c>
      <c r="Q56" s="3">
        <v>36784</v>
      </c>
      <c r="R56">
        <f>MONTH(Q56)</f>
        <v>9</v>
      </c>
      <c r="S56" s="2">
        <v>2565472</v>
      </c>
      <c r="T56" s="1">
        <f>I56</f>
        <v>76</v>
      </c>
      <c r="U56" s="1">
        <f>O56</f>
        <v>581</v>
      </c>
      <c r="V56" s="1">
        <f>K56</f>
        <v>15000000</v>
      </c>
      <c r="W56" s="1">
        <f>IF(OR(R56=1,R56=12, R56=11),1,0)</f>
        <v>0</v>
      </c>
      <c r="X56" s="1">
        <f>IF(OR(R56=5, R56=6,R56=7),1,0)</f>
        <v>0</v>
      </c>
      <c r="Y56" s="1">
        <f>IF(OR(B56="Action",C56="Action", D56="Action",E56="Action",F56="Action",G56="Action"),1,0)</f>
        <v>0</v>
      </c>
      <c r="Z56" s="1">
        <f>IF(OR($B56="Comedy",$C56="Comedy",$D56="Comedy",$E56="Comedy",$F56="Comedy",$G56="Comedy"),1,0)</f>
        <v>1</v>
      </c>
      <c r="AA56" s="1">
        <f>IF(OR($B56="Drama",$C56="Drama",$D56="Drama",$E56="Drama",$F56="Drama",$G56="Drama"),1,0)</f>
        <v>1</v>
      </c>
      <c r="AB56" s="1">
        <f>IF(OR($B56="Documentary",$C56="Documentary",$D56="Documentary",$E56="Documentary",$F56="Documentary",$G56="Documentary"),1,0)</f>
        <v>0</v>
      </c>
      <c r="AC56" s="1">
        <f>IF(OR($B56="Romance",$C56="Romance",$D56="Romance",$E56="Romance",$F56="Romance",$G56="Romance"),1,0)</f>
        <v>0</v>
      </c>
      <c r="AD56" s="1">
        <f>IF(OR($B56="Family",$C56="Family",$D56="Family",$E56="Family",$F56="Family",$G56="Family"),1,0)</f>
        <v>0</v>
      </c>
      <c r="AE56" s="1">
        <f>IF($J56="PG",1,0)</f>
        <v>0</v>
      </c>
      <c r="AF56" s="1">
        <f>IF($J56="PG-13",1,0)</f>
        <v>0</v>
      </c>
      <c r="AG56" s="1">
        <f>IF($J56="R",1,0)</f>
        <v>1</v>
      </c>
      <c r="AH56" s="1">
        <f>IF($J56="Non-US",1,0)</f>
        <v>0</v>
      </c>
    </row>
    <row r="57" spans="1:34" x14ac:dyDescent="0.25">
      <c r="A57" s="4" t="s">
        <v>321</v>
      </c>
      <c r="B57" s="4" t="s">
        <v>24</v>
      </c>
      <c r="C57" s="4" t="s">
        <v>13</v>
      </c>
      <c r="D57" s="4"/>
      <c r="E57" s="4"/>
      <c r="F57" s="4"/>
      <c r="G57" s="4"/>
      <c r="H57" s="4" t="s">
        <v>93</v>
      </c>
      <c r="I57">
        <v>42</v>
      </c>
      <c r="J57" s="4" t="s">
        <v>12</v>
      </c>
      <c r="K57">
        <v>9000000</v>
      </c>
      <c r="L57" s="4" t="s">
        <v>320</v>
      </c>
      <c r="M57" s="4" t="s">
        <v>320</v>
      </c>
      <c r="N57">
        <v>4</v>
      </c>
      <c r="O57">
        <v>646</v>
      </c>
      <c r="P57">
        <v>3112757</v>
      </c>
      <c r="Q57" s="3">
        <v>36798</v>
      </c>
      <c r="R57">
        <f>MONTH(Q57)</f>
        <v>9</v>
      </c>
      <c r="S57" s="2">
        <v>1763256</v>
      </c>
      <c r="T57" s="1">
        <f>I57</f>
        <v>42</v>
      </c>
      <c r="U57" s="1">
        <f>O57</f>
        <v>646</v>
      </c>
      <c r="V57" s="1">
        <f>K57</f>
        <v>9000000</v>
      </c>
      <c r="W57" s="1">
        <f>IF(OR(R57=1,R57=12, R57=11),1,0)</f>
        <v>0</v>
      </c>
      <c r="X57" s="1">
        <f>IF(OR(R57=5, R57=6,R57=7),1,0)</f>
        <v>0</v>
      </c>
      <c r="Y57" s="1">
        <f>IF(OR(B57="Action",C57="Action", D57="Action",E57="Action",F57="Action",G57="Action"),1,0)</f>
        <v>0</v>
      </c>
      <c r="Z57" s="1">
        <f>IF(OR($B57="Comedy",$C57="Comedy",$D57="Comedy",$E57="Comedy",$F57="Comedy",$G57="Comedy"),1,0)</f>
        <v>1</v>
      </c>
      <c r="AA57" s="1">
        <f>IF(OR($B57="Drama",$C57="Drama",$D57="Drama",$E57="Drama",$F57="Drama",$G57="Drama"),1,0)</f>
        <v>1</v>
      </c>
      <c r="AB57" s="1">
        <f>IF(OR($B57="Documentary",$C57="Documentary",$D57="Documentary",$E57="Documentary",$F57="Documentary",$G57="Documentary"),1,0)</f>
        <v>0</v>
      </c>
      <c r="AC57" s="1">
        <f>IF(OR($B57="Romance",$C57="Romance",$D57="Romance",$E57="Romance",$F57="Romance",$G57="Romance"),1,0)</f>
        <v>0</v>
      </c>
      <c r="AD57" s="1">
        <f>IF(OR($B57="Family",$C57="Family",$D57="Family",$E57="Family",$F57="Family",$G57="Family"),1,0)</f>
        <v>0</v>
      </c>
      <c r="AE57" s="1">
        <f>IF($J57="PG",1,0)</f>
        <v>0</v>
      </c>
      <c r="AF57" s="1">
        <f>IF($J57="PG-13",1,0)</f>
        <v>1</v>
      </c>
      <c r="AG57" s="1">
        <f>IF($J57="R",1,0)</f>
        <v>0</v>
      </c>
      <c r="AH57" s="1">
        <f>IF($J57="Non-US",1,0)</f>
        <v>0</v>
      </c>
    </row>
    <row r="58" spans="1:34" x14ac:dyDescent="0.25">
      <c r="A58" s="4" t="s">
        <v>435</v>
      </c>
      <c r="B58" s="4" t="s">
        <v>13</v>
      </c>
      <c r="C58" s="4"/>
      <c r="D58" s="4"/>
      <c r="E58" s="4"/>
      <c r="F58" s="4"/>
      <c r="G58" s="4"/>
      <c r="H58" s="4"/>
      <c r="I58">
        <v>23</v>
      </c>
      <c r="J58" s="4" t="s">
        <v>12</v>
      </c>
      <c r="K58">
        <v>8000000</v>
      </c>
      <c r="L58" s="4" t="s">
        <v>326</v>
      </c>
      <c r="M58" s="4" t="s">
        <v>434</v>
      </c>
      <c r="N58">
        <v>4</v>
      </c>
      <c r="O58">
        <v>688</v>
      </c>
      <c r="P58">
        <v>4512333</v>
      </c>
      <c r="Q58" s="3">
        <v>36658</v>
      </c>
      <c r="R58">
        <f>MONTH(Q58)</f>
        <v>5</v>
      </c>
      <c r="S58" s="2">
        <v>2364243</v>
      </c>
      <c r="T58" s="1">
        <f>I58</f>
        <v>23</v>
      </c>
      <c r="U58" s="1">
        <f>O58</f>
        <v>688</v>
      </c>
      <c r="V58" s="1">
        <f>K58</f>
        <v>8000000</v>
      </c>
      <c r="W58" s="1">
        <f>IF(OR(R58=1,R58=12, R58=11),1,0)</f>
        <v>0</v>
      </c>
      <c r="X58" s="1">
        <f>IF(OR(R58=5, R58=6,R58=7),1,0)</f>
        <v>1</v>
      </c>
      <c r="Y58" s="1">
        <f>IF(OR(B58="Action",C58="Action", D58="Action",E58="Action",F58="Action",G58="Action"),1,0)</f>
        <v>0</v>
      </c>
      <c r="Z58" s="1">
        <f>IF(OR($B58="Comedy",$C58="Comedy",$D58="Comedy",$E58="Comedy",$F58="Comedy",$G58="Comedy"),1,0)</f>
        <v>1</v>
      </c>
      <c r="AA58" s="1">
        <f>IF(OR($B58="Drama",$C58="Drama",$D58="Drama",$E58="Drama",$F58="Drama",$G58="Drama"),1,0)</f>
        <v>0</v>
      </c>
      <c r="AB58" s="1">
        <f>IF(OR($B58="Documentary",$C58="Documentary",$D58="Documentary",$E58="Documentary",$F58="Documentary",$G58="Documentary"),1,0)</f>
        <v>0</v>
      </c>
      <c r="AC58" s="1">
        <f>IF(OR($B58="Romance",$C58="Romance",$D58="Romance",$E58="Romance",$F58="Romance",$G58="Romance"),1,0)</f>
        <v>0</v>
      </c>
      <c r="AD58" s="1">
        <f>IF(OR($B58="Family",$C58="Family",$D58="Family",$E58="Family",$F58="Family",$G58="Family"),1,0)</f>
        <v>0</v>
      </c>
      <c r="AE58" s="1">
        <f>IF($J58="PG",1,0)</f>
        <v>0</v>
      </c>
      <c r="AF58" s="1">
        <f>IF($J58="PG-13",1,0)</f>
        <v>1</v>
      </c>
      <c r="AG58" s="1">
        <f>IF($J58="R",1,0)</f>
        <v>0</v>
      </c>
      <c r="AH58" s="1">
        <f>IF($J58="Non-US",1,0)</f>
        <v>0</v>
      </c>
    </row>
    <row r="59" spans="1:34" x14ac:dyDescent="0.25">
      <c r="A59" s="4" t="s">
        <v>524</v>
      </c>
      <c r="B59" s="4" t="s">
        <v>25</v>
      </c>
      <c r="C59" s="4" t="s">
        <v>13</v>
      </c>
      <c r="D59" s="4" t="s">
        <v>24</v>
      </c>
      <c r="E59" s="4" t="s">
        <v>38</v>
      </c>
      <c r="F59" s="4"/>
      <c r="G59" s="4"/>
      <c r="H59" s="4" t="s">
        <v>93</v>
      </c>
      <c r="I59">
        <v>65</v>
      </c>
      <c r="J59" s="4" t="s">
        <v>17</v>
      </c>
      <c r="K59">
        <v>36000000</v>
      </c>
      <c r="L59" s="4" t="s">
        <v>503</v>
      </c>
      <c r="M59" s="4" t="s">
        <v>390</v>
      </c>
      <c r="N59">
        <v>4</v>
      </c>
      <c r="O59">
        <v>750</v>
      </c>
      <c r="P59">
        <v>2962465</v>
      </c>
      <c r="Q59" s="3">
        <v>36553</v>
      </c>
      <c r="R59">
        <f>MONTH(Q59)</f>
        <v>1</v>
      </c>
      <c r="S59" s="2">
        <v>1800025</v>
      </c>
      <c r="T59" s="1">
        <f>I59</f>
        <v>65</v>
      </c>
      <c r="U59" s="1">
        <f>O59</f>
        <v>750</v>
      </c>
      <c r="V59" s="1">
        <f>K59</f>
        <v>36000000</v>
      </c>
      <c r="W59" s="1">
        <f>IF(OR(R59=1,R59=12, R59=11),1,0)</f>
        <v>1</v>
      </c>
      <c r="X59" s="1">
        <f>IF(OR(R59=5, R59=6,R59=7),1,0)</f>
        <v>0</v>
      </c>
      <c r="Y59" s="1">
        <f>IF(OR(B59="Action",C59="Action", D59="Action",E59="Action",F59="Action",G59="Action"),1,0)</f>
        <v>0</v>
      </c>
      <c r="Z59" s="1">
        <f>IF(OR($B59="Comedy",$C59="Comedy",$D59="Comedy",$E59="Comedy",$F59="Comedy",$G59="Comedy"),1,0)</f>
        <v>1</v>
      </c>
      <c r="AA59" s="1">
        <f>IF(OR($B59="Drama",$C59="Drama",$D59="Drama",$E59="Drama",$F59="Drama",$G59="Drama"),1,0)</f>
        <v>1</v>
      </c>
      <c r="AB59" s="1">
        <f>IF(OR($B59="Documentary",$C59="Documentary",$D59="Documentary",$E59="Documentary",$F59="Documentary",$G59="Documentary"),1,0)</f>
        <v>0</v>
      </c>
      <c r="AC59" s="1">
        <f>IF(OR($B59="Romance",$C59="Romance",$D59="Romance",$E59="Romance",$F59="Romance",$G59="Romance"),1,0)</f>
        <v>1</v>
      </c>
      <c r="AD59" s="1">
        <f>IF(OR($B59="Family",$C59="Family",$D59="Family",$E59="Family",$F59="Family",$G59="Family"),1,0)</f>
        <v>0</v>
      </c>
      <c r="AE59" s="1">
        <f>IF($J59="PG",1,0)</f>
        <v>0</v>
      </c>
      <c r="AF59" s="1">
        <f>IF($J59="PG-13",1,0)</f>
        <v>0</v>
      </c>
      <c r="AG59" s="1">
        <f>IF($J59="R",1,0)</f>
        <v>1</v>
      </c>
      <c r="AH59" s="1">
        <f>IF($J59="Non-US",1,0)</f>
        <v>0</v>
      </c>
    </row>
    <row r="60" spans="1:34" x14ac:dyDescent="0.25">
      <c r="A60" s="4" t="s">
        <v>482</v>
      </c>
      <c r="B60" s="4" t="s">
        <v>24</v>
      </c>
      <c r="C60" s="4" t="s">
        <v>70</v>
      </c>
      <c r="D60" s="4"/>
      <c r="E60" s="4"/>
      <c r="F60" s="4"/>
      <c r="G60" s="4"/>
      <c r="H60" s="4" t="s">
        <v>66</v>
      </c>
      <c r="I60">
        <v>53</v>
      </c>
      <c r="J60" s="4" t="s">
        <v>12</v>
      </c>
      <c r="K60">
        <v>10000000</v>
      </c>
      <c r="L60" s="4" t="s">
        <v>65</v>
      </c>
      <c r="M60" s="4" t="s">
        <v>65</v>
      </c>
      <c r="N60">
        <v>3</v>
      </c>
      <c r="O60">
        <v>802</v>
      </c>
      <c r="P60">
        <v>3208609</v>
      </c>
      <c r="Q60" s="3">
        <v>36616</v>
      </c>
      <c r="R60">
        <f>MONTH(Q60)</f>
        <v>3</v>
      </c>
      <c r="S60" s="2">
        <v>2004734</v>
      </c>
      <c r="T60" s="1">
        <f>I60</f>
        <v>53</v>
      </c>
      <c r="U60" s="1">
        <f>O60</f>
        <v>802</v>
      </c>
      <c r="V60" s="1">
        <f>K60</f>
        <v>10000000</v>
      </c>
      <c r="W60" s="1">
        <f>IF(OR(R60=1,R60=12, R60=11),1,0)</f>
        <v>0</v>
      </c>
      <c r="X60" s="1">
        <f>IF(OR(R60=5, R60=6,R60=7),1,0)</f>
        <v>0</v>
      </c>
      <c r="Y60" s="1">
        <f>IF(OR(B60="Action",C60="Action", D60="Action",E60="Action",F60="Action",G60="Action"),1,0)</f>
        <v>0</v>
      </c>
      <c r="Z60" s="1">
        <f>IF(OR($B60="Comedy",$C60="Comedy",$D60="Comedy",$E60="Comedy",$F60="Comedy",$G60="Comedy"),1,0)</f>
        <v>0</v>
      </c>
      <c r="AA60" s="1">
        <f>IF(OR($B60="Drama",$C60="Drama",$D60="Drama",$E60="Drama",$F60="Drama",$G60="Drama"),1,0)</f>
        <v>1</v>
      </c>
      <c r="AB60" s="1">
        <f>IF(OR($B60="Documentary",$C60="Documentary",$D60="Documentary",$E60="Documentary",$F60="Documentary",$G60="Documentary"),1,0)</f>
        <v>0</v>
      </c>
      <c r="AC60" s="1">
        <f>IF(OR($B60="Romance",$C60="Romance",$D60="Romance",$E60="Romance",$F60="Romance",$G60="Romance"),1,0)</f>
        <v>0</v>
      </c>
      <c r="AD60" s="1">
        <f>IF(OR($B60="Family",$C60="Family",$D60="Family",$E60="Family",$F60="Family",$G60="Family"),1,0)</f>
        <v>0</v>
      </c>
      <c r="AE60" s="1">
        <f>IF($J60="PG",1,0)</f>
        <v>0</v>
      </c>
      <c r="AF60" s="1">
        <f>IF($J60="PG-13",1,0)</f>
        <v>1</v>
      </c>
      <c r="AG60" s="1">
        <f>IF($J60="R",1,0)</f>
        <v>0</v>
      </c>
      <c r="AH60" s="1">
        <f>IF($J60="Non-US",1,0)</f>
        <v>0</v>
      </c>
    </row>
    <row r="61" spans="1:34" x14ac:dyDescent="0.25">
      <c r="A61" s="4" t="s">
        <v>426</v>
      </c>
      <c r="B61" s="4" t="s">
        <v>13</v>
      </c>
      <c r="C61" s="4" t="s">
        <v>19</v>
      </c>
      <c r="D61" s="4"/>
      <c r="E61" s="4"/>
      <c r="F61" s="4"/>
      <c r="G61" s="4"/>
      <c r="H61" s="4" t="s">
        <v>425</v>
      </c>
      <c r="I61">
        <v>131</v>
      </c>
      <c r="J61" s="4" t="s">
        <v>2</v>
      </c>
      <c r="K61">
        <v>18000000</v>
      </c>
      <c r="L61" s="4" t="s">
        <v>49</v>
      </c>
      <c r="M61" s="4" t="s">
        <v>10</v>
      </c>
      <c r="N61">
        <v>14</v>
      </c>
      <c r="O61">
        <v>865</v>
      </c>
      <c r="P61">
        <v>17265238</v>
      </c>
      <c r="Q61" s="3">
        <v>36665</v>
      </c>
      <c r="R61">
        <f>MONTH(Q61)</f>
        <v>5</v>
      </c>
      <c r="S61" s="2">
        <v>5003719</v>
      </c>
      <c r="T61" s="1">
        <f>I61</f>
        <v>131</v>
      </c>
      <c r="U61" s="1">
        <f>O61</f>
        <v>865</v>
      </c>
      <c r="V61" s="1">
        <f>K61</f>
        <v>18000000</v>
      </c>
      <c r="W61" s="1">
        <f>IF(OR(R61=1,R61=12, R61=11),1,0)</f>
        <v>0</v>
      </c>
      <c r="X61" s="1">
        <f>IF(OR(R61=5, R61=6,R61=7),1,0)</f>
        <v>1</v>
      </c>
      <c r="Y61" s="1">
        <f>IF(OR(B61="Action",C61="Action", D61="Action",E61="Action",F61="Action",G61="Action"),1,0)</f>
        <v>0</v>
      </c>
      <c r="Z61" s="1">
        <f>IF(OR($B61="Comedy",$C61="Comedy",$D61="Comedy",$E61="Comedy",$F61="Comedy",$G61="Comedy"),1,0)</f>
        <v>1</v>
      </c>
      <c r="AA61" s="1">
        <f>IF(OR($B61="Drama",$C61="Drama",$D61="Drama",$E61="Drama",$F61="Drama",$G61="Drama"),1,0)</f>
        <v>0</v>
      </c>
      <c r="AB61" s="1">
        <f>IF(OR($B61="Documentary",$C61="Documentary",$D61="Documentary",$E61="Documentary",$F61="Documentary",$G61="Documentary"),1,0)</f>
        <v>0</v>
      </c>
      <c r="AC61" s="1">
        <f>IF(OR($B61="Romance",$C61="Romance",$D61="Romance",$E61="Romance",$F61="Romance",$G61="Romance"),1,0)</f>
        <v>0</v>
      </c>
      <c r="AD61" s="1">
        <f>IF(OR($B61="Family",$C61="Family",$D61="Family",$E61="Family",$F61="Family",$G61="Family"),1,0)</f>
        <v>0</v>
      </c>
      <c r="AE61" s="1">
        <f>IF($J61="PG",1,0)</f>
        <v>1</v>
      </c>
      <c r="AF61" s="1">
        <f>IF($J61="PG-13",1,0)</f>
        <v>0</v>
      </c>
      <c r="AG61" s="1">
        <f>IF($J61="R",1,0)</f>
        <v>0</v>
      </c>
      <c r="AH61" s="1">
        <f>IF($J61="Non-US",1,0)</f>
        <v>0</v>
      </c>
    </row>
    <row r="62" spans="1:34" x14ac:dyDescent="0.25">
      <c r="A62" s="4" t="s">
        <v>180</v>
      </c>
      <c r="B62" s="4" t="s">
        <v>4</v>
      </c>
      <c r="C62" s="4" t="s">
        <v>24</v>
      </c>
      <c r="D62" s="4" t="s">
        <v>5</v>
      </c>
      <c r="E62" s="4" t="s">
        <v>20</v>
      </c>
      <c r="F62" s="4"/>
      <c r="G62" s="4"/>
      <c r="H62" s="4" t="s">
        <v>169</v>
      </c>
      <c r="I62">
        <v>44</v>
      </c>
      <c r="J62" s="4" t="s">
        <v>12</v>
      </c>
      <c r="K62">
        <v>17400000</v>
      </c>
      <c r="L62" s="4" t="s">
        <v>179</v>
      </c>
      <c r="M62" s="4" t="s">
        <v>178</v>
      </c>
      <c r="N62">
        <v>5</v>
      </c>
      <c r="O62">
        <v>867</v>
      </c>
      <c r="P62">
        <v>4050642</v>
      </c>
      <c r="Q62" s="3">
        <v>36924</v>
      </c>
      <c r="R62">
        <f>MONTH(Q62)</f>
        <v>2</v>
      </c>
      <c r="S62" s="2">
        <v>2520390</v>
      </c>
      <c r="T62" s="1">
        <f>I62</f>
        <v>44</v>
      </c>
      <c r="U62" s="1">
        <f>O62</f>
        <v>867</v>
      </c>
      <c r="V62" s="1">
        <f>K62</f>
        <v>17400000</v>
      </c>
      <c r="W62" s="1">
        <f>IF(OR(R62=1,R62=12, R62=11),1,0)</f>
        <v>0</v>
      </c>
      <c r="X62" s="1">
        <f>IF(OR(R62=5, R62=6,R62=7),1,0)</f>
        <v>0</v>
      </c>
      <c r="Y62" s="1">
        <f>IF(OR(B62="Action",C62="Action", D62="Action",E62="Action",F62="Action",G62="Action"),1,0)</f>
        <v>1</v>
      </c>
      <c r="Z62" s="1">
        <f>IF(OR($B62="Comedy",$C62="Comedy",$D62="Comedy",$E62="Comedy",$F62="Comedy",$G62="Comedy"),1,0)</f>
        <v>0</v>
      </c>
      <c r="AA62" s="1">
        <f>IF(OR($B62="Drama",$C62="Drama",$D62="Drama",$E62="Drama",$F62="Drama",$G62="Drama"),1,0)</f>
        <v>1</v>
      </c>
      <c r="AB62" s="1">
        <f>IF(OR($B62="Documentary",$C62="Documentary",$D62="Documentary",$E62="Documentary",$F62="Documentary",$G62="Documentary"),1,0)</f>
        <v>0</v>
      </c>
      <c r="AC62" s="1">
        <f>IF(OR($B62="Romance",$C62="Romance",$D62="Romance",$E62="Romance",$F62="Romance",$G62="Romance"),1,0)</f>
        <v>0</v>
      </c>
      <c r="AD62" s="1">
        <f>IF(OR($B62="Family",$C62="Family",$D62="Family",$E62="Family",$F62="Family",$G62="Family"),1,0)</f>
        <v>0</v>
      </c>
      <c r="AE62" s="1">
        <f>IF($J62="PG",1,0)</f>
        <v>0</v>
      </c>
      <c r="AF62" s="1">
        <f>IF($J62="PG-13",1,0)</f>
        <v>1</v>
      </c>
      <c r="AG62" s="1">
        <f>IF($J62="R",1,0)</f>
        <v>0</v>
      </c>
      <c r="AH62" s="1">
        <f>IF($J62="Non-US",1,0)</f>
        <v>0</v>
      </c>
    </row>
    <row r="63" spans="1:34" x14ac:dyDescent="0.25">
      <c r="A63" s="4" t="s">
        <v>328</v>
      </c>
      <c r="B63" s="4" t="s">
        <v>13</v>
      </c>
      <c r="C63" s="4" t="s">
        <v>38</v>
      </c>
      <c r="D63" s="4"/>
      <c r="E63" s="4"/>
      <c r="F63" s="4"/>
      <c r="G63" s="4"/>
      <c r="H63" s="4" t="s">
        <v>81</v>
      </c>
      <c r="I63">
        <v>74</v>
      </c>
      <c r="J63" s="4" t="s">
        <v>17</v>
      </c>
      <c r="K63">
        <v>8000000</v>
      </c>
      <c r="L63" s="4" t="s">
        <v>95</v>
      </c>
      <c r="M63" s="4" t="s">
        <v>95</v>
      </c>
      <c r="N63">
        <v>5</v>
      </c>
      <c r="O63">
        <v>1085</v>
      </c>
      <c r="P63">
        <v>4946227</v>
      </c>
      <c r="Q63" s="3">
        <v>36791</v>
      </c>
      <c r="R63">
        <f>MONTH(Q63)</f>
        <v>9</v>
      </c>
      <c r="S63" s="2">
        <v>2652454</v>
      </c>
      <c r="T63" s="1">
        <f>I63</f>
        <v>74</v>
      </c>
      <c r="U63" s="1">
        <f>O63</f>
        <v>1085</v>
      </c>
      <c r="V63" s="1">
        <f>K63</f>
        <v>8000000</v>
      </c>
      <c r="W63" s="1">
        <f>IF(OR(R63=1,R63=12, R63=11),1,0)</f>
        <v>0</v>
      </c>
      <c r="X63" s="1">
        <f>IF(OR(R63=5, R63=6,R63=7),1,0)</f>
        <v>0</v>
      </c>
      <c r="Y63" s="1">
        <f>IF(OR(B63="Action",C63="Action", D63="Action",E63="Action",F63="Action",G63="Action"),1,0)</f>
        <v>0</v>
      </c>
      <c r="Z63" s="1">
        <f>IF(OR($B63="Comedy",$C63="Comedy",$D63="Comedy",$E63="Comedy",$F63="Comedy",$G63="Comedy"),1,0)</f>
        <v>1</v>
      </c>
      <c r="AA63" s="1">
        <f>IF(OR($B63="Drama",$C63="Drama",$D63="Drama",$E63="Drama",$F63="Drama",$G63="Drama"),1,0)</f>
        <v>0</v>
      </c>
      <c r="AB63" s="1">
        <f>IF(OR($B63="Documentary",$C63="Documentary",$D63="Documentary",$E63="Documentary",$F63="Documentary",$G63="Documentary"),1,0)</f>
        <v>0</v>
      </c>
      <c r="AC63" s="1">
        <f>IF(OR($B63="Romance",$C63="Romance",$D63="Romance",$E63="Romance",$F63="Romance",$G63="Romance"),1,0)</f>
        <v>1</v>
      </c>
      <c r="AD63" s="1">
        <f>IF(OR($B63="Family",$C63="Family",$D63="Family",$E63="Family",$F63="Family",$G63="Family"),1,0)</f>
        <v>0</v>
      </c>
      <c r="AE63" s="1">
        <f>IF($J63="PG",1,0)</f>
        <v>0</v>
      </c>
      <c r="AF63" s="1">
        <f>IF($J63="PG-13",1,0)</f>
        <v>0</v>
      </c>
      <c r="AG63" s="1">
        <f>IF($J63="R",1,0)</f>
        <v>1</v>
      </c>
      <c r="AH63" s="1">
        <f>IF($J63="Non-US",1,0)</f>
        <v>0</v>
      </c>
    </row>
    <row r="64" spans="1:34" x14ac:dyDescent="0.25">
      <c r="A64" s="4" t="s">
        <v>96</v>
      </c>
      <c r="B64" s="4" t="s">
        <v>13</v>
      </c>
      <c r="C64" s="4"/>
      <c r="D64" s="4"/>
      <c r="E64" s="4"/>
      <c r="F64" s="4"/>
      <c r="G64" s="4"/>
      <c r="H64" s="4" t="s">
        <v>32</v>
      </c>
      <c r="I64">
        <v>35</v>
      </c>
      <c r="J64" s="4" t="s">
        <v>2</v>
      </c>
      <c r="K64">
        <v>7000000</v>
      </c>
      <c r="L64" s="4" t="s">
        <v>95</v>
      </c>
      <c r="M64" s="4" t="s">
        <v>95</v>
      </c>
      <c r="N64">
        <v>14</v>
      </c>
      <c r="O64">
        <v>1101</v>
      </c>
      <c r="P64">
        <v>23116341</v>
      </c>
      <c r="Q64" s="3">
        <v>36992</v>
      </c>
      <c r="R64">
        <f>MONTH(Q64)</f>
        <v>4</v>
      </c>
      <c r="S64" s="2">
        <v>2152431</v>
      </c>
      <c r="T64" s="1">
        <f>I64</f>
        <v>35</v>
      </c>
      <c r="U64" s="1">
        <f>O64</f>
        <v>1101</v>
      </c>
      <c r="V64" s="1">
        <f>K64</f>
        <v>7000000</v>
      </c>
      <c r="W64" s="1">
        <f>IF(OR(R64=1,R64=12, R64=11),1,0)</f>
        <v>0</v>
      </c>
      <c r="X64" s="1">
        <f>IF(OR(R64=5, R64=6,R64=7),1,0)</f>
        <v>0</v>
      </c>
      <c r="Y64" s="1">
        <f>IF(OR(B64="Action",C64="Action", D64="Action",E64="Action",F64="Action",G64="Action"),1,0)</f>
        <v>0</v>
      </c>
      <c r="Z64" s="1">
        <f>IF(OR($B64="Comedy",$C64="Comedy",$D64="Comedy",$E64="Comedy",$F64="Comedy",$G64="Comedy"),1,0)</f>
        <v>1</v>
      </c>
      <c r="AA64" s="1">
        <f>IF(OR($B64="Drama",$C64="Drama",$D64="Drama",$E64="Drama",$F64="Drama",$G64="Drama"),1,0)</f>
        <v>0</v>
      </c>
      <c r="AB64" s="1">
        <f>IF(OR($B64="Documentary",$C64="Documentary",$D64="Documentary",$E64="Documentary",$F64="Documentary",$G64="Documentary"),1,0)</f>
        <v>0</v>
      </c>
      <c r="AC64" s="1">
        <f>IF(OR($B64="Romance",$C64="Romance",$D64="Romance",$E64="Romance",$F64="Romance",$G64="Romance"),1,0)</f>
        <v>0</v>
      </c>
      <c r="AD64" s="1">
        <f>IF(OR($B64="Family",$C64="Family",$D64="Family",$E64="Family",$F64="Family",$G64="Family"),1,0)</f>
        <v>0</v>
      </c>
      <c r="AE64" s="1">
        <f>IF($J64="PG",1,0)</f>
        <v>1</v>
      </c>
      <c r="AF64" s="1">
        <f>IF($J64="PG-13",1,0)</f>
        <v>0</v>
      </c>
      <c r="AG64" s="1">
        <f>IF($J64="R",1,0)</f>
        <v>0</v>
      </c>
      <c r="AH64" s="1">
        <f>IF($J64="Non-US",1,0)</f>
        <v>0</v>
      </c>
    </row>
    <row r="65" spans="1:34" x14ac:dyDescent="0.25">
      <c r="A65" s="4" t="s">
        <v>535</v>
      </c>
      <c r="B65" s="4" t="s">
        <v>13</v>
      </c>
      <c r="C65" s="4"/>
      <c r="D65" s="4"/>
      <c r="E65" s="4"/>
      <c r="F65" s="4"/>
      <c r="G65" s="4"/>
      <c r="H65" s="4" t="s">
        <v>93</v>
      </c>
      <c r="I65">
        <v>68</v>
      </c>
      <c r="J65" s="4" t="s">
        <v>17</v>
      </c>
      <c r="K65">
        <v>9500000</v>
      </c>
      <c r="L65" s="4" t="s">
        <v>534</v>
      </c>
      <c r="M65" s="4" t="s">
        <v>65</v>
      </c>
      <c r="N65">
        <v>18</v>
      </c>
      <c r="O65">
        <v>1103</v>
      </c>
      <c r="P65">
        <v>57121511</v>
      </c>
      <c r="Q65" s="3">
        <v>36537</v>
      </c>
      <c r="R65">
        <f>MONTH(Q65)</f>
        <v>1</v>
      </c>
      <c r="S65" s="2">
        <v>4560230</v>
      </c>
      <c r="T65" s="1">
        <f>I65</f>
        <v>68</v>
      </c>
      <c r="U65" s="1">
        <f>O65</f>
        <v>1103</v>
      </c>
      <c r="V65" s="1">
        <f>K65</f>
        <v>9500000</v>
      </c>
      <c r="W65" s="1">
        <f>IF(OR(R65=1,R65=12, R65=11),1,0)</f>
        <v>1</v>
      </c>
      <c r="X65" s="1">
        <f>IF(OR(R65=5, R65=6,R65=7),1,0)</f>
        <v>0</v>
      </c>
      <c r="Y65" s="1">
        <f>IF(OR(B65="Action",C65="Action", D65="Action",E65="Action",F65="Action",G65="Action"),1,0)</f>
        <v>0</v>
      </c>
      <c r="Z65" s="1">
        <f>IF(OR($B65="Comedy",$C65="Comedy",$D65="Comedy",$E65="Comedy",$F65="Comedy",$G65="Comedy"),1,0)</f>
        <v>1</v>
      </c>
      <c r="AA65" s="1">
        <f>IF(OR($B65="Drama",$C65="Drama",$D65="Drama",$E65="Drama",$F65="Drama",$G65="Drama"),1,0)</f>
        <v>0</v>
      </c>
      <c r="AB65" s="1">
        <f>IF(OR($B65="Documentary",$C65="Documentary",$D65="Documentary",$E65="Documentary",$F65="Documentary",$G65="Documentary"),1,0)</f>
        <v>0</v>
      </c>
      <c r="AC65" s="1">
        <f>IF(OR($B65="Romance",$C65="Romance",$D65="Romance",$E65="Romance",$F65="Romance",$G65="Romance"),1,0)</f>
        <v>0</v>
      </c>
      <c r="AD65" s="1">
        <f>IF(OR($B65="Family",$C65="Family",$D65="Family",$E65="Family",$F65="Family",$G65="Family"),1,0)</f>
        <v>0</v>
      </c>
      <c r="AE65" s="1">
        <f>IF($J65="PG",1,0)</f>
        <v>0</v>
      </c>
      <c r="AF65" s="1">
        <f>IF($J65="PG-13",1,0)</f>
        <v>0</v>
      </c>
      <c r="AG65" s="1">
        <f>IF($J65="R",1,0)</f>
        <v>1</v>
      </c>
      <c r="AH65" s="1">
        <f>IF($J65="Non-US",1,0)</f>
        <v>0</v>
      </c>
    </row>
    <row r="66" spans="1:34" x14ac:dyDescent="0.25">
      <c r="A66" s="4" t="s">
        <v>479</v>
      </c>
      <c r="B66" s="4" t="s">
        <v>38</v>
      </c>
      <c r="C66" s="4" t="s">
        <v>13</v>
      </c>
      <c r="D66" s="4" t="s">
        <v>24</v>
      </c>
      <c r="E66" s="4" t="s">
        <v>91</v>
      </c>
      <c r="F66" s="4"/>
      <c r="G66" s="4"/>
      <c r="H66" s="4" t="s">
        <v>478</v>
      </c>
      <c r="I66">
        <v>210</v>
      </c>
      <c r="J66" s="4" t="s">
        <v>17</v>
      </c>
      <c r="K66">
        <v>20000000</v>
      </c>
      <c r="L66" s="4" t="s">
        <v>477</v>
      </c>
      <c r="M66" s="4" t="s">
        <v>0</v>
      </c>
      <c r="N66">
        <v>20</v>
      </c>
      <c r="O66">
        <v>1183</v>
      </c>
      <c r="P66">
        <v>27147463</v>
      </c>
      <c r="Q66" s="3">
        <v>36616</v>
      </c>
      <c r="R66">
        <f>MONTH(Q66)</f>
        <v>3</v>
      </c>
      <c r="S66" s="2">
        <v>8548884</v>
      </c>
      <c r="T66" s="1">
        <f>I66</f>
        <v>210</v>
      </c>
      <c r="U66" s="1">
        <f>O66</f>
        <v>1183</v>
      </c>
      <c r="V66" s="1">
        <f>K66</f>
        <v>20000000</v>
      </c>
      <c r="W66" s="1">
        <f>IF(OR(R66=1,R66=12, R66=11),1,0)</f>
        <v>0</v>
      </c>
      <c r="X66" s="1">
        <f>IF(OR(R66=5, R66=6,R66=7),1,0)</f>
        <v>0</v>
      </c>
      <c r="Y66" s="1">
        <f>IF(OR(B66="Action",C66="Action", D66="Action",E66="Action",F66="Action",G66="Action"),1,0)</f>
        <v>0</v>
      </c>
      <c r="Z66" s="1">
        <f>IF(OR($B66="Comedy",$C66="Comedy",$D66="Comedy",$E66="Comedy",$F66="Comedy",$G66="Comedy"),1,0)</f>
        <v>1</v>
      </c>
      <c r="AA66" s="1">
        <f>IF(OR($B66="Drama",$C66="Drama",$D66="Drama",$E66="Drama",$F66="Drama",$G66="Drama"),1,0)</f>
        <v>1</v>
      </c>
      <c r="AB66" s="1">
        <f>IF(OR($B66="Documentary",$C66="Documentary",$D66="Documentary",$E66="Documentary",$F66="Documentary",$G66="Documentary"),1,0)</f>
        <v>0</v>
      </c>
      <c r="AC66" s="1">
        <f>IF(OR($B66="Romance",$C66="Romance",$D66="Romance",$E66="Romance",$F66="Romance",$G66="Romance"),1,0)</f>
        <v>1</v>
      </c>
      <c r="AD66" s="1">
        <f>IF(OR($B66="Family",$C66="Family",$D66="Family",$E66="Family",$F66="Family",$G66="Family"),1,0)</f>
        <v>0</v>
      </c>
      <c r="AE66" s="1">
        <f>IF($J66="PG",1,0)</f>
        <v>0</v>
      </c>
      <c r="AF66" s="1">
        <f>IF($J66="PG-13",1,0)</f>
        <v>0</v>
      </c>
      <c r="AG66" s="1">
        <f>IF($J66="R",1,0)</f>
        <v>1</v>
      </c>
      <c r="AH66" s="1">
        <f>IF($J66="Non-US",1,0)</f>
        <v>0</v>
      </c>
    </row>
    <row r="67" spans="1:34" x14ac:dyDescent="0.25">
      <c r="A67" s="4" t="s">
        <v>470</v>
      </c>
      <c r="B67" s="4" t="s">
        <v>13</v>
      </c>
      <c r="C67" s="4" t="s">
        <v>19</v>
      </c>
      <c r="D67" s="4" t="s">
        <v>24</v>
      </c>
      <c r="E67" s="4" t="s">
        <v>60</v>
      </c>
      <c r="F67" s="4" t="s">
        <v>20</v>
      </c>
      <c r="G67" s="4"/>
      <c r="H67" s="4" t="s">
        <v>469</v>
      </c>
      <c r="I67">
        <v>255</v>
      </c>
      <c r="J67" s="4" t="s">
        <v>315</v>
      </c>
      <c r="K67">
        <v>8000000</v>
      </c>
      <c r="L67" s="4" t="s">
        <v>468</v>
      </c>
      <c r="M67" s="4" t="s">
        <v>143</v>
      </c>
      <c r="N67">
        <v>14</v>
      </c>
      <c r="O67">
        <v>1236</v>
      </c>
      <c r="P67">
        <v>15009309</v>
      </c>
      <c r="Q67" s="3">
        <v>36630</v>
      </c>
      <c r="R67">
        <f>MONTH(Q67)</f>
        <v>4</v>
      </c>
      <c r="S67" s="2">
        <v>7023025</v>
      </c>
      <c r="T67" s="1">
        <f>I67</f>
        <v>255</v>
      </c>
      <c r="U67" s="1">
        <f>O67</f>
        <v>1236</v>
      </c>
      <c r="V67" s="1">
        <f>K67</f>
        <v>8000000</v>
      </c>
      <c r="W67" s="1">
        <f>IF(OR(R67=1,R67=12, R67=11),1,0)</f>
        <v>0</v>
      </c>
      <c r="X67" s="1">
        <f>IF(OR(R67=5, R67=6,R67=7),1,0)</f>
        <v>0</v>
      </c>
      <c r="Y67" s="1">
        <f>IF(OR(B67="Action",C67="Action", D67="Action",E67="Action",F67="Action",G67="Action"),1,0)</f>
        <v>0</v>
      </c>
      <c r="Z67" s="1">
        <f>IF(OR($B67="Comedy",$C67="Comedy",$D67="Comedy",$E67="Comedy",$F67="Comedy",$G67="Comedy"),1,0)</f>
        <v>1</v>
      </c>
      <c r="AA67" s="1">
        <f>IF(OR($B67="Drama",$C67="Drama",$D67="Drama",$E67="Drama",$F67="Drama",$G67="Drama"),1,0)</f>
        <v>1</v>
      </c>
      <c r="AB67" s="1">
        <f>IF(OR($B67="Documentary",$C67="Documentary",$D67="Documentary",$E67="Documentary",$F67="Documentary",$G67="Documentary"),1,0)</f>
        <v>0</v>
      </c>
      <c r="AC67" s="1">
        <f>IF(OR($B67="Romance",$C67="Romance",$D67="Romance",$E67="Romance",$F67="Romance",$G67="Romance"),1,0)</f>
        <v>0</v>
      </c>
      <c r="AD67" s="1">
        <f>IF(OR($B67="Family",$C67="Family",$D67="Family",$E67="Family",$F67="Family",$G67="Family"),1,0)</f>
        <v>0</v>
      </c>
      <c r="AE67" s="1">
        <f>IF($J67="PG",1,0)</f>
        <v>0</v>
      </c>
      <c r="AF67" s="1">
        <f>IF($J67="PG-13",1,0)</f>
        <v>0</v>
      </c>
      <c r="AG67" s="1">
        <f>IF($J67="R",1,0)</f>
        <v>0</v>
      </c>
      <c r="AH67" s="1">
        <f>IF($J67="Non-US",1,0)</f>
        <v>0</v>
      </c>
    </row>
    <row r="68" spans="1:34" x14ac:dyDescent="0.25">
      <c r="A68" s="4" t="s">
        <v>458</v>
      </c>
      <c r="B68" s="4" t="s">
        <v>24</v>
      </c>
      <c r="C68" s="4" t="s">
        <v>38</v>
      </c>
      <c r="D68" s="4" t="s">
        <v>70</v>
      </c>
      <c r="E68" s="4"/>
      <c r="F68" s="4"/>
      <c r="G68" s="4"/>
      <c r="H68" s="4" t="s">
        <v>457</v>
      </c>
      <c r="I68">
        <v>76</v>
      </c>
      <c r="J68" s="4" t="s">
        <v>12</v>
      </c>
      <c r="K68">
        <v>15000000</v>
      </c>
      <c r="L68" s="4" t="s">
        <v>311</v>
      </c>
      <c r="M68" s="4" t="s">
        <v>65</v>
      </c>
      <c r="N68">
        <v>16</v>
      </c>
      <c r="O68">
        <v>1237</v>
      </c>
      <c r="P68">
        <v>27404557</v>
      </c>
      <c r="Q68" s="3">
        <v>36637</v>
      </c>
      <c r="R68">
        <f>MONTH(Q68)</f>
        <v>4</v>
      </c>
      <c r="S68" s="2">
        <v>10340276</v>
      </c>
      <c r="T68" s="1">
        <f>I68</f>
        <v>76</v>
      </c>
      <c r="U68" s="1">
        <f>O68</f>
        <v>1237</v>
      </c>
      <c r="V68" s="1">
        <f>K68</f>
        <v>15000000</v>
      </c>
      <c r="W68" s="1">
        <f>IF(OR(R68=1,R68=12, R68=11),1,0)</f>
        <v>0</v>
      </c>
      <c r="X68" s="1">
        <f>IF(OR(R68=5, R68=6,R68=7),1,0)</f>
        <v>0</v>
      </c>
      <c r="Y68" s="1">
        <f>IF(OR(B68="Action",C68="Action", D68="Action",E68="Action",F68="Action",G68="Action"),1,0)</f>
        <v>0</v>
      </c>
      <c r="Z68" s="1">
        <f>IF(OR($B68="Comedy",$C68="Comedy",$D68="Comedy",$E68="Comedy",$F68="Comedy",$G68="Comedy"),1,0)</f>
        <v>0</v>
      </c>
      <c r="AA68" s="1">
        <f>IF(OR($B68="Drama",$C68="Drama",$D68="Drama",$E68="Drama",$F68="Drama",$G68="Drama"),1,0)</f>
        <v>1</v>
      </c>
      <c r="AB68" s="1">
        <f>IF(OR($B68="Documentary",$C68="Documentary",$D68="Documentary",$E68="Documentary",$F68="Documentary",$G68="Documentary"),1,0)</f>
        <v>0</v>
      </c>
      <c r="AC68" s="1">
        <f>IF(OR($B68="Romance",$C68="Romance",$D68="Romance",$E68="Romance",$F68="Romance",$G68="Romance"),1,0)</f>
        <v>1</v>
      </c>
      <c r="AD68" s="1">
        <f>IF(OR($B68="Family",$C68="Family",$D68="Family",$E68="Family",$F68="Family",$G68="Family"),1,0)</f>
        <v>0</v>
      </c>
      <c r="AE68" s="1">
        <f>IF($J68="PG",1,0)</f>
        <v>0</v>
      </c>
      <c r="AF68" s="1">
        <f>IF($J68="PG-13",1,0)</f>
        <v>1</v>
      </c>
      <c r="AG68" s="1">
        <f>IF($J68="R",1,0)</f>
        <v>0</v>
      </c>
      <c r="AH68" s="1">
        <f>IF($J68="Non-US",1,0)</f>
        <v>0</v>
      </c>
    </row>
    <row r="69" spans="1:34" x14ac:dyDescent="0.25">
      <c r="A69" s="4" t="s">
        <v>188</v>
      </c>
      <c r="B69" s="4" t="s">
        <v>24</v>
      </c>
      <c r="C69" s="4" t="s">
        <v>19</v>
      </c>
      <c r="D69" s="4" t="s">
        <v>104</v>
      </c>
      <c r="E69" s="4" t="s">
        <v>20</v>
      </c>
      <c r="F69" s="4"/>
      <c r="G69" s="4"/>
      <c r="H69" s="4" t="s">
        <v>138</v>
      </c>
      <c r="I69">
        <v>143</v>
      </c>
      <c r="J69" s="4" t="s">
        <v>17</v>
      </c>
      <c r="K69">
        <v>45000000</v>
      </c>
      <c r="L69" s="4" t="s">
        <v>46</v>
      </c>
      <c r="M69" s="4" t="s">
        <v>45</v>
      </c>
      <c r="N69">
        <v>8</v>
      </c>
      <c r="O69">
        <v>1275</v>
      </c>
      <c r="P69">
        <v>19689083</v>
      </c>
      <c r="Q69" s="3">
        <v>36910</v>
      </c>
      <c r="R69">
        <f>MONTH(Q69)</f>
        <v>1</v>
      </c>
      <c r="S69" s="2">
        <v>7437045</v>
      </c>
      <c r="T69" s="1">
        <f>I69</f>
        <v>143</v>
      </c>
      <c r="U69" s="1">
        <f>O69</f>
        <v>1275</v>
      </c>
      <c r="V69" s="1">
        <f>K69</f>
        <v>45000000</v>
      </c>
      <c r="W69" s="1">
        <f>IF(OR(R69=1,R69=12, R69=11),1,0)</f>
        <v>1</v>
      </c>
      <c r="X69" s="1">
        <f>IF(OR(R69=5, R69=6,R69=7),1,0)</f>
        <v>0</v>
      </c>
      <c r="Y69" s="1">
        <f>IF(OR(B69="Action",C69="Action", D69="Action",E69="Action",F69="Action",G69="Action"),1,0)</f>
        <v>0</v>
      </c>
      <c r="Z69" s="1">
        <f>IF(OR($B69="Comedy",$C69="Comedy",$D69="Comedy",$E69="Comedy",$F69="Comedy",$G69="Comedy"),1,0)</f>
        <v>0</v>
      </c>
      <c r="AA69" s="1">
        <f>IF(OR($B69="Drama",$C69="Drama",$D69="Drama",$E69="Drama",$F69="Drama",$G69="Drama"),1,0)</f>
        <v>1</v>
      </c>
      <c r="AB69" s="1">
        <f>IF(OR($B69="Documentary",$C69="Documentary",$D69="Documentary",$E69="Documentary",$F69="Documentary",$G69="Documentary"),1,0)</f>
        <v>0</v>
      </c>
      <c r="AC69" s="1">
        <f>IF(OR($B69="Romance",$C69="Romance",$D69="Romance",$E69="Romance",$F69="Romance",$G69="Romance"),1,0)</f>
        <v>0</v>
      </c>
      <c r="AD69" s="1">
        <f>IF(OR($B69="Family",$C69="Family",$D69="Family",$E69="Family",$F69="Family",$G69="Family"),1,0)</f>
        <v>0</v>
      </c>
      <c r="AE69" s="1">
        <f>IF($J69="PG",1,0)</f>
        <v>0</v>
      </c>
      <c r="AF69" s="1">
        <f>IF($J69="PG-13",1,0)</f>
        <v>0</v>
      </c>
      <c r="AG69" s="1">
        <f>IF($J69="R",1,0)</f>
        <v>1</v>
      </c>
      <c r="AH69" s="1">
        <f>IF($J69="Non-US",1,0)</f>
        <v>0</v>
      </c>
    </row>
    <row r="70" spans="1:34" x14ac:dyDescent="0.25">
      <c r="A70" s="4" t="s">
        <v>511</v>
      </c>
      <c r="B70" s="4" t="s">
        <v>20</v>
      </c>
      <c r="C70" s="4" t="s">
        <v>24</v>
      </c>
      <c r="D70" s="4" t="s">
        <v>19</v>
      </c>
      <c r="E70" s="4"/>
      <c r="F70" s="4"/>
      <c r="G70" s="4"/>
      <c r="H70" s="4" t="s">
        <v>100</v>
      </c>
      <c r="I70">
        <v>141</v>
      </c>
      <c r="J70" s="4" t="s">
        <v>17</v>
      </c>
      <c r="K70">
        <v>9000000</v>
      </c>
      <c r="L70" s="4" t="s">
        <v>65</v>
      </c>
      <c r="M70" s="4" t="s">
        <v>510</v>
      </c>
      <c r="N70">
        <v>7</v>
      </c>
      <c r="O70">
        <v>1335</v>
      </c>
      <c r="P70">
        <v>16741836</v>
      </c>
      <c r="Q70" s="3">
        <v>36574</v>
      </c>
      <c r="R70">
        <f>MONTH(Q70)</f>
        <v>2</v>
      </c>
      <c r="S70" s="2">
        <v>7934602</v>
      </c>
      <c r="T70" s="1">
        <f>I70</f>
        <v>141</v>
      </c>
      <c r="U70" s="1">
        <f>O70</f>
        <v>1335</v>
      </c>
      <c r="V70" s="1">
        <f>K70</f>
        <v>9000000</v>
      </c>
      <c r="W70" s="1">
        <f>IF(OR(R70=1,R70=12, R70=11),1,0)</f>
        <v>0</v>
      </c>
      <c r="X70" s="1">
        <f>IF(OR(R70=5, R70=6,R70=7),1,0)</f>
        <v>0</v>
      </c>
      <c r="Y70" s="1">
        <f>IF(OR(B70="Action",C70="Action", D70="Action",E70="Action",F70="Action",G70="Action"),1,0)</f>
        <v>0</v>
      </c>
      <c r="Z70" s="1">
        <f>IF(OR($B70="Comedy",$C70="Comedy",$D70="Comedy",$E70="Comedy",$F70="Comedy",$G70="Comedy"),1,0)</f>
        <v>0</v>
      </c>
      <c r="AA70" s="1">
        <f>IF(OR($B70="Drama",$C70="Drama",$D70="Drama",$E70="Drama",$F70="Drama",$G70="Drama"),1,0)</f>
        <v>1</v>
      </c>
      <c r="AB70" s="1">
        <f>IF(OR($B70="Documentary",$C70="Documentary",$D70="Documentary",$E70="Documentary",$F70="Documentary",$G70="Documentary"),1,0)</f>
        <v>0</v>
      </c>
      <c r="AC70" s="1">
        <f>IF(OR($B70="Romance",$C70="Romance",$D70="Romance",$E70="Romance",$F70="Romance",$G70="Romance"),1,0)</f>
        <v>0</v>
      </c>
      <c r="AD70" s="1">
        <f>IF(OR($B70="Family",$C70="Family",$D70="Family",$E70="Family",$F70="Family",$G70="Family"),1,0)</f>
        <v>0</v>
      </c>
      <c r="AE70" s="1">
        <f>IF($J70="PG",1,0)</f>
        <v>0</v>
      </c>
      <c r="AF70" s="1">
        <f>IF($J70="PG-13",1,0)</f>
        <v>0</v>
      </c>
      <c r="AG70" s="1">
        <f>IF($J70="R",1,0)</f>
        <v>1</v>
      </c>
      <c r="AH70" s="1">
        <f>IF($J70="Non-US",1,0)</f>
        <v>0</v>
      </c>
    </row>
    <row r="71" spans="1:34" x14ac:dyDescent="0.25">
      <c r="A71" s="4" t="s">
        <v>294</v>
      </c>
      <c r="B71" s="4" t="s">
        <v>4</v>
      </c>
      <c r="C71" s="4" t="s">
        <v>13</v>
      </c>
      <c r="D71" s="4"/>
      <c r="E71" s="4"/>
      <c r="F71" s="4"/>
      <c r="G71" s="4"/>
      <c r="H71" s="4" t="s">
        <v>293</v>
      </c>
      <c r="I71">
        <v>71</v>
      </c>
      <c r="J71" s="4" t="s">
        <v>17</v>
      </c>
      <c r="K71">
        <v>2000000</v>
      </c>
      <c r="L71" s="4" t="s">
        <v>292</v>
      </c>
      <c r="M71" s="4" t="s">
        <v>118</v>
      </c>
      <c r="N71">
        <v>7</v>
      </c>
      <c r="O71">
        <v>1342</v>
      </c>
      <c r="P71">
        <v>11529566</v>
      </c>
      <c r="Q71" s="3">
        <v>36819</v>
      </c>
      <c r="R71">
        <f>MONTH(Q71)</f>
        <v>10</v>
      </c>
      <c r="S71" s="2">
        <v>4950371</v>
      </c>
      <c r="T71" s="1">
        <f>I71</f>
        <v>71</v>
      </c>
      <c r="U71" s="1">
        <f>O71</f>
        <v>1342</v>
      </c>
      <c r="V71" s="1">
        <f>K71</f>
        <v>2000000</v>
      </c>
      <c r="W71" s="1">
        <f>IF(OR(R71=1,R71=12, R71=11),1,0)</f>
        <v>0</v>
      </c>
      <c r="X71" s="1">
        <f>IF(OR(R71=5, R71=6,R71=7),1,0)</f>
        <v>0</v>
      </c>
      <c r="Y71" s="1">
        <f>IF(OR(B71="Action",C71="Action", D71="Action",E71="Action",F71="Action",G71="Action"),1,0)</f>
        <v>1</v>
      </c>
      <c r="Z71" s="1">
        <f>IF(OR($B71="Comedy",$C71="Comedy",$D71="Comedy",$E71="Comedy",$F71="Comedy",$G71="Comedy"),1,0)</f>
        <v>1</v>
      </c>
      <c r="AA71" s="1">
        <f>IF(OR($B71="Drama",$C71="Drama",$D71="Drama",$E71="Drama",$F71="Drama",$G71="Drama"),1,0)</f>
        <v>0</v>
      </c>
      <c r="AB71" s="1">
        <f>IF(OR($B71="Documentary",$C71="Documentary",$D71="Documentary",$E71="Documentary",$F71="Documentary",$G71="Documentary"),1,0)</f>
        <v>0</v>
      </c>
      <c r="AC71" s="1">
        <f>IF(OR($B71="Romance",$C71="Romance",$D71="Romance",$E71="Romance",$F71="Romance",$G71="Romance"),1,0)</f>
        <v>0</v>
      </c>
      <c r="AD71" s="1">
        <f>IF(OR($B71="Family",$C71="Family",$D71="Family",$E71="Family",$F71="Family",$G71="Family"),1,0)</f>
        <v>0</v>
      </c>
      <c r="AE71" s="1">
        <f>IF($J71="PG",1,0)</f>
        <v>0</v>
      </c>
      <c r="AF71" s="1">
        <f>IF($J71="PG-13",1,0)</f>
        <v>0</v>
      </c>
      <c r="AG71" s="1">
        <f>IF($J71="R",1,0)</f>
        <v>1</v>
      </c>
      <c r="AH71" s="1">
        <f>IF($J71="Non-US",1,0)</f>
        <v>0</v>
      </c>
    </row>
    <row r="72" spans="1:34" x14ac:dyDescent="0.25">
      <c r="A72" s="4" t="s">
        <v>135</v>
      </c>
      <c r="B72" s="4" t="s">
        <v>13</v>
      </c>
      <c r="C72" s="4" t="s">
        <v>24</v>
      </c>
      <c r="D72" s="4"/>
      <c r="E72" s="4"/>
      <c r="F72" s="4"/>
      <c r="G72" s="4"/>
      <c r="H72" s="4" t="s">
        <v>32</v>
      </c>
      <c r="I72">
        <v>52</v>
      </c>
      <c r="J72" s="4" t="s">
        <v>17</v>
      </c>
      <c r="K72">
        <v>6000000</v>
      </c>
      <c r="L72" s="4" t="s">
        <v>76</v>
      </c>
      <c r="M72" s="4" t="s">
        <v>76</v>
      </c>
      <c r="N72">
        <v>8</v>
      </c>
      <c r="O72">
        <v>1378</v>
      </c>
      <c r="P72">
        <v>27139034</v>
      </c>
      <c r="Q72" s="3">
        <v>36973</v>
      </c>
      <c r="R72">
        <f>MONTH(Q72)</f>
        <v>3</v>
      </c>
      <c r="S72" s="2">
        <v>12501608</v>
      </c>
      <c r="T72" s="1">
        <f>I72</f>
        <v>52</v>
      </c>
      <c r="U72" s="1">
        <f>O72</f>
        <v>1378</v>
      </c>
      <c r="V72" s="1">
        <f>K72</f>
        <v>6000000</v>
      </c>
      <c r="W72" s="1">
        <f>IF(OR(R72=1,R72=12, R72=11),1,0)</f>
        <v>0</v>
      </c>
      <c r="X72" s="1">
        <f>IF(OR(R72=5, R72=6,R72=7),1,0)</f>
        <v>0</v>
      </c>
      <c r="Y72" s="1">
        <f>IF(OR(B72="Action",C72="Action", D72="Action",E72="Action",F72="Action",G72="Action"),1,0)</f>
        <v>0</v>
      </c>
      <c r="Z72" s="1">
        <f>IF(OR($B72="Comedy",$C72="Comedy",$D72="Comedy",$E72="Comedy",$F72="Comedy",$G72="Comedy"),1,0)</f>
        <v>1</v>
      </c>
      <c r="AA72" s="1">
        <f>IF(OR($B72="Drama",$C72="Drama",$D72="Drama",$E72="Drama",$F72="Drama",$G72="Drama"),1,0)</f>
        <v>1</v>
      </c>
      <c r="AB72" s="1">
        <f>IF(OR($B72="Documentary",$C72="Documentary",$D72="Documentary",$E72="Documentary",$F72="Documentary",$G72="Documentary"),1,0)</f>
        <v>0</v>
      </c>
      <c r="AC72" s="1">
        <f>IF(OR($B72="Romance",$C72="Romance",$D72="Romance",$E72="Romance",$F72="Romance",$G72="Romance"),1,0)</f>
        <v>0</v>
      </c>
      <c r="AD72" s="1">
        <f>IF(OR($B72="Family",$C72="Family",$D72="Family",$E72="Family",$F72="Family",$G72="Family"),1,0)</f>
        <v>0</v>
      </c>
      <c r="AE72" s="1">
        <f>IF($J72="PG",1,0)</f>
        <v>0</v>
      </c>
      <c r="AF72" s="1">
        <f>IF($J72="PG-13",1,0)</f>
        <v>0</v>
      </c>
      <c r="AG72" s="1">
        <f>IF($J72="R",1,0)</f>
        <v>1</v>
      </c>
      <c r="AH72" s="1">
        <f>IF($J72="Non-US",1,0)</f>
        <v>0</v>
      </c>
    </row>
    <row r="73" spans="1:34" x14ac:dyDescent="0.25">
      <c r="A73" s="4" t="s">
        <v>338</v>
      </c>
      <c r="B73" s="4" t="s">
        <v>13</v>
      </c>
      <c r="C73" s="4" t="s">
        <v>20</v>
      </c>
      <c r="D73" s="4" t="s">
        <v>19</v>
      </c>
      <c r="E73" s="4" t="s">
        <v>24</v>
      </c>
      <c r="F73" s="4" t="s">
        <v>38</v>
      </c>
      <c r="G73" s="4"/>
      <c r="H73" s="4" t="s">
        <v>337</v>
      </c>
      <c r="I73">
        <v>175</v>
      </c>
      <c r="J73" s="4" t="s">
        <v>17</v>
      </c>
      <c r="K73">
        <v>24000000</v>
      </c>
      <c r="L73" s="4" t="s">
        <v>336</v>
      </c>
      <c r="M73" s="4" t="s">
        <v>303</v>
      </c>
      <c r="N73">
        <v>12</v>
      </c>
      <c r="O73">
        <v>1459</v>
      </c>
      <c r="P73">
        <v>25087503</v>
      </c>
      <c r="Q73" s="3">
        <v>36777</v>
      </c>
      <c r="R73">
        <f>MONTH(Q73)</f>
        <v>9</v>
      </c>
      <c r="S73" s="2">
        <v>8893781</v>
      </c>
      <c r="T73" s="1">
        <f>I73</f>
        <v>175</v>
      </c>
      <c r="U73" s="1">
        <f>O73</f>
        <v>1459</v>
      </c>
      <c r="V73" s="1">
        <f>K73</f>
        <v>24000000</v>
      </c>
      <c r="W73" s="1">
        <f>IF(OR(R73=1,R73=12, R73=11),1,0)</f>
        <v>0</v>
      </c>
      <c r="X73" s="1">
        <f>IF(OR(R73=5, R73=6,R73=7),1,0)</f>
        <v>0</v>
      </c>
      <c r="Y73" s="1">
        <f>IF(OR(B73="Action",C73="Action", D73="Action",E73="Action",F73="Action",G73="Action"),1,0)</f>
        <v>0</v>
      </c>
      <c r="Z73" s="1">
        <f>IF(OR($B73="Comedy",$C73="Comedy",$D73="Comedy",$E73="Comedy",$F73="Comedy",$G73="Comedy"),1,0)</f>
        <v>1</v>
      </c>
      <c r="AA73" s="1">
        <f>IF(OR($B73="Drama",$C73="Drama",$D73="Drama",$E73="Drama",$F73="Drama",$G73="Drama"),1,0)</f>
        <v>1</v>
      </c>
      <c r="AB73" s="1">
        <f>IF(OR($B73="Documentary",$C73="Documentary",$D73="Documentary",$E73="Documentary",$F73="Documentary",$G73="Documentary"),1,0)</f>
        <v>0</v>
      </c>
      <c r="AC73" s="1">
        <f>IF(OR($B73="Romance",$C73="Romance",$D73="Romance",$E73="Romance",$F73="Romance",$G73="Romance"),1,0)</f>
        <v>1</v>
      </c>
      <c r="AD73" s="1">
        <f>IF(OR($B73="Family",$C73="Family",$D73="Family",$E73="Family",$F73="Family",$G73="Family"),1,0)</f>
        <v>0</v>
      </c>
      <c r="AE73" s="1">
        <f>IF($J73="PG",1,0)</f>
        <v>0</v>
      </c>
      <c r="AF73" s="1">
        <f>IF($J73="PG-13",1,0)</f>
        <v>0</v>
      </c>
      <c r="AG73" s="1">
        <f>IF($J73="R",1,0)</f>
        <v>1</v>
      </c>
      <c r="AH73" s="1">
        <f>IF($J73="Non-US",1,0)</f>
        <v>0</v>
      </c>
    </row>
    <row r="74" spans="1:34" x14ac:dyDescent="0.25">
      <c r="A74" s="4" t="s">
        <v>199</v>
      </c>
      <c r="B74" s="4" t="s">
        <v>24</v>
      </c>
      <c r="C74" s="4" t="s">
        <v>198</v>
      </c>
      <c r="D74" s="4"/>
      <c r="E74" s="4"/>
      <c r="F74" s="4"/>
      <c r="G74" s="4"/>
      <c r="H74" s="4" t="s">
        <v>197</v>
      </c>
      <c r="I74">
        <v>91</v>
      </c>
      <c r="J74" s="4" t="s">
        <v>12</v>
      </c>
      <c r="K74">
        <v>45000000</v>
      </c>
      <c r="L74" s="4" t="s">
        <v>53</v>
      </c>
      <c r="M74" s="4" t="s">
        <v>86</v>
      </c>
      <c r="N74">
        <v>7</v>
      </c>
      <c r="O74">
        <v>1483</v>
      </c>
      <c r="P74">
        <v>15499292</v>
      </c>
      <c r="Q74" s="3">
        <v>36885</v>
      </c>
      <c r="R74">
        <f>MONTH(Q74)</f>
        <v>12</v>
      </c>
      <c r="S74" s="2">
        <v>4176466</v>
      </c>
      <c r="T74" s="1">
        <f>I74</f>
        <v>91</v>
      </c>
      <c r="U74" s="1">
        <f>O74</f>
        <v>1483</v>
      </c>
      <c r="V74" s="1">
        <f>K74</f>
        <v>45000000</v>
      </c>
      <c r="W74" s="1">
        <f>IF(OR(R74=1,R74=12, R74=11),1,0)</f>
        <v>1</v>
      </c>
      <c r="X74" s="1">
        <f>IF(OR(R74=5, R74=6,R74=7),1,0)</f>
        <v>0</v>
      </c>
      <c r="Y74" s="1">
        <f>IF(OR(B74="Action",C74="Action", D74="Action",E74="Action",F74="Action",G74="Action"),1,0)</f>
        <v>0</v>
      </c>
      <c r="Z74" s="1">
        <f>IF(OR($B74="Comedy",$C74="Comedy",$D74="Comedy",$E74="Comedy",$F74="Comedy",$G74="Comedy"),1,0)</f>
        <v>0</v>
      </c>
      <c r="AA74" s="1">
        <f>IF(OR($B74="Drama",$C74="Drama",$D74="Drama",$E74="Drama",$F74="Drama",$G74="Drama"),1,0)</f>
        <v>1</v>
      </c>
      <c r="AB74" s="1">
        <f>IF(OR($B74="Documentary",$C74="Documentary",$D74="Documentary",$E74="Documentary",$F74="Documentary",$G74="Documentary"),1,0)</f>
        <v>0</v>
      </c>
      <c r="AC74" s="1">
        <f>IF(OR($B74="Romance",$C74="Romance",$D74="Romance",$E74="Romance",$F74="Romance",$G74="Romance"),1,0)</f>
        <v>0</v>
      </c>
      <c r="AD74" s="1">
        <f>IF(OR($B74="Family",$C74="Family",$D74="Family",$E74="Family",$F74="Family",$G74="Family"),1,0)</f>
        <v>0</v>
      </c>
      <c r="AE74" s="1">
        <f>IF($J74="PG",1,0)</f>
        <v>0</v>
      </c>
      <c r="AF74" s="1">
        <f>IF($J74="PG-13",1,0)</f>
        <v>1</v>
      </c>
      <c r="AG74" s="1">
        <f>IF($J74="R",1,0)</f>
        <v>0</v>
      </c>
      <c r="AH74" s="1">
        <f>IF($J74="Non-US",1,0)</f>
        <v>0</v>
      </c>
    </row>
    <row r="75" spans="1:34" x14ac:dyDescent="0.25">
      <c r="A75" s="4" t="s">
        <v>297</v>
      </c>
      <c r="B75" s="4" t="s">
        <v>13</v>
      </c>
      <c r="C75" s="4" t="s">
        <v>38</v>
      </c>
      <c r="D75" s="4" t="s">
        <v>24</v>
      </c>
      <c r="E75" s="4"/>
      <c r="F75" s="4"/>
      <c r="G75" s="4"/>
      <c r="H75" s="4" t="s">
        <v>81</v>
      </c>
      <c r="I75">
        <v>119</v>
      </c>
      <c r="J75" s="4" t="s">
        <v>17</v>
      </c>
      <c r="K75">
        <v>12000000</v>
      </c>
      <c r="L75" s="4" t="s">
        <v>296</v>
      </c>
      <c r="M75" s="4" t="s">
        <v>285</v>
      </c>
      <c r="N75">
        <v>9</v>
      </c>
      <c r="O75">
        <v>1489</v>
      </c>
      <c r="P75">
        <v>13035329</v>
      </c>
      <c r="Q75" s="3">
        <v>36812</v>
      </c>
      <c r="R75">
        <f>MONTH(Q75)</f>
        <v>10</v>
      </c>
      <c r="S75" s="2">
        <v>6620388</v>
      </c>
      <c r="T75" s="1">
        <f>I75</f>
        <v>119</v>
      </c>
      <c r="U75" s="1">
        <f>O75</f>
        <v>1489</v>
      </c>
      <c r="V75" s="1">
        <f>K75</f>
        <v>12000000</v>
      </c>
      <c r="W75" s="1">
        <f>IF(OR(R75=1,R75=12, R75=11),1,0)</f>
        <v>0</v>
      </c>
      <c r="X75" s="1">
        <f>IF(OR(R75=5, R75=6,R75=7),1,0)</f>
        <v>0</v>
      </c>
      <c r="Y75" s="1">
        <f>IF(OR(B75="Action",C75="Action", D75="Action",E75="Action",F75="Action",G75="Action"),1,0)</f>
        <v>0</v>
      </c>
      <c r="Z75" s="1">
        <f>IF(OR($B75="Comedy",$C75="Comedy",$D75="Comedy",$E75="Comedy",$F75="Comedy",$G75="Comedy"),1,0)</f>
        <v>1</v>
      </c>
      <c r="AA75" s="1">
        <f>IF(OR($B75="Drama",$C75="Drama",$D75="Drama",$E75="Drama",$F75="Drama",$G75="Drama"),1,0)</f>
        <v>1</v>
      </c>
      <c r="AB75" s="1">
        <f>IF(OR($B75="Documentary",$C75="Documentary",$D75="Documentary",$E75="Documentary",$F75="Documentary",$G75="Documentary"),1,0)</f>
        <v>0</v>
      </c>
      <c r="AC75" s="1">
        <f>IF(OR($B75="Romance",$C75="Romance",$D75="Romance",$E75="Romance",$F75="Romance",$G75="Romance"),1,0)</f>
        <v>1</v>
      </c>
      <c r="AD75" s="1">
        <f>IF(OR($B75="Family",$C75="Family",$D75="Family",$E75="Family",$F75="Family",$G75="Family"),1,0)</f>
        <v>0</v>
      </c>
      <c r="AE75" s="1">
        <f>IF($J75="PG",1,0)</f>
        <v>0</v>
      </c>
      <c r="AF75" s="1">
        <f>IF($J75="PG-13",1,0)</f>
        <v>0</v>
      </c>
      <c r="AG75" s="1">
        <f>IF($J75="R",1,0)</f>
        <v>1</v>
      </c>
      <c r="AH75" s="1">
        <f>IF($J75="Non-US",1,0)</f>
        <v>0</v>
      </c>
    </row>
    <row r="76" spans="1:34" x14ac:dyDescent="0.25">
      <c r="A76" s="4" t="s">
        <v>432</v>
      </c>
      <c r="B76" s="4" t="s">
        <v>24</v>
      </c>
      <c r="C76" s="4" t="s">
        <v>91</v>
      </c>
      <c r="D76" s="4"/>
      <c r="E76" s="4"/>
      <c r="F76" s="4"/>
      <c r="G76" s="4"/>
      <c r="H76" s="4" t="s">
        <v>183</v>
      </c>
      <c r="I76">
        <v>82</v>
      </c>
      <c r="J76" s="4" t="s">
        <v>12</v>
      </c>
      <c r="K76">
        <v>18000000</v>
      </c>
      <c r="L76" s="4" t="s">
        <v>53</v>
      </c>
      <c r="M76" s="4" t="s">
        <v>30</v>
      </c>
      <c r="N76">
        <v>11</v>
      </c>
      <c r="O76">
        <v>1506</v>
      </c>
      <c r="P76">
        <v>17148184</v>
      </c>
      <c r="Q76" s="3">
        <v>36658</v>
      </c>
      <c r="R76">
        <f>MONTH(Q76)</f>
        <v>5</v>
      </c>
      <c r="S76" s="2">
        <v>5861284</v>
      </c>
      <c r="T76" s="1">
        <f>I76</f>
        <v>82</v>
      </c>
      <c r="U76" s="1">
        <f>O76</f>
        <v>1506</v>
      </c>
      <c r="V76" s="1">
        <f>K76</f>
        <v>18000000</v>
      </c>
      <c r="W76" s="1">
        <f>IF(OR(R76=1,R76=12, R76=11),1,0)</f>
        <v>0</v>
      </c>
      <c r="X76" s="1">
        <f>IF(OR(R76=5, R76=6,R76=7),1,0)</f>
        <v>1</v>
      </c>
      <c r="Y76" s="1">
        <f>IF(OR(B76="Action",C76="Action", D76="Action",E76="Action",F76="Action",G76="Action"),1,0)</f>
        <v>0</v>
      </c>
      <c r="Z76" s="1">
        <f>IF(OR($B76="Comedy",$C76="Comedy",$D76="Comedy",$E76="Comedy",$F76="Comedy",$G76="Comedy"),1,0)</f>
        <v>0</v>
      </c>
      <c r="AA76" s="1">
        <f>IF(OR($B76="Drama",$C76="Drama",$D76="Drama",$E76="Drama",$F76="Drama",$G76="Drama"),1,0)</f>
        <v>1</v>
      </c>
      <c r="AB76" s="1">
        <f>IF(OR($B76="Documentary",$C76="Documentary",$D76="Documentary",$E76="Documentary",$F76="Documentary",$G76="Documentary"),1,0)</f>
        <v>0</v>
      </c>
      <c r="AC76" s="1">
        <f>IF(OR($B76="Romance",$C76="Romance",$D76="Romance",$E76="Romance",$F76="Romance",$G76="Romance"),1,0)</f>
        <v>0</v>
      </c>
      <c r="AD76" s="1">
        <f>IF(OR($B76="Family",$C76="Family",$D76="Family",$E76="Family",$F76="Family",$G76="Family"),1,0)</f>
        <v>0</v>
      </c>
      <c r="AE76" s="1">
        <f>IF($J76="PG",1,0)</f>
        <v>0</v>
      </c>
      <c r="AF76" s="1">
        <f>IF($J76="PG-13",1,0)</f>
        <v>1</v>
      </c>
      <c r="AG76" s="1">
        <f>IF($J76="R",1,0)</f>
        <v>0</v>
      </c>
      <c r="AH76" s="1">
        <f>IF($J76="Non-US",1,0)</f>
        <v>0</v>
      </c>
    </row>
    <row r="77" spans="1:34" x14ac:dyDescent="0.25">
      <c r="A77" s="4" t="s">
        <v>140</v>
      </c>
      <c r="B77" s="4" t="s">
        <v>4</v>
      </c>
      <c r="C77" s="4" t="s">
        <v>24</v>
      </c>
      <c r="D77" s="4" t="s">
        <v>139</v>
      </c>
      <c r="E77" s="4" t="s">
        <v>20</v>
      </c>
      <c r="F77" s="4" t="s">
        <v>37</v>
      </c>
      <c r="G77" s="4"/>
      <c r="H77" s="4" t="s">
        <v>138</v>
      </c>
      <c r="I77">
        <v>170</v>
      </c>
      <c r="J77" s="4" t="s">
        <v>17</v>
      </c>
      <c r="K77">
        <v>70000000</v>
      </c>
      <c r="L77" s="4" t="s">
        <v>137</v>
      </c>
      <c r="M77" s="4" t="s">
        <v>136</v>
      </c>
      <c r="N77">
        <v>12</v>
      </c>
      <c r="O77">
        <v>1509</v>
      </c>
      <c r="P77">
        <v>51290525</v>
      </c>
      <c r="Q77" s="3">
        <v>36966</v>
      </c>
      <c r="R77">
        <f>MONTH(Q77)</f>
        <v>3</v>
      </c>
      <c r="S77" s="2">
        <v>17795824</v>
      </c>
      <c r="T77" s="1">
        <f>I77</f>
        <v>170</v>
      </c>
      <c r="U77" s="1">
        <f>O77</f>
        <v>1509</v>
      </c>
      <c r="V77" s="1">
        <f>K77</f>
        <v>70000000</v>
      </c>
      <c r="W77" s="1">
        <f>IF(OR(R77=1,R77=12, R77=11),1,0)</f>
        <v>0</v>
      </c>
      <c r="X77" s="1">
        <f>IF(OR(R77=5, R77=6,R77=7),1,0)</f>
        <v>0</v>
      </c>
      <c r="Y77" s="1">
        <f>IF(OR(B77="Action",C77="Action", D77="Action",E77="Action",F77="Action",G77="Action"),1,0)</f>
        <v>1</v>
      </c>
      <c r="Z77" s="1">
        <f>IF(OR($B77="Comedy",$C77="Comedy",$D77="Comedy",$E77="Comedy",$F77="Comedy",$G77="Comedy"),1,0)</f>
        <v>0</v>
      </c>
      <c r="AA77" s="1">
        <f>IF(OR($B77="Drama",$C77="Drama",$D77="Drama",$E77="Drama",$F77="Drama",$G77="Drama"),1,0)</f>
        <v>1</v>
      </c>
      <c r="AB77" s="1">
        <f>IF(OR($B77="Documentary",$C77="Documentary",$D77="Documentary",$E77="Documentary",$F77="Documentary",$G77="Documentary"),1,0)</f>
        <v>0</v>
      </c>
      <c r="AC77" s="1">
        <f>IF(OR($B77="Romance",$C77="Romance",$D77="Romance",$E77="Romance",$F77="Romance",$G77="Romance"),1,0)</f>
        <v>0</v>
      </c>
      <c r="AD77" s="1">
        <f>IF(OR($B77="Family",$C77="Family",$D77="Family",$E77="Family",$F77="Family",$G77="Family"),1,0)</f>
        <v>0</v>
      </c>
      <c r="AE77" s="1">
        <f>IF($J77="PG",1,0)</f>
        <v>0</v>
      </c>
      <c r="AF77" s="1">
        <f>IF($J77="PG-13",1,0)</f>
        <v>0</v>
      </c>
      <c r="AG77" s="1">
        <f>IF($J77="R",1,0)</f>
        <v>1</v>
      </c>
      <c r="AH77" s="1">
        <f>IF($J77="Non-US",1,0)</f>
        <v>0</v>
      </c>
    </row>
    <row r="78" spans="1:34" x14ac:dyDescent="0.25">
      <c r="A78" s="4" t="s">
        <v>349</v>
      </c>
      <c r="B78" s="4" t="s">
        <v>19</v>
      </c>
      <c r="C78" s="4" t="s">
        <v>13</v>
      </c>
      <c r="D78" s="4"/>
      <c r="E78" s="4"/>
      <c r="F78" s="4"/>
      <c r="G78" s="4"/>
      <c r="H78" s="4"/>
      <c r="I78">
        <v>67</v>
      </c>
      <c r="J78" s="4" t="s">
        <v>12</v>
      </c>
      <c r="K78">
        <v>23000000</v>
      </c>
      <c r="L78" s="4" t="s">
        <v>348</v>
      </c>
      <c r="M78" s="4" t="s">
        <v>0</v>
      </c>
      <c r="N78">
        <v>6</v>
      </c>
      <c r="O78">
        <v>1510</v>
      </c>
      <c r="P78">
        <v>12859183</v>
      </c>
      <c r="Q78" s="3">
        <v>36763</v>
      </c>
      <c r="R78">
        <f>MONTH(Q78)</f>
        <v>8</v>
      </c>
      <c r="S78" s="2">
        <v>5500513</v>
      </c>
      <c r="T78" s="1">
        <f>I78</f>
        <v>67</v>
      </c>
      <c r="U78" s="1">
        <f>O78</f>
        <v>1510</v>
      </c>
      <c r="V78" s="1">
        <f>K78</f>
        <v>23000000</v>
      </c>
      <c r="W78" s="1">
        <f>IF(OR(R78=1,R78=12, R78=11),1,0)</f>
        <v>0</v>
      </c>
      <c r="X78" s="1">
        <f>IF(OR(R78=5, R78=6,R78=7),1,0)</f>
        <v>0</v>
      </c>
      <c r="Y78" s="1">
        <f>IF(OR(B78="Action",C78="Action", D78="Action",E78="Action",F78="Action",G78="Action"),1,0)</f>
        <v>0</v>
      </c>
      <c r="Z78" s="1">
        <f>IF(OR($B78="Comedy",$C78="Comedy",$D78="Comedy",$E78="Comedy",$F78="Comedy",$G78="Comedy"),1,0)</f>
        <v>1</v>
      </c>
      <c r="AA78" s="1">
        <f>IF(OR($B78="Drama",$C78="Drama",$D78="Drama",$E78="Drama",$F78="Drama",$G78="Drama"),1,0)</f>
        <v>0</v>
      </c>
      <c r="AB78" s="1">
        <f>IF(OR($B78="Documentary",$C78="Documentary",$D78="Documentary",$E78="Documentary",$F78="Documentary",$G78="Documentary"),1,0)</f>
        <v>0</v>
      </c>
      <c r="AC78" s="1">
        <f>IF(OR($B78="Romance",$C78="Romance",$D78="Romance",$E78="Romance",$F78="Romance",$G78="Romance"),1,0)</f>
        <v>0</v>
      </c>
      <c r="AD78" s="1">
        <f>IF(OR($B78="Family",$C78="Family",$D78="Family",$E78="Family",$F78="Family",$G78="Family"),1,0)</f>
        <v>0</v>
      </c>
      <c r="AE78" s="1">
        <f>IF($J78="PG",1,0)</f>
        <v>0</v>
      </c>
      <c r="AF78" s="1">
        <f>IF($J78="PG-13",1,0)</f>
        <v>1</v>
      </c>
      <c r="AG78" s="1">
        <f>IF($J78="R",1,0)</f>
        <v>0</v>
      </c>
      <c r="AH78" s="1">
        <f>IF($J78="Non-US",1,0)</f>
        <v>0</v>
      </c>
    </row>
    <row r="79" spans="1:34" x14ac:dyDescent="0.25">
      <c r="A79" s="4" t="s">
        <v>78</v>
      </c>
      <c r="B79" s="4" t="s">
        <v>60</v>
      </c>
      <c r="C79" s="4" t="s">
        <v>20</v>
      </c>
      <c r="D79" s="4"/>
      <c r="E79" s="4"/>
      <c r="F79" s="4"/>
      <c r="G79" s="4"/>
      <c r="H79" s="4"/>
      <c r="I79">
        <v>61</v>
      </c>
      <c r="J79" s="4" t="s">
        <v>17</v>
      </c>
      <c r="K79">
        <v>5000000</v>
      </c>
      <c r="L79" s="4" t="s">
        <v>77</v>
      </c>
      <c r="M79" s="4" t="s">
        <v>76</v>
      </c>
      <c r="N79">
        <v>3</v>
      </c>
      <c r="O79">
        <v>1514</v>
      </c>
      <c r="P79">
        <v>6511615</v>
      </c>
      <c r="Q79" s="3">
        <v>37008</v>
      </c>
      <c r="R79">
        <f>MONTH(Q79)</f>
        <v>4</v>
      </c>
      <c r="S79" s="2">
        <v>3887435</v>
      </c>
      <c r="T79" s="1">
        <f>I79</f>
        <v>61</v>
      </c>
      <c r="U79" s="1">
        <f>O79</f>
        <v>1514</v>
      </c>
      <c r="V79" s="1">
        <f>K79</f>
        <v>5000000</v>
      </c>
      <c r="W79" s="1">
        <f>IF(OR(R79=1,R79=12, R79=11),1,0)</f>
        <v>0</v>
      </c>
      <c r="X79" s="1">
        <f>IF(OR(R79=5, R79=6,R79=7),1,0)</f>
        <v>0</v>
      </c>
      <c r="Y79" s="1">
        <f>IF(OR(B79="Action",C79="Action", D79="Action",E79="Action",F79="Action",G79="Action"),1,0)</f>
        <v>0</v>
      </c>
      <c r="Z79" s="1">
        <f>IF(OR($B79="Comedy",$C79="Comedy",$D79="Comedy",$E79="Comedy",$F79="Comedy",$G79="Comedy"),1,0)</f>
        <v>0</v>
      </c>
      <c r="AA79" s="1">
        <f>IF(OR($B79="Drama",$C79="Drama",$D79="Drama",$E79="Drama",$F79="Drama",$G79="Drama"),1,0)</f>
        <v>0</v>
      </c>
      <c r="AB79" s="1">
        <f>IF(OR($B79="Documentary",$C79="Documentary",$D79="Documentary",$E79="Documentary",$F79="Documentary",$G79="Documentary"),1,0)</f>
        <v>0</v>
      </c>
      <c r="AC79" s="1">
        <f>IF(OR($B79="Romance",$C79="Romance",$D79="Romance",$E79="Romance",$F79="Romance",$G79="Romance"),1,0)</f>
        <v>0</v>
      </c>
      <c r="AD79" s="1">
        <f>IF(OR($B79="Family",$C79="Family",$D79="Family",$E79="Family",$F79="Family",$G79="Family"),1,0)</f>
        <v>0</v>
      </c>
      <c r="AE79" s="1">
        <f>IF($J79="PG",1,0)</f>
        <v>0</v>
      </c>
      <c r="AF79" s="1">
        <f>IF($J79="PG-13",1,0)</f>
        <v>0</v>
      </c>
      <c r="AG79" s="1">
        <f>IF($J79="R",1,0)</f>
        <v>1</v>
      </c>
      <c r="AH79" s="1">
        <f>IF($J79="Non-US",1,0)</f>
        <v>0</v>
      </c>
    </row>
    <row r="80" spans="1:34" x14ac:dyDescent="0.25">
      <c r="A80" s="4" t="s">
        <v>339</v>
      </c>
      <c r="B80" s="4" t="s">
        <v>19</v>
      </c>
      <c r="C80" s="4" t="s">
        <v>20</v>
      </c>
      <c r="D80" s="4"/>
      <c r="E80" s="4"/>
      <c r="F80" s="4"/>
      <c r="G80" s="4"/>
      <c r="H80" s="4"/>
      <c r="I80">
        <v>122</v>
      </c>
      <c r="J80" s="4" t="s">
        <v>17</v>
      </c>
      <c r="K80">
        <v>21000000</v>
      </c>
      <c r="L80" s="4" t="s">
        <v>285</v>
      </c>
      <c r="M80" s="4" t="s">
        <v>285</v>
      </c>
      <c r="N80">
        <v>6</v>
      </c>
      <c r="O80">
        <v>1515</v>
      </c>
      <c r="P80">
        <v>6028950</v>
      </c>
      <c r="Q80" s="3">
        <v>36777</v>
      </c>
      <c r="R80">
        <f>MONTH(Q80)</f>
        <v>9</v>
      </c>
      <c r="S80" s="2">
        <v>3035813</v>
      </c>
      <c r="T80" s="1">
        <f>I80</f>
        <v>122</v>
      </c>
      <c r="U80" s="1">
        <f>O80</f>
        <v>1515</v>
      </c>
      <c r="V80" s="1">
        <f>K80</f>
        <v>21000000</v>
      </c>
      <c r="W80" s="1">
        <f>IF(OR(R80=1,R80=12, R80=11),1,0)</f>
        <v>0</v>
      </c>
      <c r="X80" s="1">
        <f>IF(OR(R80=5, R80=6,R80=7),1,0)</f>
        <v>0</v>
      </c>
      <c r="Y80" s="1">
        <f>IF(OR(B80="Action",C80="Action", D80="Action",E80="Action",F80="Action",G80="Action"),1,0)</f>
        <v>0</v>
      </c>
      <c r="Z80" s="1">
        <f>IF(OR($B80="Comedy",$C80="Comedy",$D80="Comedy",$E80="Comedy",$F80="Comedy",$G80="Comedy"),1,0)</f>
        <v>0</v>
      </c>
      <c r="AA80" s="1">
        <f>IF(OR($B80="Drama",$C80="Drama",$D80="Drama",$E80="Drama",$F80="Drama",$G80="Drama"),1,0)</f>
        <v>0</v>
      </c>
      <c r="AB80" s="1">
        <f>IF(OR($B80="Documentary",$C80="Documentary",$D80="Documentary",$E80="Documentary",$F80="Documentary",$G80="Documentary"),1,0)</f>
        <v>0</v>
      </c>
      <c r="AC80" s="1">
        <f>IF(OR($B80="Romance",$C80="Romance",$D80="Romance",$E80="Romance",$F80="Romance",$G80="Romance"),1,0)</f>
        <v>0</v>
      </c>
      <c r="AD80" s="1">
        <f>IF(OR($B80="Family",$C80="Family",$D80="Family",$E80="Family",$F80="Family",$G80="Family"),1,0)</f>
        <v>0</v>
      </c>
      <c r="AE80" s="1">
        <f>IF($J80="PG",1,0)</f>
        <v>0</v>
      </c>
      <c r="AF80" s="1">
        <f>IF($J80="PG-13",1,0)</f>
        <v>0</v>
      </c>
      <c r="AG80" s="1">
        <f>IF($J80="R",1,0)</f>
        <v>1</v>
      </c>
      <c r="AH80" s="1">
        <f>IF($J80="Non-US",1,0)</f>
        <v>0</v>
      </c>
    </row>
    <row r="81" spans="1:34" x14ac:dyDescent="0.25">
      <c r="A81" s="4" t="s">
        <v>302</v>
      </c>
      <c r="B81" s="4" t="s">
        <v>24</v>
      </c>
      <c r="C81" s="4" t="s">
        <v>20</v>
      </c>
      <c r="D81" s="4"/>
      <c r="E81" s="4"/>
      <c r="F81" s="4"/>
      <c r="G81" s="4"/>
      <c r="H81" s="4" t="s">
        <v>301</v>
      </c>
      <c r="I81">
        <v>146</v>
      </c>
      <c r="J81" s="4" t="s">
        <v>17</v>
      </c>
      <c r="K81">
        <v>9000000</v>
      </c>
      <c r="L81" s="4" t="s">
        <v>300</v>
      </c>
      <c r="M81" s="4" t="s">
        <v>10</v>
      </c>
      <c r="N81">
        <v>16</v>
      </c>
      <c r="O81">
        <v>1516</v>
      </c>
      <c r="P81">
        <v>17872723</v>
      </c>
      <c r="Q81" s="3">
        <v>36812</v>
      </c>
      <c r="R81">
        <f>MONTH(Q81)</f>
        <v>10</v>
      </c>
      <c r="S81" s="2">
        <v>7067082</v>
      </c>
      <c r="T81" s="1">
        <f>I81</f>
        <v>146</v>
      </c>
      <c r="U81" s="1">
        <f>O81</f>
        <v>1516</v>
      </c>
      <c r="V81" s="1">
        <f>K81</f>
        <v>9000000</v>
      </c>
      <c r="W81" s="1">
        <f>IF(OR(R81=1,R81=12, R81=11),1,0)</f>
        <v>0</v>
      </c>
      <c r="X81" s="1">
        <f>IF(OR(R81=5, R81=6,R81=7),1,0)</f>
        <v>0</v>
      </c>
      <c r="Y81" s="1">
        <f>IF(OR(B81="Action",C81="Action", D81="Action",E81="Action",F81="Action",G81="Action"),1,0)</f>
        <v>0</v>
      </c>
      <c r="Z81" s="1">
        <f>IF(OR($B81="Comedy",$C81="Comedy",$D81="Comedy",$E81="Comedy",$F81="Comedy",$G81="Comedy"),1,0)</f>
        <v>0</v>
      </c>
      <c r="AA81" s="1">
        <f>IF(OR($B81="Drama",$C81="Drama",$D81="Drama",$E81="Drama",$F81="Drama",$G81="Drama"),1,0)</f>
        <v>1</v>
      </c>
      <c r="AB81" s="1">
        <f>IF(OR($B81="Documentary",$C81="Documentary",$D81="Documentary",$E81="Documentary",$F81="Documentary",$G81="Documentary"),1,0)</f>
        <v>0</v>
      </c>
      <c r="AC81" s="1">
        <f>IF(OR($B81="Romance",$C81="Romance",$D81="Romance",$E81="Romance",$F81="Romance",$G81="Romance"),1,0)</f>
        <v>0</v>
      </c>
      <c r="AD81" s="1">
        <f>IF(OR($B81="Family",$C81="Family",$D81="Family",$E81="Family",$F81="Family",$G81="Family"),1,0)</f>
        <v>0</v>
      </c>
      <c r="AE81" s="1">
        <f>IF($J81="PG",1,0)</f>
        <v>0</v>
      </c>
      <c r="AF81" s="1">
        <f>IF($J81="PG-13",1,0)</f>
        <v>0</v>
      </c>
      <c r="AG81" s="1">
        <f>IF($J81="R",1,0)</f>
        <v>1</v>
      </c>
      <c r="AH81" s="1">
        <f>IF($J81="Non-US",1,0)</f>
        <v>0</v>
      </c>
    </row>
    <row r="82" spans="1:34" x14ac:dyDescent="0.25">
      <c r="A82" s="4" t="s">
        <v>460</v>
      </c>
      <c r="B82" s="4" t="s">
        <v>24</v>
      </c>
      <c r="C82" s="4" t="s">
        <v>104</v>
      </c>
      <c r="D82" s="4" t="s">
        <v>20</v>
      </c>
      <c r="E82" s="4"/>
      <c r="F82" s="4"/>
      <c r="G82" s="4"/>
      <c r="H82" s="4" t="s">
        <v>169</v>
      </c>
      <c r="I82">
        <v>76</v>
      </c>
      <c r="J82" s="4" t="s">
        <v>17</v>
      </c>
      <c r="K82">
        <v>14000000</v>
      </c>
      <c r="L82" s="4" t="s">
        <v>459</v>
      </c>
      <c r="M82" s="4" t="s">
        <v>45</v>
      </c>
      <c r="N82">
        <v>4</v>
      </c>
      <c r="O82">
        <v>1525</v>
      </c>
      <c r="P82">
        <v>4943199</v>
      </c>
      <c r="Q82" s="3">
        <v>36637</v>
      </c>
      <c r="R82">
        <f>MONTH(Q82)</f>
        <v>4</v>
      </c>
      <c r="S82" s="2">
        <v>3197438</v>
      </c>
      <c r="T82" s="1">
        <f>I82</f>
        <v>76</v>
      </c>
      <c r="U82" s="1">
        <f>O82</f>
        <v>1525</v>
      </c>
      <c r="V82" s="1">
        <f>K82</f>
        <v>14000000</v>
      </c>
      <c r="W82" s="1">
        <f>IF(OR(R82=1,R82=12, R82=11),1,0)</f>
        <v>0</v>
      </c>
      <c r="X82" s="1">
        <f>IF(OR(R82=5, R82=6,R82=7),1,0)</f>
        <v>0</v>
      </c>
      <c r="Y82" s="1">
        <f>IF(OR(B82="Action",C82="Action", D82="Action",E82="Action",F82="Action",G82="Action"),1,0)</f>
        <v>0</v>
      </c>
      <c r="Z82" s="1">
        <f>IF(OR($B82="Comedy",$C82="Comedy",$D82="Comedy",$E82="Comedy",$F82="Comedy",$G82="Comedy"),1,0)</f>
        <v>0</v>
      </c>
      <c r="AA82" s="1">
        <f>IF(OR($B82="Drama",$C82="Drama",$D82="Drama",$E82="Drama",$F82="Drama",$G82="Drama"),1,0)</f>
        <v>1</v>
      </c>
      <c r="AB82" s="1">
        <f>IF(OR($B82="Documentary",$C82="Documentary",$D82="Documentary",$E82="Documentary",$F82="Documentary",$G82="Documentary"),1,0)</f>
        <v>0</v>
      </c>
      <c r="AC82" s="1">
        <f>IF(OR($B82="Romance",$C82="Romance",$D82="Romance",$E82="Romance",$F82="Romance",$G82="Romance"),1,0)</f>
        <v>0</v>
      </c>
      <c r="AD82" s="1">
        <f>IF(OR($B82="Family",$C82="Family",$D82="Family",$E82="Family",$F82="Family",$G82="Family"),1,0)</f>
        <v>0</v>
      </c>
      <c r="AE82" s="1">
        <f>IF($J82="PG",1,0)</f>
        <v>0</v>
      </c>
      <c r="AF82" s="1">
        <f>IF($J82="PG-13",1,0)</f>
        <v>0</v>
      </c>
      <c r="AG82" s="1">
        <f>IF($J82="R",1,0)</f>
        <v>1</v>
      </c>
      <c r="AH82" s="1">
        <f>IF($J82="Non-US",1,0)</f>
        <v>0</v>
      </c>
    </row>
    <row r="83" spans="1:34" x14ac:dyDescent="0.25">
      <c r="A83" s="4" t="s">
        <v>467</v>
      </c>
      <c r="B83" s="4" t="s">
        <v>24</v>
      </c>
      <c r="C83" s="4" t="s">
        <v>13</v>
      </c>
      <c r="D83" s="4" t="s">
        <v>19</v>
      </c>
      <c r="E83" s="4"/>
      <c r="F83" s="4"/>
      <c r="G83" s="4"/>
      <c r="H83" s="4"/>
      <c r="I83">
        <v>88</v>
      </c>
      <c r="J83" s="4" t="s">
        <v>12</v>
      </c>
      <c r="K83">
        <v>18000000</v>
      </c>
      <c r="L83" s="4" t="s">
        <v>336</v>
      </c>
      <c r="M83" s="4" t="s">
        <v>57</v>
      </c>
      <c r="N83">
        <v>4</v>
      </c>
      <c r="O83">
        <v>1538</v>
      </c>
      <c r="P83">
        <v>5597271</v>
      </c>
      <c r="Q83" s="3">
        <v>36630</v>
      </c>
      <c r="R83">
        <f>MONTH(Q83)</f>
        <v>4</v>
      </c>
      <c r="S83" s="2">
        <v>3414834</v>
      </c>
      <c r="T83" s="1">
        <f>I83</f>
        <v>88</v>
      </c>
      <c r="U83" s="1">
        <f>O83</f>
        <v>1538</v>
      </c>
      <c r="V83" s="1">
        <f>K83</f>
        <v>18000000</v>
      </c>
      <c r="W83" s="1">
        <f>IF(OR(R83=1,R83=12, R83=11),1,0)</f>
        <v>0</v>
      </c>
      <c r="X83" s="1">
        <f>IF(OR(R83=5, R83=6,R83=7),1,0)</f>
        <v>0</v>
      </c>
      <c r="Y83" s="1">
        <f>IF(OR(B83="Action",C83="Action", D83="Action",E83="Action",F83="Action",G83="Action"),1,0)</f>
        <v>0</v>
      </c>
      <c r="Z83" s="1">
        <f>IF(OR($B83="Comedy",$C83="Comedy",$D83="Comedy",$E83="Comedy",$F83="Comedy",$G83="Comedy"),1,0)</f>
        <v>1</v>
      </c>
      <c r="AA83" s="1">
        <f>IF(OR($B83="Drama",$C83="Drama",$D83="Drama",$E83="Drama",$F83="Drama",$G83="Drama"),1,0)</f>
        <v>1</v>
      </c>
      <c r="AB83" s="1">
        <f>IF(OR($B83="Documentary",$C83="Documentary",$D83="Documentary",$E83="Documentary",$F83="Documentary",$G83="Documentary"),1,0)</f>
        <v>0</v>
      </c>
      <c r="AC83" s="1">
        <f>IF(OR($B83="Romance",$C83="Romance",$D83="Romance",$E83="Romance",$F83="Romance",$G83="Romance"),1,0)</f>
        <v>0</v>
      </c>
      <c r="AD83" s="1">
        <f>IF(OR($B83="Family",$C83="Family",$D83="Family",$E83="Family",$F83="Family",$G83="Family"),1,0)</f>
        <v>0</v>
      </c>
      <c r="AE83" s="1">
        <f>IF($J83="PG",1,0)</f>
        <v>0</v>
      </c>
      <c r="AF83" s="1">
        <f>IF($J83="PG-13",1,0)</f>
        <v>1</v>
      </c>
      <c r="AG83" s="1">
        <f>IF($J83="R",1,0)</f>
        <v>0</v>
      </c>
      <c r="AH83" s="1">
        <f>IF($J83="Non-US",1,0)</f>
        <v>0</v>
      </c>
    </row>
    <row r="84" spans="1:34" x14ac:dyDescent="0.25">
      <c r="A84" s="4" t="s">
        <v>343</v>
      </c>
      <c r="B84" s="4" t="s">
        <v>4</v>
      </c>
      <c r="C84" s="4" t="s">
        <v>7</v>
      </c>
      <c r="D84" s="4"/>
      <c r="E84" s="4"/>
      <c r="F84" s="4"/>
      <c r="G84" s="4"/>
      <c r="H84" s="4"/>
      <c r="I84">
        <v>92</v>
      </c>
      <c r="J84" s="4" t="s">
        <v>17</v>
      </c>
      <c r="K84">
        <v>15000000</v>
      </c>
      <c r="L84" s="4" t="s">
        <v>118</v>
      </c>
      <c r="M84" s="4" t="s">
        <v>34</v>
      </c>
      <c r="N84">
        <v>6</v>
      </c>
      <c r="O84">
        <v>1543</v>
      </c>
      <c r="P84">
        <v>12711894</v>
      </c>
      <c r="Q84" s="3">
        <v>36770</v>
      </c>
      <c r="R84">
        <f>MONTH(Q84)</f>
        <v>9</v>
      </c>
      <c r="S84" s="2">
        <v>7138344</v>
      </c>
      <c r="T84" s="1">
        <f>I84</f>
        <v>92</v>
      </c>
      <c r="U84" s="1">
        <f>O84</f>
        <v>1543</v>
      </c>
      <c r="V84" s="1">
        <f>K84</f>
        <v>15000000</v>
      </c>
      <c r="W84" s="1">
        <f>IF(OR(R84=1,R84=12, R84=11),1,0)</f>
        <v>0</v>
      </c>
      <c r="X84" s="1">
        <f>IF(OR(R84=5, R84=6,R84=7),1,0)</f>
        <v>0</v>
      </c>
      <c r="Y84" s="1">
        <f>IF(OR(B84="Action",C84="Action", D84="Action",E84="Action",F84="Action",G84="Action"),1,0)</f>
        <v>1</v>
      </c>
      <c r="Z84" s="1">
        <f>IF(OR($B84="Comedy",$C84="Comedy",$D84="Comedy",$E84="Comedy",$F84="Comedy",$G84="Comedy"),1,0)</f>
        <v>0</v>
      </c>
      <c r="AA84" s="1">
        <f>IF(OR($B84="Drama",$C84="Drama",$D84="Drama",$E84="Drama",$F84="Drama",$G84="Drama"),1,0)</f>
        <v>0</v>
      </c>
      <c r="AB84" s="1">
        <f>IF(OR($B84="Documentary",$C84="Documentary",$D84="Documentary",$E84="Documentary",$F84="Documentary",$G84="Documentary"),1,0)</f>
        <v>0</v>
      </c>
      <c r="AC84" s="1">
        <f>IF(OR($B84="Romance",$C84="Romance",$D84="Romance",$E84="Romance",$F84="Romance",$G84="Romance"),1,0)</f>
        <v>0</v>
      </c>
      <c r="AD84" s="1">
        <f>IF(OR($B84="Family",$C84="Family",$D84="Family",$E84="Family",$F84="Family",$G84="Family"),1,0)</f>
        <v>0</v>
      </c>
      <c r="AE84" s="1">
        <f>IF($J84="PG",1,0)</f>
        <v>0</v>
      </c>
      <c r="AF84" s="1">
        <f>IF($J84="PG-13",1,0)</f>
        <v>0</v>
      </c>
      <c r="AG84" s="1">
        <f>IF($J84="R",1,0)</f>
        <v>1</v>
      </c>
      <c r="AH84" s="1">
        <f>IF($J84="Non-US",1,0)</f>
        <v>0</v>
      </c>
    </row>
    <row r="85" spans="1:34" x14ac:dyDescent="0.25">
      <c r="A85" s="4" t="s">
        <v>548</v>
      </c>
      <c r="B85" s="4" t="s">
        <v>13</v>
      </c>
      <c r="C85" s="4" t="s">
        <v>24</v>
      </c>
      <c r="D85" s="4" t="s">
        <v>70</v>
      </c>
      <c r="E85" s="4"/>
      <c r="F85" s="4"/>
      <c r="G85" s="4"/>
      <c r="H85" s="4"/>
      <c r="I85">
        <v>86</v>
      </c>
      <c r="J85" s="4" t="s">
        <v>17</v>
      </c>
      <c r="K85">
        <v>24000000</v>
      </c>
      <c r="L85" s="4" t="s">
        <v>547</v>
      </c>
      <c r="M85" s="4" t="s">
        <v>281</v>
      </c>
      <c r="N85">
        <v>3</v>
      </c>
      <c r="O85" s="5">
        <v>1556</v>
      </c>
      <c r="P85">
        <v>7985351</v>
      </c>
      <c r="Q85" s="3">
        <v>36519</v>
      </c>
      <c r="R85">
        <f>MONTH(Q85)</f>
        <v>12</v>
      </c>
      <c r="S85" s="2">
        <v>4495344</v>
      </c>
      <c r="T85" s="1">
        <f>I85</f>
        <v>86</v>
      </c>
      <c r="U85" s="1">
        <f>O85</f>
        <v>1556</v>
      </c>
      <c r="V85" s="1">
        <f>K85</f>
        <v>24000000</v>
      </c>
      <c r="W85" s="1">
        <f>IF(OR(R85=1,R85=12, R85=11),1,0)</f>
        <v>1</v>
      </c>
      <c r="X85" s="1">
        <f>IF(OR(R85=5, R85=6,R85=7),1,0)</f>
        <v>0</v>
      </c>
      <c r="Y85" s="1">
        <f>IF(OR(B85="Action",C85="Action", D85="Action",E85="Action",F85="Action",G85="Action"),1,0)</f>
        <v>0</v>
      </c>
      <c r="Z85" s="1">
        <f>IF(OR($B85="Comedy",$C85="Comedy",$D85="Comedy",$E85="Comedy",$F85="Comedy",$G85="Comedy"),1,0)</f>
        <v>1</v>
      </c>
      <c r="AA85" s="1">
        <f>IF(OR($B85="Drama",$C85="Drama",$D85="Drama",$E85="Drama",$F85="Drama",$G85="Drama"),1,0)</f>
        <v>1</v>
      </c>
      <c r="AB85" s="1">
        <f>IF(OR($B85="Documentary",$C85="Documentary",$D85="Documentary",$E85="Documentary",$F85="Documentary",$G85="Documentary"),1,0)</f>
        <v>0</v>
      </c>
      <c r="AC85" s="1">
        <f>IF(OR($B85="Romance",$C85="Romance",$D85="Romance",$E85="Romance",$F85="Romance",$G85="Romance"),1,0)</f>
        <v>0</v>
      </c>
      <c r="AD85" s="1">
        <f>IF(OR($B85="Family",$C85="Family",$D85="Family",$E85="Family",$F85="Family",$G85="Family"),1,0)</f>
        <v>0</v>
      </c>
      <c r="AE85" s="1">
        <f>IF($J85="PG",1,0)</f>
        <v>0</v>
      </c>
      <c r="AF85" s="1">
        <f>IF($J85="PG-13",1,0)</f>
        <v>0</v>
      </c>
      <c r="AG85" s="1">
        <f>IF($J85="R",1,0)</f>
        <v>1</v>
      </c>
      <c r="AH85" s="1">
        <f>IF($J85="Non-US",1,0)</f>
        <v>0</v>
      </c>
    </row>
    <row r="86" spans="1:34" x14ac:dyDescent="0.25">
      <c r="A86" s="4" t="s">
        <v>345</v>
      </c>
      <c r="B86" s="4" t="s">
        <v>13</v>
      </c>
      <c r="C86" s="4" t="s">
        <v>38</v>
      </c>
      <c r="D86" s="4"/>
      <c r="E86" s="4"/>
      <c r="F86" s="4"/>
      <c r="G86" s="4"/>
      <c r="H86" s="4" t="s">
        <v>93</v>
      </c>
      <c r="I86">
        <v>62</v>
      </c>
      <c r="J86" s="4" t="s">
        <v>315</v>
      </c>
      <c r="K86">
        <v>3000000</v>
      </c>
      <c r="L86" s="4" t="s">
        <v>344</v>
      </c>
      <c r="M86" s="4" t="s">
        <v>320</v>
      </c>
      <c r="N86">
        <v>2</v>
      </c>
      <c r="O86">
        <v>1561</v>
      </c>
      <c r="P86">
        <v>4014504</v>
      </c>
      <c r="Q86" s="3">
        <v>36770</v>
      </c>
      <c r="R86">
        <f>MONTH(Q86)</f>
        <v>9</v>
      </c>
      <c r="S86" s="2">
        <v>3190358</v>
      </c>
      <c r="T86" s="1">
        <f>I86</f>
        <v>62</v>
      </c>
      <c r="U86" s="1">
        <f>O86</f>
        <v>1561</v>
      </c>
      <c r="V86" s="1">
        <f>K86</f>
        <v>3000000</v>
      </c>
      <c r="W86" s="1">
        <f>IF(OR(R86=1,R86=12, R86=11),1,0)</f>
        <v>0</v>
      </c>
      <c r="X86" s="1">
        <f>IF(OR(R86=5, R86=6,R86=7),1,0)</f>
        <v>0</v>
      </c>
      <c r="Y86" s="1">
        <f>IF(OR(B86="Action",C86="Action", D86="Action",E86="Action",F86="Action",G86="Action"),1,0)</f>
        <v>0</v>
      </c>
      <c r="Z86" s="1">
        <f>IF(OR($B86="Comedy",$C86="Comedy",$D86="Comedy",$E86="Comedy",$F86="Comedy",$G86="Comedy"),1,0)</f>
        <v>1</v>
      </c>
      <c r="AA86" s="1">
        <f>IF(OR($B86="Drama",$C86="Drama",$D86="Drama",$E86="Drama",$F86="Drama",$G86="Drama"),1,0)</f>
        <v>0</v>
      </c>
      <c r="AB86" s="1">
        <f>IF(OR($B86="Documentary",$C86="Documentary",$D86="Documentary",$E86="Documentary",$F86="Documentary",$G86="Documentary"),1,0)</f>
        <v>0</v>
      </c>
      <c r="AC86" s="1">
        <f>IF(OR($B86="Romance",$C86="Romance",$D86="Romance",$E86="Romance",$F86="Romance",$G86="Romance"),1,0)</f>
        <v>1</v>
      </c>
      <c r="AD86" s="1">
        <f>IF(OR($B86="Family",$C86="Family",$D86="Family",$E86="Family",$F86="Family",$G86="Family"),1,0)</f>
        <v>0</v>
      </c>
      <c r="AE86" s="1">
        <f>IF($J86="PG",1,0)</f>
        <v>0</v>
      </c>
      <c r="AF86" s="1">
        <f>IF($J86="PG-13",1,0)</f>
        <v>0</v>
      </c>
      <c r="AG86" s="1">
        <f>IF($J86="R",1,0)</f>
        <v>0</v>
      </c>
      <c r="AH86" s="1">
        <f>IF($J86="Non-US",1,0)</f>
        <v>0</v>
      </c>
    </row>
    <row r="87" spans="1:34" x14ac:dyDescent="0.25">
      <c r="A87" s="4" t="s">
        <v>496</v>
      </c>
      <c r="B87" s="4" t="s">
        <v>60</v>
      </c>
      <c r="C87" s="4" t="s">
        <v>20</v>
      </c>
      <c r="D87" s="4" t="s">
        <v>104</v>
      </c>
      <c r="E87" s="4"/>
      <c r="F87" s="4"/>
      <c r="G87" s="4"/>
      <c r="H87" s="4" t="s">
        <v>47</v>
      </c>
      <c r="I87">
        <v>156</v>
      </c>
      <c r="J87" s="4" t="s">
        <v>17</v>
      </c>
      <c r="K87">
        <v>38000000</v>
      </c>
      <c r="L87" s="4" t="s">
        <v>495</v>
      </c>
      <c r="M87" s="4" t="s">
        <v>285</v>
      </c>
      <c r="N87">
        <v>8</v>
      </c>
      <c r="O87">
        <v>1586</v>
      </c>
      <c r="P87">
        <v>18430149</v>
      </c>
      <c r="Q87" s="3">
        <v>36595</v>
      </c>
      <c r="R87">
        <f>MONTH(Q87)</f>
        <v>3</v>
      </c>
      <c r="S87" s="2">
        <v>9002643</v>
      </c>
      <c r="T87" s="1">
        <f>I87</f>
        <v>156</v>
      </c>
      <c r="U87" s="1">
        <f>O87</f>
        <v>1586</v>
      </c>
      <c r="V87" s="1">
        <f>K87</f>
        <v>38000000</v>
      </c>
      <c r="W87" s="1">
        <f>IF(OR(R87=1,R87=12, R87=11),1,0)</f>
        <v>0</v>
      </c>
      <c r="X87" s="1">
        <f>IF(OR(R87=5, R87=6,R87=7),1,0)</f>
        <v>0</v>
      </c>
      <c r="Y87" s="1">
        <f>IF(OR(B87="Action",C87="Action", D87="Action",E87="Action",F87="Action",G87="Action"),1,0)</f>
        <v>0</v>
      </c>
      <c r="Z87" s="1">
        <f>IF(OR($B87="Comedy",$C87="Comedy",$D87="Comedy",$E87="Comedy",$F87="Comedy",$G87="Comedy"),1,0)</f>
        <v>0</v>
      </c>
      <c r="AA87" s="1">
        <f>IF(OR($B87="Drama",$C87="Drama",$D87="Drama",$E87="Drama",$F87="Drama",$G87="Drama"),1,0)</f>
        <v>0</v>
      </c>
      <c r="AB87" s="1">
        <f>IF(OR($B87="Documentary",$C87="Documentary",$D87="Documentary",$E87="Documentary",$F87="Documentary",$G87="Documentary"),1,0)</f>
        <v>0</v>
      </c>
      <c r="AC87" s="1">
        <f>IF(OR($B87="Romance",$C87="Romance",$D87="Romance",$E87="Romance",$F87="Romance",$G87="Romance"),1,0)</f>
        <v>0</v>
      </c>
      <c r="AD87" s="1">
        <f>IF(OR($B87="Family",$C87="Family",$D87="Family",$E87="Family",$F87="Family",$G87="Family"),1,0)</f>
        <v>0</v>
      </c>
      <c r="AE87" s="1">
        <f>IF($J87="PG",1,0)</f>
        <v>0</v>
      </c>
      <c r="AF87" s="1">
        <f>IF($J87="PG-13",1,0)</f>
        <v>0</v>
      </c>
      <c r="AG87" s="1">
        <f>IF($J87="R",1,0)</f>
        <v>1</v>
      </c>
      <c r="AH87" s="1">
        <f>IF($J87="Non-US",1,0)</f>
        <v>0</v>
      </c>
    </row>
    <row r="88" spans="1:34" x14ac:dyDescent="0.25">
      <c r="A88" s="4" t="s">
        <v>98</v>
      </c>
      <c r="B88" s="4" t="s">
        <v>13</v>
      </c>
      <c r="C88" s="4" t="s">
        <v>6</v>
      </c>
      <c r="D88" s="4"/>
      <c r="E88" s="4"/>
      <c r="F88" s="4"/>
      <c r="G88" s="4"/>
      <c r="H88" s="4"/>
      <c r="I88">
        <v>66</v>
      </c>
      <c r="J88" s="4" t="s">
        <v>12</v>
      </c>
      <c r="K88">
        <v>40000000</v>
      </c>
      <c r="L88" s="4" t="s">
        <v>97</v>
      </c>
      <c r="M88" s="4" t="s">
        <v>0</v>
      </c>
      <c r="N88">
        <v>4</v>
      </c>
      <c r="O88">
        <v>1590</v>
      </c>
      <c r="P88">
        <v>4703234</v>
      </c>
      <c r="Q88" s="3">
        <v>36987</v>
      </c>
      <c r="R88">
        <f>MONTH(Q88)</f>
        <v>4</v>
      </c>
      <c r="S88" s="2">
        <v>3072759</v>
      </c>
      <c r="T88" s="1">
        <f>I88</f>
        <v>66</v>
      </c>
      <c r="U88" s="1">
        <f>O88</f>
        <v>1590</v>
      </c>
      <c r="V88" s="1">
        <f>K88</f>
        <v>40000000</v>
      </c>
      <c r="W88" s="1">
        <f>IF(OR(R88=1,R88=12, R88=11),1,0)</f>
        <v>0</v>
      </c>
      <c r="X88" s="1">
        <f>IF(OR(R88=5, R88=6,R88=7),1,0)</f>
        <v>0</v>
      </c>
      <c r="Y88" s="1">
        <f>IF(OR(B88="Action",C88="Action", D88="Action",E88="Action",F88="Action",G88="Action"),1,0)</f>
        <v>0</v>
      </c>
      <c r="Z88" s="1">
        <f>IF(OR($B88="Comedy",$C88="Comedy",$D88="Comedy",$E88="Comedy",$F88="Comedy",$G88="Comedy"),1,0)</f>
        <v>1</v>
      </c>
      <c r="AA88" s="1">
        <f>IF(OR($B88="Drama",$C88="Drama",$D88="Drama",$E88="Drama",$F88="Drama",$G88="Drama"),1,0)</f>
        <v>0</v>
      </c>
      <c r="AB88" s="1">
        <f>IF(OR($B88="Documentary",$C88="Documentary",$D88="Documentary",$E88="Documentary",$F88="Documentary",$G88="Documentary"),1,0)</f>
        <v>0</v>
      </c>
      <c r="AC88" s="1">
        <f>IF(OR($B88="Romance",$C88="Romance",$D88="Romance",$E88="Romance",$F88="Romance",$G88="Romance"),1,0)</f>
        <v>0</v>
      </c>
      <c r="AD88" s="1">
        <f>IF(OR($B88="Family",$C88="Family",$D88="Family",$E88="Family",$F88="Family",$G88="Family"),1,0)</f>
        <v>0</v>
      </c>
      <c r="AE88" s="1">
        <f>IF($J88="PG",1,0)</f>
        <v>0</v>
      </c>
      <c r="AF88" s="1">
        <f>IF($J88="PG-13",1,0)</f>
        <v>1</v>
      </c>
      <c r="AG88" s="1">
        <f>IF($J88="R",1,0)</f>
        <v>0</v>
      </c>
      <c r="AH88" s="1">
        <f>IF($J88="Non-US",1,0)</f>
        <v>0</v>
      </c>
    </row>
    <row r="89" spans="1:34" x14ac:dyDescent="0.25">
      <c r="A89" s="4" t="s">
        <v>89</v>
      </c>
      <c r="B89" s="4" t="s">
        <v>13</v>
      </c>
      <c r="C89" s="4" t="s">
        <v>24</v>
      </c>
      <c r="D89" s="4" t="s">
        <v>38</v>
      </c>
      <c r="E89" s="4"/>
      <c r="F89" s="4"/>
      <c r="G89" s="4"/>
      <c r="H89" s="4" t="s">
        <v>88</v>
      </c>
      <c r="I89">
        <v>176</v>
      </c>
      <c r="J89" s="4" t="s">
        <v>17</v>
      </c>
      <c r="K89">
        <v>26000000</v>
      </c>
      <c r="L89" s="4" t="s">
        <v>87</v>
      </c>
      <c r="M89" s="4" t="s">
        <v>86</v>
      </c>
      <c r="N89">
        <v>16</v>
      </c>
      <c r="O89">
        <v>1611</v>
      </c>
      <c r="P89">
        <v>71453533</v>
      </c>
      <c r="Q89" s="3">
        <v>36994</v>
      </c>
      <c r="R89">
        <f>MONTH(Q89)</f>
        <v>4</v>
      </c>
      <c r="S89" s="2">
        <v>15132235</v>
      </c>
      <c r="T89" s="1">
        <f>I89</f>
        <v>176</v>
      </c>
      <c r="U89" s="1">
        <f>O89</f>
        <v>1611</v>
      </c>
      <c r="V89" s="1">
        <f>K89</f>
        <v>26000000</v>
      </c>
      <c r="W89" s="1">
        <f>IF(OR(R89=1,R89=12, R89=11),1,0)</f>
        <v>0</v>
      </c>
      <c r="X89" s="1">
        <f>IF(OR(R89=5, R89=6,R89=7),1,0)</f>
        <v>0</v>
      </c>
      <c r="Y89" s="1">
        <f>IF(OR(B89="Action",C89="Action", D89="Action",E89="Action",F89="Action",G89="Action"),1,0)</f>
        <v>0</v>
      </c>
      <c r="Z89" s="1">
        <f>IF(OR($B89="Comedy",$C89="Comedy",$D89="Comedy",$E89="Comedy",$F89="Comedy",$G89="Comedy"),1,0)</f>
        <v>1</v>
      </c>
      <c r="AA89" s="1">
        <f>IF(OR($B89="Drama",$C89="Drama",$D89="Drama",$E89="Drama",$F89="Drama",$G89="Drama"),1,0)</f>
        <v>1</v>
      </c>
      <c r="AB89" s="1">
        <f>IF(OR($B89="Documentary",$C89="Documentary",$D89="Documentary",$E89="Documentary",$F89="Documentary",$G89="Documentary"),1,0)</f>
        <v>0</v>
      </c>
      <c r="AC89" s="1">
        <f>IF(OR($B89="Romance",$C89="Romance",$D89="Romance",$E89="Romance",$F89="Romance",$G89="Romance"),1,0)</f>
        <v>1</v>
      </c>
      <c r="AD89" s="1">
        <f>IF(OR($B89="Family",$C89="Family",$D89="Family",$E89="Family",$F89="Family",$G89="Family"),1,0)</f>
        <v>0</v>
      </c>
      <c r="AE89" s="1">
        <f>IF($J89="PG",1,0)</f>
        <v>0</v>
      </c>
      <c r="AF89" s="1">
        <f>IF($J89="PG-13",1,0)</f>
        <v>0</v>
      </c>
      <c r="AG89" s="1">
        <f>IF($J89="R",1,0)</f>
        <v>1</v>
      </c>
      <c r="AH89" s="1">
        <f>IF($J89="Non-US",1,0)</f>
        <v>0</v>
      </c>
    </row>
    <row r="90" spans="1:34" x14ac:dyDescent="0.25">
      <c r="A90" s="4" t="s">
        <v>193</v>
      </c>
      <c r="B90" s="4" t="s">
        <v>4</v>
      </c>
      <c r="C90" s="4" t="s">
        <v>13</v>
      </c>
      <c r="D90" s="4" t="s">
        <v>19</v>
      </c>
      <c r="E90" s="4" t="s">
        <v>20</v>
      </c>
      <c r="F90" s="4"/>
      <c r="G90" s="4"/>
      <c r="H90" s="4"/>
      <c r="I90">
        <v>50</v>
      </c>
      <c r="J90" s="4" t="s">
        <v>12</v>
      </c>
      <c r="K90">
        <v>24000000</v>
      </c>
      <c r="L90" s="4" t="s">
        <v>192</v>
      </c>
      <c r="M90" s="4" t="s">
        <v>0</v>
      </c>
      <c r="N90">
        <v>13</v>
      </c>
      <c r="O90">
        <v>1631</v>
      </c>
      <c r="P90">
        <v>29701277</v>
      </c>
      <c r="Q90" s="3">
        <v>36903</v>
      </c>
      <c r="R90">
        <f>MONTH(Q90)</f>
        <v>1</v>
      </c>
      <c r="S90" s="2">
        <v>13070833</v>
      </c>
      <c r="T90" s="1">
        <f>I90</f>
        <v>50</v>
      </c>
      <c r="U90" s="1">
        <f>O90</f>
        <v>1631</v>
      </c>
      <c r="V90" s="1">
        <f>K90</f>
        <v>24000000</v>
      </c>
      <c r="W90" s="1">
        <f>IF(OR(R90=1,R90=12, R90=11),1,0)</f>
        <v>1</v>
      </c>
      <c r="X90" s="1">
        <f>IF(OR(R90=5, R90=6,R90=7),1,0)</f>
        <v>0</v>
      </c>
      <c r="Y90" s="1">
        <f>IF(OR(B90="Action",C90="Action", D90="Action",E90="Action",F90="Action",G90="Action"),1,0)</f>
        <v>1</v>
      </c>
      <c r="Z90" s="1">
        <f>IF(OR($B90="Comedy",$C90="Comedy",$D90="Comedy",$E90="Comedy",$F90="Comedy",$G90="Comedy"),1,0)</f>
        <v>1</v>
      </c>
      <c r="AA90" s="1">
        <f>IF(OR($B90="Drama",$C90="Drama",$D90="Drama",$E90="Drama",$F90="Drama",$G90="Drama"),1,0)</f>
        <v>0</v>
      </c>
      <c r="AB90" s="1">
        <f>IF(OR($B90="Documentary",$C90="Documentary",$D90="Documentary",$E90="Documentary",$F90="Documentary",$G90="Documentary"),1,0)</f>
        <v>0</v>
      </c>
      <c r="AC90" s="1">
        <f>IF(OR($B90="Romance",$C90="Romance",$D90="Romance",$E90="Romance",$F90="Romance",$G90="Romance"),1,0)</f>
        <v>0</v>
      </c>
      <c r="AD90" s="1">
        <f>IF(OR($B90="Family",$C90="Family",$D90="Family",$E90="Family",$F90="Family",$G90="Family"),1,0)</f>
        <v>0</v>
      </c>
      <c r="AE90" s="1">
        <f>IF($J90="PG",1,0)</f>
        <v>0</v>
      </c>
      <c r="AF90" s="1">
        <f>IF($J90="PG-13",1,0)</f>
        <v>1</v>
      </c>
      <c r="AG90" s="1">
        <f>IF($J90="R",1,0)</f>
        <v>0</v>
      </c>
      <c r="AH90" s="1">
        <f>IF($J90="Non-US",1,0)</f>
        <v>0</v>
      </c>
    </row>
    <row r="91" spans="1:34" x14ac:dyDescent="0.25">
      <c r="A91" s="4" t="s">
        <v>484</v>
      </c>
      <c r="B91" s="4" t="s">
        <v>24</v>
      </c>
      <c r="C91" s="4" t="s">
        <v>38</v>
      </c>
      <c r="D91" s="4"/>
      <c r="E91" s="4"/>
      <c r="F91" s="4"/>
      <c r="G91" s="4"/>
      <c r="H91" s="4" t="s">
        <v>81</v>
      </c>
      <c r="I91">
        <v>55</v>
      </c>
      <c r="J91" s="4" t="s">
        <v>12</v>
      </c>
      <c r="K91">
        <v>15000000</v>
      </c>
      <c r="L91" s="4" t="s">
        <v>121</v>
      </c>
      <c r="M91" s="4" t="s">
        <v>40</v>
      </c>
      <c r="N91">
        <v>5</v>
      </c>
      <c r="O91">
        <v>1712</v>
      </c>
      <c r="P91">
        <v>10367651</v>
      </c>
      <c r="Q91" s="3">
        <v>36609</v>
      </c>
      <c r="R91">
        <f>MONTH(Q91)</f>
        <v>3</v>
      </c>
      <c r="S91" s="2">
        <v>5716351</v>
      </c>
      <c r="T91" s="1">
        <f>I91</f>
        <v>55</v>
      </c>
      <c r="U91" s="1">
        <f>O91</f>
        <v>1712</v>
      </c>
      <c r="V91" s="1">
        <f>K91</f>
        <v>15000000</v>
      </c>
      <c r="W91" s="1">
        <f>IF(OR(R91=1,R91=12, R91=11),1,0)</f>
        <v>0</v>
      </c>
      <c r="X91" s="1">
        <f>IF(OR(R91=5, R91=6,R91=7),1,0)</f>
        <v>0</v>
      </c>
      <c r="Y91" s="1">
        <f>IF(OR(B91="Action",C91="Action", D91="Action",E91="Action",F91="Action",G91="Action"),1,0)</f>
        <v>0</v>
      </c>
      <c r="Z91" s="1">
        <f>IF(OR($B91="Comedy",$C91="Comedy",$D91="Comedy",$E91="Comedy",$F91="Comedy",$G91="Comedy"),1,0)</f>
        <v>0</v>
      </c>
      <c r="AA91" s="1">
        <f>IF(OR($B91="Drama",$C91="Drama",$D91="Drama",$E91="Drama",$F91="Drama",$G91="Drama"),1,0)</f>
        <v>1</v>
      </c>
      <c r="AB91" s="1">
        <f>IF(OR($B91="Documentary",$C91="Documentary",$D91="Documentary",$E91="Documentary",$F91="Documentary",$G91="Documentary"),1,0)</f>
        <v>0</v>
      </c>
      <c r="AC91" s="1">
        <f>IF(OR($B91="Romance",$C91="Romance",$D91="Romance",$E91="Romance",$F91="Romance",$G91="Romance"),1,0)</f>
        <v>1</v>
      </c>
      <c r="AD91" s="1">
        <f>IF(OR($B91="Family",$C91="Family",$D91="Family",$E91="Family",$F91="Family",$G91="Family"),1,0)</f>
        <v>0</v>
      </c>
      <c r="AE91" s="1">
        <f>IF($J91="PG",1,0)</f>
        <v>0</v>
      </c>
      <c r="AF91" s="1">
        <f>IF($J91="PG-13",1,0)</f>
        <v>1</v>
      </c>
      <c r="AG91" s="1">
        <f>IF($J91="R",1,0)</f>
        <v>0</v>
      </c>
      <c r="AH91" s="1">
        <f>IF($J91="Non-US",1,0)</f>
        <v>0</v>
      </c>
    </row>
    <row r="92" spans="1:34" x14ac:dyDescent="0.25">
      <c r="A92" s="4" t="s">
        <v>164</v>
      </c>
      <c r="B92" s="4" t="s">
        <v>8</v>
      </c>
      <c r="C92" s="4" t="s">
        <v>6</v>
      </c>
      <c r="D92" s="4" t="s">
        <v>13</v>
      </c>
      <c r="E92" s="4"/>
      <c r="F92" s="4"/>
      <c r="G92" s="4"/>
      <c r="H92" s="4" t="s">
        <v>81</v>
      </c>
      <c r="I92">
        <v>84</v>
      </c>
      <c r="J92" s="4" t="s">
        <v>12</v>
      </c>
      <c r="K92">
        <v>75000000</v>
      </c>
      <c r="L92" s="4" t="s">
        <v>163</v>
      </c>
      <c r="M92" s="4" t="s">
        <v>40</v>
      </c>
      <c r="N92">
        <v>4</v>
      </c>
      <c r="O92">
        <v>1722</v>
      </c>
      <c r="P92">
        <v>5262193</v>
      </c>
      <c r="Q92" s="3">
        <v>36945</v>
      </c>
      <c r="R92">
        <f>MONTH(Q92)</f>
        <v>2</v>
      </c>
      <c r="S92" s="2">
        <v>3212597</v>
      </c>
      <c r="T92" s="1">
        <f>I92</f>
        <v>84</v>
      </c>
      <c r="U92" s="1">
        <f>O92</f>
        <v>1722</v>
      </c>
      <c r="V92" s="1">
        <f>K92</f>
        <v>75000000</v>
      </c>
      <c r="W92" s="1">
        <f>IF(OR(R92=1,R92=12, R92=11),1,0)</f>
        <v>0</v>
      </c>
      <c r="X92" s="1">
        <f>IF(OR(R92=5, R92=6,R92=7),1,0)</f>
        <v>0</v>
      </c>
      <c r="Y92" s="1">
        <f>IF(OR(B92="Action",C92="Action", D92="Action",E92="Action",F92="Action",G92="Action"),1,0)</f>
        <v>0</v>
      </c>
      <c r="Z92" s="1">
        <f>IF(OR($B92="Comedy",$C92="Comedy",$D92="Comedy",$E92="Comedy",$F92="Comedy",$G92="Comedy"),1,0)</f>
        <v>1</v>
      </c>
      <c r="AA92" s="1">
        <f>IF(OR($B92="Drama",$C92="Drama",$D92="Drama",$E92="Drama",$F92="Drama",$G92="Drama"),1,0)</f>
        <v>0</v>
      </c>
      <c r="AB92" s="1">
        <f>IF(OR($B92="Documentary",$C92="Documentary",$D92="Documentary",$E92="Documentary",$F92="Documentary",$G92="Documentary"),1,0)</f>
        <v>0</v>
      </c>
      <c r="AC92" s="1">
        <f>IF(OR($B92="Romance",$C92="Romance",$D92="Romance",$E92="Romance",$F92="Romance",$G92="Romance"),1,0)</f>
        <v>0</v>
      </c>
      <c r="AD92" s="1">
        <f>IF(OR($B92="Family",$C92="Family",$D92="Family",$E92="Family",$F92="Family",$G92="Family"),1,0)</f>
        <v>0</v>
      </c>
      <c r="AE92" s="1">
        <f>IF($J92="PG",1,0)</f>
        <v>0</v>
      </c>
      <c r="AF92" s="1">
        <f>IF($J92="PG-13",1,0)</f>
        <v>1</v>
      </c>
      <c r="AG92" s="1">
        <f>IF($J92="R",1,0)</f>
        <v>0</v>
      </c>
      <c r="AH92" s="1">
        <f>IF($J92="Non-US",1,0)</f>
        <v>0</v>
      </c>
    </row>
    <row r="93" spans="1:34" x14ac:dyDescent="0.25">
      <c r="A93" s="4" t="s">
        <v>153</v>
      </c>
      <c r="B93" s="4" t="s">
        <v>13</v>
      </c>
      <c r="C93" s="4" t="s">
        <v>43</v>
      </c>
      <c r="D93" s="4" t="s">
        <v>38</v>
      </c>
      <c r="E93" s="4"/>
      <c r="F93" s="4"/>
      <c r="G93" s="4"/>
      <c r="H93" s="4"/>
      <c r="I93">
        <v>68</v>
      </c>
      <c r="J93" s="4" t="s">
        <v>12</v>
      </c>
      <c r="K93">
        <v>10000000</v>
      </c>
      <c r="L93" s="4" t="s">
        <v>152</v>
      </c>
      <c r="M93" s="4" t="s">
        <v>86</v>
      </c>
      <c r="N93">
        <v>4</v>
      </c>
      <c r="O93">
        <v>1742</v>
      </c>
      <c r="P93">
        <v>11408232</v>
      </c>
      <c r="Q93" s="3">
        <v>36959</v>
      </c>
      <c r="R93">
        <f>MONTH(Q93)</f>
        <v>3</v>
      </c>
      <c r="S93" s="2">
        <v>5220486</v>
      </c>
      <c r="T93" s="1">
        <f>I93</f>
        <v>68</v>
      </c>
      <c r="U93" s="1">
        <f>O93</f>
        <v>1742</v>
      </c>
      <c r="V93" s="1">
        <f>K93</f>
        <v>10000000</v>
      </c>
      <c r="W93" s="1">
        <f>IF(OR(R93=1,R93=12, R93=11),1,0)</f>
        <v>0</v>
      </c>
      <c r="X93" s="1">
        <f>IF(OR(R93=5, R93=6,R93=7),1,0)</f>
        <v>0</v>
      </c>
      <c r="Y93" s="1">
        <f>IF(OR(B93="Action",C93="Action", D93="Action",E93="Action",F93="Action",G93="Action"),1,0)</f>
        <v>0</v>
      </c>
      <c r="Z93" s="1">
        <f>IF(OR($B93="Comedy",$C93="Comedy",$D93="Comedy",$E93="Comedy",$F93="Comedy",$G93="Comedy"),1,0)</f>
        <v>1</v>
      </c>
      <c r="AA93" s="1">
        <f>IF(OR($B93="Drama",$C93="Drama",$D93="Drama",$E93="Drama",$F93="Drama",$G93="Drama"),1,0)</f>
        <v>0</v>
      </c>
      <c r="AB93" s="1">
        <f>IF(OR($B93="Documentary",$C93="Documentary",$D93="Documentary",$E93="Documentary",$F93="Documentary",$G93="Documentary"),1,0)</f>
        <v>0</v>
      </c>
      <c r="AC93" s="1">
        <f>IF(OR($B93="Romance",$C93="Romance",$D93="Romance",$E93="Romance",$F93="Romance",$G93="Romance"),1,0)</f>
        <v>1</v>
      </c>
      <c r="AD93" s="1">
        <f>IF(OR($B93="Family",$C93="Family",$D93="Family",$E93="Family",$F93="Family",$G93="Family"),1,0)</f>
        <v>0</v>
      </c>
      <c r="AE93" s="1">
        <f>IF($J93="PG",1,0)</f>
        <v>0</v>
      </c>
      <c r="AF93" s="1">
        <f>IF($J93="PG-13",1,0)</f>
        <v>1</v>
      </c>
      <c r="AG93" s="1">
        <f>IF($J93="R",1,0)</f>
        <v>0</v>
      </c>
      <c r="AH93" s="1">
        <f>IF($J93="Non-US",1,0)</f>
        <v>0</v>
      </c>
    </row>
    <row r="94" spans="1:34" x14ac:dyDescent="0.25">
      <c r="A94" s="4" t="s">
        <v>526</v>
      </c>
      <c r="B94" s="4" t="s">
        <v>20</v>
      </c>
      <c r="C94" s="4" t="s">
        <v>104</v>
      </c>
      <c r="D94" s="4"/>
      <c r="E94" s="4"/>
      <c r="F94" s="4"/>
      <c r="G94" s="4"/>
      <c r="H94" s="4" t="s">
        <v>183</v>
      </c>
      <c r="I94">
        <v>117</v>
      </c>
      <c r="J94" s="4" t="s">
        <v>17</v>
      </c>
      <c r="K94">
        <v>15000000</v>
      </c>
      <c r="L94" s="4" t="s">
        <v>320</v>
      </c>
      <c r="M94" s="4" t="s">
        <v>525</v>
      </c>
      <c r="N94">
        <v>6</v>
      </c>
      <c r="O94">
        <v>1751</v>
      </c>
      <c r="P94">
        <v>16487714</v>
      </c>
      <c r="Q94" s="3">
        <v>36553</v>
      </c>
      <c r="R94">
        <f>MONTH(Q94)</f>
        <v>1</v>
      </c>
      <c r="S94" s="2">
        <v>7800008</v>
      </c>
      <c r="T94" s="1">
        <f>I94</f>
        <v>117</v>
      </c>
      <c r="U94" s="1">
        <f>O94</f>
        <v>1751</v>
      </c>
      <c r="V94" s="1">
        <f>K94</f>
        <v>15000000</v>
      </c>
      <c r="W94" s="1">
        <f>IF(OR(R94=1,R94=12, R94=11),1,0)</f>
        <v>1</v>
      </c>
      <c r="X94" s="1">
        <f>IF(OR(R94=5, R94=6,R94=7),1,0)</f>
        <v>0</v>
      </c>
      <c r="Y94" s="1">
        <f>IF(OR(B94="Action",C94="Action", D94="Action",E94="Action",F94="Action",G94="Action"),1,0)</f>
        <v>0</v>
      </c>
      <c r="Z94" s="1">
        <f>IF(OR($B94="Comedy",$C94="Comedy",$D94="Comedy",$E94="Comedy",$F94="Comedy",$G94="Comedy"),1,0)</f>
        <v>0</v>
      </c>
      <c r="AA94" s="1">
        <f>IF(OR($B94="Drama",$C94="Drama",$D94="Drama",$E94="Drama",$F94="Drama",$G94="Drama"),1,0)</f>
        <v>0</v>
      </c>
      <c r="AB94" s="1">
        <f>IF(OR($B94="Documentary",$C94="Documentary",$D94="Documentary",$E94="Documentary",$F94="Documentary",$G94="Documentary"),1,0)</f>
        <v>0</v>
      </c>
      <c r="AC94" s="1">
        <f>IF(OR($B94="Romance",$C94="Romance",$D94="Romance",$E94="Romance",$F94="Romance",$G94="Romance"),1,0)</f>
        <v>0</v>
      </c>
      <c r="AD94" s="1">
        <f>IF(OR($B94="Family",$C94="Family",$D94="Family",$E94="Family",$F94="Family",$G94="Family"),1,0)</f>
        <v>0</v>
      </c>
      <c r="AE94" s="1">
        <f>IF($J94="PG",1,0)</f>
        <v>0</v>
      </c>
      <c r="AF94" s="1">
        <f>IF($J94="PG-13",1,0)</f>
        <v>0</v>
      </c>
      <c r="AG94" s="1">
        <f>IF($J94="R",1,0)</f>
        <v>1</v>
      </c>
      <c r="AH94" s="1">
        <f>IF($J94="Non-US",1,0)</f>
        <v>0</v>
      </c>
    </row>
    <row r="95" spans="1:34" x14ac:dyDescent="0.25">
      <c r="A95" s="4" t="s">
        <v>433</v>
      </c>
      <c r="B95" s="4" t="s">
        <v>13</v>
      </c>
      <c r="C95" s="4"/>
      <c r="D95" s="4"/>
      <c r="E95" s="4"/>
      <c r="F95" s="4"/>
      <c r="G95" s="4"/>
      <c r="H95" s="4"/>
      <c r="I95">
        <v>41</v>
      </c>
      <c r="J95" s="4" t="s">
        <v>12</v>
      </c>
      <c r="K95">
        <v>10000000</v>
      </c>
      <c r="L95" s="4" t="s">
        <v>161</v>
      </c>
      <c r="M95" s="4" t="s">
        <v>390</v>
      </c>
      <c r="N95">
        <v>4</v>
      </c>
      <c r="O95">
        <v>1759</v>
      </c>
      <c r="P95">
        <v>7027345</v>
      </c>
      <c r="Q95" s="3">
        <v>36658</v>
      </c>
      <c r="R95">
        <f>MONTH(Q95)</f>
        <v>5</v>
      </c>
      <c r="S95" s="2">
        <v>4291115</v>
      </c>
      <c r="T95" s="1">
        <f>I95</f>
        <v>41</v>
      </c>
      <c r="U95" s="1">
        <f>O95</f>
        <v>1759</v>
      </c>
      <c r="V95" s="1">
        <f>K95</f>
        <v>10000000</v>
      </c>
      <c r="W95" s="1">
        <f>IF(OR(R95=1,R95=12, R95=11),1,0)</f>
        <v>0</v>
      </c>
      <c r="X95" s="1">
        <f>IF(OR(R95=5, R95=6,R95=7),1,0)</f>
        <v>1</v>
      </c>
      <c r="Y95" s="1">
        <f>IF(OR(B95="Action",C95="Action", D95="Action",E95="Action",F95="Action",G95="Action"),1,0)</f>
        <v>0</v>
      </c>
      <c r="Z95" s="1">
        <f>IF(OR($B95="Comedy",$C95="Comedy",$D95="Comedy",$E95="Comedy",$F95="Comedy",$G95="Comedy"),1,0)</f>
        <v>1</v>
      </c>
      <c r="AA95" s="1">
        <f>IF(OR($B95="Drama",$C95="Drama",$D95="Drama",$E95="Drama",$F95="Drama",$G95="Drama"),1,0)</f>
        <v>0</v>
      </c>
      <c r="AB95" s="1">
        <f>IF(OR($B95="Documentary",$C95="Documentary",$D95="Documentary",$E95="Documentary",$F95="Documentary",$G95="Documentary"),1,0)</f>
        <v>0</v>
      </c>
      <c r="AC95" s="1">
        <f>IF(OR($B95="Romance",$C95="Romance",$D95="Romance",$E95="Romance",$F95="Romance",$G95="Romance"),1,0)</f>
        <v>0</v>
      </c>
      <c r="AD95" s="1">
        <f>IF(OR($B95="Family",$C95="Family",$D95="Family",$E95="Family",$F95="Family",$G95="Family"),1,0)</f>
        <v>0</v>
      </c>
      <c r="AE95" s="1">
        <f>IF($J95="PG",1,0)</f>
        <v>0</v>
      </c>
      <c r="AF95" s="1">
        <f>IF($J95="PG-13",1,0)</f>
        <v>1</v>
      </c>
      <c r="AG95" s="1">
        <f>IF($J95="R",1,0)</f>
        <v>0</v>
      </c>
      <c r="AH95" s="1">
        <f>IF($J95="Non-US",1,0)</f>
        <v>0</v>
      </c>
    </row>
    <row r="96" spans="1:34" x14ac:dyDescent="0.25">
      <c r="A96" s="4" t="s">
        <v>314</v>
      </c>
      <c r="B96" s="4" t="s">
        <v>5</v>
      </c>
      <c r="C96" s="4" t="s">
        <v>8</v>
      </c>
      <c r="D96" s="4" t="s">
        <v>4</v>
      </c>
      <c r="E96" s="4" t="s">
        <v>6</v>
      </c>
      <c r="F96" s="4"/>
      <c r="G96" s="4"/>
      <c r="H96" s="4"/>
      <c r="I96">
        <v>27</v>
      </c>
      <c r="J96" s="4" t="s">
        <v>2</v>
      </c>
      <c r="K96">
        <v>5000000</v>
      </c>
      <c r="L96" s="4" t="s">
        <v>313</v>
      </c>
      <c r="M96" s="4" t="s">
        <v>313</v>
      </c>
      <c r="N96">
        <v>8</v>
      </c>
      <c r="O96">
        <v>1823</v>
      </c>
      <c r="P96">
        <v>9574092</v>
      </c>
      <c r="Q96" s="3">
        <v>36805</v>
      </c>
      <c r="R96">
        <f>MONTH(Q96)</f>
        <v>10</v>
      </c>
      <c r="S96" s="2">
        <v>5393461</v>
      </c>
      <c r="T96" s="1">
        <f>I96</f>
        <v>27</v>
      </c>
      <c r="U96" s="1">
        <f>O96</f>
        <v>1823</v>
      </c>
      <c r="V96" s="1">
        <f>K96</f>
        <v>5000000</v>
      </c>
      <c r="W96" s="1">
        <f>IF(OR(R96=1,R96=12, R96=11),1,0)</f>
        <v>0</v>
      </c>
      <c r="X96" s="1">
        <f>IF(OR(R96=5, R96=6,R96=7),1,0)</f>
        <v>0</v>
      </c>
      <c r="Y96" s="1">
        <f>IF(OR(B96="Action",C96="Action", D96="Action",E96="Action",F96="Action",G96="Action"),1,0)</f>
        <v>1</v>
      </c>
      <c r="Z96" s="1">
        <f>IF(OR($B96="Comedy",$C96="Comedy",$D96="Comedy",$E96="Comedy",$F96="Comedy",$G96="Comedy"),1,0)</f>
        <v>0</v>
      </c>
      <c r="AA96" s="1">
        <f>IF(OR($B96="Drama",$C96="Drama",$D96="Drama",$E96="Drama",$F96="Drama",$G96="Drama"),1,0)</f>
        <v>0</v>
      </c>
      <c r="AB96" s="1">
        <f>IF(OR($B96="Documentary",$C96="Documentary",$D96="Documentary",$E96="Documentary",$F96="Documentary",$G96="Documentary"),1,0)</f>
        <v>0</v>
      </c>
      <c r="AC96" s="1">
        <f>IF(OR($B96="Romance",$C96="Romance",$D96="Romance",$E96="Romance",$F96="Romance",$G96="Romance"),1,0)</f>
        <v>0</v>
      </c>
      <c r="AD96" s="1">
        <f>IF(OR($B96="Family",$C96="Family",$D96="Family",$E96="Family",$F96="Family",$G96="Family"),1,0)</f>
        <v>0</v>
      </c>
      <c r="AE96" s="1">
        <f>IF($J96="PG",1,0)</f>
        <v>1</v>
      </c>
      <c r="AF96" s="1">
        <f>IF($J96="PG-13",1,0)</f>
        <v>0</v>
      </c>
      <c r="AG96" s="1">
        <f>IF($J96="R",1,0)</f>
        <v>0</v>
      </c>
      <c r="AH96" s="1">
        <f>IF($J96="Non-US",1,0)</f>
        <v>0</v>
      </c>
    </row>
    <row r="97" spans="1:34" x14ac:dyDescent="0.25">
      <c r="A97" s="4" t="s">
        <v>509</v>
      </c>
      <c r="B97" s="4" t="s">
        <v>4</v>
      </c>
      <c r="C97" s="4" t="s">
        <v>5</v>
      </c>
      <c r="D97" s="4" t="s">
        <v>60</v>
      </c>
      <c r="E97" s="4" t="s">
        <v>7</v>
      </c>
      <c r="F97" s="4" t="s">
        <v>20</v>
      </c>
      <c r="G97" s="4"/>
      <c r="H97" s="4" t="s">
        <v>399</v>
      </c>
      <c r="I97">
        <v>201</v>
      </c>
      <c r="J97" s="4" t="s">
        <v>17</v>
      </c>
      <c r="K97">
        <v>23000000</v>
      </c>
      <c r="L97" s="4" t="s">
        <v>508</v>
      </c>
      <c r="M97" s="4" t="s">
        <v>303</v>
      </c>
      <c r="N97">
        <v>11</v>
      </c>
      <c r="O97">
        <v>1832</v>
      </c>
      <c r="P97">
        <v>39077942</v>
      </c>
      <c r="Q97" s="3">
        <v>36574</v>
      </c>
      <c r="R97">
        <f>MONTH(Q97)</f>
        <v>2</v>
      </c>
      <c r="S97" s="2">
        <v>15793842</v>
      </c>
      <c r="T97" s="1">
        <f>I97</f>
        <v>201</v>
      </c>
      <c r="U97" s="1">
        <f>O97</f>
        <v>1832</v>
      </c>
      <c r="V97" s="1">
        <f>K97</f>
        <v>23000000</v>
      </c>
      <c r="W97" s="1">
        <f>IF(OR(R97=1,R97=12, R97=11),1,0)</f>
        <v>0</v>
      </c>
      <c r="X97" s="1">
        <f>IF(OR(R97=5, R97=6,R97=7),1,0)</f>
        <v>0</v>
      </c>
      <c r="Y97" s="1">
        <f>IF(OR(B97="Action",C97="Action", D97="Action",E97="Action",F97="Action",G97="Action"),1,0)</f>
        <v>1</v>
      </c>
      <c r="Z97" s="1">
        <f>IF(OR($B97="Comedy",$C97="Comedy",$D97="Comedy",$E97="Comedy",$F97="Comedy",$G97="Comedy"),1,0)</f>
        <v>0</v>
      </c>
      <c r="AA97" s="1">
        <f>IF(OR($B97="Drama",$C97="Drama",$D97="Drama",$E97="Drama",$F97="Drama",$G97="Drama"),1,0)</f>
        <v>0</v>
      </c>
      <c r="AB97" s="1">
        <f>IF(OR($B97="Documentary",$C97="Documentary",$D97="Documentary",$E97="Documentary",$F97="Documentary",$G97="Documentary"),1,0)</f>
        <v>0</v>
      </c>
      <c r="AC97" s="1">
        <f>IF(OR($B97="Romance",$C97="Romance",$D97="Romance",$E97="Romance",$F97="Romance",$G97="Romance"),1,0)</f>
        <v>0</v>
      </c>
      <c r="AD97" s="1">
        <f>IF(OR($B97="Family",$C97="Family",$D97="Family",$E97="Family",$F97="Family",$G97="Family"),1,0)</f>
        <v>0</v>
      </c>
      <c r="AE97" s="1">
        <f>IF($J97="PG",1,0)</f>
        <v>0</v>
      </c>
      <c r="AF97" s="1">
        <f>IF($J97="PG-13",1,0)</f>
        <v>0</v>
      </c>
      <c r="AG97" s="1">
        <f>IF($J97="R",1,0)</f>
        <v>1</v>
      </c>
      <c r="AH97" s="1">
        <f>IF($J97="Non-US",1,0)</f>
        <v>0</v>
      </c>
    </row>
    <row r="98" spans="1:34" x14ac:dyDescent="0.25">
      <c r="A98" s="4" t="s">
        <v>319</v>
      </c>
      <c r="B98" s="4" t="s">
        <v>24</v>
      </c>
      <c r="C98" s="4" t="s">
        <v>70</v>
      </c>
      <c r="D98" s="4"/>
      <c r="E98" s="4"/>
      <c r="F98" s="4"/>
      <c r="G98" s="4"/>
      <c r="H98" s="4" t="s">
        <v>318</v>
      </c>
      <c r="I98">
        <v>157</v>
      </c>
      <c r="J98" s="4" t="s">
        <v>54</v>
      </c>
      <c r="K98">
        <v>30000000</v>
      </c>
      <c r="L98" s="4" t="s">
        <v>35</v>
      </c>
      <c r="M98" s="4" t="s">
        <v>0</v>
      </c>
      <c r="N98">
        <v>21</v>
      </c>
      <c r="O98">
        <v>1865</v>
      </c>
      <c r="P98">
        <v>115562377</v>
      </c>
      <c r="Q98" s="3">
        <v>36798</v>
      </c>
      <c r="R98">
        <f>MONTH(Q98)</f>
        <v>9</v>
      </c>
      <c r="S98" s="2">
        <v>26654715</v>
      </c>
      <c r="T98" s="1">
        <f>I98</f>
        <v>157</v>
      </c>
      <c r="U98" s="1">
        <f>O98</f>
        <v>1865</v>
      </c>
      <c r="V98" s="1">
        <f>K98</f>
        <v>30000000</v>
      </c>
      <c r="W98" s="1">
        <f>IF(OR(R98=1,R98=12, R98=11),1,0)</f>
        <v>0</v>
      </c>
      <c r="X98" s="1">
        <f>IF(OR(R98=5, R98=6,R98=7),1,0)</f>
        <v>0</v>
      </c>
      <c r="Y98" s="1">
        <f>IF(OR(B98="Action",C98="Action", D98="Action",E98="Action",F98="Action",G98="Action"),1,0)</f>
        <v>0</v>
      </c>
      <c r="Z98" s="1">
        <f>IF(OR($B98="Comedy",$C98="Comedy",$D98="Comedy",$E98="Comedy",$F98="Comedy",$G98="Comedy"),1,0)</f>
        <v>0</v>
      </c>
      <c r="AA98" s="1">
        <f>IF(OR($B98="Drama",$C98="Drama",$D98="Drama",$E98="Drama",$F98="Drama",$G98="Drama"),1,0)</f>
        <v>1</v>
      </c>
      <c r="AB98" s="1">
        <f>IF(OR($B98="Documentary",$C98="Documentary",$D98="Documentary",$E98="Documentary",$F98="Documentary",$G98="Documentary"),1,0)</f>
        <v>0</v>
      </c>
      <c r="AC98" s="1">
        <f>IF(OR($B98="Romance",$C98="Romance",$D98="Romance",$E98="Romance",$F98="Romance",$G98="Romance"),1,0)</f>
        <v>0</v>
      </c>
      <c r="AD98" s="1">
        <f>IF(OR($B98="Family",$C98="Family",$D98="Family",$E98="Family",$F98="Family",$G98="Family"),1,0)</f>
        <v>0</v>
      </c>
      <c r="AE98" s="1">
        <f>IF($J98="PG",1,0)</f>
        <v>0</v>
      </c>
      <c r="AF98" s="1">
        <f>IF($J98="PG-13",1,0)</f>
        <v>0</v>
      </c>
      <c r="AG98" s="1">
        <f>IF($J98="R",1,0)</f>
        <v>0</v>
      </c>
      <c r="AH98" s="1">
        <f>IF($J98="Non-US",1,0)</f>
        <v>0</v>
      </c>
    </row>
    <row r="99" spans="1:34" x14ac:dyDescent="0.25">
      <c r="A99" s="4" t="s">
        <v>259</v>
      </c>
      <c r="B99" s="4" t="s">
        <v>24</v>
      </c>
      <c r="C99" s="4" t="s">
        <v>38</v>
      </c>
      <c r="D99" s="4"/>
      <c r="E99" s="4"/>
      <c r="F99" s="4"/>
      <c r="G99" s="4"/>
      <c r="H99" s="4" t="s">
        <v>190</v>
      </c>
      <c r="I99">
        <v>109</v>
      </c>
      <c r="J99" s="4" t="s">
        <v>12</v>
      </c>
      <c r="K99">
        <v>35000000</v>
      </c>
      <c r="L99" s="4" t="s">
        <v>86</v>
      </c>
      <c r="M99" s="4" t="s">
        <v>86</v>
      </c>
      <c r="N99">
        <v>7</v>
      </c>
      <c r="O99">
        <v>1918</v>
      </c>
      <c r="P99">
        <v>36719874</v>
      </c>
      <c r="Q99" s="3">
        <v>36847</v>
      </c>
      <c r="R99">
        <f>MONTH(Q99)</f>
        <v>11</v>
      </c>
      <c r="S99" s="2">
        <v>16412063</v>
      </c>
      <c r="T99" s="1">
        <f>I99</f>
        <v>109</v>
      </c>
      <c r="U99" s="1">
        <f>O99</f>
        <v>1918</v>
      </c>
      <c r="V99" s="1">
        <f>K99</f>
        <v>35000000</v>
      </c>
      <c r="W99" s="1">
        <f>IF(OR(R99=1,R99=12, R99=11),1,0)</f>
        <v>1</v>
      </c>
      <c r="X99" s="1">
        <f>IF(OR(R99=5, R99=6,R99=7),1,0)</f>
        <v>0</v>
      </c>
      <c r="Y99" s="1">
        <f>IF(OR(B99="Action",C99="Action", D99="Action",E99="Action",F99="Action",G99="Action"),1,0)</f>
        <v>0</v>
      </c>
      <c r="Z99" s="1">
        <f>IF(OR($B99="Comedy",$C99="Comedy",$D99="Comedy",$E99="Comedy",$F99="Comedy",$G99="Comedy"),1,0)</f>
        <v>0</v>
      </c>
      <c r="AA99" s="1">
        <f>IF(OR($B99="Drama",$C99="Drama",$D99="Drama",$E99="Drama",$F99="Drama",$G99="Drama"),1,0)</f>
        <v>1</v>
      </c>
      <c r="AB99" s="1">
        <f>IF(OR($B99="Documentary",$C99="Documentary",$D99="Documentary",$E99="Documentary",$F99="Documentary",$G99="Documentary"),1,0)</f>
        <v>0</v>
      </c>
      <c r="AC99" s="1">
        <f>IF(OR($B99="Romance",$C99="Romance",$D99="Romance",$E99="Romance",$F99="Romance",$G99="Romance"),1,0)</f>
        <v>1</v>
      </c>
      <c r="AD99" s="1">
        <f>IF(OR($B99="Family",$C99="Family",$D99="Family",$E99="Family",$F99="Family",$G99="Family"),1,0)</f>
        <v>0</v>
      </c>
      <c r="AE99" s="1">
        <f>IF($J99="PG",1,0)</f>
        <v>0</v>
      </c>
      <c r="AF99" s="1">
        <f>IF($J99="PG-13",1,0)</f>
        <v>1</v>
      </c>
      <c r="AG99" s="1">
        <f>IF($J99="R",1,0)</f>
        <v>0</v>
      </c>
      <c r="AH99" s="1">
        <f>IF($J99="Non-US",1,0)</f>
        <v>0</v>
      </c>
    </row>
    <row r="100" spans="1:34" x14ac:dyDescent="0.25">
      <c r="A100" s="4" t="s">
        <v>295</v>
      </c>
      <c r="B100" s="4" t="s">
        <v>60</v>
      </c>
      <c r="C100" s="4" t="s">
        <v>20</v>
      </c>
      <c r="D100" s="4"/>
      <c r="E100" s="4"/>
      <c r="F100" s="4"/>
      <c r="G100" s="4"/>
      <c r="H100" s="4" t="s">
        <v>93</v>
      </c>
      <c r="I100">
        <v>102</v>
      </c>
      <c r="J100" s="4" t="s">
        <v>17</v>
      </c>
      <c r="K100">
        <v>28000000</v>
      </c>
      <c r="L100" s="4" t="s">
        <v>263</v>
      </c>
      <c r="M100" s="4" t="s">
        <v>65</v>
      </c>
      <c r="N100">
        <v>4</v>
      </c>
      <c r="O100">
        <v>1970</v>
      </c>
      <c r="P100">
        <v>16548123</v>
      </c>
      <c r="Q100" s="3">
        <v>36812</v>
      </c>
      <c r="R100">
        <f>MONTH(Q100)</f>
        <v>10</v>
      </c>
      <c r="S100" s="2">
        <v>9640465</v>
      </c>
      <c r="T100" s="1">
        <f>I100</f>
        <v>102</v>
      </c>
      <c r="U100" s="1">
        <f>O100</f>
        <v>1970</v>
      </c>
      <c r="V100" s="1">
        <f>K100</f>
        <v>28000000</v>
      </c>
      <c r="W100" s="1">
        <f>IF(OR(R100=1,R100=12, R100=11),1,0)</f>
        <v>0</v>
      </c>
      <c r="X100" s="1">
        <f>IF(OR(R100=5, R100=6,R100=7),1,0)</f>
        <v>0</v>
      </c>
      <c r="Y100" s="1">
        <f>IF(OR(B100="Action",C100="Action", D100="Action",E100="Action",F100="Action",G100="Action"),1,0)</f>
        <v>0</v>
      </c>
      <c r="Z100" s="1">
        <f>IF(OR($B100="Comedy",$C100="Comedy",$D100="Comedy",$E100="Comedy",$F100="Comedy",$G100="Comedy"),1,0)</f>
        <v>0</v>
      </c>
      <c r="AA100" s="1">
        <f>IF(OR($B100="Drama",$C100="Drama",$D100="Drama",$E100="Drama",$F100="Drama",$G100="Drama"),1,0)</f>
        <v>0</v>
      </c>
      <c r="AB100" s="1">
        <f>IF(OR($B100="Documentary",$C100="Documentary",$D100="Documentary",$E100="Documentary",$F100="Documentary",$G100="Documentary"),1,0)</f>
        <v>0</v>
      </c>
      <c r="AC100" s="1">
        <f>IF(OR($B100="Romance",$C100="Romance",$D100="Romance",$E100="Romance",$F100="Romance",$G100="Romance"),1,0)</f>
        <v>0</v>
      </c>
      <c r="AD100" s="1">
        <f>IF(OR($B100="Family",$C100="Family",$D100="Family",$E100="Family",$F100="Family",$G100="Family"),1,0)</f>
        <v>0</v>
      </c>
      <c r="AE100" s="1">
        <f>IF($J100="PG",1,0)</f>
        <v>0</v>
      </c>
      <c r="AF100" s="1">
        <f>IF($J100="PG-13",1,0)</f>
        <v>0</v>
      </c>
      <c r="AG100" s="1">
        <f>IF($J100="R",1,0)</f>
        <v>1</v>
      </c>
      <c r="AH100" s="1">
        <f>IF($J100="Non-US",1,0)</f>
        <v>0</v>
      </c>
    </row>
    <row r="101" spans="1:34" x14ac:dyDescent="0.25">
      <c r="A101" s="4" t="s">
        <v>530</v>
      </c>
      <c r="B101" s="4" t="s">
        <v>38</v>
      </c>
      <c r="C101" s="4" t="s">
        <v>13</v>
      </c>
      <c r="D101" s="4" t="s">
        <v>24</v>
      </c>
      <c r="E101" s="4"/>
      <c r="F101" s="4"/>
      <c r="G101" s="4"/>
      <c r="H101" s="4" t="s">
        <v>47</v>
      </c>
      <c r="I101">
        <v>78</v>
      </c>
      <c r="J101" s="4" t="s">
        <v>12</v>
      </c>
      <c r="K101">
        <v>9000000</v>
      </c>
      <c r="L101" s="4" t="s">
        <v>529</v>
      </c>
      <c r="M101" s="4" t="s">
        <v>86</v>
      </c>
      <c r="N101">
        <v>6</v>
      </c>
      <c r="O101">
        <v>1971</v>
      </c>
      <c r="P101">
        <v>19967935</v>
      </c>
      <c r="Q101" s="3">
        <v>36546</v>
      </c>
      <c r="R101">
        <f>MONTH(Q101)</f>
        <v>1</v>
      </c>
      <c r="S101" s="2">
        <v>8991634</v>
      </c>
      <c r="T101" s="1">
        <f>I101</f>
        <v>78</v>
      </c>
      <c r="U101" s="1">
        <f>O101</f>
        <v>1971</v>
      </c>
      <c r="V101" s="1">
        <f>K101</f>
        <v>9000000</v>
      </c>
      <c r="W101" s="1">
        <f>IF(OR(R101=1,R101=12, R101=11),1,0)</f>
        <v>1</v>
      </c>
      <c r="X101" s="1">
        <f>IF(OR(R101=5, R101=6,R101=7),1,0)</f>
        <v>0</v>
      </c>
      <c r="Y101" s="1">
        <f>IF(OR(B101="Action",C101="Action", D101="Action",E101="Action",F101="Action",G101="Action"),1,0)</f>
        <v>0</v>
      </c>
      <c r="Z101" s="1">
        <f>IF(OR($B101="Comedy",$C101="Comedy",$D101="Comedy",$E101="Comedy",$F101="Comedy",$G101="Comedy"),1,0)</f>
        <v>1</v>
      </c>
      <c r="AA101" s="1">
        <f>IF(OR($B101="Drama",$C101="Drama",$D101="Drama",$E101="Drama",$F101="Drama",$G101="Drama"),1,0)</f>
        <v>1</v>
      </c>
      <c r="AB101" s="1">
        <f>IF(OR($B101="Documentary",$C101="Documentary",$D101="Documentary",$E101="Documentary",$F101="Documentary",$G101="Documentary"),1,0)</f>
        <v>0</v>
      </c>
      <c r="AC101" s="1">
        <f>IF(OR($B101="Romance",$C101="Romance",$D101="Romance",$E101="Romance",$F101="Romance",$G101="Romance"),1,0)</f>
        <v>1</v>
      </c>
      <c r="AD101" s="1">
        <f>IF(OR($B101="Family",$C101="Family",$D101="Family",$E101="Family",$F101="Family",$G101="Family"),1,0)</f>
        <v>0</v>
      </c>
      <c r="AE101" s="1">
        <f>IF($J101="PG",1,0)</f>
        <v>0</v>
      </c>
      <c r="AF101" s="1">
        <f>IF($J101="PG-13",1,0)</f>
        <v>1</v>
      </c>
      <c r="AG101" s="1">
        <f>IF($J101="R",1,0)</f>
        <v>0</v>
      </c>
      <c r="AH101" s="1">
        <f>IF($J101="Non-US",1,0)</f>
        <v>0</v>
      </c>
    </row>
    <row r="102" spans="1:34" x14ac:dyDescent="0.25">
      <c r="A102" s="4" t="s">
        <v>134</v>
      </c>
      <c r="B102" s="4" t="s">
        <v>13</v>
      </c>
      <c r="C102" s="4" t="s">
        <v>38</v>
      </c>
      <c r="D102" s="4"/>
      <c r="E102" s="4"/>
      <c r="F102" s="4"/>
      <c r="G102" s="4"/>
      <c r="H102" s="4" t="s">
        <v>93</v>
      </c>
      <c r="I102">
        <v>91</v>
      </c>
      <c r="J102" s="4" t="s">
        <v>17</v>
      </c>
      <c r="K102">
        <v>25000000</v>
      </c>
      <c r="L102" s="4" t="s">
        <v>133</v>
      </c>
      <c r="M102" s="4" t="s">
        <v>40</v>
      </c>
      <c r="N102">
        <v>4</v>
      </c>
      <c r="O102">
        <v>1974</v>
      </c>
      <c r="P102">
        <v>5433054</v>
      </c>
      <c r="Q102" s="3">
        <v>36973</v>
      </c>
      <c r="R102">
        <f>MONTH(Q102)</f>
        <v>3</v>
      </c>
      <c r="S102" s="2">
        <v>3816225</v>
      </c>
      <c r="T102" s="1">
        <f>I102</f>
        <v>91</v>
      </c>
      <c r="U102" s="1">
        <f>O102</f>
        <v>1974</v>
      </c>
      <c r="V102" s="1">
        <f>K102</f>
        <v>25000000</v>
      </c>
      <c r="W102" s="1">
        <f>IF(OR(R102=1,R102=12, R102=11),1,0)</f>
        <v>0</v>
      </c>
      <c r="X102" s="1">
        <f>IF(OR(R102=5, R102=6,R102=7),1,0)</f>
        <v>0</v>
      </c>
      <c r="Y102" s="1">
        <f>IF(OR(B102="Action",C102="Action", D102="Action",E102="Action",F102="Action",G102="Action"),1,0)</f>
        <v>0</v>
      </c>
      <c r="Z102" s="1">
        <f>IF(OR($B102="Comedy",$C102="Comedy",$D102="Comedy",$E102="Comedy",$F102="Comedy",$G102="Comedy"),1,0)</f>
        <v>1</v>
      </c>
      <c r="AA102" s="1">
        <f>IF(OR($B102="Drama",$C102="Drama",$D102="Drama",$E102="Drama",$F102="Drama",$G102="Drama"),1,0)</f>
        <v>0</v>
      </c>
      <c r="AB102" s="1">
        <f>IF(OR($B102="Documentary",$C102="Documentary",$D102="Documentary",$E102="Documentary",$F102="Documentary",$G102="Documentary"),1,0)</f>
        <v>0</v>
      </c>
      <c r="AC102" s="1">
        <f>IF(OR($B102="Romance",$C102="Romance",$D102="Romance",$E102="Romance",$F102="Romance",$G102="Romance"),1,0)</f>
        <v>1</v>
      </c>
      <c r="AD102" s="1">
        <f>IF(OR($B102="Family",$C102="Family",$D102="Family",$E102="Family",$F102="Family",$G102="Family"),1,0)</f>
        <v>0</v>
      </c>
      <c r="AE102" s="1">
        <f>IF($J102="PG",1,0)</f>
        <v>0</v>
      </c>
      <c r="AF102" s="1">
        <f>IF($J102="PG-13",1,0)</f>
        <v>0</v>
      </c>
      <c r="AG102" s="1">
        <f>IF($J102="R",1,0)</f>
        <v>1</v>
      </c>
      <c r="AH102" s="1">
        <f>IF($J102="Non-US",1,0)</f>
        <v>0</v>
      </c>
    </row>
    <row r="103" spans="1:34" x14ac:dyDescent="0.25">
      <c r="A103" s="4" t="s">
        <v>501</v>
      </c>
      <c r="B103" s="4" t="s">
        <v>19</v>
      </c>
      <c r="C103" s="4" t="s">
        <v>104</v>
      </c>
      <c r="D103" s="4" t="s">
        <v>13</v>
      </c>
      <c r="E103" s="4"/>
      <c r="F103" s="4"/>
      <c r="G103" s="4"/>
      <c r="H103" s="4" t="s">
        <v>93</v>
      </c>
      <c r="I103">
        <v>98</v>
      </c>
      <c r="J103" s="4" t="s">
        <v>12</v>
      </c>
      <c r="K103">
        <v>16000000</v>
      </c>
      <c r="L103" s="4" t="s">
        <v>500</v>
      </c>
      <c r="M103" s="4" t="s">
        <v>240</v>
      </c>
      <c r="N103">
        <v>5</v>
      </c>
      <c r="O103">
        <v>1981</v>
      </c>
      <c r="P103">
        <v>15383281</v>
      </c>
      <c r="Q103" s="3">
        <v>36588</v>
      </c>
      <c r="R103">
        <f>MONTH(Q103)</f>
        <v>3</v>
      </c>
      <c r="S103" s="2">
        <v>7306131</v>
      </c>
      <c r="T103" s="1">
        <f>I103</f>
        <v>98</v>
      </c>
      <c r="U103" s="1">
        <f>O103</f>
        <v>1981</v>
      </c>
      <c r="V103" s="1">
        <f>K103</f>
        <v>16000000</v>
      </c>
      <c r="W103" s="1">
        <f>IF(OR(R103=1,R103=12, R103=11),1,0)</f>
        <v>0</v>
      </c>
      <c r="X103" s="1">
        <f>IF(OR(R103=5, R103=6,R103=7),1,0)</f>
        <v>0</v>
      </c>
      <c r="Y103" s="1">
        <f>IF(OR(B103="Action",C103="Action", D103="Action",E103="Action",F103="Action",G103="Action"),1,0)</f>
        <v>0</v>
      </c>
      <c r="Z103" s="1">
        <f>IF(OR($B103="Comedy",$C103="Comedy",$D103="Comedy",$E103="Comedy",$F103="Comedy",$G103="Comedy"),1,0)</f>
        <v>1</v>
      </c>
      <c r="AA103" s="1">
        <f>IF(OR($B103="Drama",$C103="Drama",$D103="Drama",$E103="Drama",$F103="Drama",$G103="Drama"),1,0)</f>
        <v>0</v>
      </c>
      <c r="AB103" s="1">
        <f>IF(OR($B103="Documentary",$C103="Documentary",$D103="Documentary",$E103="Documentary",$F103="Documentary",$G103="Documentary"),1,0)</f>
        <v>0</v>
      </c>
      <c r="AC103" s="1">
        <f>IF(OR($B103="Romance",$C103="Romance",$D103="Romance",$E103="Romance",$F103="Romance",$G103="Romance"),1,0)</f>
        <v>0</v>
      </c>
      <c r="AD103" s="1">
        <f>IF(OR($B103="Family",$C103="Family",$D103="Family",$E103="Family",$F103="Family",$G103="Family"),1,0)</f>
        <v>0</v>
      </c>
      <c r="AE103" s="1">
        <f>IF($J103="PG",1,0)</f>
        <v>0</v>
      </c>
      <c r="AF103" s="1">
        <f>IF($J103="PG-13",1,0)</f>
        <v>1</v>
      </c>
      <c r="AG103" s="1">
        <f>IF($J103="R",1,0)</f>
        <v>0</v>
      </c>
      <c r="AH103" s="1">
        <f>IF($J103="Non-US",1,0)</f>
        <v>0</v>
      </c>
    </row>
    <row r="104" spans="1:34" x14ac:dyDescent="0.25">
      <c r="A104" s="4" t="s">
        <v>405</v>
      </c>
      <c r="B104" s="4" t="s">
        <v>13</v>
      </c>
      <c r="C104" s="4" t="s">
        <v>38</v>
      </c>
      <c r="D104" s="4" t="s">
        <v>24</v>
      </c>
      <c r="E104" s="4"/>
      <c r="F104" s="4"/>
      <c r="G104" s="4"/>
      <c r="H104" s="4"/>
      <c r="I104">
        <v>68</v>
      </c>
      <c r="J104" s="4" t="s">
        <v>12</v>
      </c>
      <c r="K104">
        <v>16000000</v>
      </c>
      <c r="L104" s="4" t="s">
        <v>404</v>
      </c>
      <c r="M104" s="4" t="s">
        <v>118</v>
      </c>
      <c r="N104">
        <v>6</v>
      </c>
      <c r="O104">
        <v>1983</v>
      </c>
      <c r="P104">
        <v>20486132</v>
      </c>
      <c r="Q104" s="3">
        <v>36693</v>
      </c>
      <c r="R104">
        <f>MONTH(Q104)</f>
        <v>6</v>
      </c>
      <c r="S104" s="2">
        <v>10962780</v>
      </c>
      <c r="T104" s="1">
        <f>I104</f>
        <v>68</v>
      </c>
      <c r="U104" s="1">
        <f>O104</f>
        <v>1983</v>
      </c>
      <c r="V104" s="1">
        <f>K104</f>
        <v>16000000</v>
      </c>
      <c r="W104" s="1">
        <f>IF(OR(R104=1,R104=12, R104=11),1,0)</f>
        <v>0</v>
      </c>
      <c r="X104" s="1">
        <f>IF(OR(R104=5, R104=6,R104=7),1,0)</f>
        <v>1</v>
      </c>
      <c r="Y104" s="1">
        <f>IF(OR(B104="Action",C104="Action", D104="Action",E104="Action",F104="Action",G104="Action"),1,0)</f>
        <v>0</v>
      </c>
      <c r="Z104" s="1">
        <f>IF(OR($B104="Comedy",$C104="Comedy",$D104="Comedy",$E104="Comedy",$F104="Comedy",$G104="Comedy"),1,0)</f>
        <v>1</v>
      </c>
      <c r="AA104" s="1">
        <f>IF(OR($B104="Drama",$C104="Drama",$D104="Drama",$E104="Drama",$F104="Drama",$G104="Drama"),1,0)</f>
        <v>1</v>
      </c>
      <c r="AB104" s="1">
        <f>IF(OR($B104="Documentary",$C104="Documentary",$D104="Documentary",$E104="Documentary",$F104="Documentary",$G104="Documentary"),1,0)</f>
        <v>0</v>
      </c>
      <c r="AC104" s="1">
        <f>IF(OR($B104="Romance",$C104="Romance",$D104="Romance",$E104="Romance",$F104="Romance",$G104="Romance"),1,0)</f>
        <v>1</v>
      </c>
      <c r="AD104" s="1">
        <f>IF(OR($B104="Family",$C104="Family",$D104="Family",$E104="Family",$F104="Family",$G104="Family"),1,0)</f>
        <v>0</v>
      </c>
      <c r="AE104" s="1">
        <f>IF($J104="PG",1,0)</f>
        <v>0</v>
      </c>
      <c r="AF104" s="1">
        <f>IF($J104="PG-13",1,0)</f>
        <v>1</v>
      </c>
      <c r="AG104" s="1">
        <f>IF($J104="R",1,0)</f>
        <v>0</v>
      </c>
      <c r="AH104" s="1">
        <f>IF($J104="Non-US",1,0)</f>
        <v>0</v>
      </c>
    </row>
    <row r="105" spans="1:34" x14ac:dyDescent="0.25">
      <c r="A105" s="4" t="s">
        <v>499</v>
      </c>
      <c r="B105" s="4" t="s">
        <v>13</v>
      </c>
      <c r="C105" s="4" t="s">
        <v>24</v>
      </c>
      <c r="D105" s="4" t="s">
        <v>38</v>
      </c>
      <c r="E105" s="4"/>
      <c r="F105" s="4"/>
      <c r="G105" s="4"/>
      <c r="H105" s="4" t="s">
        <v>401</v>
      </c>
      <c r="I105">
        <v>98</v>
      </c>
      <c r="J105" s="4" t="s">
        <v>12</v>
      </c>
      <c r="K105">
        <v>25000000</v>
      </c>
      <c r="L105" s="4" t="s">
        <v>360</v>
      </c>
      <c r="M105" s="4" t="s">
        <v>102</v>
      </c>
      <c r="N105">
        <v>5</v>
      </c>
      <c r="O105">
        <v>2007</v>
      </c>
      <c r="P105">
        <v>14793174</v>
      </c>
      <c r="Q105" s="3">
        <v>36588</v>
      </c>
      <c r="R105">
        <f>MONTH(Q105)</f>
        <v>3</v>
      </c>
      <c r="S105" s="2">
        <v>7241606</v>
      </c>
      <c r="T105" s="1">
        <f>I105</f>
        <v>98</v>
      </c>
      <c r="U105" s="1">
        <f>O105</f>
        <v>2007</v>
      </c>
      <c r="V105" s="1">
        <f>K105</f>
        <v>25000000</v>
      </c>
      <c r="W105" s="1">
        <f>IF(OR(R105=1,R105=12, R105=11),1,0)</f>
        <v>0</v>
      </c>
      <c r="X105" s="1">
        <f>IF(OR(R105=5, R105=6,R105=7),1,0)</f>
        <v>0</v>
      </c>
      <c r="Y105" s="1">
        <f>IF(OR(B105="Action",C105="Action", D105="Action",E105="Action",F105="Action",G105="Action"),1,0)</f>
        <v>0</v>
      </c>
      <c r="Z105" s="1">
        <f>IF(OR($B105="Comedy",$C105="Comedy",$D105="Comedy",$E105="Comedy",$F105="Comedy",$G105="Comedy"),1,0)</f>
        <v>1</v>
      </c>
      <c r="AA105" s="1">
        <f>IF(OR($B105="Drama",$C105="Drama",$D105="Drama",$E105="Drama",$F105="Drama",$G105="Drama"),1,0)</f>
        <v>1</v>
      </c>
      <c r="AB105" s="1">
        <f>IF(OR($B105="Documentary",$C105="Documentary",$D105="Documentary",$E105="Documentary",$F105="Documentary",$G105="Documentary"),1,0)</f>
        <v>0</v>
      </c>
      <c r="AC105" s="1">
        <f>IF(OR($B105="Romance",$C105="Romance",$D105="Romance",$E105="Romance",$F105="Romance",$G105="Romance"),1,0)</f>
        <v>1</v>
      </c>
      <c r="AD105" s="1">
        <f>IF(OR($B105="Family",$C105="Family",$D105="Family",$E105="Family",$F105="Family",$G105="Family"),1,0)</f>
        <v>0</v>
      </c>
      <c r="AE105" s="1">
        <f>IF($J105="PG",1,0)</f>
        <v>0</v>
      </c>
      <c r="AF105" s="1">
        <f>IF($J105="PG-13",1,0)</f>
        <v>1</v>
      </c>
      <c r="AG105" s="1">
        <f>IF($J105="R",1,0)</f>
        <v>0</v>
      </c>
      <c r="AH105" s="1">
        <f>IF($J105="Non-US",1,0)</f>
        <v>0</v>
      </c>
    </row>
    <row r="106" spans="1:34" x14ac:dyDescent="0.25">
      <c r="A106" s="4" t="s">
        <v>474</v>
      </c>
      <c r="B106" s="4" t="s">
        <v>24</v>
      </c>
      <c r="C106" s="4" t="s">
        <v>13</v>
      </c>
      <c r="D106" s="4" t="s">
        <v>38</v>
      </c>
      <c r="E106" s="4"/>
      <c r="F106" s="4"/>
      <c r="G106" s="4"/>
      <c r="H106" s="4" t="s">
        <v>81</v>
      </c>
      <c r="I106">
        <v>120</v>
      </c>
      <c r="J106" s="4" t="s">
        <v>2</v>
      </c>
      <c r="K106">
        <v>24000000</v>
      </c>
      <c r="L106" s="4" t="s">
        <v>473</v>
      </c>
      <c r="M106" s="4" t="s">
        <v>174</v>
      </c>
      <c r="N106">
        <v>18</v>
      </c>
      <c r="O106">
        <v>2007</v>
      </c>
      <c r="P106">
        <v>32512522</v>
      </c>
      <c r="Q106" s="3">
        <v>36623</v>
      </c>
      <c r="R106">
        <f>MONTH(Q106)</f>
        <v>4</v>
      </c>
      <c r="S106" s="2">
        <v>10244172</v>
      </c>
      <c r="T106" s="1">
        <f>I106</f>
        <v>120</v>
      </c>
      <c r="U106" s="1">
        <f>O106</f>
        <v>2007</v>
      </c>
      <c r="V106" s="1">
        <f>K106</f>
        <v>24000000</v>
      </c>
      <c r="W106" s="1">
        <f>IF(OR(R106=1,R106=12, R106=11),1,0)</f>
        <v>0</v>
      </c>
      <c r="X106" s="1">
        <f>IF(OR(R106=5, R106=6,R106=7),1,0)</f>
        <v>0</v>
      </c>
      <c r="Y106" s="1">
        <f>IF(OR(B106="Action",C106="Action", D106="Action",E106="Action",F106="Action",G106="Action"),1,0)</f>
        <v>0</v>
      </c>
      <c r="Z106" s="1">
        <f>IF(OR($B106="Comedy",$C106="Comedy",$D106="Comedy",$E106="Comedy",$F106="Comedy",$G106="Comedy"),1,0)</f>
        <v>1</v>
      </c>
      <c r="AA106" s="1">
        <f>IF(OR($B106="Drama",$C106="Drama",$D106="Drama",$E106="Drama",$F106="Drama",$G106="Drama"),1,0)</f>
        <v>1</v>
      </c>
      <c r="AB106" s="1">
        <f>IF(OR($B106="Documentary",$C106="Documentary",$D106="Documentary",$E106="Documentary",$F106="Documentary",$G106="Documentary"),1,0)</f>
        <v>0</v>
      </c>
      <c r="AC106" s="1">
        <f>IF(OR($B106="Romance",$C106="Romance",$D106="Romance",$E106="Romance",$F106="Romance",$G106="Romance"),1,0)</f>
        <v>1</v>
      </c>
      <c r="AD106" s="1">
        <f>IF(OR($B106="Family",$C106="Family",$D106="Family",$E106="Family",$F106="Family",$G106="Family"),1,0)</f>
        <v>0</v>
      </c>
      <c r="AE106" s="1">
        <f>IF($J106="PG",1,0)</f>
        <v>1</v>
      </c>
      <c r="AF106" s="1">
        <f>IF($J106="PG-13",1,0)</f>
        <v>0</v>
      </c>
      <c r="AG106" s="1">
        <f>IF($J106="R",1,0)</f>
        <v>0</v>
      </c>
      <c r="AH106" s="1">
        <f>IF($J106="Non-US",1,0)</f>
        <v>0</v>
      </c>
    </row>
    <row r="107" spans="1:34" x14ac:dyDescent="0.25">
      <c r="A107" s="4" t="s">
        <v>280</v>
      </c>
      <c r="B107" s="4" t="s">
        <v>5</v>
      </c>
      <c r="C107" s="4" t="s">
        <v>13</v>
      </c>
      <c r="D107" s="4" t="s">
        <v>51</v>
      </c>
      <c r="E107" s="4" t="s">
        <v>6</v>
      </c>
      <c r="F107" s="4" t="s">
        <v>60</v>
      </c>
      <c r="G107" s="4"/>
      <c r="H107" s="4" t="s">
        <v>47</v>
      </c>
      <c r="I107">
        <v>50</v>
      </c>
      <c r="J107" s="4" t="s">
        <v>2</v>
      </c>
      <c r="K107">
        <v>22000000</v>
      </c>
      <c r="L107" s="4" t="s">
        <v>279</v>
      </c>
      <c r="M107" s="4" t="s">
        <v>65</v>
      </c>
      <c r="N107">
        <v>5</v>
      </c>
      <c r="O107">
        <v>2009</v>
      </c>
      <c r="P107">
        <v>13527410</v>
      </c>
      <c r="Q107" s="3">
        <v>36826</v>
      </c>
      <c r="R107">
        <f>MONTH(Q107)</f>
        <v>10</v>
      </c>
      <c r="S107" s="2">
        <v>6469827</v>
      </c>
      <c r="T107" s="1">
        <f>I107</f>
        <v>50</v>
      </c>
      <c r="U107" s="1">
        <f>O107</f>
        <v>2009</v>
      </c>
      <c r="V107" s="1">
        <f>K107</f>
        <v>22000000</v>
      </c>
      <c r="W107" s="1">
        <f>IF(OR(R107=1,R107=12, R107=11),1,0)</f>
        <v>0</v>
      </c>
      <c r="X107" s="1">
        <f>IF(OR(R107=5, R107=6,R107=7),1,0)</f>
        <v>0</v>
      </c>
      <c r="Y107" s="1">
        <f>IF(OR(B107="Action",C107="Action", D107="Action",E107="Action",F107="Action",G107="Action"),1,0)</f>
        <v>0</v>
      </c>
      <c r="Z107" s="1">
        <f>IF(OR($B107="Comedy",$C107="Comedy",$D107="Comedy",$E107="Comedy",$F107="Comedy",$G107="Comedy"),1,0)</f>
        <v>1</v>
      </c>
      <c r="AA107" s="1">
        <f>IF(OR($B107="Drama",$C107="Drama",$D107="Drama",$E107="Drama",$F107="Drama",$G107="Drama"),1,0)</f>
        <v>0</v>
      </c>
      <c r="AB107" s="1">
        <f>IF(OR($B107="Documentary",$C107="Documentary",$D107="Documentary",$E107="Documentary",$F107="Documentary",$G107="Documentary"),1,0)</f>
        <v>0</v>
      </c>
      <c r="AC107" s="1">
        <f>IF(OR($B107="Romance",$C107="Romance",$D107="Romance",$E107="Romance",$F107="Romance",$G107="Romance"),1,0)</f>
        <v>0</v>
      </c>
      <c r="AD107" s="1">
        <f>IF(OR($B107="Family",$C107="Family",$D107="Family",$E107="Family",$F107="Family",$G107="Family"),1,0)</f>
        <v>1</v>
      </c>
      <c r="AE107" s="1">
        <f>IF($J107="PG",1,0)</f>
        <v>1</v>
      </c>
      <c r="AF107" s="1">
        <f>IF($J107="PG-13",1,0)</f>
        <v>0</v>
      </c>
      <c r="AG107" s="1">
        <f>IF($J107="R",1,0)</f>
        <v>0</v>
      </c>
      <c r="AH107" s="1">
        <f>IF($J107="Non-US",1,0)</f>
        <v>0</v>
      </c>
    </row>
    <row r="108" spans="1:34" x14ac:dyDescent="0.25">
      <c r="A108" s="4" t="s">
        <v>377</v>
      </c>
      <c r="B108" s="4" t="s">
        <v>13</v>
      </c>
      <c r="C108" s="4" t="s">
        <v>38</v>
      </c>
      <c r="D108" s="4"/>
      <c r="E108" s="4"/>
      <c r="F108" s="4"/>
      <c r="G108" s="4"/>
      <c r="H108" s="4" t="s">
        <v>93</v>
      </c>
      <c r="I108">
        <v>96</v>
      </c>
      <c r="J108" s="4" t="s">
        <v>12</v>
      </c>
      <c r="K108">
        <v>20000000</v>
      </c>
      <c r="L108" s="4" t="s">
        <v>376</v>
      </c>
      <c r="M108" s="4" t="s">
        <v>30</v>
      </c>
      <c r="N108">
        <v>4</v>
      </c>
      <c r="O108">
        <v>2016</v>
      </c>
      <c r="P108">
        <v>15198501</v>
      </c>
      <c r="Q108" s="3">
        <v>36728</v>
      </c>
      <c r="R108">
        <f>MONTH(Q108)</f>
        <v>7</v>
      </c>
      <c r="S108" s="2">
        <v>9338682</v>
      </c>
      <c r="T108" s="1">
        <f>I108</f>
        <v>96</v>
      </c>
      <c r="U108" s="1">
        <f>O108</f>
        <v>2016</v>
      </c>
      <c r="V108" s="1">
        <f>K108</f>
        <v>20000000</v>
      </c>
      <c r="W108" s="1">
        <f>IF(OR(R108=1,R108=12, R108=11),1,0)</f>
        <v>0</v>
      </c>
      <c r="X108" s="1">
        <f>IF(OR(R108=5, R108=6,R108=7),1,0)</f>
        <v>1</v>
      </c>
      <c r="Y108" s="1">
        <f>IF(OR(B108="Action",C108="Action", D108="Action",E108="Action",F108="Action",G108="Action"),1,0)</f>
        <v>0</v>
      </c>
      <c r="Z108" s="1">
        <f>IF(OR($B108="Comedy",$C108="Comedy",$D108="Comedy",$E108="Comedy",$F108="Comedy",$G108="Comedy"),1,0)</f>
        <v>1</v>
      </c>
      <c r="AA108" s="1">
        <f>IF(OR($B108="Drama",$C108="Drama",$D108="Drama",$E108="Drama",$F108="Drama",$G108="Drama"),1,0)</f>
        <v>0</v>
      </c>
      <c r="AB108" s="1">
        <f>IF(OR($B108="Documentary",$C108="Documentary",$D108="Documentary",$E108="Documentary",$F108="Documentary",$G108="Documentary"),1,0)</f>
        <v>0</v>
      </c>
      <c r="AC108" s="1">
        <f>IF(OR($B108="Romance",$C108="Romance",$D108="Romance",$E108="Romance",$F108="Romance",$G108="Romance"),1,0)</f>
        <v>1</v>
      </c>
      <c r="AD108" s="1">
        <f>IF(OR($B108="Family",$C108="Family",$D108="Family",$E108="Family",$F108="Family",$G108="Family"),1,0)</f>
        <v>0</v>
      </c>
      <c r="AE108" s="1">
        <f>IF($J108="PG",1,0)</f>
        <v>0</v>
      </c>
      <c r="AF108" s="1">
        <f>IF($J108="PG-13",1,0)</f>
        <v>1</v>
      </c>
      <c r="AG108" s="1">
        <f>IF($J108="R",1,0)</f>
        <v>0</v>
      </c>
      <c r="AH108" s="1">
        <f>IF($J108="Non-US",1,0)</f>
        <v>0</v>
      </c>
    </row>
    <row r="109" spans="1:34" x14ac:dyDescent="0.25">
      <c r="A109" s="4" t="s">
        <v>299</v>
      </c>
      <c r="B109" s="4" t="s">
        <v>13</v>
      </c>
      <c r="C109" s="4"/>
      <c r="D109" s="4"/>
      <c r="E109" s="4"/>
      <c r="F109" s="4"/>
      <c r="G109" s="4"/>
      <c r="H109" s="4"/>
      <c r="I109">
        <v>56</v>
      </c>
      <c r="J109" s="4" t="s">
        <v>17</v>
      </c>
      <c r="K109">
        <v>11000000</v>
      </c>
      <c r="L109" s="4" t="s">
        <v>298</v>
      </c>
      <c r="M109" s="4" t="s">
        <v>102</v>
      </c>
      <c r="N109">
        <v>7</v>
      </c>
      <c r="O109">
        <v>2022</v>
      </c>
      <c r="P109">
        <v>13557850</v>
      </c>
      <c r="Q109" s="3">
        <v>36812</v>
      </c>
      <c r="R109">
        <f>MONTH(Q109)</f>
        <v>10</v>
      </c>
      <c r="S109" s="2">
        <v>6819960</v>
      </c>
      <c r="T109" s="1">
        <f>I109</f>
        <v>56</v>
      </c>
      <c r="U109" s="1">
        <f>O109</f>
        <v>2022</v>
      </c>
      <c r="V109" s="1">
        <f>K109</f>
        <v>11000000</v>
      </c>
      <c r="W109" s="1">
        <f>IF(OR(R109=1,R109=12, R109=11),1,0)</f>
        <v>0</v>
      </c>
      <c r="X109" s="1">
        <f>IF(OR(R109=5, R109=6,R109=7),1,0)</f>
        <v>0</v>
      </c>
      <c r="Y109" s="1">
        <f>IF(OR(B109="Action",C109="Action", D109="Action",E109="Action",F109="Action",G109="Action"),1,0)</f>
        <v>0</v>
      </c>
      <c r="Z109" s="1">
        <f>IF(OR($B109="Comedy",$C109="Comedy",$D109="Comedy",$E109="Comedy",$F109="Comedy",$G109="Comedy"),1,0)</f>
        <v>1</v>
      </c>
      <c r="AA109" s="1">
        <f>IF(OR($B109="Drama",$C109="Drama",$D109="Drama",$E109="Drama",$F109="Drama",$G109="Drama"),1,0)</f>
        <v>0</v>
      </c>
      <c r="AB109" s="1">
        <f>IF(OR($B109="Documentary",$C109="Documentary",$D109="Documentary",$E109="Documentary",$F109="Documentary",$G109="Documentary"),1,0)</f>
        <v>0</v>
      </c>
      <c r="AC109" s="1">
        <f>IF(OR($B109="Romance",$C109="Romance",$D109="Romance",$E109="Romance",$F109="Romance",$G109="Romance"),1,0)</f>
        <v>0</v>
      </c>
      <c r="AD109" s="1">
        <f>IF(OR($B109="Family",$C109="Family",$D109="Family",$E109="Family",$F109="Family",$G109="Family"),1,0)</f>
        <v>0</v>
      </c>
      <c r="AE109" s="1">
        <f>IF($J109="PG",1,0)</f>
        <v>0</v>
      </c>
      <c r="AF109" s="1">
        <f>IF($J109="PG-13",1,0)</f>
        <v>0</v>
      </c>
      <c r="AG109" s="1">
        <f>IF($J109="R",1,0)</f>
        <v>1</v>
      </c>
      <c r="AH109" s="1">
        <f>IF($J109="Non-US",1,0)</f>
        <v>0</v>
      </c>
    </row>
    <row r="110" spans="1:34" x14ac:dyDescent="0.25">
      <c r="A110" s="4" t="s">
        <v>374</v>
      </c>
      <c r="B110" s="4" t="s">
        <v>51</v>
      </c>
      <c r="C110" s="4" t="s">
        <v>6</v>
      </c>
      <c r="D110" s="4"/>
      <c r="E110" s="4"/>
      <c r="F110" s="4"/>
      <c r="G110" s="4"/>
      <c r="H110" s="4" t="s">
        <v>81</v>
      </c>
      <c r="I110">
        <v>54</v>
      </c>
      <c r="J110" s="4" t="s">
        <v>107</v>
      </c>
      <c r="K110">
        <v>19000000</v>
      </c>
      <c r="L110" s="4" t="s">
        <v>320</v>
      </c>
      <c r="M110" s="4" t="s">
        <v>320</v>
      </c>
      <c r="N110">
        <v>7</v>
      </c>
      <c r="O110">
        <v>2054</v>
      </c>
      <c r="P110">
        <v>15811403</v>
      </c>
      <c r="Q110" s="3">
        <v>36733</v>
      </c>
      <c r="R110">
        <f>MONTH(Q110)</f>
        <v>7</v>
      </c>
      <c r="S110" s="2">
        <v>2409161</v>
      </c>
      <c r="T110" s="1">
        <f>I110</f>
        <v>54</v>
      </c>
      <c r="U110" s="1">
        <f>O110</f>
        <v>2054</v>
      </c>
      <c r="V110" s="1">
        <f>K110</f>
        <v>19000000</v>
      </c>
      <c r="W110" s="1">
        <f>IF(OR(R110=1,R110=12, R110=11),1,0)</f>
        <v>0</v>
      </c>
      <c r="X110" s="1">
        <f>IF(OR(R110=5, R110=6,R110=7),1,0)</f>
        <v>1</v>
      </c>
      <c r="Y110" s="1">
        <f>IF(OR(B110="Action",C110="Action", D110="Action",E110="Action",F110="Action",G110="Action"),1,0)</f>
        <v>0</v>
      </c>
      <c r="Z110" s="1">
        <f>IF(OR($B110="Comedy",$C110="Comedy",$D110="Comedy",$E110="Comedy",$F110="Comedy",$G110="Comedy"),1,0)</f>
        <v>0</v>
      </c>
      <c r="AA110" s="1">
        <f>IF(OR($B110="Drama",$C110="Drama",$D110="Drama",$E110="Drama",$F110="Drama",$G110="Drama"),1,0)</f>
        <v>0</v>
      </c>
      <c r="AB110" s="1">
        <f>IF(OR($B110="Documentary",$C110="Documentary",$D110="Documentary",$E110="Documentary",$F110="Documentary",$G110="Documentary"),1,0)</f>
        <v>0</v>
      </c>
      <c r="AC110" s="1">
        <f>IF(OR($B110="Romance",$C110="Romance",$D110="Romance",$E110="Romance",$F110="Romance",$G110="Romance"),1,0)</f>
        <v>0</v>
      </c>
      <c r="AD110" s="1">
        <f>IF(OR($B110="Family",$C110="Family",$D110="Family",$E110="Family",$F110="Family",$G110="Family"),1,0)</f>
        <v>1</v>
      </c>
      <c r="AE110" s="1">
        <f>IF($J110="PG",1,0)</f>
        <v>0</v>
      </c>
      <c r="AF110" s="1">
        <f>IF($J110="PG-13",1,0)</f>
        <v>0</v>
      </c>
      <c r="AG110" s="1">
        <f>IF($J110="R",1,0)</f>
        <v>0</v>
      </c>
      <c r="AH110" s="1">
        <f>IF($J110="Non-US",1,0)</f>
        <v>0</v>
      </c>
    </row>
    <row r="111" spans="1:34" x14ac:dyDescent="0.25">
      <c r="A111" s="4" t="s">
        <v>277</v>
      </c>
      <c r="B111" s="4" t="s">
        <v>24</v>
      </c>
      <c r="C111" s="4" t="s">
        <v>38</v>
      </c>
      <c r="D111" s="4" t="s">
        <v>70</v>
      </c>
      <c r="E111" s="4"/>
      <c r="F111" s="4"/>
      <c r="G111" s="4"/>
      <c r="H111" s="4" t="s">
        <v>276</v>
      </c>
      <c r="I111">
        <v>135</v>
      </c>
      <c r="J111" s="4" t="s">
        <v>12</v>
      </c>
      <c r="K111">
        <v>60000000</v>
      </c>
      <c r="L111" s="4" t="s">
        <v>275</v>
      </c>
      <c r="M111" s="4" t="s">
        <v>10</v>
      </c>
      <c r="N111">
        <v>13</v>
      </c>
      <c r="O111">
        <v>2061</v>
      </c>
      <c r="P111">
        <v>30919168</v>
      </c>
      <c r="Q111" s="3">
        <v>36833</v>
      </c>
      <c r="R111">
        <f>MONTH(Q111)</f>
        <v>11</v>
      </c>
      <c r="S111" s="2">
        <v>14580353</v>
      </c>
      <c r="T111" s="1">
        <f>I111</f>
        <v>135</v>
      </c>
      <c r="U111" s="1">
        <f>O111</f>
        <v>2061</v>
      </c>
      <c r="V111" s="1">
        <f>K111</f>
        <v>60000000</v>
      </c>
      <c r="W111" s="1">
        <f>IF(OR(R111=1,R111=12, R111=11),1,0)</f>
        <v>1</v>
      </c>
      <c r="X111" s="1">
        <f>IF(OR(R111=5, R111=6,R111=7),1,0)</f>
        <v>0</v>
      </c>
      <c r="Y111" s="1">
        <f>IF(OR(B111="Action",C111="Action", D111="Action",E111="Action",F111="Action",G111="Action"),1,0)</f>
        <v>0</v>
      </c>
      <c r="Z111" s="1">
        <f>IF(OR($B111="Comedy",$C111="Comedy",$D111="Comedy",$E111="Comedy",$F111="Comedy",$G111="Comedy"),1,0)</f>
        <v>0</v>
      </c>
      <c r="AA111" s="1">
        <f>IF(OR($B111="Drama",$C111="Drama",$D111="Drama",$E111="Drama",$F111="Drama",$G111="Drama"),1,0)</f>
        <v>1</v>
      </c>
      <c r="AB111" s="1">
        <f>IF(OR($B111="Documentary",$C111="Documentary",$D111="Documentary",$E111="Documentary",$F111="Documentary",$G111="Documentary"),1,0)</f>
        <v>0</v>
      </c>
      <c r="AC111" s="1">
        <f>IF(OR($B111="Romance",$C111="Romance",$D111="Romance",$E111="Romance",$F111="Romance",$G111="Romance"),1,0)</f>
        <v>1</v>
      </c>
      <c r="AD111" s="1">
        <f>IF(OR($B111="Family",$C111="Family",$D111="Family",$E111="Family",$F111="Family",$G111="Family"),1,0)</f>
        <v>0</v>
      </c>
      <c r="AE111" s="1">
        <f>IF($J111="PG",1,0)</f>
        <v>0</v>
      </c>
      <c r="AF111" s="1">
        <f>IF($J111="PG-13",1,0)</f>
        <v>1</v>
      </c>
      <c r="AG111" s="1">
        <f>IF($J111="R",1,0)</f>
        <v>0</v>
      </c>
      <c r="AH111" s="1">
        <f>IF($J111="Non-US",1,0)</f>
        <v>0</v>
      </c>
    </row>
    <row r="112" spans="1:34" x14ac:dyDescent="0.25">
      <c r="A112" s="4" t="s">
        <v>554</v>
      </c>
      <c r="B112" s="4" t="s">
        <v>25</v>
      </c>
      <c r="C112" s="4" t="s">
        <v>13</v>
      </c>
      <c r="D112" s="4" t="s">
        <v>24</v>
      </c>
      <c r="E112" s="4"/>
      <c r="F112" s="4"/>
      <c r="G112" s="4"/>
      <c r="H112" s="4" t="s">
        <v>553</v>
      </c>
      <c r="I112">
        <v>161</v>
      </c>
      <c r="J112" s="4" t="s">
        <v>17</v>
      </c>
      <c r="K112">
        <v>52000000</v>
      </c>
      <c r="L112" s="4" t="s">
        <v>552</v>
      </c>
      <c r="M112" s="4" t="s">
        <v>57</v>
      </c>
      <c r="N112">
        <v>7</v>
      </c>
      <c r="O112">
        <v>2065</v>
      </c>
      <c r="P112">
        <v>34607430</v>
      </c>
      <c r="Q112" s="3">
        <v>36516</v>
      </c>
      <c r="R112">
        <f>MONTH(Q112)</f>
        <v>12</v>
      </c>
      <c r="S112" s="2">
        <v>4295595</v>
      </c>
      <c r="T112" s="1">
        <f>I112</f>
        <v>161</v>
      </c>
      <c r="U112" s="1">
        <f>O112</f>
        <v>2065</v>
      </c>
      <c r="V112" s="1">
        <f>K112</f>
        <v>52000000</v>
      </c>
      <c r="W112" s="1">
        <f>IF(OR(R112=11, R112=12, R112=1),1,0)</f>
        <v>1</v>
      </c>
      <c r="X112" s="1">
        <f>IF(OR(R112=5, R112=6,R112=7),1,0)</f>
        <v>0</v>
      </c>
      <c r="Y112" s="1">
        <f>IF(OR(B112="Action",C112="Action", D112="Action",E112="Action",F112="Action",G112="Action"),1,0)</f>
        <v>0</v>
      </c>
      <c r="Z112" s="1">
        <f>IF(OR($B112="Comedy",$C112="Comedy",$D112="Comedy",$E112="Comedy",$F112="Comedy",$G112="Comedy"),1,0)</f>
        <v>1</v>
      </c>
      <c r="AA112" s="1">
        <f>IF(OR($B112="Drama",$C112="Drama",$D112="Drama",$E112="Drama",$F112="Drama",$G112="Drama"),1,0)</f>
        <v>1</v>
      </c>
      <c r="AB112" s="1">
        <f>IF(OR($B112="Documentary",$C112="Documentary",$D112="Documentary",$E112="Documentary",$F112="Documentary",$G112="Documentary"),1,0)</f>
        <v>0</v>
      </c>
      <c r="AC112" s="1">
        <f>IF(OR($B112="Romance",$C112="Romance",$D112="Romance",$E112="Romance",$F112="Romance",$G112="Romance"),1,0)</f>
        <v>0</v>
      </c>
      <c r="AD112" s="1">
        <f>IF(OR($B112="Family",$C112="Family",$D112="Family",$E112="Family",$F112="Family",$G112="Family"),1,0)</f>
        <v>0</v>
      </c>
      <c r="AE112" s="1">
        <f>IF($J112="PG",1,0)</f>
        <v>0</v>
      </c>
      <c r="AF112" s="1">
        <f>IF($J112="PG-13",1,0)</f>
        <v>0</v>
      </c>
      <c r="AG112" s="1">
        <f>IF($J112="R",1,0)</f>
        <v>1</v>
      </c>
      <c r="AH112" s="1">
        <f>IF($J112="Non-US",1,0)</f>
        <v>0</v>
      </c>
    </row>
    <row r="113" spans="1:34" x14ac:dyDescent="0.25">
      <c r="A113" s="4" t="s">
        <v>239</v>
      </c>
      <c r="B113" s="4" t="s">
        <v>5</v>
      </c>
      <c r="C113" s="4" t="s">
        <v>6</v>
      </c>
      <c r="D113" s="4" t="s">
        <v>4</v>
      </c>
      <c r="E113" s="4"/>
      <c r="F113" s="4"/>
      <c r="G113" s="4"/>
      <c r="H113" s="4" t="s">
        <v>81</v>
      </c>
      <c r="I113">
        <v>115</v>
      </c>
      <c r="J113" s="4" t="s">
        <v>12</v>
      </c>
      <c r="K113">
        <v>35000000</v>
      </c>
      <c r="L113" s="4" t="s">
        <v>238</v>
      </c>
      <c r="M113" s="4" t="s">
        <v>65</v>
      </c>
      <c r="N113">
        <v>7</v>
      </c>
      <c r="O113">
        <v>2078</v>
      </c>
      <c r="P113">
        <v>15305344</v>
      </c>
      <c r="Q113" s="3">
        <v>36868</v>
      </c>
      <c r="R113">
        <f>MONTH(Q113)</f>
        <v>12</v>
      </c>
      <c r="S113" s="2">
        <v>8709522</v>
      </c>
      <c r="T113" s="1">
        <f>I113</f>
        <v>115</v>
      </c>
      <c r="U113" s="1">
        <f>O113</f>
        <v>2078</v>
      </c>
      <c r="V113" s="1">
        <f>K113</f>
        <v>35000000</v>
      </c>
      <c r="W113" s="1">
        <f>IF(OR(R113=1,R113=12, R113=11),1,0)</f>
        <v>1</v>
      </c>
      <c r="X113" s="1">
        <f>IF(OR(R113=5, R113=6,R113=7),1,0)</f>
        <v>0</v>
      </c>
      <c r="Y113" s="1">
        <f>IF(OR(B113="Action",C113="Action", D113="Action",E113="Action",F113="Action",G113="Action"),1,0)</f>
        <v>1</v>
      </c>
      <c r="Z113" s="1">
        <f>IF(OR($B113="Comedy",$C113="Comedy",$D113="Comedy",$E113="Comedy",$F113="Comedy",$G113="Comedy"),1,0)</f>
        <v>0</v>
      </c>
      <c r="AA113" s="1">
        <f>IF(OR($B113="Drama",$C113="Drama",$D113="Drama",$E113="Drama",$F113="Drama",$G113="Drama"),1,0)</f>
        <v>0</v>
      </c>
      <c r="AB113" s="1">
        <f>IF(OR($B113="Documentary",$C113="Documentary",$D113="Documentary",$E113="Documentary",$F113="Documentary",$G113="Documentary"),1,0)</f>
        <v>0</v>
      </c>
      <c r="AC113" s="1">
        <f>IF(OR($B113="Romance",$C113="Romance",$D113="Romance",$E113="Romance",$F113="Romance",$G113="Romance"),1,0)</f>
        <v>0</v>
      </c>
      <c r="AD113" s="1">
        <f>IF(OR($B113="Family",$C113="Family",$D113="Family",$E113="Family",$F113="Family",$G113="Family"),1,0)</f>
        <v>0</v>
      </c>
      <c r="AE113" s="1">
        <f>IF($J113="PG",1,0)</f>
        <v>0</v>
      </c>
      <c r="AF113" s="1">
        <f>IF($J113="PG-13",1,0)</f>
        <v>1</v>
      </c>
      <c r="AG113" s="1">
        <f>IF($J113="R",1,0)</f>
        <v>0</v>
      </c>
      <c r="AH113" s="1">
        <f>IF($J113="Non-US",1,0)</f>
        <v>0</v>
      </c>
    </row>
    <row r="114" spans="1:34" x14ac:dyDescent="0.25">
      <c r="A114" s="4" t="s">
        <v>229</v>
      </c>
      <c r="B114" s="4" t="s">
        <v>13</v>
      </c>
      <c r="C114" s="4" t="s">
        <v>6</v>
      </c>
      <c r="D114" s="4" t="s">
        <v>7</v>
      </c>
      <c r="E114" s="4"/>
      <c r="F114" s="4"/>
      <c r="G114" s="4"/>
      <c r="H114" s="4" t="s">
        <v>32</v>
      </c>
      <c r="I114">
        <v>90</v>
      </c>
      <c r="J114" s="4" t="s">
        <v>12</v>
      </c>
      <c r="K114">
        <v>13000000</v>
      </c>
      <c r="L114" s="4" t="s">
        <v>228</v>
      </c>
      <c r="M114" s="4" t="s">
        <v>40</v>
      </c>
      <c r="N114">
        <v>12</v>
      </c>
      <c r="O114">
        <v>2087</v>
      </c>
      <c r="P114">
        <v>46503488</v>
      </c>
      <c r="Q114" s="3">
        <v>36875</v>
      </c>
      <c r="R114">
        <f>MONTH(Q114)</f>
        <v>12</v>
      </c>
      <c r="S114" s="2">
        <v>18946076</v>
      </c>
      <c r="T114" s="1">
        <f>I114</f>
        <v>90</v>
      </c>
      <c r="U114" s="1">
        <f>O114</f>
        <v>2087</v>
      </c>
      <c r="V114" s="1">
        <f>K114</f>
        <v>13000000</v>
      </c>
      <c r="W114" s="1">
        <f>IF(OR(R114=1,R114=12, R114=11),1,0)</f>
        <v>1</v>
      </c>
      <c r="X114" s="1">
        <f>IF(OR(R114=5, R114=6,R114=7),1,0)</f>
        <v>0</v>
      </c>
      <c r="Y114" s="1">
        <f>IF(OR(B114="Action",C114="Action", D114="Action",E114="Action",F114="Action",G114="Action"),1,0)</f>
        <v>0</v>
      </c>
      <c r="Z114" s="1">
        <f>IF(OR($B114="Comedy",$C114="Comedy",$D114="Comedy",$E114="Comedy",$F114="Comedy",$G114="Comedy"),1,0)</f>
        <v>1</v>
      </c>
      <c r="AA114" s="1">
        <f>IF(OR($B114="Drama",$C114="Drama",$D114="Drama",$E114="Drama",$F114="Drama",$G114="Drama"),1,0)</f>
        <v>0</v>
      </c>
      <c r="AB114" s="1">
        <f>IF(OR($B114="Documentary",$C114="Documentary",$D114="Documentary",$E114="Documentary",$F114="Documentary",$G114="Documentary"),1,0)</f>
        <v>0</v>
      </c>
      <c r="AC114" s="1">
        <f>IF(OR($B114="Romance",$C114="Romance",$D114="Romance",$E114="Romance",$F114="Romance",$G114="Romance"),1,0)</f>
        <v>0</v>
      </c>
      <c r="AD114" s="1">
        <f>IF(OR($B114="Family",$C114="Family",$D114="Family",$E114="Family",$F114="Family",$G114="Family"),1,0)</f>
        <v>0</v>
      </c>
      <c r="AE114" s="1">
        <f>IF($J114="PG",1,0)</f>
        <v>0</v>
      </c>
      <c r="AF114" s="1">
        <f>IF($J114="PG-13",1,0)</f>
        <v>1</v>
      </c>
      <c r="AG114" s="1">
        <f>IF($J114="R",1,0)</f>
        <v>0</v>
      </c>
      <c r="AH114" s="1">
        <f>IF($J114="Non-US",1,0)</f>
        <v>0</v>
      </c>
    </row>
    <row r="115" spans="1:34" x14ac:dyDescent="0.25">
      <c r="A115" s="4" t="s">
        <v>269</v>
      </c>
      <c r="B115" s="4" t="s">
        <v>25</v>
      </c>
      <c r="C115" s="4" t="s">
        <v>24</v>
      </c>
      <c r="D115" s="4"/>
      <c r="E115" s="4"/>
      <c r="F115" s="4"/>
      <c r="G115" s="4"/>
      <c r="H115" s="4" t="s">
        <v>268</v>
      </c>
      <c r="I115">
        <v>103</v>
      </c>
      <c r="J115" s="4" t="s">
        <v>17</v>
      </c>
      <c r="K115">
        <v>32000000</v>
      </c>
      <c r="L115" s="4" t="s">
        <v>121</v>
      </c>
      <c r="M115" s="4" t="s">
        <v>267</v>
      </c>
      <c r="N115">
        <v>13</v>
      </c>
      <c r="O115">
        <v>2092</v>
      </c>
      <c r="P115">
        <v>48705680</v>
      </c>
      <c r="Q115" s="3">
        <v>36840</v>
      </c>
      <c r="R115">
        <f>MONTH(Q115)</f>
        <v>11</v>
      </c>
      <c r="S115" s="2">
        <v>17012365</v>
      </c>
      <c r="T115" s="1">
        <f>I115</f>
        <v>103</v>
      </c>
      <c r="U115" s="1">
        <f>O115</f>
        <v>2092</v>
      </c>
      <c r="V115" s="1">
        <f>K115</f>
        <v>32000000</v>
      </c>
      <c r="W115" s="1">
        <f>IF(OR(R115=1,R115=12, R115=11),1,0)</f>
        <v>1</v>
      </c>
      <c r="X115" s="1">
        <f>IF(OR(R115=5, R115=6,R115=7),1,0)</f>
        <v>0</v>
      </c>
      <c r="Y115" s="1">
        <f>IF(OR(B115="Action",C115="Action", D115="Action",E115="Action",F115="Action",G115="Action"),1,0)</f>
        <v>0</v>
      </c>
      <c r="Z115" s="1">
        <f>IF(OR($B115="Comedy",$C115="Comedy",$D115="Comedy",$E115="Comedy",$F115="Comedy",$G115="Comedy"),1,0)</f>
        <v>0</v>
      </c>
      <c r="AA115" s="1">
        <f>IF(OR($B115="Drama",$C115="Drama",$D115="Drama",$E115="Drama",$F115="Drama",$G115="Drama"),1,0)</f>
        <v>1</v>
      </c>
      <c r="AB115" s="1">
        <f>IF(OR($B115="Documentary",$C115="Documentary",$D115="Documentary",$E115="Documentary",$F115="Documentary",$G115="Documentary"),1,0)</f>
        <v>0</v>
      </c>
      <c r="AC115" s="1">
        <f>IF(OR($B115="Romance",$C115="Romance",$D115="Romance",$E115="Romance",$F115="Romance",$G115="Romance"),1,0)</f>
        <v>0</v>
      </c>
      <c r="AD115" s="1">
        <f>IF(OR($B115="Family",$C115="Family",$D115="Family",$E115="Family",$F115="Family",$G115="Family"),1,0)</f>
        <v>0</v>
      </c>
      <c r="AE115" s="1">
        <f>IF($J115="PG",1,0)</f>
        <v>0</v>
      </c>
      <c r="AF115" s="1">
        <f>IF($J115="PG-13",1,0)</f>
        <v>0</v>
      </c>
      <c r="AG115" s="1">
        <f>IF($J115="R",1,0)</f>
        <v>1</v>
      </c>
      <c r="AH115" s="1">
        <f>IF($J115="Non-US",1,0)</f>
        <v>0</v>
      </c>
    </row>
    <row r="116" spans="1:34" x14ac:dyDescent="0.25">
      <c r="A116" s="4" t="s">
        <v>357</v>
      </c>
      <c r="B116" s="4" t="s">
        <v>7</v>
      </c>
      <c r="C116" s="4" t="s">
        <v>4</v>
      </c>
      <c r="D116" s="4" t="s">
        <v>5</v>
      </c>
      <c r="E116" s="4" t="s">
        <v>60</v>
      </c>
      <c r="F116" s="4" t="s">
        <v>20</v>
      </c>
      <c r="G116" s="4"/>
      <c r="H116" s="4" t="s">
        <v>93</v>
      </c>
      <c r="I116">
        <v>92</v>
      </c>
      <c r="J116" s="4" t="s">
        <v>2</v>
      </c>
      <c r="K116">
        <v>1000000</v>
      </c>
      <c r="L116" s="4" t="s">
        <v>356</v>
      </c>
      <c r="M116" s="4" t="s">
        <v>240</v>
      </c>
      <c r="N116">
        <v>6</v>
      </c>
      <c r="O116">
        <v>2111</v>
      </c>
      <c r="P116">
        <v>10017869</v>
      </c>
      <c r="Q116" s="3">
        <v>36756</v>
      </c>
      <c r="R116">
        <f>MONTH(Q116)</f>
        <v>8</v>
      </c>
      <c r="S116" s="2">
        <v>5850566</v>
      </c>
      <c r="T116" s="1">
        <f>I116</f>
        <v>92</v>
      </c>
      <c r="U116" s="1">
        <f>O116</f>
        <v>2111</v>
      </c>
      <c r="V116" s="1">
        <f>K116</f>
        <v>1000000</v>
      </c>
      <c r="W116" s="1">
        <f>IF(OR(R116=1,R116=12, R116=11),1,0)</f>
        <v>0</v>
      </c>
      <c r="X116" s="1">
        <f>IF(OR(R116=5, R116=6,R116=7),1,0)</f>
        <v>0</v>
      </c>
      <c r="Y116" s="1">
        <f>IF(OR(B116="Action",C116="Action", D116="Action",E116="Action",F116="Action",G116="Action"),1,0)</f>
        <v>1</v>
      </c>
      <c r="Z116" s="1">
        <f>IF(OR($B116="Comedy",$C116="Comedy",$D116="Comedy",$E116="Comedy",$F116="Comedy",$G116="Comedy"),1,0)</f>
        <v>0</v>
      </c>
      <c r="AA116" s="1">
        <f>IF(OR($B116="Drama",$C116="Drama",$D116="Drama",$E116="Drama",$F116="Drama",$G116="Drama"),1,0)</f>
        <v>0</v>
      </c>
      <c r="AB116" s="1">
        <f>IF(OR($B116="Documentary",$C116="Documentary",$D116="Documentary",$E116="Documentary",$F116="Documentary",$G116="Documentary"),1,0)</f>
        <v>0</v>
      </c>
      <c r="AC116" s="1">
        <f>IF(OR($B116="Romance",$C116="Romance",$D116="Romance",$E116="Romance",$F116="Romance",$G116="Romance"),1,0)</f>
        <v>0</v>
      </c>
      <c r="AD116" s="1">
        <f>IF(OR($B116="Family",$C116="Family",$D116="Family",$E116="Family",$F116="Family",$G116="Family"),1,0)</f>
        <v>0</v>
      </c>
      <c r="AE116" s="1">
        <f>IF($J116="PG",1,0)</f>
        <v>1</v>
      </c>
      <c r="AF116" s="1">
        <f>IF($J116="PG-13",1,0)</f>
        <v>0</v>
      </c>
      <c r="AG116" s="1">
        <f>IF($J116="R",1,0)</f>
        <v>0</v>
      </c>
      <c r="AH116" s="1">
        <f>IF($J116="Non-US",1,0)</f>
        <v>0</v>
      </c>
    </row>
    <row r="117" spans="1:34" x14ac:dyDescent="0.25">
      <c r="A117" s="4" t="s">
        <v>440</v>
      </c>
      <c r="B117" s="4" t="s">
        <v>24</v>
      </c>
      <c r="C117" s="4"/>
      <c r="D117" s="4"/>
      <c r="E117" s="4"/>
      <c r="F117" s="4"/>
      <c r="G117" s="4"/>
      <c r="H117" s="4" t="s">
        <v>93</v>
      </c>
      <c r="I117">
        <v>59</v>
      </c>
      <c r="J117" s="4" t="s">
        <v>12</v>
      </c>
      <c r="K117">
        <v>34000000</v>
      </c>
      <c r="L117" s="4" t="s">
        <v>53</v>
      </c>
      <c r="M117" s="4" t="s">
        <v>30</v>
      </c>
      <c r="N117">
        <v>5</v>
      </c>
      <c r="O117">
        <v>2112</v>
      </c>
      <c r="P117">
        <v>6387586</v>
      </c>
      <c r="Q117" s="3">
        <v>36651</v>
      </c>
      <c r="R117">
        <f>MONTH(Q117)</f>
        <v>5</v>
      </c>
      <c r="S117" s="2">
        <v>3415172</v>
      </c>
      <c r="T117" s="1">
        <f>I117</f>
        <v>59</v>
      </c>
      <c r="U117" s="1">
        <f>O117</f>
        <v>2112</v>
      </c>
      <c r="V117" s="1">
        <f>K117</f>
        <v>34000000</v>
      </c>
      <c r="W117" s="1">
        <f>IF(OR(R117=1,R117=12, R117=11),1,0)</f>
        <v>0</v>
      </c>
      <c r="X117" s="1">
        <f>IF(OR(R117=5, R117=6,R117=7),1,0)</f>
        <v>1</v>
      </c>
      <c r="Y117" s="1">
        <f>IF(OR(B117="Action",C117="Action", D117="Action",E117="Action",F117="Action",G117="Action"),1,0)</f>
        <v>0</v>
      </c>
      <c r="Z117" s="1">
        <f>IF(OR($B117="Comedy",$C117="Comedy",$D117="Comedy",$E117="Comedy",$F117="Comedy",$G117="Comedy"),1,0)</f>
        <v>0</v>
      </c>
      <c r="AA117" s="1">
        <f>IF(OR($B117="Drama",$C117="Drama",$D117="Drama",$E117="Drama",$F117="Drama",$G117="Drama"),1,0)</f>
        <v>1</v>
      </c>
      <c r="AB117" s="1">
        <f>IF(OR($B117="Documentary",$C117="Documentary",$D117="Documentary",$E117="Documentary",$F117="Documentary",$G117="Documentary"),1,0)</f>
        <v>0</v>
      </c>
      <c r="AC117" s="1">
        <f>IF(OR($B117="Romance",$C117="Romance",$D117="Romance",$E117="Romance",$F117="Romance",$G117="Romance"),1,0)</f>
        <v>0</v>
      </c>
      <c r="AD117" s="1">
        <f>IF(OR($B117="Family",$C117="Family",$D117="Family",$E117="Family",$F117="Family",$G117="Family"),1,0)</f>
        <v>0</v>
      </c>
      <c r="AE117" s="1">
        <f>IF($J117="PG",1,0)</f>
        <v>0</v>
      </c>
      <c r="AF117" s="1">
        <f>IF($J117="PG-13",1,0)</f>
        <v>1</v>
      </c>
      <c r="AG117" s="1">
        <f>IF($J117="R",1,0)</f>
        <v>0</v>
      </c>
      <c r="AH117" s="1">
        <f>IF($J117="Non-US",1,0)</f>
        <v>0</v>
      </c>
    </row>
    <row r="118" spans="1:34" x14ac:dyDescent="0.25">
      <c r="A118" s="4" t="s">
        <v>82</v>
      </c>
      <c r="B118" s="4" t="s">
        <v>13</v>
      </c>
      <c r="C118" s="4" t="s">
        <v>24</v>
      </c>
      <c r="D118" s="4"/>
      <c r="E118" s="4"/>
      <c r="F118" s="4"/>
      <c r="G118" s="4"/>
      <c r="H118" s="4" t="s">
        <v>81</v>
      </c>
      <c r="I118">
        <v>68</v>
      </c>
      <c r="J118" s="4" t="s">
        <v>2</v>
      </c>
      <c r="K118">
        <v>21150000</v>
      </c>
      <c r="L118" s="4" t="s">
        <v>80</v>
      </c>
      <c r="M118" s="4" t="s">
        <v>79</v>
      </c>
      <c r="N118">
        <v>12</v>
      </c>
      <c r="O118">
        <v>2123</v>
      </c>
      <c r="P118">
        <v>25518367</v>
      </c>
      <c r="Q118" s="3">
        <v>37001</v>
      </c>
      <c r="R118">
        <f>MONTH(Q118)</f>
        <v>4</v>
      </c>
      <c r="S118" s="2">
        <v>9247560</v>
      </c>
      <c r="T118" s="1">
        <f>I118</f>
        <v>68</v>
      </c>
      <c r="U118" s="1">
        <f>O118</f>
        <v>2123</v>
      </c>
      <c r="V118" s="1">
        <f>K118</f>
        <v>21150000</v>
      </c>
      <c r="W118" s="1">
        <f>IF(OR(R118=1,R118=12, R118=11),1,0)</f>
        <v>0</v>
      </c>
      <c r="X118" s="1">
        <f>IF(OR(R118=5, R118=6,R118=7),1,0)</f>
        <v>0</v>
      </c>
      <c r="Y118" s="1">
        <f>IF(OR(B118="Action",C118="Action", D118="Action",E118="Action",F118="Action",G118="Action"),1,0)</f>
        <v>0</v>
      </c>
      <c r="Z118" s="1">
        <f>IF(OR($B118="Comedy",$C118="Comedy",$D118="Comedy",$E118="Comedy",$F118="Comedy",$G118="Comedy"),1,0)</f>
        <v>1</v>
      </c>
      <c r="AA118" s="1">
        <f>IF(OR($B118="Drama",$C118="Drama",$D118="Drama",$E118="Drama",$F118="Drama",$G118="Drama"),1,0)</f>
        <v>1</v>
      </c>
      <c r="AB118" s="1">
        <f>IF(OR($B118="Documentary",$C118="Documentary",$D118="Documentary",$E118="Documentary",$F118="Documentary",$G118="Documentary"),1,0)</f>
        <v>0</v>
      </c>
      <c r="AC118" s="1">
        <f>IF(OR($B118="Romance",$C118="Romance",$D118="Romance",$E118="Romance",$F118="Romance",$G118="Romance"),1,0)</f>
        <v>0</v>
      </c>
      <c r="AD118" s="1">
        <f>IF(OR($B118="Family",$C118="Family",$D118="Family",$E118="Family",$F118="Family",$G118="Family"),1,0)</f>
        <v>0</v>
      </c>
      <c r="AE118" s="1">
        <f>IF($J118="PG",1,0)</f>
        <v>1</v>
      </c>
      <c r="AF118" s="1">
        <f>IF($J118="PG-13",1,0)</f>
        <v>0</v>
      </c>
      <c r="AG118" s="1">
        <f>IF($J118="R",1,0)</f>
        <v>0</v>
      </c>
      <c r="AH118" s="1">
        <f>IF($J118="Non-US",1,0)</f>
        <v>0</v>
      </c>
    </row>
    <row r="119" spans="1:34" x14ac:dyDescent="0.25">
      <c r="A119" s="4" t="s">
        <v>290</v>
      </c>
      <c r="B119" s="4" t="s">
        <v>24</v>
      </c>
      <c r="C119" s="4" t="s">
        <v>38</v>
      </c>
      <c r="D119" s="4"/>
      <c r="E119" s="4"/>
      <c r="F119" s="4"/>
      <c r="G119" s="4"/>
      <c r="H119" s="4" t="s">
        <v>47</v>
      </c>
      <c r="I119">
        <v>166</v>
      </c>
      <c r="J119" s="4" t="s">
        <v>12</v>
      </c>
      <c r="K119">
        <v>40000000</v>
      </c>
      <c r="L119" s="4" t="s">
        <v>289</v>
      </c>
      <c r="M119" s="4" t="s">
        <v>45</v>
      </c>
      <c r="N119">
        <v>15</v>
      </c>
      <c r="O119">
        <v>2130</v>
      </c>
      <c r="P119">
        <v>33476239</v>
      </c>
      <c r="Q119" s="3">
        <v>36819</v>
      </c>
      <c r="R119">
        <f>MONTH(Q119)</f>
        <v>10</v>
      </c>
      <c r="S119" s="2">
        <v>12231496</v>
      </c>
      <c r="T119" s="1">
        <f>I119</f>
        <v>166</v>
      </c>
      <c r="U119" s="1">
        <f>O119</f>
        <v>2130</v>
      </c>
      <c r="V119" s="1">
        <f>K119</f>
        <v>40000000</v>
      </c>
      <c r="W119" s="1">
        <f>IF(OR(R119=1,R119=12, R119=11),1,0)</f>
        <v>0</v>
      </c>
      <c r="X119" s="1">
        <f>IF(OR(R119=5, R119=6,R119=7),1,0)</f>
        <v>0</v>
      </c>
      <c r="Y119" s="1">
        <f>IF(OR(B119="Action",C119="Action", D119="Action",E119="Action",F119="Action",G119="Action"),1,0)</f>
        <v>0</v>
      </c>
      <c r="Z119" s="1">
        <f>IF(OR($B119="Comedy",$C119="Comedy",$D119="Comedy",$E119="Comedy",$F119="Comedy",$G119="Comedy"),1,0)</f>
        <v>0</v>
      </c>
      <c r="AA119" s="1">
        <f>IF(OR($B119="Drama",$C119="Drama",$D119="Drama",$E119="Drama",$F119="Drama",$G119="Drama"),1,0)</f>
        <v>1</v>
      </c>
      <c r="AB119" s="1">
        <f>IF(OR($B119="Documentary",$C119="Documentary",$D119="Documentary",$E119="Documentary",$F119="Documentary",$G119="Documentary"),1,0)</f>
        <v>0</v>
      </c>
      <c r="AC119" s="1">
        <f>IF(OR($B119="Romance",$C119="Romance",$D119="Romance",$E119="Romance",$F119="Romance",$G119="Romance"),1,0)</f>
        <v>1</v>
      </c>
      <c r="AD119" s="1">
        <f>IF(OR($B119="Family",$C119="Family",$D119="Family",$E119="Family",$F119="Family",$G119="Family"),1,0)</f>
        <v>0</v>
      </c>
      <c r="AE119" s="1">
        <f>IF($J119="PG",1,0)</f>
        <v>0</v>
      </c>
      <c r="AF119" s="1">
        <f>IF($J119="PG-13",1,0)</f>
        <v>1</v>
      </c>
      <c r="AG119" s="1">
        <f>IF($J119="R",1,0)</f>
        <v>0</v>
      </c>
      <c r="AH119" s="1">
        <f>IF($J119="Non-US",1,0)</f>
        <v>0</v>
      </c>
    </row>
    <row r="120" spans="1:34" x14ac:dyDescent="0.25">
      <c r="A120" s="4" t="s">
        <v>187</v>
      </c>
      <c r="B120" s="4" t="s">
        <v>13</v>
      </c>
      <c r="C120" s="4" t="s">
        <v>19</v>
      </c>
      <c r="D120" s="4"/>
      <c r="E120" s="4"/>
      <c r="F120" s="4"/>
      <c r="G120" s="4"/>
      <c r="H120" s="4"/>
      <c r="I120">
        <v>76</v>
      </c>
      <c r="J120" s="4" t="s">
        <v>12</v>
      </c>
      <c r="K120">
        <v>11000000</v>
      </c>
      <c r="L120" s="4" t="s">
        <v>186</v>
      </c>
      <c r="M120" s="4" t="s">
        <v>65</v>
      </c>
      <c r="N120">
        <v>5</v>
      </c>
      <c r="O120">
        <v>2150</v>
      </c>
      <c r="P120">
        <v>13219876</v>
      </c>
      <c r="Q120" s="3">
        <v>36917</v>
      </c>
      <c r="R120">
        <f>MONTH(Q120)</f>
        <v>1</v>
      </c>
      <c r="S120" s="2">
        <v>7005572</v>
      </c>
      <c r="T120" s="1">
        <f>I120</f>
        <v>76</v>
      </c>
      <c r="U120" s="1">
        <f>O120</f>
        <v>2150</v>
      </c>
      <c r="V120" s="1">
        <f>K120</f>
        <v>11000000</v>
      </c>
      <c r="W120" s="1">
        <f>IF(OR(R120=1,R120=12, R120=11),1,0)</f>
        <v>1</v>
      </c>
      <c r="X120" s="1">
        <f>IF(OR(R120=5, R120=6,R120=7),1,0)</f>
        <v>0</v>
      </c>
      <c r="Y120" s="1">
        <f>IF(OR(B120="Action",C120="Action", D120="Action",E120="Action",F120="Action",G120="Action"),1,0)</f>
        <v>0</v>
      </c>
      <c r="Z120" s="1">
        <f>IF(OR($B120="Comedy",$C120="Comedy",$D120="Comedy",$E120="Comedy",$F120="Comedy",$G120="Comedy"),1,0)</f>
        <v>1</v>
      </c>
      <c r="AA120" s="1">
        <f>IF(OR($B120="Drama",$C120="Drama",$D120="Drama",$E120="Drama",$F120="Drama",$G120="Drama"),1,0)</f>
        <v>0</v>
      </c>
      <c r="AB120" s="1">
        <f>IF(OR($B120="Documentary",$C120="Documentary",$D120="Documentary",$E120="Documentary",$F120="Documentary",$G120="Documentary"),1,0)</f>
        <v>0</v>
      </c>
      <c r="AC120" s="1">
        <f>IF(OR($B120="Romance",$C120="Romance",$D120="Romance",$E120="Romance",$F120="Romance",$G120="Romance"),1,0)</f>
        <v>0</v>
      </c>
      <c r="AD120" s="1">
        <f>IF(OR($B120="Family",$C120="Family",$D120="Family",$E120="Family",$F120="Family",$G120="Family"),1,0)</f>
        <v>0</v>
      </c>
      <c r="AE120" s="1">
        <f>IF($J120="PG",1,0)</f>
        <v>0</v>
      </c>
      <c r="AF120" s="1">
        <f>IF($J120="PG-13",1,0)</f>
        <v>1</v>
      </c>
      <c r="AG120" s="1">
        <f>IF($J120="R",1,0)</f>
        <v>0</v>
      </c>
      <c r="AH120" s="1">
        <f>IF($J120="Non-US",1,0)</f>
        <v>0</v>
      </c>
    </row>
    <row r="121" spans="1:34" x14ac:dyDescent="0.25">
      <c r="A121" s="4" t="s">
        <v>466</v>
      </c>
      <c r="B121" s="4" t="s">
        <v>13</v>
      </c>
      <c r="C121" s="4" t="s">
        <v>24</v>
      </c>
      <c r="D121" s="4" t="s">
        <v>38</v>
      </c>
      <c r="E121" s="4"/>
      <c r="F121" s="4"/>
      <c r="G121" s="4"/>
      <c r="H121" s="4" t="s">
        <v>399</v>
      </c>
      <c r="I121">
        <v>177</v>
      </c>
      <c r="J121" s="4" t="s">
        <v>12</v>
      </c>
      <c r="K121">
        <v>30000000</v>
      </c>
      <c r="L121" s="4" t="s">
        <v>465</v>
      </c>
      <c r="M121" s="4" t="s">
        <v>0</v>
      </c>
      <c r="N121">
        <v>15</v>
      </c>
      <c r="O121">
        <v>2152</v>
      </c>
      <c r="P121">
        <v>36969846</v>
      </c>
      <c r="Q121" s="3">
        <v>36630</v>
      </c>
      <c r="R121">
        <f>MONTH(Q121)</f>
        <v>4</v>
      </c>
      <c r="S121" s="2">
        <v>11402187</v>
      </c>
      <c r="T121" s="1">
        <f>I121</f>
        <v>177</v>
      </c>
      <c r="U121" s="1">
        <f>O121</f>
        <v>2152</v>
      </c>
      <c r="V121" s="1">
        <f>K121</f>
        <v>30000000</v>
      </c>
      <c r="W121" s="1">
        <f>IF(OR(R121=1,R121=12, R121=11),1,0)</f>
        <v>0</v>
      </c>
      <c r="X121" s="1">
        <f>IF(OR(R121=5, R121=6,R121=7),1,0)</f>
        <v>0</v>
      </c>
      <c r="Y121" s="1">
        <f>IF(OR(B121="Action",C121="Action", D121="Action",E121="Action",F121="Action",G121="Action"),1,0)</f>
        <v>0</v>
      </c>
      <c r="Z121" s="1">
        <f>IF(OR($B121="Comedy",$C121="Comedy",$D121="Comedy",$E121="Comedy",$F121="Comedy",$G121="Comedy"),1,0)</f>
        <v>1</v>
      </c>
      <c r="AA121" s="1">
        <f>IF(OR($B121="Drama",$C121="Drama",$D121="Drama",$E121="Drama",$F121="Drama",$G121="Drama"),1,0)</f>
        <v>1</v>
      </c>
      <c r="AB121" s="1">
        <f>IF(OR($B121="Documentary",$C121="Documentary",$D121="Documentary",$E121="Documentary",$F121="Documentary",$G121="Documentary"),1,0)</f>
        <v>0</v>
      </c>
      <c r="AC121" s="1">
        <f>IF(OR($B121="Romance",$C121="Romance",$D121="Romance",$E121="Romance",$F121="Romance",$G121="Romance"),1,0)</f>
        <v>1</v>
      </c>
      <c r="AD121" s="1">
        <f>IF(OR($B121="Family",$C121="Family",$D121="Family",$E121="Family",$F121="Family",$G121="Family"),1,0)</f>
        <v>0</v>
      </c>
      <c r="AE121" s="1">
        <f>IF($J121="PG",1,0)</f>
        <v>0</v>
      </c>
      <c r="AF121" s="1">
        <f>IF($J121="PG-13",1,0)</f>
        <v>1</v>
      </c>
      <c r="AG121" s="1">
        <f>IF($J121="R",1,0)</f>
        <v>0</v>
      </c>
      <c r="AH121" s="1">
        <f>IF($J121="Non-US",1,0)</f>
        <v>0</v>
      </c>
    </row>
    <row r="122" spans="1:34" x14ac:dyDescent="0.25">
      <c r="A122" s="4" t="s">
        <v>383</v>
      </c>
      <c r="B122" s="4" t="s">
        <v>13</v>
      </c>
      <c r="C122" s="4" t="s">
        <v>24</v>
      </c>
      <c r="D122" s="4" t="s">
        <v>6</v>
      </c>
      <c r="E122" s="4" t="s">
        <v>51</v>
      </c>
      <c r="F122" s="4"/>
      <c r="G122" s="4"/>
      <c r="H122" s="4" t="s">
        <v>66</v>
      </c>
      <c r="I122">
        <v>108</v>
      </c>
      <c r="J122" s="4" t="s">
        <v>2</v>
      </c>
      <c r="K122">
        <v>65000000</v>
      </c>
      <c r="L122" s="4" t="s">
        <v>1</v>
      </c>
      <c r="M122" s="4" t="s">
        <v>382</v>
      </c>
      <c r="N122">
        <v>18</v>
      </c>
      <c r="O122">
        <v>2167</v>
      </c>
      <c r="P122">
        <v>69570979</v>
      </c>
      <c r="Q122" s="3">
        <v>36714</v>
      </c>
      <c r="R122">
        <f>MONTH(Q122)</f>
        <v>7</v>
      </c>
      <c r="S122" s="2">
        <v>19533462</v>
      </c>
      <c r="T122" s="1">
        <f>I122</f>
        <v>108</v>
      </c>
      <c r="U122" s="1">
        <f>O122</f>
        <v>2167</v>
      </c>
      <c r="V122" s="1">
        <f>K122</f>
        <v>65000000</v>
      </c>
      <c r="W122" s="1">
        <f>IF(OR(R122=1,R122=12, R122=11),1,0)</f>
        <v>0</v>
      </c>
      <c r="X122" s="1">
        <f>IF(OR(R122=5, R122=6,R122=7),1,0)</f>
        <v>1</v>
      </c>
      <c r="Y122" s="1">
        <f>IF(OR(B122="Action",C122="Action", D122="Action",E122="Action",F122="Action",G122="Action"),1,0)</f>
        <v>0</v>
      </c>
      <c r="Z122" s="1">
        <f>IF(OR($B122="Comedy",$C122="Comedy",$D122="Comedy",$E122="Comedy",$F122="Comedy",$G122="Comedy"),1,0)</f>
        <v>1</v>
      </c>
      <c r="AA122" s="1">
        <f>IF(OR($B122="Drama",$C122="Drama",$D122="Drama",$E122="Drama",$F122="Drama",$G122="Drama"),1,0)</f>
        <v>1</v>
      </c>
      <c r="AB122" s="1">
        <f>IF(OR($B122="Documentary",$C122="Documentary",$D122="Documentary",$E122="Documentary",$F122="Documentary",$G122="Documentary"),1,0)</f>
        <v>0</v>
      </c>
      <c r="AC122" s="1">
        <f>IF(OR($B122="Romance",$C122="Romance",$D122="Romance",$E122="Romance",$F122="Romance",$G122="Romance"),1,0)</f>
        <v>0</v>
      </c>
      <c r="AD122" s="1">
        <f>IF(OR($B122="Family",$C122="Family",$D122="Family",$E122="Family",$F122="Family",$G122="Family"),1,0)</f>
        <v>1</v>
      </c>
      <c r="AE122" s="1">
        <f>IF($J122="PG",1,0)</f>
        <v>1</v>
      </c>
      <c r="AF122" s="1">
        <f>IF($J122="PG-13",1,0)</f>
        <v>0</v>
      </c>
      <c r="AG122" s="1">
        <f>IF($J122="R",1,0)</f>
        <v>0</v>
      </c>
      <c r="AH122" s="1">
        <f>IF($J122="Non-US",1,0)</f>
        <v>0</v>
      </c>
    </row>
    <row r="123" spans="1:34" x14ac:dyDescent="0.25">
      <c r="A123" s="4" t="s">
        <v>502</v>
      </c>
      <c r="B123" s="4" t="s">
        <v>4</v>
      </c>
      <c r="C123" s="4" t="s">
        <v>19</v>
      </c>
      <c r="D123" s="4" t="s">
        <v>24</v>
      </c>
      <c r="E123" s="4" t="s">
        <v>20</v>
      </c>
      <c r="F123" s="4"/>
      <c r="G123" s="4"/>
      <c r="H123" s="4" t="s">
        <v>81</v>
      </c>
      <c r="I123">
        <v>135</v>
      </c>
      <c r="J123" s="4" t="s">
        <v>17</v>
      </c>
      <c r="K123">
        <v>36000000</v>
      </c>
      <c r="L123" s="4" t="s">
        <v>118</v>
      </c>
      <c r="M123" s="4" t="s">
        <v>34</v>
      </c>
      <c r="N123">
        <v>5</v>
      </c>
      <c r="O123">
        <v>2204</v>
      </c>
      <c r="P123">
        <v>22918291</v>
      </c>
      <c r="Q123" s="3">
        <v>36581</v>
      </c>
      <c r="R123">
        <f>MONTH(Q123)</f>
        <v>2</v>
      </c>
      <c r="S123" s="2">
        <v>10324154</v>
      </c>
      <c r="T123" s="1">
        <f>I123</f>
        <v>135</v>
      </c>
      <c r="U123" s="1">
        <f>O123</f>
        <v>2204</v>
      </c>
      <c r="V123" s="1">
        <f>K123</f>
        <v>36000000</v>
      </c>
      <c r="W123" s="1">
        <f>IF(OR(R123=1,R123=12, R123=11),1,0)</f>
        <v>0</v>
      </c>
      <c r="X123" s="1">
        <f>IF(OR(R123=5, R123=6,R123=7),1,0)</f>
        <v>0</v>
      </c>
      <c r="Y123" s="1">
        <f>IF(OR(B123="Action",C123="Action", D123="Action",E123="Action",F123="Action",G123="Action"),1,0)</f>
        <v>1</v>
      </c>
      <c r="Z123" s="1">
        <f>IF(OR($B123="Comedy",$C123="Comedy",$D123="Comedy",$E123="Comedy",$F123="Comedy",$G123="Comedy"),1,0)</f>
        <v>0</v>
      </c>
      <c r="AA123" s="1">
        <f>IF(OR($B123="Drama",$C123="Drama",$D123="Drama",$E123="Drama",$F123="Drama",$G123="Drama"),1,0)</f>
        <v>1</v>
      </c>
      <c r="AB123" s="1">
        <f>IF(OR($B123="Documentary",$C123="Documentary",$D123="Documentary",$E123="Documentary",$F123="Documentary",$G123="Documentary"),1,0)</f>
        <v>0</v>
      </c>
      <c r="AC123" s="1">
        <f>IF(OR($B123="Romance",$C123="Romance",$D123="Romance",$E123="Romance",$F123="Romance",$G123="Romance"),1,0)</f>
        <v>0</v>
      </c>
      <c r="AD123" s="1">
        <f>IF(OR($B123="Family",$C123="Family",$D123="Family",$E123="Family",$F123="Family",$G123="Family"),1,0)</f>
        <v>0</v>
      </c>
      <c r="AE123" s="1">
        <f>IF($J123="PG",1,0)</f>
        <v>0</v>
      </c>
      <c r="AF123" s="1">
        <f>IF($J123="PG-13",1,0)</f>
        <v>0</v>
      </c>
      <c r="AG123" s="1">
        <f>IF($J123="R",1,0)</f>
        <v>1</v>
      </c>
      <c r="AH123" s="1">
        <f>IF($J123="Non-US",1,0)</f>
        <v>0</v>
      </c>
    </row>
    <row r="124" spans="1:34" x14ac:dyDescent="0.25">
      <c r="A124" s="4" t="s">
        <v>212</v>
      </c>
      <c r="B124" s="4" t="s">
        <v>60</v>
      </c>
      <c r="C124" s="4"/>
      <c r="D124" s="4"/>
      <c r="E124" s="4"/>
      <c r="F124" s="4"/>
      <c r="G124" s="4"/>
      <c r="H124" s="4" t="s">
        <v>93</v>
      </c>
      <c r="I124">
        <v>116</v>
      </c>
      <c r="J124" s="4" t="s">
        <v>17</v>
      </c>
      <c r="K124">
        <v>28000000</v>
      </c>
      <c r="L124" s="4" t="s">
        <v>118</v>
      </c>
      <c r="M124" s="4" t="s">
        <v>118</v>
      </c>
      <c r="N124">
        <v>7</v>
      </c>
      <c r="O124">
        <v>2204</v>
      </c>
      <c r="P124">
        <v>32958885</v>
      </c>
      <c r="Q124" s="3">
        <v>36882</v>
      </c>
      <c r="R124">
        <f>MONTH(Q124)</f>
        <v>12</v>
      </c>
      <c r="S124" s="2">
        <v>14238506</v>
      </c>
      <c r="T124" s="1">
        <f>I124</f>
        <v>116</v>
      </c>
      <c r="U124" s="1">
        <f>O124</f>
        <v>2204</v>
      </c>
      <c r="V124" s="1">
        <f>K124</f>
        <v>28000000</v>
      </c>
      <c r="W124" s="1">
        <f>IF(OR(R124=1,R124=12, R124=11),1,0)</f>
        <v>1</v>
      </c>
      <c r="X124" s="1">
        <f>IF(OR(R124=5, R124=6,R124=7),1,0)</f>
        <v>0</v>
      </c>
      <c r="Y124" s="1">
        <f>IF(OR(B124="Action",C124="Action", D124="Action",E124="Action",F124="Action",G124="Action"),1,0)</f>
        <v>0</v>
      </c>
      <c r="Z124" s="1">
        <f>IF(OR($B124="Comedy",$C124="Comedy",$D124="Comedy",$E124="Comedy",$F124="Comedy",$G124="Comedy"),1,0)</f>
        <v>0</v>
      </c>
      <c r="AA124" s="1">
        <f>IF(OR($B124="Drama",$C124="Drama",$D124="Drama",$E124="Drama",$F124="Drama",$G124="Drama"),1,0)</f>
        <v>0</v>
      </c>
      <c r="AB124" s="1">
        <f>IF(OR($B124="Documentary",$C124="Documentary",$D124="Documentary",$E124="Documentary",$F124="Documentary",$G124="Documentary"),1,0)</f>
        <v>0</v>
      </c>
      <c r="AC124" s="1">
        <f>IF(OR($B124="Romance",$C124="Romance",$D124="Romance",$E124="Romance",$F124="Romance",$G124="Romance"),1,0)</f>
        <v>0</v>
      </c>
      <c r="AD124" s="1">
        <f>IF(OR($B124="Family",$C124="Family",$D124="Family",$E124="Family",$F124="Family",$G124="Family"),1,0)</f>
        <v>0</v>
      </c>
      <c r="AE124" s="1">
        <f>IF($J124="PG",1,0)</f>
        <v>0</v>
      </c>
      <c r="AF124" s="1">
        <f>IF($J124="PG-13",1,0)</f>
        <v>0</v>
      </c>
      <c r="AG124" s="1">
        <f>IF($J124="R",1,0)</f>
        <v>1</v>
      </c>
      <c r="AH124" s="1">
        <f>IF($J124="Non-US",1,0)</f>
        <v>0</v>
      </c>
    </row>
    <row r="125" spans="1:34" x14ac:dyDescent="0.25">
      <c r="A125" s="4" t="s">
        <v>67</v>
      </c>
      <c r="B125" s="4" t="s">
        <v>13</v>
      </c>
      <c r="C125" s="4"/>
      <c r="D125" s="4"/>
      <c r="E125" s="4"/>
      <c r="F125" s="4"/>
      <c r="G125" s="4"/>
      <c r="H125" s="4" t="s">
        <v>66</v>
      </c>
      <c r="I125">
        <v>57</v>
      </c>
      <c r="J125" s="4" t="s">
        <v>17</v>
      </c>
      <c r="K125">
        <v>90000000</v>
      </c>
      <c r="L125" s="4" t="s">
        <v>65</v>
      </c>
      <c r="M125" s="4" t="s">
        <v>65</v>
      </c>
      <c r="N125">
        <v>3</v>
      </c>
      <c r="O125">
        <v>2222</v>
      </c>
      <c r="P125">
        <v>6506569</v>
      </c>
      <c r="Q125" s="3">
        <v>37008</v>
      </c>
      <c r="R125">
        <f>MONTH(Q125)</f>
        <v>4</v>
      </c>
      <c r="S125" s="2">
        <v>3898070</v>
      </c>
      <c r="T125" s="1">
        <f>I125</f>
        <v>57</v>
      </c>
      <c r="U125" s="1">
        <f>O125</f>
        <v>2222</v>
      </c>
      <c r="V125" s="1">
        <f>K125</f>
        <v>90000000</v>
      </c>
      <c r="W125" s="1">
        <f>IF(OR(R125=1,R125=12, R125=11),1,0)</f>
        <v>0</v>
      </c>
      <c r="X125" s="1">
        <f>IF(OR(R125=5, R125=6,R125=7),1,0)</f>
        <v>0</v>
      </c>
      <c r="Y125" s="1">
        <f>IF(OR(B125="Action",C125="Action", D125="Action",E125="Action",F125="Action",G125="Action"),1,0)</f>
        <v>0</v>
      </c>
      <c r="Z125" s="1">
        <f>IF(OR($B125="Comedy",$C125="Comedy",$D125="Comedy",$E125="Comedy",$F125="Comedy",$G125="Comedy"),1,0)</f>
        <v>1</v>
      </c>
      <c r="AA125" s="1">
        <f>IF(OR($B125="Drama",$C125="Drama",$D125="Drama",$E125="Drama",$F125="Drama",$G125="Drama"),1,0)</f>
        <v>0</v>
      </c>
      <c r="AB125" s="1">
        <f>IF(OR($B125="Documentary",$C125="Documentary",$D125="Documentary",$E125="Documentary",$F125="Documentary",$G125="Documentary"),1,0)</f>
        <v>0</v>
      </c>
      <c r="AC125" s="1">
        <f>IF(OR($B125="Romance",$C125="Romance",$D125="Romance",$E125="Romance",$F125="Romance",$G125="Romance"),1,0)</f>
        <v>0</v>
      </c>
      <c r="AD125" s="1">
        <f>IF(OR($B125="Family",$C125="Family",$D125="Family",$E125="Family",$F125="Family",$G125="Family"),1,0)</f>
        <v>0</v>
      </c>
      <c r="AE125" s="1">
        <f>IF($J125="PG",1,0)</f>
        <v>0</v>
      </c>
      <c r="AF125" s="1">
        <f>IF($J125="PG-13",1,0)</f>
        <v>0</v>
      </c>
      <c r="AG125" s="1">
        <f>IF($J125="R",1,0)</f>
        <v>1</v>
      </c>
      <c r="AH125" s="1">
        <f>IF($J125="Non-US",1,0)</f>
        <v>0</v>
      </c>
    </row>
    <row r="126" spans="1:34" x14ac:dyDescent="0.25">
      <c r="A126" s="4" t="s">
        <v>196</v>
      </c>
      <c r="B126" s="4" t="s">
        <v>38</v>
      </c>
      <c r="C126" s="4" t="s">
        <v>24</v>
      </c>
      <c r="D126" s="4"/>
      <c r="E126" s="4"/>
      <c r="F126" s="4"/>
      <c r="G126" s="4"/>
      <c r="H126" s="4" t="s">
        <v>195</v>
      </c>
      <c r="I126">
        <v>93</v>
      </c>
      <c r="J126" s="4" t="s">
        <v>12</v>
      </c>
      <c r="K126">
        <v>13000000</v>
      </c>
      <c r="L126" s="4" t="s">
        <v>194</v>
      </c>
      <c r="M126" s="4" t="s">
        <v>102</v>
      </c>
      <c r="N126">
        <v>22</v>
      </c>
      <c r="O126">
        <v>2230</v>
      </c>
      <c r="P126">
        <v>91007678</v>
      </c>
      <c r="Q126" s="3">
        <v>36903</v>
      </c>
      <c r="R126">
        <f>MONTH(Q126)</f>
        <v>1</v>
      </c>
      <c r="S126" s="2">
        <v>30872184</v>
      </c>
      <c r="T126" s="1">
        <f>I126</f>
        <v>93</v>
      </c>
      <c r="U126" s="1">
        <f>O126</f>
        <v>2230</v>
      </c>
      <c r="V126" s="1">
        <f>K126</f>
        <v>13000000</v>
      </c>
      <c r="W126" s="1">
        <f>IF(OR(R126=1,R126=12, R126=11),1,0)</f>
        <v>1</v>
      </c>
      <c r="X126" s="1">
        <f>IF(OR(R126=5, R126=6,R126=7),1,0)</f>
        <v>0</v>
      </c>
      <c r="Y126" s="1">
        <f>IF(OR(B126="Action",C126="Action", D126="Action",E126="Action",F126="Action",G126="Action"),1,0)</f>
        <v>0</v>
      </c>
      <c r="Z126" s="1">
        <f>IF(OR($B126="Comedy",$C126="Comedy",$D126="Comedy",$E126="Comedy",$F126="Comedy",$G126="Comedy"),1,0)</f>
        <v>0</v>
      </c>
      <c r="AA126" s="1">
        <f>IF(OR($B126="Drama",$C126="Drama",$D126="Drama",$E126="Drama",$F126="Drama",$G126="Drama"),1,0)</f>
        <v>1</v>
      </c>
      <c r="AB126" s="1">
        <f>IF(OR($B126="Documentary",$C126="Documentary",$D126="Documentary",$E126="Documentary",$F126="Documentary",$G126="Documentary"),1,0)</f>
        <v>0</v>
      </c>
      <c r="AC126" s="1">
        <f>IF(OR($B126="Romance",$C126="Romance",$D126="Romance",$E126="Romance",$F126="Romance",$G126="Romance"),1,0)</f>
        <v>1</v>
      </c>
      <c r="AD126" s="1">
        <f>IF(OR($B126="Family",$C126="Family",$D126="Family",$E126="Family",$F126="Family",$G126="Family"),1,0)</f>
        <v>0</v>
      </c>
      <c r="AE126" s="1">
        <f>IF($J126="PG",1,0)</f>
        <v>0</v>
      </c>
      <c r="AF126" s="1">
        <f>IF($J126="PG-13",1,0)</f>
        <v>1</v>
      </c>
      <c r="AG126" s="1">
        <f>IF($J126="R",1,0)</f>
        <v>0</v>
      </c>
      <c r="AH126" s="1">
        <f>IF($J126="Non-US",1,0)</f>
        <v>0</v>
      </c>
    </row>
    <row r="127" spans="1:34" x14ac:dyDescent="0.25">
      <c r="A127" s="4" t="s">
        <v>498</v>
      </c>
      <c r="B127" s="4" t="s">
        <v>13</v>
      </c>
      <c r="C127" s="4" t="s">
        <v>7</v>
      </c>
      <c r="D127" s="4"/>
      <c r="E127" s="4"/>
      <c r="F127" s="4"/>
      <c r="G127" s="4"/>
      <c r="H127" s="4" t="s">
        <v>93</v>
      </c>
      <c r="I127">
        <v>109</v>
      </c>
      <c r="J127" s="4" t="s">
        <v>17</v>
      </c>
      <c r="K127">
        <v>50000000</v>
      </c>
      <c r="L127" s="4" t="s">
        <v>384</v>
      </c>
      <c r="M127" s="4" t="s">
        <v>30</v>
      </c>
      <c r="N127">
        <v>2</v>
      </c>
      <c r="O127">
        <v>2248</v>
      </c>
      <c r="P127">
        <v>5944318</v>
      </c>
      <c r="Q127" s="3">
        <v>36588</v>
      </c>
      <c r="R127">
        <f>MONTH(Q127)</f>
        <v>3</v>
      </c>
      <c r="S127" s="2">
        <v>3906611</v>
      </c>
      <c r="T127" s="1">
        <f>I127</f>
        <v>109</v>
      </c>
      <c r="U127" s="1">
        <f>O127</f>
        <v>2248</v>
      </c>
      <c r="V127" s="1">
        <f>K127</f>
        <v>50000000</v>
      </c>
      <c r="W127" s="1">
        <f>IF(OR(R127=1,R127=12, R127=11),1,0)</f>
        <v>0</v>
      </c>
      <c r="X127" s="1">
        <f>IF(OR(R127=5, R127=6,R127=7),1,0)</f>
        <v>0</v>
      </c>
      <c r="Y127" s="1">
        <f>IF(OR(B127="Action",C127="Action", D127="Action",E127="Action",F127="Action",G127="Action"),1,0)</f>
        <v>0</v>
      </c>
      <c r="Z127" s="1">
        <f>IF(OR($B127="Comedy",$C127="Comedy",$D127="Comedy",$E127="Comedy",$F127="Comedy",$G127="Comedy"),1,0)</f>
        <v>1</v>
      </c>
      <c r="AA127" s="1">
        <f>IF(OR($B127="Drama",$C127="Drama",$D127="Drama",$E127="Drama",$F127="Drama",$G127="Drama"),1,0)</f>
        <v>0</v>
      </c>
      <c r="AB127" s="1">
        <f>IF(OR($B127="Documentary",$C127="Documentary",$D127="Documentary",$E127="Documentary",$F127="Documentary",$G127="Documentary"),1,0)</f>
        <v>0</v>
      </c>
      <c r="AC127" s="1">
        <f>IF(OR($B127="Romance",$C127="Romance",$D127="Romance",$E127="Romance",$F127="Romance",$G127="Romance"),1,0)</f>
        <v>0</v>
      </c>
      <c r="AD127" s="1">
        <f>IF(OR($B127="Family",$C127="Family",$D127="Family",$E127="Family",$F127="Family",$G127="Family"),1,0)</f>
        <v>0</v>
      </c>
      <c r="AE127" s="1">
        <f>IF($J127="PG",1,0)</f>
        <v>0</v>
      </c>
      <c r="AF127" s="1">
        <f>IF($J127="PG-13",1,0)</f>
        <v>0</v>
      </c>
      <c r="AG127" s="1">
        <f>IF($J127="R",1,0)</f>
        <v>1</v>
      </c>
      <c r="AH127" s="1">
        <f>IF($J127="Non-US",1,0)</f>
        <v>0</v>
      </c>
    </row>
    <row r="128" spans="1:34" x14ac:dyDescent="0.25">
      <c r="A128" s="4" t="s">
        <v>101</v>
      </c>
      <c r="B128" s="4" t="s">
        <v>25</v>
      </c>
      <c r="C128" s="4" t="s">
        <v>19</v>
      </c>
      <c r="D128" s="4" t="s">
        <v>24</v>
      </c>
      <c r="E128" s="4"/>
      <c r="F128" s="4"/>
      <c r="G128" s="4"/>
      <c r="H128" s="4" t="s">
        <v>100</v>
      </c>
      <c r="I128">
        <v>150</v>
      </c>
      <c r="J128" s="4" t="s">
        <v>17</v>
      </c>
      <c r="K128">
        <v>30000000</v>
      </c>
      <c r="L128" s="4" t="s">
        <v>99</v>
      </c>
      <c r="M128" s="4" t="s">
        <v>65</v>
      </c>
      <c r="N128">
        <v>11</v>
      </c>
      <c r="O128">
        <v>2249</v>
      </c>
      <c r="P128">
        <v>52856166</v>
      </c>
      <c r="Q128" s="3">
        <v>36987</v>
      </c>
      <c r="R128">
        <f>MONTH(Q128)</f>
        <v>4</v>
      </c>
      <c r="S128" s="2">
        <v>17900754</v>
      </c>
      <c r="T128" s="1">
        <f>I128</f>
        <v>150</v>
      </c>
      <c r="U128" s="1">
        <f>O128</f>
        <v>2249</v>
      </c>
      <c r="V128" s="1">
        <f>K128</f>
        <v>30000000</v>
      </c>
      <c r="W128" s="1">
        <f>IF(OR(R128=1,R128=12, R128=11),1,0)</f>
        <v>0</v>
      </c>
      <c r="X128" s="1">
        <f>IF(OR(R128=5, R128=6,R128=7),1,0)</f>
        <v>0</v>
      </c>
      <c r="Y128" s="1">
        <f>IF(OR(B128="Action",C128="Action", D128="Action",E128="Action",F128="Action",G128="Action"),1,0)</f>
        <v>0</v>
      </c>
      <c r="Z128" s="1">
        <f>IF(OR($B128="Comedy",$C128="Comedy",$D128="Comedy",$E128="Comedy",$F128="Comedy",$G128="Comedy"),1,0)</f>
        <v>0</v>
      </c>
      <c r="AA128" s="1">
        <f>IF(OR($B128="Drama",$C128="Drama",$D128="Drama",$E128="Drama",$F128="Drama",$G128="Drama"),1,0)</f>
        <v>1</v>
      </c>
      <c r="AB128" s="1">
        <f>IF(OR($B128="Documentary",$C128="Documentary",$D128="Documentary",$E128="Documentary",$F128="Documentary",$G128="Documentary"),1,0)</f>
        <v>0</v>
      </c>
      <c r="AC128" s="1">
        <f>IF(OR($B128="Romance",$C128="Romance",$D128="Romance",$E128="Romance",$F128="Romance",$G128="Romance"),1,0)</f>
        <v>0</v>
      </c>
      <c r="AD128" s="1">
        <f>IF(OR($B128="Family",$C128="Family",$D128="Family",$E128="Family",$F128="Family",$G128="Family"),1,0)</f>
        <v>0</v>
      </c>
      <c r="AE128" s="1">
        <f>IF($J128="PG",1,0)</f>
        <v>0</v>
      </c>
      <c r="AF128" s="1">
        <f>IF($J128="PG-13",1,0)</f>
        <v>0</v>
      </c>
      <c r="AG128" s="1">
        <f>IF($J128="R",1,0)</f>
        <v>1</v>
      </c>
      <c r="AH128" s="1">
        <f>IF($J128="Non-US",1,0)</f>
        <v>0</v>
      </c>
    </row>
    <row r="129" spans="1:34" x14ac:dyDescent="0.25">
      <c r="A129" s="4" t="s">
        <v>361</v>
      </c>
      <c r="B129" s="4" t="s">
        <v>38</v>
      </c>
      <c r="C129" s="4" t="s">
        <v>24</v>
      </c>
      <c r="D129" s="4"/>
      <c r="E129" s="4"/>
      <c r="F129" s="4"/>
      <c r="G129" s="4"/>
      <c r="H129" s="4" t="s">
        <v>93</v>
      </c>
      <c r="I129">
        <v>102</v>
      </c>
      <c r="J129" s="4" t="s">
        <v>12</v>
      </c>
      <c r="K129">
        <v>40000000</v>
      </c>
      <c r="L129" s="4" t="s">
        <v>360</v>
      </c>
      <c r="M129" s="4" t="s">
        <v>359</v>
      </c>
      <c r="N129">
        <v>12</v>
      </c>
      <c r="O129">
        <v>2255</v>
      </c>
      <c r="P129">
        <v>37708791</v>
      </c>
      <c r="Q129" s="3">
        <v>36749</v>
      </c>
      <c r="R129">
        <f>MONTH(Q129)</f>
        <v>8</v>
      </c>
      <c r="S129" s="2">
        <v>15501007</v>
      </c>
      <c r="T129" s="1">
        <f>I129</f>
        <v>102</v>
      </c>
      <c r="U129" s="1">
        <f>O129</f>
        <v>2255</v>
      </c>
      <c r="V129" s="1">
        <f>K129</f>
        <v>40000000</v>
      </c>
      <c r="W129" s="1">
        <f>IF(OR(R129=1,R129=12, R129=11),1,0)</f>
        <v>0</v>
      </c>
      <c r="X129" s="1">
        <f>IF(OR(R129=5, R129=6,R129=7),1,0)</f>
        <v>0</v>
      </c>
      <c r="Y129" s="1">
        <f>IF(OR(B129="Action",C129="Action", D129="Action",E129="Action",F129="Action",G129="Action"),1,0)</f>
        <v>0</v>
      </c>
      <c r="Z129" s="1">
        <f>IF(OR($B129="Comedy",$C129="Comedy",$D129="Comedy",$E129="Comedy",$F129="Comedy",$G129="Comedy"),1,0)</f>
        <v>0</v>
      </c>
      <c r="AA129" s="1">
        <f>IF(OR($B129="Drama",$C129="Drama",$D129="Drama",$E129="Drama",$F129="Drama",$G129="Drama"),1,0)</f>
        <v>1</v>
      </c>
      <c r="AB129" s="1">
        <f>IF(OR($B129="Documentary",$C129="Documentary",$D129="Documentary",$E129="Documentary",$F129="Documentary",$G129="Documentary"),1,0)</f>
        <v>0</v>
      </c>
      <c r="AC129" s="1">
        <f>IF(OR($B129="Romance",$C129="Romance",$D129="Romance",$E129="Romance",$F129="Romance",$G129="Romance"),1,0)</f>
        <v>1</v>
      </c>
      <c r="AD129" s="1">
        <f>IF(OR($B129="Family",$C129="Family",$D129="Family",$E129="Family",$F129="Family",$G129="Family"),1,0)</f>
        <v>0</v>
      </c>
      <c r="AE129" s="1">
        <f>IF($J129="PG",1,0)</f>
        <v>0</v>
      </c>
      <c r="AF129" s="1">
        <f>IF($J129="PG-13",1,0)</f>
        <v>1</v>
      </c>
      <c r="AG129" s="1">
        <f>IF($J129="R",1,0)</f>
        <v>0</v>
      </c>
      <c r="AH129" s="1">
        <f>IF($J129="Non-US",1,0)</f>
        <v>0</v>
      </c>
    </row>
    <row r="130" spans="1:34" x14ac:dyDescent="0.25">
      <c r="A130" s="4" t="s">
        <v>170</v>
      </c>
      <c r="B130" s="4" t="s">
        <v>13</v>
      </c>
      <c r="C130" s="4" t="s">
        <v>24</v>
      </c>
      <c r="D130" s="4" t="s">
        <v>38</v>
      </c>
      <c r="E130" s="4"/>
      <c r="F130" s="4"/>
      <c r="G130" s="4"/>
      <c r="H130" s="4" t="s">
        <v>169</v>
      </c>
      <c r="I130">
        <v>98</v>
      </c>
      <c r="J130" s="4" t="s">
        <v>12</v>
      </c>
      <c r="K130">
        <v>40000000</v>
      </c>
      <c r="L130" s="4" t="s">
        <v>168</v>
      </c>
      <c r="M130" s="4" t="s">
        <v>45</v>
      </c>
      <c r="N130">
        <v>7</v>
      </c>
      <c r="O130">
        <v>2268</v>
      </c>
      <c r="P130">
        <v>25138974</v>
      </c>
      <c r="Q130" s="3">
        <v>36938</v>
      </c>
      <c r="R130">
        <f>MONTH(Q130)</f>
        <v>2</v>
      </c>
      <c r="S130" s="2">
        <v>12650890</v>
      </c>
      <c r="T130" s="1">
        <f>I130</f>
        <v>98</v>
      </c>
      <c r="U130" s="1">
        <f>O130</f>
        <v>2268</v>
      </c>
      <c r="V130" s="1">
        <f>K130</f>
        <v>40000000</v>
      </c>
      <c r="W130" s="1">
        <f>IF(OR(R130=1,R130=12, R130=11),1,0)</f>
        <v>0</v>
      </c>
      <c r="X130" s="1">
        <f>IF(OR(R130=5, R130=6,R130=7),1,0)</f>
        <v>0</v>
      </c>
      <c r="Y130" s="1">
        <f>IF(OR(B130="Action",C130="Action", D130="Action",E130="Action",F130="Action",G130="Action"),1,0)</f>
        <v>0</v>
      </c>
      <c r="Z130" s="1">
        <f>IF(OR($B130="Comedy",$C130="Comedy",$D130="Comedy",$E130="Comedy",$F130="Comedy",$G130="Comedy"),1,0)</f>
        <v>1</v>
      </c>
      <c r="AA130" s="1">
        <f>IF(OR($B130="Drama",$C130="Drama",$D130="Drama",$E130="Drama",$F130="Drama",$G130="Drama"),1,0)</f>
        <v>1</v>
      </c>
      <c r="AB130" s="1">
        <f>IF(OR($B130="Documentary",$C130="Documentary",$D130="Documentary",$E130="Documentary",$F130="Documentary",$G130="Documentary"),1,0)</f>
        <v>0</v>
      </c>
      <c r="AC130" s="1">
        <f>IF(OR($B130="Romance",$C130="Romance",$D130="Romance",$E130="Romance",$F130="Romance",$G130="Romance"),1,0)</f>
        <v>1</v>
      </c>
      <c r="AD130" s="1">
        <f>IF(OR($B130="Family",$C130="Family",$D130="Family",$E130="Family",$F130="Family",$G130="Family"),1,0)</f>
        <v>0</v>
      </c>
      <c r="AE130" s="1">
        <f>IF($J130="PG",1,0)</f>
        <v>0</v>
      </c>
      <c r="AF130" s="1">
        <f>IF($J130="PG-13",1,0)</f>
        <v>1</v>
      </c>
      <c r="AG130" s="1">
        <f>IF($J130="R",1,0)</f>
        <v>0</v>
      </c>
      <c r="AH130" s="1">
        <f>IF($J130="Non-US",1,0)</f>
        <v>0</v>
      </c>
    </row>
    <row r="131" spans="1:34" x14ac:dyDescent="0.25">
      <c r="A131" s="4" t="s">
        <v>85</v>
      </c>
      <c r="B131" s="4" t="s">
        <v>13</v>
      </c>
      <c r="C131" s="4"/>
      <c r="D131" s="4"/>
      <c r="E131" s="4"/>
      <c r="F131" s="4"/>
      <c r="G131" s="4"/>
      <c r="H131" s="4" t="s">
        <v>84</v>
      </c>
      <c r="I131">
        <v>89</v>
      </c>
      <c r="J131" s="4" t="s">
        <v>17</v>
      </c>
      <c r="K131">
        <v>15000000</v>
      </c>
      <c r="L131" s="4" t="s">
        <v>83</v>
      </c>
      <c r="M131" s="4" t="s">
        <v>40</v>
      </c>
      <c r="N131">
        <v>4</v>
      </c>
      <c r="O131">
        <v>2271</v>
      </c>
      <c r="P131">
        <v>13925914</v>
      </c>
      <c r="Q131" s="3">
        <v>37001</v>
      </c>
      <c r="R131">
        <f>MONTH(Q131)</f>
        <v>4</v>
      </c>
      <c r="S131" s="2">
        <v>8789434</v>
      </c>
      <c r="T131" s="1">
        <f>I131</f>
        <v>89</v>
      </c>
      <c r="U131" s="1">
        <f>O131</f>
        <v>2271</v>
      </c>
      <c r="V131" s="1">
        <f>K131</f>
        <v>15000000</v>
      </c>
      <c r="W131" s="1">
        <f>IF(OR(R131=1,R131=12, R131=11),1,0)</f>
        <v>0</v>
      </c>
      <c r="X131" s="1">
        <f>IF(OR(R131=5, R131=6,R131=7),1,0)</f>
        <v>0</v>
      </c>
      <c r="Y131" s="1">
        <f>IF(OR(B131="Action",C131="Action", D131="Action",E131="Action",F131="Action",G131="Action"),1,0)</f>
        <v>0</v>
      </c>
      <c r="Z131" s="1">
        <f>IF(OR($B131="Comedy",$C131="Comedy",$D131="Comedy",$E131="Comedy",$F131="Comedy",$G131="Comedy"),1,0)</f>
        <v>1</v>
      </c>
      <c r="AA131" s="1">
        <f>IF(OR($B131="Drama",$C131="Drama",$D131="Drama",$E131="Drama",$F131="Drama",$G131="Drama"),1,0)</f>
        <v>0</v>
      </c>
      <c r="AB131" s="1">
        <f>IF(OR($B131="Documentary",$C131="Documentary",$D131="Documentary",$E131="Documentary",$F131="Documentary",$G131="Documentary"),1,0)</f>
        <v>0</v>
      </c>
      <c r="AC131" s="1">
        <f>IF(OR($B131="Romance",$C131="Romance",$D131="Romance",$E131="Romance",$F131="Romance",$G131="Romance"),1,0)</f>
        <v>0</v>
      </c>
      <c r="AD131" s="1">
        <f>IF(OR($B131="Family",$C131="Family",$D131="Family",$E131="Family",$F131="Family",$G131="Family"),1,0)</f>
        <v>0</v>
      </c>
      <c r="AE131" s="1">
        <f>IF($J131="PG",1,0)</f>
        <v>0</v>
      </c>
      <c r="AF131" s="1">
        <f>IF($J131="PG-13",1,0)</f>
        <v>0</v>
      </c>
      <c r="AG131" s="1">
        <f>IF($J131="R",1,0)</f>
        <v>1</v>
      </c>
      <c r="AH131" s="1">
        <f>IF($J131="Non-US",1,0)</f>
        <v>0</v>
      </c>
    </row>
    <row r="132" spans="1:34" x14ac:dyDescent="0.25">
      <c r="A132" s="4" t="s">
        <v>483</v>
      </c>
      <c r="B132" s="4" t="s">
        <v>13</v>
      </c>
      <c r="C132" s="4" t="s">
        <v>24</v>
      </c>
      <c r="D132" s="4" t="s">
        <v>38</v>
      </c>
      <c r="E132" s="4"/>
      <c r="F132" s="4"/>
      <c r="G132" s="4"/>
      <c r="H132" s="4" t="s">
        <v>93</v>
      </c>
      <c r="I132">
        <v>52</v>
      </c>
      <c r="J132" s="4" t="s">
        <v>12</v>
      </c>
      <c r="K132">
        <v>15000000</v>
      </c>
      <c r="L132" s="4" t="s">
        <v>257</v>
      </c>
      <c r="M132" s="4" t="s">
        <v>30</v>
      </c>
      <c r="N132">
        <v>4</v>
      </c>
      <c r="O132">
        <v>2272</v>
      </c>
      <c r="P132">
        <v>8652444</v>
      </c>
      <c r="Q132" s="3">
        <v>36609</v>
      </c>
      <c r="R132">
        <f>MONTH(Q132)</f>
        <v>3</v>
      </c>
      <c r="S132" s="2">
        <v>5140217</v>
      </c>
      <c r="T132" s="1">
        <f>I132</f>
        <v>52</v>
      </c>
      <c r="U132" s="1">
        <f>O132</f>
        <v>2272</v>
      </c>
      <c r="V132" s="1">
        <f>K132</f>
        <v>15000000</v>
      </c>
      <c r="W132" s="1">
        <f>IF(OR(R132=1,R132=12, R132=11),1,0)</f>
        <v>0</v>
      </c>
      <c r="X132" s="1">
        <f>IF(OR(R132=5, R132=6,R132=7),1,0)</f>
        <v>0</v>
      </c>
      <c r="Y132" s="1">
        <f>IF(OR(B132="Action",C132="Action", D132="Action",E132="Action",F132="Action",G132="Action"),1,0)</f>
        <v>0</v>
      </c>
      <c r="Z132" s="1">
        <f>IF(OR($B132="Comedy",$C132="Comedy",$D132="Comedy",$E132="Comedy",$F132="Comedy",$G132="Comedy"),1,0)</f>
        <v>1</v>
      </c>
      <c r="AA132" s="1">
        <f>IF(OR($B132="Drama",$C132="Drama",$D132="Drama",$E132="Drama",$F132="Drama",$G132="Drama"),1,0)</f>
        <v>1</v>
      </c>
      <c r="AB132" s="1">
        <f>IF(OR($B132="Documentary",$C132="Documentary",$D132="Documentary",$E132="Documentary",$F132="Documentary",$G132="Documentary"),1,0)</f>
        <v>0</v>
      </c>
      <c r="AC132" s="1">
        <f>IF(OR($B132="Romance",$C132="Romance",$D132="Romance",$E132="Romance",$F132="Romance",$G132="Romance"),1,0)</f>
        <v>1</v>
      </c>
      <c r="AD132" s="1">
        <f>IF(OR($B132="Family",$C132="Family",$D132="Family",$E132="Family",$F132="Family",$G132="Family"),1,0)</f>
        <v>0</v>
      </c>
      <c r="AE132" s="1">
        <f>IF($J132="PG",1,0)</f>
        <v>0</v>
      </c>
      <c r="AF132" s="1">
        <f>IF($J132="PG-13",1,0)</f>
        <v>1</v>
      </c>
      <c r="AG132" s="1">
        <f>IF($J132="R",1,0)</f>
        <v>0</v>
      </c>
      <c r="AH132" s="1">
        <f>IF($J132="Non-US",1,0)</f>
        <v>0</v>
      </c>
    </row>
    <row r="133" spans="1:34" x14ac:dyDescent="0.25">
      <c r="A133" s="4" t="s">
        <v>533</v>
      </c>
      <c r="B133" s="4" t="s">
        <v>7</v>
      </c>
      <c r="C133" s="4" t="s">
        <v>20</v>
      </c>
      <c r="D133" s="4"/>
      <c r="E133" s="4"/>
      <c r="F133" s="4"/>
      <c r="G133" s="4"/>
      <c r="H133" s="4"/>
      <c r="I133">
        <v>102</v>
      </c>
      <c r="J133" s="4" t="s">
        <v>17</v>
      </c>
      <c r="K133">
        <v>60000000</v>
      </c>
      <c r="L133" s="4" t="s">
        <v>532</v>
      </c>
      <c r="M133" s="4" t="s">
        <v>531</v>
      </c>
      <c r="N133">
        <v>6</v>
      </c>
      <c r="O133">
        <v>2280</v>
      </c>
      <c r="P133">
        <v>13982187</v>
      </c>
      <c r="Q133" s="3">
        <v>36539</v>
      </c>
      <c r="R133">
        <f>MONTH(Q133)</f>
        <v>1</v>
      </c>
      <c r="S133" s="2">
        <v>7658418</v>
      </c>
      <c r="T133" s="1">
        <f>I133</f>
        <v>102</v>
      </c>
      <c r="U133" s="1">
        <f>O133</f>
        <v>2280</v>
      </c>
      <c r="V133" s="1">
        <f>K133</f>
        <v>60000000</v>
      </c>
      <c r="W133" s="1">
        <f>IF(OR(R133=1,R133=12, R133=11),1,0)</f>
        <v>1</v>
      </c>
      <c r="X133" s="1">
        <f>IF(OR(R133=5, R133=6,R133=7),1,0)</f>
        <v>0</v>
      </c>
      <c r="Y133" s="1">
        <f>IF(OR(B133="Action",C133="Action", D133="Action",E133="Action",F133="Action",G133="Action"),1,0)</f>
        <v>0</v>
      </c>
      <c r="Z133" s="1">
        <f>IF(OR($B133="Comedy",$C133="Comedy",$D133="Comedy",$E133="Comedy",$F133="Comedy",$G133="Comedy"),1,0)</f>
        <v>0</v>
      </c>
      <c r="AA133" s="1">
        <f>IF(OR($B133="Drama",$C133="Drama",$D133="Drama",$E133="Drama",$F133="Drama",$G133="Drama"),1,0)</f>
        <v>0</v>
      </c>
      <c r="AB133" s="1">
        <f>IF(OR($B133="Documentary",$C133="Documentary",$D133="Documentary",$E133="Documentary",$F133="Documentary",$G133="Documentary"),1,0)</f>
        <v>0</v>
      </c>
      <c r="AC133" s="1">
        <f>IF(OR($B133="Romance",$C133="Romance",$D133="Romance",$E133="Romance",$F133="Romance",$G133="Romance"),1,0)</f>
        <v>0</v>
      </c>
      <c r="AD133" s="1">
        <f>IF(OR($B133="Family",$C133="Family",$D133="Family",$E133="Family",$F133="Family",$G133="Family"),1,0)</f>
        <v>0</v>
      </c>
      <c r="AE133" s="1">
        <f>IF($J133="PG",1,0)</f>
        <v>0</v>
      </c>
      <c r="AF133" s="1">
        <f>IF($J133="PG-13",1,0)</f>
        <v>0</v>
      </c>
      <c r="AG133" s="1">
        <f>IF($J133="R",1,0)</f>
        <v>1</v>
      </c>
      <c r="AH133" s="1">
        <f>IF($J133="Non-US",1,0)</f>
        <v>0</v>
      </c>
    </row>
    <row r="134" spans="1:34" x14ac:dyDescent="0.25">
      <c r="A134" s="4" t="s">
        <v>234</v>
      </c>
      <c r="B134" s="4" t="s">
        <v>4</v>
      </c>
      <c r="C134" s="4" t="s">
        <v>5</v>
      </c>
      <c r="D134" s="4" t="s">
        <v>20</v>
      </c>
      <c r="E134" s="4"/>
      <c r="F134" s="4"/>
      <c r="G134" s="4"/>
      <c r="H134" s="4" t="s">
        <v>233</v>
      </c>
      <c r="I134">
        <v>125</v>
      </c>
      <c r="J134" s="4" t="s">
        <v>12</v>
      </c>
      <c r="K134">
        <v>75000000</v>
      </c>
      <c r="L134" s="4" t="s">
        <v>53</v>
      </c>
      <c r="M134" s="4" t="s">
        <v>178</v>
      </c>
      <c r="N134">
        <v>12</v>
      </c>
      <c r="O134">
        <v>2307</v>
      </c>
      <c r="P134">
        <v>68374807</v>
      </c>
      <c r="Q134" s="3">
        <v>36868</v>
      </c>
      <c r="R134">
        <f>MONTH(Q134)</f>
        <v>12</v>
      </c>
      <c r="S134" s="2">
        <v>19707262</v>
      </c>
      <c r="T134" s="1">
        <f>I134</f>
        <v>125</v>
      </c>
      <c r="U134" s="1">
        <f>O134</f>
        <v>2307</v>
      </c>
      <c r="V134" s="1">
        <f>K134</f>
        <v>75000000</v>
      </c>
      <c r="W134" s="1">
        <f>IF(OR(R134=1,R134=12, R134=11),1,0)</f>
        <v>1</v>
      </c>
      <c r="X134" s="1">
        <f>IF(OR(R134=5, R134=6,R134=7),1,0)</f>
        <v>0</v>
      </c>
      <c r="Y134" s="1">
        <f>IF(OR(B134="Action",C134="Action", D134="Action",E134="Action",F134="Action",G134="Action"),1,0)</f>
        <v>1</v>
      </c>
      <c r="Z134" s="1">
        <f>IF(OR($B134="Comedy",$C134="Comedy",$D134="Comedy",$E134="Comedy",$F134="Comedy",$G134="Comedy"),1,0)</f>
        <v>0</v>
      </c>
      <c r="AA134" s="1">
        <f>IF(OR($B134="Drama",$C134="Drama",$D134="Drama",$E134="Drama",$F134="Drama",$G134="Drama"),1,0)</f>
        <v>0</v>
      </c>
      <c r="AB134" s="1">
        <f>IF(OR($B134="Documentary",$C134="Documentary",$D134="Documentary",$E134="Documentary",$F134="Documentary",$G134="Documentary"),1,0)</f>
        <v>0</v>
      </c>
      <c r="AC134" s="1">
        <f>IF(OR($B134="Romance",$C134="Romance",$D134="Romance",$E134="Romance",$F134="Romance",$G134="Romance"),1,0)</f>
        <v>0</v>
      </c>
      <c r="AD134" s="1">
        <f>IF(OR($B134="Family",$C134="Family",$D134="Family",$E134="Family",$F134="Family",$G134="Family"),1,0)</f>
        <v>0</v>
      </c>
      <c r="AE134" s="1">
        <f>IF($J134="PG",1,0)</f>
        <v>0</v>
      </c>
      <c r="AF134" s="1">
        <f>IF($J134="PG-13",1,0)</f>
        <v>1</v>
      </c>
      <c r="AG134" s="1">
        <f>IF($J134="R",1,0)</f>
        <v>0</v>
      </c>
      <c r="AH134" s="1">
        <f>IF($J134="Non-US",1,0)</f>
        <v>0</v>
      </c>
    </row>
    <row r="135" spans="1:34" x14ac:dyDescent="0.25">
      <c r="A135" s="4" t="s">
        <v>184</v>
      </c>
      <c r="B135" s="4" t="s">
        <v>60</v>
      </c>
      <c r="C135" s="4" t="s">
        <v>20</v>
      </c>
      <c r="D135" s="4"/>
      <c r="E135" s="4"/>
      <c r="F135" s="4"/>
      <c r="G135" s="4"/>
      <c r="H135" s="4" t="s">
        <v>183</v>
      </c>
      <c r="I135">
        <v>106</v>
      </c>
      <c r="J135" s="4" t="s">
        <v>17</v>
      </c>
      <c r="K135">
        <v>10000000</v>
      </c>
      <c r="L135" s="4" t="s">
        <v>182</v>
      </c>
      <c r="M135" s="4" t="s">
        <v>45</v>
      </c>
      <c r="N135">
        <v>7</v>
      </c>
      <c r="O135">
        <v>2310</v>
      </c>
      <c r="P135">
        <v>20316179</v>
      </c>
      <c r="Q135" s="3">
        <v>36924</v>
      </c>
      <c r="R135">
        <f>MONTH(Q135)</f>
        <v>2</v>
      </c>
      <c r="S135" s="2">
        <v>12027702</v>
      </c>
      <c r="T135" s="1">
        <f>I135</f>
        <v>106</v>
      </c>
      <c r="U135" s="1">
        <f>O135</f>
        <v>2310</v>
      </c>
      <c r="V135" s="1">
        <f>K135</f>
        <v>10000000</v>
      </c>
      <c r="W135" s="1">
        <f>IF(OR(R135=1,R135=12, R135=11),1,0)</f>
        <v>0</v>
      </c>
      <c r="X135" s="1">
        <f>IF(OR(R135=5, R135=6,R135=7),1,0)</f>
        <v>0</v>
      </c>
      <c r="Y135" s="1">
        <f>IF(OR(B135="Action",C135="Action", D135="Action",E135="Action",F135="Action",G135="Action"),1,0)</f>
        <v>0</v>
      </c>
      <c r="Z135" s="1">
        <f>IF(OR($B135="Comedy",$C135="Comedy",$D135="Comedy",$E135="Comedy",$F135="Comedy",$G135="Comedy"),1,0)</f>
        <v>0</v>
      </c>
      <c r="AA135" s="1">
        <f>IF(OR($B135="Drama",$C135="Drama",$D135="Drama",$E135="Drama",$F135="Drama",$G135="Drama"),1,0)</f>
        <v>0</v>
      </c>
      <c r="AB135" s="1">
        <f>IF(OR($B135="Documentary",$C135="Documentary",$D135="Documentary",$E135="Documentary",$F135="Documentary",$G135="Documentary"),1,0)</f>
        <v>0</v>
      </c>
      <c r="AC135" s="1">
        <f>IF(OR($B135="Romance",$C135="Romance",$D135="Romance",$E135="Romance",$F135="Romance",$G135="Romance"),1,0)</f>
        <v>0</v>
      </c>
      <c r="AD135" s="1">
        <f>IF(OR($B135="Family",$C135="Family",$D135="Family",$E135="Family",$F135="Family",$G135="Family"),1,0)</f>
        <v>0</v>
      </c>
      <c r="AE135" s="1">
        <f>IF($J135="PG",1,0)</f>
        <v>0</v>
      </c>
      <c r="AF135" s="1">
        <f>IF($J135="PG-13",1,0)</f>
        <v>0</v>
      </c>
      <c r="AG135" s="1">
        <f>IF($J135="R",1,0)</f>
        <v>1</v>
      </c>
      <c r="AH135" s="1">
        <f>IF($J135="Non-US",1,0)</f>
        <v>0</v>
      </c>
    </row>
    <row r="136" spans="1:34" x14ac:dyDescent="0.25">
      <c r="A136" s="4" t="s">
        <v>310</v>
      </c>
      <c r="B136" s="4" t="s">
        <v>4</v>
      </c>
      <c r="C136" s="4" t="s">
        <v>19</v>
      </c>
      <c r="D136" s="4" t="s">
        <v>24</v>
      </c>
      <c r="E136" s="4" t="s">
        <v>20</v>
      </c>
      <c r="F136" s="4"/>
      <c r="G136" s="4"/>
      <c r="H136" s="4" t="s">
        <v>169</v>
      </c>
      <c r="I136">
        <v>104</v>
      </c>
      <c r="J136" s="4" t="s">
        <v>17</v>
      </c>
      <c r="K136">
        <v>40000000</v>
      </c>
      <c r="L136" s="4" t="s">
        <v>309</v>
      </c>
      <c r="M136" s="4" t="s">
        <v>45</v>
      </c>
      <c r="N136">
        <v>7</v>
      </c>
      <c r="O136">
        <v>2315</v>
      </c>
      <c r="P136">
        <v>14951157</v>
      </c>
      <c r="Q136" s="3">
        <v>36805</v>
      </c>
      <c r="R136">
        <f>MONTH(Q136)</f>
        <v>10</v>
      </c>
      <c r="S136" s="2">
        <v>8824448</v>
      </c>
      <c r="T136" s="1">
        <f>I136</f>
        <v>104</v>
      </c>
      <c r="U136" s="1">
        <f>O136</f>
        <v>2315</v>
      </c>
      <c r="V136" s="1">
        <f>K136</f>
        <v>40000000</v>
      </c>
      <c r="W136" s="1">
        <f>IF(OR(R136=1,R136=12, R136=11),1,0)</f>
        <v>0</v>
      </c>
      <c r="X136" s="1">
        <f>IF(OR(R136=5, R136=6,R136=7),1,0)</f>
        <v>0</v>
      </c>
      <c r="Y136" s="1">
        <f>IF(OR(B136="Action",C136="Action", D136="Action",E136="Action",F136="Action",G136="Action"),1,0)</f>
        <v>1</v>
      </c>
      <c r="Z136" s="1">
        <f>IF(OR($B136="Comedy",$C136="Comedy",$D136="Comedy",$E136="Comedy",$F136="Comedy",$G136="Comedy"),1,0)</f>
        <v>0</v>
      </c>
      <c r="AA136" s="1">
        <f>IF(OR($B136="Drama",$C136="Drama",$D136="Drama",$E136="Drama",$F136="Drama",$G136="Drama"),1,0)</f>
        <v>1</v>
      </c>
      <c r="AB136" s="1">
        <f>IF(OR($B136="Documentary",$C136="Documentary",$D136="Documentary",$E136="Documentary",$F136="Documentary",$G136="Documentary"),1,0)</f>
        <v>0</v>
      </c>
      <c r="AC136" s="1">
        <f>IF(OR($B136="Romance",$C136="Romance",$D136="Romance",$E136="Romance",$F136="Romance",$G136="Romance"),1,0)</f>
        <v>0</v>
      </c>
      <c r="AD136" s="1">
        <f>IF(OR($B136="Family",$C136="Family",$D136="Family",$E136="Family",$F136="Family",$G136="Family"),1,0)</f>
        <v>0</v>
      </c>
      <c r="AE136" s="1">
        <f>IF($J136="PG",1,0)</f>
        <v>0</v>
      </c>
      <c r="AF136" s="1">
        <f>IF($J136="PG-13",1,0)</f>
        <v>0</v>
      </c>
      <c r="AG136" s="1">
        <f>IF($J136="R",1,0)</f>
        <v>1</v>
      </c>
      <c r="AH136" s="1">
        <f>IF($J136="Non-US",1,0)</f>
        <v>0</v>
      </c>
    </row>
    <row r="137" spans="1:34" x14ac:dyDescent="0.25">
      <c r="A137" s="4" t="s">
        <v>544</v>
      </c>
      <c r="B137" s="4" t="s">
        <v>19</v>
      </c>
      <c r="C137" s="4" t="s">
        <v>24</v>
      </c>
      <c r="D137" s="4" t="s">
        <v>20</v>
      </c>
      <c r="E137" s="4"/>
      <c r="F137" s="4"/>
      <c r="G137" s="4"/>
      <c r="H137" s="4" t="s">
        <v>543</v>
      </c>
      <c r="I137">
        <v>206</v>
      </c>
      <c r="J137" s="4" t="s">
        <v>17</v>
      </c>
      <c r="K137">
        <v>40000000</v>
      </c>
      <c r="L137" s="4" t="s">
        <v>542</v>
      </c>
      <c r="M137" s="4" t="s">
        <v>102</v>
      </c>
      <c r="N137">
        <v>14</v>
      </c>
      <c r="O137">
        <v>2316</v>
      </c>
      <c r="P137">
        <v>81219154</v>
      </c>
      <c r="Q137" s="3">
        <v>36519</v>
      </c>
      <c r="R137">
        <f>MONTH(Q137)</f>
        <v>12</v>
      </c>
      <c r="S137" s="2">
        <v>11780319</v>
      </c>
      <c r="T137" s="1">
        <f>I137</f>
        <v>206</v>
      </c>
      <c r="U137" s="1">
        <f>O137</f>
        <v>2316</v>
      </c>
      <c r="V137" s="1">
        <f>K137</f>
        <v>40000000</v>
      </c>
      <c r="W137" s="1">
        <f>IF(OR(R137=1,R137=12, R137=11),1,0)</f>
        <v>1</v>
      </c>
      <c r="X137" s="1">
        <f>IF(OR(R137=5, R137=6,R137=7),1,0)</f>
        <v>0</v>
      </c>
      <c r="Y137" s="1">
        <f>IF(OR(B137="Action",C137="Action", D137="Action",E137="Action",F137="Action",G137="Action"),1,0)</f>
        <v>0</v>
      </c>
      <c r="Z137" s="1">
        <f>IF(OR($B137="Comedy",$C137="Comedy",$D137="Comedy",$E137="Comedy",$F137="Comedy",$G137="Comedy"),1,0)</f>
        <v>0</v>
      </c>
      <c r="AA137" s="1">
        <f>IF(OR($B137="Drama",$C137="Drama",$D137="Drama",$E137="Drama",$F137="Drama",$G137="Drama"),1,0)</f>
        <v>1</v>
      </c>
      <c r="AB137" s="1">
        <f>IF(OR($B137="Documentary",$C137="Documentary",$D137="Documentary",$E137="Documentary",$F137="Documentary",$G137="Documentary"),1,0)</f>
        <v>0</v>
      </c>
      <c r="AC137" s="1">
        <f>IF(OR($B137="Romance",$C137="Romance",$D137="Romance",$E137="Romance",$F137="Romance",$G137="Romance"),1,0)</f>
        <v>0</v>
      </c>
      <c r="AD137" s="1">
        <f>IF(OR($B137="Family",$C137="Family",$D137="Family",$E137="Family",$F137="Family",$G137="Family"),1,0)</f>
        <v>0</v>
      </c>
      <c r="AE137" s="1">
        <f>IF($J137="PG",1,0)</f>
        <v>0</v>
      </c>
      <c r="AF137" s="1">
        <f>IF($J137="PG-13",1,0)</f>
        <v>0</v>
      </c>
      <c r="AG137" s="1">
        <f>IF($J137="R",1,0)</f>
        <v>1</v>
      </c>
      <c r="AH137" s="1">
        <f>IF($J137="Non-US",1,0)</f>
        <v>0</v>
      </c>
    </row>
    <row r="138" spans="1:34" x14ac:dyDescent="0.25">
      <c r="A138" s="4" t="s">
        <v>403</v>
      </c>
      <c r="B138" s="4" t="s">
        <v>4</v>
      </c>
      <c r="C138" s="4" t="s">
        <v>19</v>
      </c>
      <c r="D138" s="4" t="s">
        <v>20</v>
      </c>
      <c r="E138" s="4"/>
      <c r="F138" s="4"/>
      <c r="G138" s="4"/>
      <c r="H138" s="4" t="s">
        <v>3</v>
      </c>
      <c r="I138">
        <v>175</v>
      </c>
      <c r="J138" s="4" t="s">
        <v>17</v>
      </c>
      <c r="K138">
        <v>44000000</v>
      </c>
      <c r="L138" s="4" t="s">
        <v>102</v>
      </c>
      <c r="M138" s="4" t="s">
        <v>102</v>
      </c>
      <c r="N138">
        <v>13</v>
      </c>
      <c r="O138">
        <v>2337</v>
      </c>
      <c r="P138">
        <v>70257528</v>
      </c>
      <c r="Q138" s="3">
        <v>36693</v>
      </c>
      <c r="R138">
        <f>MONTH(Q138)</f>
        <v>6</v>
      </c>
      <c r="S138" s="2">
        <v>29642499</v>
      </c>
      <c r="T138" s="1">
        <f>I138</f>
        <v>175</v>
      </c>
      <c r="U138" s="1">
        <f>O138</f>
        <v>2337</v>
      </c>
      <c r="V138" s="1">
        <f>K138</f>
        <v>44000000</v>
      </c>
      <c r="W138" s="1">
        <f>IF(OR(R138=1,R138=12, R138=11),1,0)</f>
        <v>0</v>
      </c>
      <c r="X138" s="1">
        <f>IF(OR(R138=5, R138=6,R138=7),1,0)</f>
        <v>1</v>
      </c>
      <c r="Y138" s="1">
        <f>IF(OR(B138="Action",C138="Action", D138="Action",E138="Action",F138="Action",G138="Action"),1,0)</f>
        <v>1</v>
      </c>
      <c r="Z138" s="1">
        <f>IF(OR($B138="Comedy",$C138="Comedy",$D138="Comedy",$E138="Comedy",$F138="Comedy",$G138="Comedy"),1,0)</f>
        <v>0</v>
      </c>
      <c r="AA138" s="1">
        <f>IF(OR($B138="Drama",$C138="Drama",$D138="Drama",$E138="Drama",$F138="Drama",$G138="Drama"),1,0)</f>
        <v>0</v>
      </c>
      <c r="AB138" s="1">
        <f>IF(OR($B138="Documentary",$C138="Documentary",$D138="Documentary",$E138="Documentary",$F138="Documentary",$G138="Documentary"),1,0)</f>
        <v>0</v>
      </c>
      <c r="AC138" s="1">
        <f>IF(OR($B138="Romance",$C138="Romance",$D138="Romance",$E138="Romance",$F138="Romance",$G138="Romance"),1,0)</f>
        <v>0</v>
      </c>
      <c r="AD138" s="1">
        <f>IF(OR($B138="Family",$C138="Family",$D138="Family",$E138="Family",$F138="Family",$G138="Family"),1,0)</f>
        <v>0</v>
      </c>
      <c r="AE138" s="1">
        <f>IF($J138="PG",1,0)</f>
        <v>0</v>
      </c>
      <c r="AF138" s="1">
        <f>IF($J138="PG-13",1,0)</f>
        <v>0</v>
      </c>
      <c r="AG138" s="1">
        <f>IF($J138="R",1,0)</f>
        <v>1</v>
      </c>
      <c r="AH138" s="1">
        <f>IF($J138="Non-US",1,0)</f>
        <v>0</v>
      </c>
    </row>
    <row r="139" spans="1:34" x14ac:dyDescent="0.25">
      <c r="A139" s="4" t="s">
        <v>151</v>
      </c>
      <c r="B139" s="4" t="s">
        <v>4</v>
      </c>
      <c r="C139" s="4" t="s">
        <v>19</v>
      </c>
      <c r="D139" s="4" t="s">
        <v>24</v>
      </c>
      <c r="E139" s="4" t="s">
        <v>20</v>
      </c>
      <c r="F139" s="4"/>
      <c r="G139" s="4"/>
      <c r="H139" s="4" t="s">
        <v>93</v>
      </c>
      <c r="I139">
        <v>156</v>
      </c>
      <c r="J139" s="4" t="s">
        <v>17</v>
      </c>
      <c r="K139">
        <v>42000000</v>
      </c>
      <c r="L139" s="4" t="s">
        <v>150</v>
      </c>
      <c r="M139" s="4" t="s">
        <v>65</v>
      </c>
      <c r="N139">
        <v>6</v>
      </c>
      <c r="O139">
        <v>2337</v>
      </c>
      <c r="P139">
        <v>24314182</v>
      </c>
      <c r="Q139" s="3">
        <v>36959</v>
      </c>
      <c r="R139">
        <f>MONTH(Q139)</f>
        <v>3</v>
      </c>
      <c r="S139" s="2">
        <v>13597785</v>
      </c>
      <c r="T139" s="1">
        <f>I139</f>
        <v>156</v>
      </c>
      <c r="U139" s="1">
        <f>O139</f>
        <v>2337</v>
      </c>
      <c r="V139" s="1">
        <f>K139</f>
        <v>42000000</v>
      </c>
      <c r="W139" s="1">
        <f>IF(OR(R139=1,R139=12, R139=11),1,0)</f>
        <v>0</v>
      </c>
      <c r="X139" s="1">
        <f>IF(OR(R139=5, R139=6,R139=7),1,0)</f>
        <v>0</v>
      </c>
      <c r="Y139" s="1">
        <f>IF(OR(B139="Action",C139="Action", D139="Action",E139="Action",F139="Action",G139="Action"),1,0)</f>
        <v>1</v>
      </c>
      <c r="Z139" s="1">
        <f>IF(OR($B139="Comedy",$C139="Comedy",$D139="Comedy",$E139="Comedy",$F139="Comedy",$G139="Comedy"),1,0)</f>
        <v>0</v>
      </c>
      <c r="AA139" s="1">
        <f>IF(OR($B139="Drama",$C139="Drama",$D139="Drama",$E139="Drama",$F139="Drama",$G139="Drama"),1,0)</f>
        <v>1</v>
      </c>
      <c r="AB139" s="1">
        <f>IF(OR($B139="Documentary",$C139="Documentary",$D139="Documentary",$E139="Documentary",$F139="Documentary",$G139="Documentary"),1,0)</f>
        <v>0</v>
      </c>
      <c r="AC139" s="1">
        <f>IF(OR($B139="Romance",$C139="Romance",$D139="Romance",$E139="Romance",$F139="Romance",$G139="Romance"),1,0)</f>
        <v>0</v>
      </c>
      <c r="AD139" s="1">
        <f>IF(OR($B139="Family",$C139="Family",$D139="Family",$E139="Family",$F139="Family",$G139="Family"),1,0)</f>
        <v>0</v>
      </c>
      <c r="AE139" s="1">
        <f>IF($J139="PG",1,0)</f>
        <v>0</v>
      </c>
      <c r="AF139" s="1">
        <f>IF($J139="PG-13",1,0)</f>
        <v>0</v>
      </c>
      <c r="AG139" s="1">
        <f>IF($J139="R",1,0)</f>
        <v>1</v>
      </c>
      <c r="AH139" s="1">
        <f>IF($J139="Non-US",1,0)</f>
        <v>0</v>
      </c>
    </row>
    <row r="140" spans="1:34" x14ac:dyDescent="0.25">
      <c r="A140" s="4" t="s">
        <v>181</v>
      </c>
      <c r="B140" s="4" t="s">
        <v>13</v>
      </c>
      <c r="C140" s="4" t="s">
        <v>38</v>
      </c>
      <c r="D140" s="4"/>
      <c r="E140" s="4"/>
      <c r="F140" s="4"/>
      <c r="G140" s="4"/>
      <c r="H140" s="4"/>
      <c r="I140">
        <v>76</v>
      </c>
      <c r="J140" s="4" t="s">
        <v>12</v>
      </c>
      <c r="K140">
        <v>14000000</v>
      </c>
      <c r="L140" s="4" t="s">
        <v>57</v>
      </c>
      <c r="M140" s="4" t="s">
        <v>57</v>
      </c>
      <c r="N140">
        <v>5</v>
      </c>
      <c r="O140">
        <v>2338</v>
      </c>
      <c r="P140">
        <v>10424470</v>
      </c>
      <c r="Q140" s="3">
        <v>36924</v>
      </c>
      <c r="R140">
        <f>MONTH(Q140)</f>
        <v>2</v>
      </c>
      <c r="S140" s="2">
        <v>5670555</v>
      </c>
      <c r="T140" s="1">
        <f>I140</f>
        <v>76</v>
      </c>
      <c r="U140" s="1">
        <f>O140</f>
        <v>2338</v>
      </c>
      <c r="V140" s="1">
        <f>K140</f>
        <v>14000000</v>
      </c>
      <c r="W140" s="1">
        <f>IF(OR(R140=1,R140=12, R140=11),1,0)</f>
        <v>0</v>
      </c>
      <c r="X140" s="1">
        <f>IF(OR(R140=5, R140=6,R140=7),1,0)</f>
        <v>0</v>
      </c>
      <c r="Y140" s="1">
        <f>IF(OR(B140="Action",C140="Action", D140="Action",E140="Action",F140="Action",G140="Action"),1,0)</f>
        <v>0</v>
      </c>
      <c r="Z140" s="1">
        <f>IF(OR($B140="Comedy",$C140="Comedy",$D140="Comedy",$E140="Comedy",$F140="Comedy",$G140="Comedy"),1,0)</f>
        <v>1</v>
      </c>
      <c r="AA140" s="1">
        <f>IF(OR($B140="Drama",$C140="Drama",$D140="Drama",$E140="Drama",$F140="Drama",$G140="Drama"),1,0)</f>
        <v>0</v>
      </c>
      <c r="AB140" s="1">
        <f>IF(OR($B140="Documentary",$C140="Documentary",$D140="Documentary",$E140="Documentary",$F140="Documentary",$G140="Documentary"),1,0)</f>
        <v>0</v>
      </c>
      <c r="AC140" s="1">
        <f>IF(OR($B140="Romance",$C140="Romance",$D140="Romance",$E140="Romance",$F140="Romance",$G140="Romance"),1,0)</f>
        <v>1</v>
      </c>
      <c r="AD140" s="1">
        <f>IF(OR($B140="Family",$C140="Family",$D140="Family",$E140="Family",$F140="Family",$G140="Family"),1,0)</f>
        <v>0</v>
      </c>
      <c r="AE140" s="1">
        <f>IF($J140="PG",1,0)</f>
        <v>0</v>
      </c>
      <c r="AF140" s="1">
        <f>IF($J140="PG-13",1,0)</f>
        <v>1</v>
      </c>
      <c r="AG140" s="1">
        <f>IF($J140="R",1,0)</f>
        <v>0</v>
      </c>
      <c r="AH140" s="1">
        <f>IF($J140="Non-US",1,0)</f>
        <v>0</v>
      </c>
    </row>
    <row r="141" spans="1:34" x14ac:dyDescent="0.25">
      <c r="A141" s="4" t="s">
        <v>122</v>
      </c>
      <c r="B141" s="4" t="s">
        <v>13</v>
      </c>
      <c r="C141" s="4" t="s">
        <v>38</v>
      </c>
      <c r="D141" s="4"/>
      <c r="E141" s="4"/>
      <c r="F141" s="4"/>
      <c r="G141" s="4"/>
      <c r="H141" s="4"/>
      <c r="I141">
        <v>90</v>
      </c>
      <c r="J141" s="4" t="s">
        <v>12</v>
      </c>
      <c r="K141">
        <v>23000000</v>
      </c>
      <c r="L141" s="4" t="s">
        <v>121</v>
      </c>
      <c r="M141" s="4" t="s">
        <v>121</v>
      </c>
      <c r="N141">
        <v>7</v>
      </c>
      <c r="O141">
        <v>2345</v>
      </c>
      <c r="P141">
        <v>26803813</v>
      </c>
      <c r="Q141" s="3">
        <v>36980</v>
      </c>
      <c r="R141">
        <f>MONTH(Q141)</f>
        <v>3</v>
      </c>
      <c r="S141" s="2">
        <v>12429018</v>
      </c>
      <c r="T141" s="1">
        <f>I141</f>
        <v>90</v>
      </c>
      <c r="U141" s="1">
        <f>O141</f>
        <v>2345</v>
      </c>
      <c r="V141" s="1">
        <f>K141</f>
        <v>23000000</v>
      </c>
      <c r="W141" s="1">
        <f>IF(OR(R141=1,R141=12, R141=11),1,0)</f>
        <v>0</v>
      </c>
      <c r="X141" s="1">
        <f>IF(OR(R141=5, R141=6,R141=7),1,0)</f>
        <v>0</v>
      </c>
      <c r="Y141" s="1">
        <f>IF(OR(B141="Action",C141="Action", D141="Action",E141="Action",F141="Action",G141="Action"),1,0)</f>
        <v>0</v>
      </c>
      <c r="Z141" s="1">
        <f>IF(OR($B141="Comedy",$C141="Comedy",$D141="Comedy",$E141="Comedy",$F141="Comedy",$G141="Comedy"),1,0)</f>
        <v>1</v>
      </c>
      <c r="AA141" s="1">
        <f>IF(OR($B141="Drama",$C141="Drama",$D141="Drama",$E141="Drama",$F141="Drama",$G141="Drama"),1,0)</f>
        <v>0</v>
      </c>
      <c r="AB141" s="1">
        <f>IF(OR($B141="Documentary",$C141="Documentary",$D141="Documentary",$E141="Documentary",$F141="Documentary",$G141="Documentary"),1,0)</f>
        <v>0</v>
      </c>
      <c r="AC141" s="1">
        <f>IF(OR($B141="Romance",$C141="Romance",$D141="Romance",$E141="Romance",$F141="Romance",$G141="Romance"),1,0)</f>
        <v>1</v>
      </c>
      <c r="AD141" s="1">
        <f>IF(OR($B141="Family",$C141="Family",$D141="Family",$E141="Family",$F141="Family",$G141="Family"),1,0)</f>
        <v>0</v>
      </c>
      <c r="AE141" s="1">
        <f>IF($J141="PG",1,0)</f>
        <v>0</v>
      </c>
      <c r="AF141" s="1">
        <f>IF($J141="PG-13",1,0)</f>
        <v>1</v>
      </c>
      <c r="AG141" s="1">
        <f>IF($J141="R",1,0)</f>
        <v>0</v>
      </c>
      <c r="AH141" s="1">
        <f>IF($J141="Non-US",1,0)</f>
        <v>0</v>
      </c>
    </row>
    <row r="142" spans="1:34" x14ac:dyDescent="0.25">
      <c r="A142" s="4" t="s">
        <v>329</v>
      </c>
      <c r="B142" s="4" t="s">
        <v>4</v>
      </c>
      <c r="C142" s="4" t="s">
        <v>19</v>
      </c>
      <c r="D142" s="4" t="s">
        <v>20</v>
      </c>
      <c r="E142" s="4"/>
      <c r="F142" s="4"/>
      <c r="G142" s="4"/>
      <c r="H142" s="4"/>
      <c r="I142">
        <v>77</v>
      </c>
      <c r="J142" s="4" t="s">
        <v>17</v>
      </c>
      <c r="K142">
        <v>35000000</v>
      </c>
      <c r="L142" s="4" t="s">
        <v>209</v>
      </c>
      <c r="M142" s="4" t="s">
        <v>45</v>
      </c>
      <c r="N142">
        <v>6</v>
      </c>
      <c r="O142">
        <v>2352</v>
      </c>
      <c r="P142">
        <v>15226599</v>
      </c>
      <c r="Q142" s="3">
        <v>36784</v>
      </c>
      <c r="R142">
        <f>MONTH(Q142)</f>
        <v>9</v>
      </c>
      <c r="S142" s="2">
        <v>7211221</v>
      </c>
      <c r="T142" s="1">
        <f>I142</f>
        <v>77</v>
      </c>
      <c r="U142" s="1">
        <f>O142</f>
        <v>2352</v>
      </c>
      <c r="V142" s="1">
        <f>K142</f>
        <v>35000000</v>
      </c>
      <c r="W142" s="1">
        <f>IF(OR(R142=1,R142=12, R142=11),1,0)</f>
        <v>0</v>
      </c>
      <c r="X142" s="1">
        <f>IF(OR(R142=5, R142=6,R142=7),1,0)</f>
        <v>0</v>
      </c>
      <c r="Y142" s="1">
        <f>IF(OR(B142="Action",C142="Action", D142="Action",E142="Action",F142="Action",G142="Action"),1,0)</f>
        <v>1</v>
      </c>
      <c r="Z142" s="1">
        <f>IF(OR($B142="Comedy",$C142="Comedy",$D142="Comedy",$E142="Comedy",$F142="Comedy",$G142="Comedy"),1,0)</f>
        <v>0</v>
      </c>
      <c r="AA142" s="1">
        <f>IF(OR($B142="Drama",$C142="Drama",$D142="Drama",$E142="Drama",$F142="Drama",$G142="Drama"),1,0)</f>
        <v>0</v>
      </c>
      <c r="AB142" s="1">
        <f>IF(OR($B142="Documentary",$C142="Documentary",$D142="Documentary",$E142="Documentary",$F142="Documentary",$G142="Documentary"),1,0)</f>
        <v>0</v>
      </c>
      <c r="AC142" s="1">
        <f>IF(OR($B142="Romance",$C142="Romance",$D142="Romance",$E142="Romance",$F142="Romance",$G142="Romance"),1,0)</f>
        <v>0</v>
      </c>
      <c r="AD142" s="1">
        <f>IF(OR($B142="Family",$C142="Family",$D142="Family",$E142="Family",$F142="Family",$G142="Family"),1,0)</f>
        <v>0</v>
      </c>
      <c r="AE142" s="1">
        <f>IF($J142="PG",1,0)</f>
        <v>0</v>
      </c>
      <c r="AF142" s="1">
        <f>IF($J142="PG-13",1,0)</f>
        <v>0</v>
      </c>
      <c r="AG142" s="1">
        <f>IF($J142="R",1,0)</f>
        <v>1</v>
      </c>
      <c r="AH142" s="1">
        <f>IF($J142="Non-US",1,0)</f>
        <v>0</v>
      </c>
    </row>
    <row r="143" spans="1:34" x14ac:dyDescent="0.25">
      <c r="A143" s="4" t="s">
        <v>48</v>
      </c>
      <c r="B143" s="4" t="s">
        <v>24</v>
      </c>
      <c r="C143" s="4" t="s">
        <v>38</v>
      </c>
      <c r="D143" s="4"/>
      <c r="E143" s="4"/>
      <c r="F143" s="4"/>
      <c r="G143" s="4"/>
      <c r="H143" s="4" t="s">
        <v>47</v>
      </c>
      <c r="I143">
        <v>105</v>
      </c>
      <c r="J143" s="4" t="s">
        <v>17</v>
      </c>
      <c r="K143">
        <v>38000000</v>
      </c>
      <c r="L143" s="4" t="s">
        <v>46</v>
      </c>
      <c r="M143" s="4" t="s">
        <v>45</v>
      </c>
      <c r="N143">
        <v>8</v>
      </c>
      <c r="O143">
        <v>2375</v>
      </c>
      <c r="P143">
        <v>24001690</v>
      </c>
      <c r="Q143" s="3">
        <v>37029</v>
      </c>
      <c r="R143">
        <f>MONTH(Q143)</f>
        <v>5</v>
      </c>
      <c r="S143" s="2">
        <v>12324027</v>
      </c>
      <c r="T143" s="1">
        <f>I143</f>
        <v>105</v>
      </c>
      <c r="U143" s="1">
        <f>O143</f>
        <v>2375</v>
      </c>
      <c r="V143" s="1">
        <f>K143</f>
        <v>38000000</v>
      </c>
      <c r="W143" s="1">
        <f>IF(OR(R143=1,R143=12, R143=11),1,0)</f>
        <v>0</v>
      </c>
      <c r="X143" s="1">
        <f>IF(OR(R143=5, R143=6,R143=7),1,0)</f>
        <v>1</v>
      </c>
      <c r="Y143" s="1">
        <f>IF(OR(B143="Action",C143="Action", D143="Action",E143="Action",F143="Action",G143="Action"),1,0)</f>
        <v>0</v>
      </c>
      <c r="Z143" s="1">
        <f>IF(OR($B143="Comedy",$C143="Comedy",$D143="Comedy",$E143="Comedy",$F143="Comedy",$G143="Comedy"),1,0)</f>
        <v>0</v>
      </c>
      <c r="AA143" s="1">
        <f>IF(OR($B143="Drama",$C143="Drama",$D143="Drama",$E143="Drama",$F143="Drama",$G143="Drama"),1,0)</f>
        <v>1</v>
      </c>
      <c r="AB143" s="1">
        <f>IF(OR($B143="Documentary",$C143="Documentary",$D143="Documentary",$E143="Documentary",$F143="Documentary",$G143="Documentary"),1,0)</f>
        <v>0</v>
      </c>
      <c r="AC143" s="1">
        <f>IF(OR($B143="Romance",$C143="Romance",$D143="Romance",$E143="Romance",$F143="Romance",$G143="Romance"),1,0)</f>
        <v>1</v>
      </c>
      <c r="AD143" s="1">
        <f>IF(OR($B143="Family",$C143="Family",$D143="Family",$E143="Family",$F143="Family",$G143="Family"),1,0)</f>
        <v>0</v>
      </c>
      <c r="AE143" s="1">
        <f>IF($J143="PG",1,0)</f>
        <v>0</v>
      </c>
      <c r="AF143" s="1">
        <f>IF($J143="PG-13",1,0)</f>
        <v>0</v>
      </c>
      <c r="AG143" s="1">
        <f>IF($J143="R",1,0)</f>
        <v>1</v>
      </c>
      <c r="AH143" s="1">
        <f>IF($J143="Non-US",1,0)</f>
        <v>0</v>
      </c>
    </row>
    <row r="144" spans="1:34" x14ac:dyDescent="0.25">
      <c r="A144" s="4" t="s">
        <v>350</v>
      </c>
      <c r="B144" s="4" t="s">
        <v>13</v>
      </c>
      <c r="C144" s="4" t="s">
        <v>70</v>
      </c>
      <c r="D144" s="4"/>
      <c r="E144" s="4"/>
      <c r="F144" s="4"/>
      <c r="G144" s="4"/>
      <c r="H144" s="4" t="s">
        <v>261</v>
      </c>
      <c r="I144">
        <v>142</v>
      </c>
      <c r="J144" s="4" t="s">
        <v>12</v>
      </c>
      <c r="K144">
        <v>10000000</v>
      </c>
      <c r="L144" s="4" t="s">
        <v>203</v>
      </c>
      <c r="M144" s="4" t="s">
        <v>57</v>
      </c>
      <c r="N144">
        <v>19</v>
      </c>
      <c r="O144">
        <v>2380</v>
      </c>
      <c r="P144">
        <v>68379000</v>
      </c>
      <c r="Q144" s="3">
        <v>36763</v>
      </c>
      <c r="R144">
        <f>MONTH(Q144)</f>
        <v>8</v>
      </c>
      <c r="S144" s="2">
        <v>22479145</v>
      </c>
      <c r="T144" s="1">
        <f>I144</f>
        <v>142</v>
      </c>
      <c r="U144" s="1">
        <f>O144</f>
        <v>2380</v>
      </c>
      <c r="V144" s="1">
        <f>K144</f>
        <v>10000000</v>
      </c>
      <c r="W144" s="1">
        <f>IF(OR(R144=1,R144=12, R144=11),1,0)</f>
        <v>0</v>
      </c>
      <c r="X144" s="1">
        <f>IF(OR(R144=5, R144=6,R144=7),1,0)</f>
        <v>0</v>
      </c>
      <c r="Y144" s="1">
        <f>IF(OR(B144="Action",C144="Action", D144="Action",E144="Action",F144="Action",G144="Action"),1,0)</f>
        <v>0</v>
      </c>
      <c r="Z144" s="1">
        <f>IF(OR($B144="Comedy",$C144="Comedy",$D144="Comedy",$E144="Comedy",$F144="Comedy",$G144="Comedy"),1,0)</f>
        <v>1</v>
      </c>
      <c r="AA144" s="1">
        <f>IF(OR($B144="Drama",$C144="Drama",$D144="Drama",$E144="Drama",$F144="Drama",$G144="Drama"),1,0)</f>
        <v>0</v>
      </c>
      <c r="AB144" s="1">
        <f>IF(OR($B144="Documentary",$C144="Documentary",$D144="Documentary",$E144="Documentary",$F144="Documentary",$G144="Documentary"),1,0)</f>
        <v>0</v>
      </c>
      <c r="AC144" s="1">
        <f>IF(OR($B144="Romance",$C144="Romance",$D144="Romance",$E144="Romance",$F144="Romance",$G144="Romance"),1,0)</f>
        <v>0</v>
      </c>
      <c r="AD144" s="1">
        <f>IF(OR($B144="Family",$C144="Family",$D144="Family",$E144="Family",$F144="Family",$G144="Family"),1,0)</f>
        <v>0</v>
      </c>
      <c r="AE144" s="1">
        <f>IF($J144="PG",1,0)</f>
        <v>0</v>
      </c>
      <c r="AF144" s="1">
        <f>IF($J144="PG-13",1,0)</f>
        <v>1</v>
      </c>
      <c r="AG144" s="1">
        <f>IF($J144="R",1,0)</f>
        <v>0</v>
      </c>
      <c r="AH144" s="1">
        <f>IF($J144="Non-US",1,0)</f>
        <v>0</v>
      </c>
    </row>
    <row r="145" spans="1:34" x14ac:dyDescent="0.25">
      <c r="A145" s="4" t="s">
        <v>208</v>
      </c>
      <c r="B145" s="4" t="s">
        <v>13</v>
      </c>
      <c r="C145" s="4" t="s">
        <v>6</v>
      </c>
      <c r="D145" s="4" t="s">
        <v>24</v>
      </c>
      <c r="E145" s="4" t="s">
        <v>38</v>
      </c>
      <c r="F145" s="4"/>
      <c r="G145" s="4"/>
      <c r="H145" s="4" t="s">
        <v>207</v>
      </c>
      <c r="I145">
        <v>124</v>
      </c>
      <c r="J145" s="4" t="s">
        <v>12</v>
      </c>
      <c r="K145">
        <v>60000000</v>
      </c>
      <c r="L145" s="4" t="s">
        <v>203</v>
      </c>
      <c r="M145" s="4" t="s">
        <v>206</v>
      </c>
      <c r="N145">
        <v>15</v>
      </c>
      <c r="O145">
        <v>2388</v>
      </c>
      <c r="P145">
        <v>75793305</v>
      </c>
      <c r="Q145" s="3">
        <v>36882</v>
      </c>
      <c r="R145">
        <f>MONTH(Q145)</f>
        <v>12</v>
      </c>
      <c r="S145" s="2">
        <v>26398340</v>
      </c>
      <c r="T145" s="1">
        <f>I145</f>
        <v>124</v>
      </c>
      <c r="U145" s="1">
        <f>O145</f>
        <v>2388</v>
      </c>
      <c r="V145" s="1">
        <f>K145</f>
        <v>60000000</v>
      </c>
      <c r="W145" s="1">
        <f>IF(OR(R145=1,R145=12, R145=11),1,0)</f>
        <v>1</v>
      </c>
      <c r="X145" s="1">
        <f>IF(OR(R145=5, R145=6,R145=7),1,0)</f>
        <v>0</v>
      </c>
      <c r="Y145" s="1">
        <f>IF(OR(B145="Action",C145="Action", D145="Action",E145="Action",F145="Action",G145="Action"),1,0)</f>
        <v>0</v>
      </c>
      <c r="Z145" s="1">
        <f>IF(OR($B145="Comedy",$C145="Comedy",$D145="Comedy",$E145="Comedy",$F145="Comedy",$G145="Comedy"),1,0)</f>
        <v>1</v>
      </c>
      <c r="AA145" s="1">
        <f>IF(OR($B145="Drama",$C145="Drama",$D145="Drama",$E145="Drama",$F145="Drama",$G145="Drama"),1,0)</f>
        <v>1</v>
      </c>
      <c r="AB145" s="1">
        <f>IF(OR($B145="Documentary",$C145="Documentary",$D145="Documentary",$E145="Documentary",$F145="Documentary",$G145="Documentary"),1,0)</f>
        <v>0</v>
      </c>
      <c r="AC145" s="1">
        <f>IF(OR($B145="Romance",$C145="Romance",$D145="Romance",$E145="Romance",$F145="Romance",$G145="Romance"),1,0)</f>
        <v>1</v>
      </c>
      <c r="AD145" s="1">
        <f>IF(OR($B145="Family",$C145="Family",$D145="Family",$E145="Family",$F145="Family",$G145="Family"),1,0)</f>
        <v>0</v>
      </c>
      <c r="AE145" s="1">
        <f>IF($J145="PG",1,0)</f>
        <v>0</v>
      </c>
      <c r="AF145" s="1">
        <f>IF($J145="PG-13",1,0)</f>
        <v>1</v>
      </c>
      <c r="AG145" s="1">
        <f>IF($J145="R",1,0)</f>
        <v>0</v>
      </c>
      <c r="AH145" s="1">
        <f>IF($J145="Non-US",1,0)</f>
        <v>0</v>
      </c>
    </row>
    <row r="146" spans="1:34" x14ac:dyDescent="0.25">
      <c r="A146" s="4" t="s">
        <v>355</v>
      </c>
      <c r="B146" s="4" t="s">
        <v>19</v>
      </c>
      <c r="C146" s="4" t="s">
        <v>24</v>
      </c>
      <c r="D146" s="4" t="s">
        <v>6</v>
      </c>
      <c r="E146" s="4" t="s">
        <v>60</v>
      </c>
      <c r="F146" s="4" t="s">
        <v>7</v>
      </c>
      <c r="G146" s="4" t="s">
        <v>20</v>
      </c>
      <c r="H146" s="4" t="s">
        <v>354</v>
      </c>
      <c r="I146">
        <v>214</v>
      </c>
      <c r="J146" s="4" t="s">
        <v>17</v>
      </c>
      <c r="K146">
        <v>33000000</v>
      </c>
      <c r="L146" s="4" t="s">
        <v>263</v>
      </c>
      <c r="M146" s="4" t="s">
        <v>65</v>
      </c>
      <c r="N146">
        <v>13</v>
      </c>
      <c r="O146">
        <v>2411</v>
      </c>
      <c r="P146">
        <v>61231849</v>
      </c>
      <c r="Q146" s="3">
        <v>36756</v>
      </c>
      <c r="R146">
        <f>MONTH(Q146)</f>
        <v>8</v>
      </c>
      <c r="S146" s="2">
        <v>24069071</v>
      </c>
      <c r="T146" s="1">
        <f>I146</f>
        <v>214</v>
      </c>
      <c r="U146" s="1">
        <f>O146</f>
        <v>2411</v>
      </c>
      <c r="V146" s="1">
        <f>K146</f>
        <v>33000000</v>
      </c>
      <c r="W146" s="1">
        <f>IF(OR(R146=1,R146=12, R146=11),1,0)</f>
        <v>0</v>
      </c>
      <c r="X146" s="1">
        <f>IF(OR(R146=5, R146=6,R146=7),1,0)</f>
        <v>0</v>
      </c>
      <c r="Y146" s="1">
        <f>IF(OR(B146="Action",C146="Action", D146="Action",E146="Action",F146="Action",G146="Action"),1,0)</f>
        <v>0</v>
      </c>
      <c r="Z146" s="1">
        <f>IF(OR($B146="Comedy",$C146="Comedy",$D146="Comedy",$E146="Comedy",$F146="Comedy",$G146="Comedy"),1,0)</f>
        <v>0</v>
      </c>
      <c r="AA146" s="1">
        <f>IF(OR($B146="Drama",$C146="Drama",$D146="Drama",$E146="Drama",$F146="Drama",$G146="Drama"),1,0)</f>
        <v>1</v>
      </c>
      <c r="AB146" s="1">
        <f>IF(OR($B146="Documentary",$C146="Documentary",$D146="Documentary",$E146="Documentary",$F146="Documentary",$G146="Documentary"),1,0)</f>
        <v>0</v>
      </c>
      <c r="AC146" s="1">
        <f>IF(OR($B146="Romance",$C146="Romance",$D146="Romance",$E146="Romance",$F146="Romance",$G146="Romance"),1,0)</f>
        <v>0</v>
      </c>
      <c r="AD146" s="1">
        <f>IF(OR($B146="Family",$C146="Family",$D146="Family",$E146="Family",$F146="Family",$G146="Family"),1,0)</f>
        <v>0</v>
      </c>
      <c r="AE146" s="1">
        <f>IF($J146="PG",1,0)</f>
        <v>0</v>
      </c>
      <c r="AF146" s="1">
        <f>IF($J146="PG-13",1,0)</f>
        <v>0</v>
      </c>
      <c r="AG146" s="1">
        <f>IF($J146="R",1,0)</f>
        <v>1</v>
      </c>
      <c r="AH146" s="1">
        <f>IF($J146="Non-US",1,0)</f>
        <v>0</v>
      </c>
    </row>
    <row r="147" spans="1:34" x14ac:dyDescent="0.25">
      <c r="A147" s="4" t="s">
        <v>481</v>
      </c>
      <c r="B147" s="4" t="s">
        <v>4</v>
      </c>
      <c r="C147" s="4" t="s">
        <v>19</v>
      </c>
      <c r="D147" s="4" t="s">
        <v>24</v>
      </c>
      <c r="E147" s="4" t="s">
        <v>20</v>
      </c>
      <c r="F147" s="4"/>
      <c r="G147" s="4"/>
      <c r="H147" s="4" t="s">
        <v>93</v>
      </c>
      <c r="I147">
        <v>111</v>
      </c>
      <c r="J147" s="4" t="s">
        <v>12</v>
      </c>
      <c r="K147">
        <v>15000000</v>
      </c>
      <c r="L147" s="4" t="s">
        <v>480</v>
      </c>
      <c r="M147" s="4" t="s">
        <v>206</v>
      </c>
      <c r="N147">
        <v>9</v>
      </c>
      <c r="O147">
        <v>2412</v>
      </c>
      <c r="P147">
        <v>35046120</v>
      </c>
      <c r="Q147" s="3">
        <v>36616</v>
      </c>
      <c r="R147">
        <f>MONTH(Q147)</f>
        <v>3</v>
      </c>
      <c r="S147" s="2">
        <v>13748410</v>
      </c>
      <c r="T147" s="1">
        <f>I147</f>
        <v>111</v>
      </c>
      <c r="U147" s="1">
        <f>O147</f>
        <v>2412</v>
      </c>
      <c r="V147" s="1">
        <f>K147</f>
        <v>15000000</v>
      </c>
      <c r="W147" s="1">
        <f>IF(OR(R147=1,R147=12, R147=11),1,0)</f>
        <v>0</v>
      </c>
      <c r="X147" s="1">
        <f>IF(OR(R147=5, R147=6,R147=7),1,0)</f>
        <v>0</v>
      </c>
      <c r="Y147" s="1">
        <f>IF(OR(B147="Action",C147="Action", D147="Action",E147="Action",F147="Action",G147="Action"),1,0)</f>
        <v>1</v>
      </c>
      <c r="Z147" s="1">
        <f>IF(OR($B147="Comedy",$C147="Comedy",$D147="Comedy",$E147="Comedy",$F147="Comedy",$G147="Comedy"),1,0)</f>
        <v>0</v>
      </c>
      <c r="AA147" s="1">
        <f>IF(OR($B147="Drama",$C147="Drama",$D147="Drama",$E147="Drama",$F147="Drama",$G147="Drama"),1,0)</f>
        <v>1</v>
      </c>
      <c r="AB147" s="1">
        <f>IF(OR($B147="Documentary",$C147="Documentary",$D147="Documentary",$E147="Documentary",$F147="Documentary",$G147="Documentary"),1,0)</f>
        <v>0</v>
      </c>
      <c r="AC147" s="1">
        <f>IF(OR($B147="Romance",$C147="Romance",$D147="Romance",$E147="Romance",$F147="Romance",$G147="Romance"),1,0)</f>
        <v>0</v>
      </c>
      <c r="AD147" s="1">
        <f>IF(OR($B147="Family",$C147="Family",$D147="Family",$E147="Family",$F147="Family",$G147="Family"),1,0)</f>
        <v>0</v>
      </c>
      <c r="AE147" s="1">
        <f>IF($J147="PG",1,0)</f>
        <v>0</v>
      </c>
      <c r="AF147" s="1">
        <f>IF($J147="PG-13",1,0)</f>
        <v>1</v>
      </c>
      <c r="AG147" s="1">
        <f>IF($J147="R",1,0)</f>
        <v>0</v>
      </c>
      <c r="AH147" s="1">
        <f>IF($J147="Non-US",1,0)</f>
        <v>0</v>
      </c>
    </row>
    <row r="148" spans="1:34" x14ac:dyDescent="0.25">
      <c r="A148" s="4" t="s">
        <v>191</v>
      </c>
      <c r="B148" s="4" t="s">
        <v>20</v>
      </c>
      <c r="C148" s="4" t="s">
        <v>19</v>
      </c>
      <c r="D148" s="4" t="s">
        <v>24</v>
      </c>
      <c r="E148" s="4"/>
      <c r="F148" s="4"/>
      <c r="G148" s="4"/>
      <c r="H148" s="4" t="s">
        <v>190</v>
      </c>
      <c r="I148">
        <v>120</v>
      </c>
      <c r="J148" s="4" t="s">
        <v>12</v>
      </c>
      <c r="K148">
        <v>30000000</v>
      </c>
      <c r="L148" s="4" t="s">
        <v>28</v>
      </c>
      <c r="M148" s="4" t="s">
        <v>189</v>
      </c>
      <c r="N148">
        <v>3</v>
      </c>
      <c r="O148">
        <v>2433</v>
      </c>
      <c r="P148">
        <v>10269865</v>
      </c>
      <c r="Q148" s="3">
        <v>36903</v>
      </c>
      <c r="R148">
        <f>MONTH(Q148)</f>
        <v>1</v>
      </c>
      <c r="S148" s="2">
        <v>6344538</v>
      </c>
      <c r="T148" s="1">
        <f>I148</f>
        <v>120</v>
      </c>
      <c r="U148" s="1">
        <f>O148</f>
        <v>2433</v>
      </c>
      <c r="V148" s="1">
        <f>K148</f>
        <v>30000000</v>
      </c>
      <c r="W148" s="1">
        <f>IF(OR(R148=1,R148=12, R148=11),1,0)</f>
        <v>1</v>
      </c>
      <c r="X148" s="1">
        <f>IF(OR(R148=5, R148=6,R148=7),1,0)</f>
        <v>0</v>
      </c>
      <c r="Y148" s="1">
        <f>IF(OR(B148="Action",C148="Action", D148="Action",E148="Action",F148="Action",G148="Action"),1,0)</f>
        <v>0</v>
      </c>
      <c r="Z148" s="1">
        <f>IF(OR($B148="Comedy",$C148="Comedy",$D148="Comedy",$E148="Comedy",$F148="Comedy",$G148="Comedy"),1,0)</f>
        <v>0</v>
      </c>
      <c r="AA148" s="1">
        <f>IF(OR($B148="Drama",$C148="Drama",$D148="Drama",$E148="Drama",$F148="Drama",$G148="Drama"),1,0)</f>
        <v>1</v>
      </c>
      <c r="AB148" s="1">
        <f>IF(OR($B148="Documentary",$C148="Documentary",$D148="Documentary",$E148="Documentary",$F148="Documentary",$G148="Documentary"),1,0)</f>
        <v>0</v>
      </c>
      <c r="AC148" s="1">
        <f>IF(OR($B148="Romance",$C148="Romance",$D148="Romance",$E148="Romance",$F148="Romance",$G148="Romance"),1,0)</f>
        <v>0</v>
      </c>
      <c r="AD148" s="1">
        <f>IF(OR($B148="Family",$C148="Family",$D148="Family",$E148="Family",$F148="Family",$G148="Family"),1,0)</f>
        <v>0</v>
      </c>
      <c r="AE148" s="1">
        <f>IF($J148="PG",1,0)</f>
        <v>0</v>
      </c>
      <c r="AF148" s="1">
        <f>IF($J148="PG-13",1,0)</f>
        <v>1</v>
      </c>
      <c r="AG148" s="1">
        <f>IF($J148="R",1,0)</f>
        <v>0</v>
      </c>
      <c r="AH148" s="1">
        <f>IF($J148="Non-US",1,0)</f>
        <v>0</v>
      </c>
    </row>
    <row r="149" spans="1:34" x14ac:dyDescent="0.25">
      <c r="A149" s="4" t="s">
        <v>449</v>
      </c>
      <c r="B149" s="4" t="s">
        <v>24</v>
      </c>
      <c r="C149" s="4" t="s">
        <v>38</v>
      </c>
      <c r="D149" s="4"/>
      <c r="E149" s="4"/>
      <c r="F149" s="4"/>
      <c r="G149" s="4"/>
      <c r="H149" s="4" t="s">
        <v>66</v>
      </c>
      <c r="I149">
        <v>83</v>
      </c>
      <c r="J149" s="4" t="s">
        <v>12</v>
      </c>
      <c r="K149">
        <v>15000000</v>
      </c>
      <c r="L149" s="4" t="s">
        <v>448</v>
      </c>
      <c r="M149" s="4" t="s">
        <v>410</v>
      </c>
      <c r="N149">
        <v>16</v>
      </c>
      <c r="O149">
        <v>2437</v>
      </c>
      <c r="P149">
        <v>33731639</v>
      </c>
      <c r="Q149" s="3">
        <v>36644</v>
      </c>
      <c r="R149">
        <f>MONTH(Q149)</f>
        <v>4</v>
      </c>
      <c r="S149" s="2">
        <v>10622569</v>
      </c>
      <c r="T149" s="1">
        <f>I149</f>
        <v>83</v>
      </c>
      <c r="U149" s="1">
        <f>O149</f>
        <v>2437</v>
      </c>
      <c r="V149" s="1">
        <f>K149</f>
        <v>15000000</v>
      </c>
      <c r="W149" s="1">
        <f>IF(OR(R149=1,R149=12, R149=11),1,0)</f>
        <v>0</v>
      </c>
      <c r="X149" s="1">
        <f>IF(OR(R149=5, R149=6,R149=7),1,0)</f>
        <v>0</v>
      </c>
      <c r="Y149" s="1">
        <f>IF(OR(B149="Action",C149="Action", D149="Action",E149="Action",F149="Action",G149="Action"),1,0)</f>
        <v>0</v>
      </c>
      <c r="Z149" s="1">
        <f>IF(OR($B149="Comedy",$C149="Comedy",$D149="Comedy",$E149="Comedy",$F149="Comedy",$G149="Comedy"),1,0)</f>
        <v>0</v>
      </c>
      <c r="AA149" s="1">
        <f>IF(OR($B149="Drama",$C149="Drama",$D149="Drama",$E149="Drama",$F149="Drama",$G149="Drama"),1,0)</f>
        <v>1</v>
      </c>
      <c r="AB149" s="1">
        <f>IF(OR($B149="Documentary",$C149="Documentary",$D149="Documentary",$E149="Documentary",$F149="Documentary",$G149="Documentary"),1,0)</f>
        <v>0</v>
      </c>
      <c r="AC149" s="1">
        <f>IF(OR($B149="Romance",$C149="Romance",$D149="Romance",$E149="Romance",$F149="Romance",$G149="Romance"),1,0)</f>
        <v>1</v>
      </c>
      <c r="AD149" s="1">
        <f>IF(OR($B149="Family",$C149="Family",$D149="Family",$E149="Family",$F149="Family",$G149="Family"),1,0)</f>
        <v>0</v>
      </c>
      <c r="AE149" s="1">
        <f>IF($J149="PG",1,0)</f>
        <v>0</v>
      </c>
      <c r="AF149" s="1">
        <f>IF($J149="PG-13",1,0)</f>
        <v>1</v>
      </c>
      <c r="AG149" s="1">
        <f>IF($J149="R",1,0)</f>
        <v>0</v>
      </c>
      <c r="AH149" s="1">
        <f>IF($J149="Non-US",1,0)</f>
        <v>0</v>
      </c>
    </row>
    <row r="150" spans="1:34" x14ac:dyDescent="0.25">
      <c r="A150" s="4" t="s">
        <v>541</v>
      </c>
      <c r="B150" s="4" t="s">
        <v>5</v>
      </c>
      <c r="C150" s="4" t="s">
        <v>13</v>
      </c>
      <c r="D150" s="4" t="s">
        <v>7</v>
      </c>
      <c r="E150" s="4"/>
      <c r="F150" s="4"/>
      <c r="G150" s="4"/>
      <c r="H150" s="4" t="s">
        <v>540</v>
      </c>
      <c r="I150">
        <v>180</v>
      </c>
      <c r="J150" s="4" t="s">
        <v>2</v>
      </c>
      <c r="K150">
        <v>45000000</v>
      </c>
      <c r="L150" s="4" t="s">
        <v>49</v>
      </c>
      <c r="M150" s="4" t="s">
        <v>10</v>
      </c>
      <c r="N150">
        <v>19</v>
      </c>
      <c r="O150">
        <v>2450</v>
      </c>
      <c r="P150">
        <v>71583916</v>
      </c>
      <c r="Q150" s="3">
        <v>36519</v>
      </c>
      <c r="R150">
        <f>MONTH(Q150)</f>
        <v>12</v>
      </c>
      <c r="S150" s="2">
        <v>9784389</v>
      </c>
      <c r="T150" s="1">
        <f>I150</f>
        <v>180</v>
      </c>
      <c r="U150" s="1">
        <f>O150</f>
        <v>2450</v>
      </c>
      <c r="V150" s="1">
        <f>K150</f>
        <v>45000000</v>
      </c>
      <c r="W150" s="1">
        <f>IF(OR(R150=1,R150=12, R150=11),1,0)</f>
        <v>1</v>
      </c>
      <c r="X150" s="1">
        <f>IF(OR(R150=5, R150=6,R150=7),1,0)</f>
        <v>0</v>
      </c>
      <c r="Y150" s="1">
        <f>IF(OR(B150="Action",C150="Action", D150="Action",E150="Action",F150="Action",G150="Action"),1,0)</f>
        <v>0</v>
      </c>
      <c r="Z150" s="1">
        <f>IF(OR($B150="Comedy",$C150="Comedy",$D150="Comedy",$E150="Comedy",$F150="Comedy",$G150="Comedy"),1,0)</f>
        <v>1</v>
      </c>
      <c r="AA150" s="1">
        <f>IF(OR($B150="Drama",$C150="Drama",$D150="Drama",$E150="Drama",$F150="Drama",$G150="Drama"),1,0)</f>
        <v>0</v>
      </c>
      <c r="AB150" s="1">
        <f>IF(OR($B150="Documentary",$C150="Documentary",$D150="Documentary",$E150="Documentary",$F150="Documentary",$G150="Documentary"),1,0)</f>
        <v>0</v>
      </c>
      <c r="AC150" s="1">
        <f>IF(OR($B150="Romance",$C150="Romance",$D150="Romance",$E150="Romance",$F150="Romance",$G150="Romance"),1,0)</f>
        <v>0</v>
      </c>
      <c r="AD150" s="1">
        <f>IF(OR($B150="Family",$C150="Family",$D150="Family",$E150="Family",$F150="Family",$G150="Family"),1,0)</f>
        <v>0</v>
      </c>
      <c r="AE150" s="1">
        <f>IF($J150="PG",1,0)</f>
        <v>1</v>
      </c>
      <c r="AF150" s="1">
        <f>IF($J150="PG-13",1,0)</f>
        <v>0</v>
      </c>
      <c r="AG150" s="1">
        <f>IF($J150="R",1,0)</f>
        <v>0</v>
      </c>
      <c r="AH150" s="1">
        <f>IF($J150="Non-US",1,0)</f>
        <v>0</v>
      </c>
    </row>
    <row r="151" spans="1:34" x14ac:dyDescent="0.25">
      <c r="A151" s="4" t="s">
        <v>392</v>
      </c>
      <c r="B151" s="4" t="s">
        <v>6</v>
      </c>
      <c r="C151" s="4" t="s">
        <v>13</v>
      </c>
      <c r="D151" s="4" t="s">
        <v>5</v>
      </c>
      <c r="E151" s="4" t="s">
        <v>8</v>
      </c>
      <c r="F151" s="4"/>
      <c r="G151" s="4"/>
      <c r="H151" s="4" t="s">
        <v>32</v>
      </c>
      <c r="I151">
        <v>109</v>
      </c>
      <c r="J151" s="4" t="s">
        <v>2</v>
      </c>
      <c r="K151">
        <v>76000000</v>
      </c>
      <c r="L151" s="4" t="s">
        <v>391</v>
      </c>
      <c r="M151" s="4" t="s">
        <v>390</v>
      </c>
      <c r="N151">
        <v>14</v>
      </c>
      <c r="O151">
        <v>2460</v>
      </c>
      <c r="P151">
        <v>26005820</v>
      </c>
      <c r="Q151" s="3">
        <v>36707</v>
      </c>
      <c r="R151">
        <f>MONTH(Q151)</f>
        <v>6</v>
      </c>
      <c r="S151" s="2">
        <v>12140180</v>
      </c>
      <c r="T151" s="1">
        <f>I151</f>
        <v>109</v>
      </c>
      <c r="U151" s="1">
        <f>O151</f>
        <v>2460</v>
      </c>
      <c r="V151" s="1">
        <f>K151</f>
        <v>76000000</v>
      </c>
      <c r="W151" s="1">
        <f>IF(OR(R151=1,R151=12, R151=11),1,0)</f>
        <v>0</v>
      </c>
      <c r="X151" s="1">
        <f>IF(OR(R151=5, R151=6,R151=7),1,0)</f>
        <v>1</v>
      </c>
      <c r="Y151" s="1">
        <f>IF(OR(B151="Action",C151="Action", D151="Action",E151="Action",F151="Action",G151="Action"),1,0)</f>
        <v>0</v>
      </c>
      <c r="Z151" s="1">
        <f>IF(OR($B151="Comedy",$C151="Comedy",$D151="Comedy",$E151="Comedy",$F151="Comedy",$G151="Comedy"),1,0)</f>
        <v>1</v>
      </c>
      <c r="AA151" s="1">
        <f>IF(OR($B151="Drama",$C151="Drama",$D151="Drama",$E151="Drama",$F151="Drama",$G151="Drama"),1,0)</f>
        <v>0</v>
      </c>
      <c r="AB151" s="1">
        <f>IF(OR($B151="Documentary",$C151="Documentary",$D151="Documentary",$E151="Documentary",$F151="Documentary",$G151="Documentary"),1,0)</f>
        <v>0</v>
      </c>
      <c r="AC151" s="1">
        <f>IF(OR($B151="Romance",$C151="Romance",$D151="Romance",$E151="Romance",$F151="Romance",$G151="Romance"),1,0)</f>
        <v>0</v>
      </c>
      <c r="AD151" s="1">
        <f>IF(OR($B151="Family",$C151="Family",$D151="Family",$E151="Family",$F151="Family",$G151="Family"),1,0)</f>
        <v>0</v>
      </c>
      <c r="AE151" s="1">
        <f>IF($J151="PG",1,0)</f>
        <v>1</v>
      </c>
      <c r="AF151" s="1">
        <f>IF($J151="PG-13",1,0)</f>
        <v>0</v>
      </c>
      <c r="AG151" s="1">
        <f>IF($J151="R",1,0)</f>
        <v>0</v>
      </c>
      <c r="AH151" s="1">
        <f>IF($J151="Non-US",1,0)</f>
        <v>0</v>
      </c>
    </row>
    <row r="152" spans="1:34" x14ac:dyDescent="0.25">
      <c r="A152" s="4" t="s">
        <v>92</v>
      </c>
      <c r="B152" s="4" t="s">
        <v>13</v>
      </c>
      <c r="C152" s="4" t="s">
        <v>91</v>
      </c>
      <c r="D152" s="4"/>
      <c r="E152" s="4"/>
      <c r="F152" s="4"/>
      <c r="G152" s="4"/>
      <c r="H152" s="4" t="s">
        <v>81</v>
      </c>
      <c r="I152">
        <v>95</v>
      </c>
      <c r="J152" s="4" t="s">
        <v>12</v>
      </c>
      <c r="K152">
        <v>22000000</v>
      </c>
      <c r="L152" s="4" t="s">
        <v>90</v>
      </c>
      <c r="M152" s="4" t="s">
        <v>57</v>
      </c>
      <c r="N152">
        <v>7</v>
      </c>
      <c r="O152">
        <v>2463</v>
      </c>
      <c r="P152">
        <v>14271015</v>
      </c>
      <c r="Q152" s="3">
        <v>36992</v>
      </c>
      <c r="R152">
        <f>MONTH(Q152)</f>
        <v>4</v>
      </c>
      <c r="S152" s="2">
        <v>2012205</v>
      </c>
      <c r="T152" s="1">
        <f>I152</f>
        <v>95</v>
      </c>
      <c r="U152" s="1">
        <f>O152</f>
        <v>2463</v>
      </c>
      <c r="V152" s="1">
        <f>K152</f>
        <v>22000000</v>
      </c>
      <c r="W152" s="1">
        <f>IF(OR(R152=1,R152=12, R152=11),1,0)</f>
        <v>0</v>
      </c>
      <c r="X152" s="1">
        <f>IF(OR(R152=5, R152=6,R152=7),1,0)</f>
        <v>0</v>
      </c>
      <c r="Y152" s="1">
        <f>IF(OR(B152="Action",C152="Action", D152="Action",E152="Action",F152="Action",G152="Action"),1,0)</f>
        <v>0</v>
      </c>
      <c r="Z152" s="1">
        <f>IF(OR($B152="Comedy",$C152="Comedy",$D152="Comedy",$E152="Comedy",$F152="Comedy",$G152="Comedy"),1,0)</f>
        <v>1</v>
      </c>
      <c r="AA152" s="1">
        <f>IF(OR($B152="Drama",$C152="Drama",$D152="Drama",$E152="Drama",$F152="Drama",$G152="Drama"),1,0)</f>
        <v>0</v>
      </c>
      <c r="AB152" s="1">
        <f>IF(OR($B152="Documentary",$C152="Documentary",$D152="Documentary",$E152="Documentary",$F152="Documentary",$G152="Documentary"),1,0)</f>
        <v>0</v>
      </c>
      <c r="AC152" s="1">
        <f>IF(OR($B152="Romance",$C152="Romance",$D152="Romance",$E152="Romance",$F152="Romance",$G152="Romance"),1,0)</f>
        <v>0</v>
      </c>
      <c r="AD152" s="1">
        <f>IF(OR($B152="Family",$C152="Family",$D152="Family",$E152="Family",$F152="Family",$G152="Family"),1,0)</f>
        <v>0</v>
      </c>
      <c r="AE152" s="1">
        <f>IF($J152="PG",1,0)</f>
        <v>0</v>
      </c>
      <c r="AF152" s="1">
        <f>IF($J152="PG-13",1,0)</f>
        <v>1</v>
      </c>
      <c r="AG152" s="1">
        <f>IF($J152="R",1,0)</f>
        <v>0</v>
      </c>
      <c r="AH152" s="1">
        <f>IF($J152="Non-US",1,0)</f>
        <v>0</v>
      </c>
    </row>
    <row r="153" spans="1:34" x14ac:dyDescent="0.25">
      <c r="A153" s="4" t="s">
        <v>177</v>
      </c>
      <c r="B153" s="4" t="s">
        <v>13</v>
      </c>
      <c r="C153" s="4" t="s">
        <v>38</v>
      </c>
      <c r="D153" s="4" t="s">
        <v>19</v>
      </c>
      <c r="E153" s="4"/>
      <c r="F153" s="4"/>
      <c r="G153" s="4"/>
      <c r="H153" s="4"/>
      <c r="I153">
        <v>97</v>
      </c>
      <c r="J153" s="4" t="s">
        <v>12</v>
      </c>
      <c r="K153">
        <v>22000000</v>
      </c>
      <c r="L153" s="4" t="s">
        <v>53</v>
      </c>
      <c r="M153" s="4" t="s">
        <v>123</v>
      </c>
      <c r="N153">
        <v>6</v>
      </c>
      <c r="O153">
        <v>2467</v>
      </c>
      <c r="P153">
        <v>19277625</v>
      </c>
      <c r="Q153" s="3">
        <v>36931</v>
      </c>
      <c r="R153">
        <f>MONTH(Q153)</f>
        <v>2</v>
      </c>
      <c r="S153" s="2">
        <v>9376493</v>
      </c>
      <c r="T153" s="1">
        <f>I153</f>
        <v>97</v>
      </c>
      <c r="U153" s="1">
        <f>O153</f>
        <v>2467</v>
      </c>
      <c r="V153" s="1">
        <f>K153</f>
        <v>22000000</v>
      </c>
      <c r="W153" s="1">
        <f>IF(OR(R153=1,R153=12, R153=11),1,0)</f>
        <v>0</v>
      </c>
      <c r="X153" s="1">
        <f>IF(OR(R153=5, R153=6,R153=7),1,0)</f>
        <v>0</v>
      </c>
      <c r="Y153" s="1">
        <f>IF(OR(B153="Action",C153="Action", D153="Action",E153="Action",F153="Action",G153="Action"),1,0)</f>
        <v>0</v>
      </c>
      <c r="Z153" s="1">
        <f>IF(OR($B153="Comedy",$C153="Comedy",$D153="Comedy",$E153="Comedy",$F153="Comedy",$G153="Comedy"),1,0)</f>
        <v>1</v>
      </c>
      <c r="AA153" s="1">
        <f>IF(OR($B153="Drama",$C153="Drama",$D153="Drama",$E153="Drama",$F153="Drama",$G153="Drama"),1,0)</f>
        <v>0</v>
      </c>
      <c r="AB153" s="1">
        <f>IF(OR($B153="Documentary",$C153="Documentary",$D153="Documentary",$E153="Documentary",$F153="Documentary",$G153="Documentary"),1,0)</f>
        <v>0</v>
      </c>
      <c r="AC153" s="1">
        <f>IF(OR($B153="Romance",$C153="Romance",$D153="Romance",$E153="Romance",$F153="Romance",$G153="Romance"),1,0)</f>
        <v>1</v>
      </c>
      <c r="AD153" s="1">
        <f>IF(OR($B153="Family",$C153="Family",$D153="Family",$E153="Family",$F153="Family",$G153="Family"),1,0)</f>
        <v>0</v>
      </c>
      <c r="AE153" s="1">
        <f>IF($J153="PG",1,0)</f>
        <v>0</v>
      </c>
      <c r="AF153" s="1">
        <f>IF($J153="PG-13",1,0)</f>
        <v>1</v>
      </c>
      <c r="AG153" s="1">
        <f>IF($J153="R",1,0)</f>
        <v>0</v>
      </c>
      <c r="AH153" s="1">
        <f>IF($J153="Non-US",1,0)</f>
        <v>0</v>
      </c>
    </row>
    <row r="154" spans="1:34" x14ac:dyDescent="0.25">
      <c r="A154" s="4" t="s">
        <v>278</v>
      </c>
      <c r="B154" s="4" t="s">
        <v>13</v>
      </c>
      <c r="C154" s="4" t="s">
        <v>19</v>
      </c>
      <c r="D154" s="4"/>
      <c r="E154" s="4"/>
      <c r="F154" s="4"/>
      <c r="G154" s="4"/>
      <c r="H154" s="4" t="s">
        <v>183</v>
      </c>
      <c r="I154">
        <v>69</v>
      </c>
      <c r="J154" s="4" t="s">
        <v>17</v>
      </c>
      <c r="K154">
        <v>65000000</v>
      </c>
      <c r="L154" s="4" t="s">
        <v>49</v>
      </c>
      <c r="M154" s="4" t="s">
        <v>136</v>
      </c>
      <c r="N154">
        <v>7</v>
      </c>
      <c r="O154">
        <v>2497</v>
      </c>
      <c r="P154">
        <v>9961889</v>
      </c>
      <c r="Q154" s="3">
        <v>36826</v>
      </c>
      <c r="R154">
        <f>MONTH(Q154)</f>
        <v>10</v>
      </c>
      <c r="S154" s="2">
        <v>5657848</v>
      </c>
      <c r="T154" s="1">
        <f>I154</f>
        <v>69</v>
      </c>
      <c r="U154" s="1">
        <f>O154</f>
        <v>2497</v>
      </c>
      <c r="V154" s="1">
        <f>K154</f>
        <v>65000000</v>
      </c>
      <c r="W154" s="1">
        <f>IF(OR(R154=1,R154=12, R154=11),1,0)</f>
        <v>0</v>
      </c>
      <c r="X154" s="1">
        <f>IF(OR(R154=5, R154=6,R154=7),1,0)</f>
        <v>0</v>
      </c>
      <c r="Y154" s="1">
        <f>IF(OR(B154="Action",C154="Action", D154="Action",E154="Action",F154="Action",G154="Action"),1,0)</f>
        <v>0</v>
      </c>
      <c r="Z154" s="1">
        <f>IF(OR($B154="Comedy",$C154="Comedy",$D154="Comedy",$E154="Comedy",$F154="Comedy",$G154="Comedy"),1,0)</f>
        <v>1</v>
      </c>
      <c r="AA154" s="1">
        <f>IF(OR($B154="Drama",$C154="Drama",$D154="Drama",$E154="Drama",$F154="Drama",$G154="Drama"),1,0)</f>
        <v>0</v>
      </c>
      <c r="AB154" s="1">
        <f>IF(OR($B154="Documentary",$C154="Documentary",$D154="Documentary",$E154="Documentary",$F154="Documentary",$G154="Documentary"),1,0)</f>
        <v>0</v>
      </c>
      <c r="AC154" s="1">
        <f>IF(OR($B154="Romance",$C154="Romance",$D154="Romance",$E154="Romance",$F154="Romance",$G154="Romance"),1,0)</f>
        <v>0</v>
      </c>
      <c r="AD154" s="1">
        <f>IF(OR($B154="Family",$C154="Family",$D154="Family",$E154="Family",$F154="Family",$G154="Family"),1,0)</f>
        <v>0</v>
      </c>
      <c r="AE154" s="1">
        <f>IF($J154="PG",1,0)</f>
        <v>0</v>
      </c>
      <c r="AF154" s="1">
        <f>IF($J154="PG-13",1,0)</f>
        <v>0</v>
      </c>
      <c r="AG154" s="1">
        <f>IF($J154="R",1,0)</f>
        <v>1</v>
      </c>
      <c r="AH154" s="1">
        <f>IF($J154="Non-US",1,0)</f>
        <v>0</v>
      </c>
    </row>
    <row r="155" spans="1:34" x14ac:dyDescent="0.25">
      <c r="A155" s="4" t="s">
        <v>551</v>
      </c>
      <c r="B155" s="4" t="s">
        <v>24</v>
      </c>
      <c r="C155" s="4" t="s">
        <v>70</v>
      </c>
      <c r="D155" s="4"/>
      <c r="E155" s="4"/>
      <c r="F155" s="4"/>
      <c r="G155" s="4"/>
      <c r="H155" s="4" t="s">
        <v>550</v>
      </c>
      <c r="I155">
        <v>170</v>
      </c>
      <c r="J155" s="4" t="s">
        <v>17</v>
      </c>
      <c r="K155">
        <v>62000000</v>
      </c>
      <c r="L155" s="4" t="s">
        <v>549</v>
      </c>
      <c r="M155" s="4" t="s">
        <v>15</v>
      </c>
      <c r="N155">
        <v>12</v>
      </c>
      <c r="O155">
        <v>2505</v>
      </c>
      <c r="P155">
        <v>75530832</v>
      </c>
      <c r="Q155" s="3">
        <v>36516</v>
      </c>
      <c r="R155">
        <f>MONTH(Q155)</f>
        <v>12</v>
      </c>
      <c r="S155" s="2">
        <v>10971011</v>
      </c>
      <c r="T155" s="1">
        <f>I155</f>
        <v>170</v>
      </c>
      <c r="U155" s="1">
        <f>O155</f>
        <v>2505</v>
      </c>
      <c r="V155" s="1">
        <f>K155</f>
        <v>62000000</v>
      </c>
      <c r="W155" s="1">
        <f>IF(OR(R155=1,R155=12, R155=11),1,0)</f>
        <v>1</v>
      </c>
      <c r="X155" s="1">
        <f>IF(OR(R155=5, R155=6,R155=7),1,0)</f>
        <v>0</v>
      </c>
      <c r="Y155" s="1">
        <f>IF(OR(B155="Action",C155="Action", D155="Action",E155="Action",F155="Action",G155="Action"),1,0)</f>
        <v>0</v>
      </c>
      <c r="Z155" s="1">
        <f>IF(OR($B155="Comedy",$C155="Comedy",$D155="Comedy",$E155="Comedy",$F155="Comedy",$G155="Comedy"),1,0)</f>
        <v>0</v>
      </c>
      <c r="AA155" s="1">
        <f>IF(OR($B155="Drama",$C155="Drama",$D155="Drama",$E155="Drama",$F155="Drama",$G155="Drama"),1,0)</f>
        <v>1</v>
      </c>
      <c r="AB155" s="1">
        <f>IF(OR($B155="Documentary",$C155="Documentary",$D155="Documentary",$E155="Documentary",$F155="Documentary",$G155="Documentary"),1,0)</f>
        <v>0</v>
      </c>
      <c r="AC155" s="1">
        <f>IF(OR($B155="Romance",$C155="Romance",$D155="Romance",$E155="Romance",$F155="Romance",$G155="Romance"),1,0)</f>
        <v>0</v>
      </c>
      <c r="AD155" s="1">
        <f>IF(OR($B155="Family",$C155="Family",$D155="Family",$E155="Family",$F155="Family",$G155="Family"),1,0)</f>
        <v>0</v>
      </c>
      <c r="AE155" s="1">
        <f>IF($J155="PG",1,0)</f>
        <v>0</v>
      </c>
      <c r="AF155" s="1">
        <f>IF($J155="PG-13",1,0)</f>
        <v>0</v>
      </c>
      <c r="AG155" s="1">
        <f>IF($J155="R",1,0)</f>
        <v>1</v>
      </c>
      <c r="AH155" s="1">
        <f>IF($J155="Non-US",1,0)</f>
        <v>0</v>
      </c>
    </row>
    <row r="156" spans="1:34" x14ac:dyDescent="0.25">
      <c r="A156" s="4" t="s">
        <v>258</v>
      </c>
      <c r="B156" s="4" t="s">
        <v>4</v>
      </c>
      <c r="C156" s="4" t="s">
        <v>7</v>
      </c>
      <c r="D156" s="4" t="s">
        <v>20</v>
      </c>
      <c r="E156" s="4"/>
      <c r="F156" s="4"/>
      <c r="G156" s="4"/>
      <c r="H156" s="4" t="s">
        <v>166</v>
      </c>
      <c r="I156">
        <v>163</v>
      </c>
      <c r="J156" s="4" t="s">
        <v>12</v>
      </c>
      <c r="K156">
        <v>82000000</v>
      </c>
      <c r="L156" s="4" t="s">
        <v>257</v>
      </c>
      <c r="M156" s="4" t="s">
        <v>178</v>
      </c>
      <c r="N156">
        <v>8</v>
      </c>
      <c r="O156">
        <v>2516</v>
      </c>
      <c r="P156">
        <v>34497709</v>
      </c>
      <c r="Q156" s="3">
        <v>36847</v>
      </c>
      <c r="R156">
        <f>MONTH(Q156)</f>
        <v>11</v>
      </c>
      <c r="S156" s="2">
        <v>17509660</v>
      </c>
      <c r="T156" s="1">
        <f>I156</f>
        <v>163</v>
      </c>
      <c r="U156" s="1">
        <f>O156</f>
        <v>2516</v>
      </c>
      <c r="V156" s="1">
        <f>K156</f>
        <v>82000000</v>
      </c>
      <c r="W156" s="1">
        <f>IF(OR(R156=1,R156=12, R156=11),1,0)</f>
        <v>1</v>
      </c>
      <c r="X156" s="1">
        <f>IF(OR(R156=5, R156=6,R156=7),1,0)</f>
        <v>0</v>
      </c>
      <c r="Y156" s="1">
        <f>IF(OR(B156="Action",C156="Action", D156="Action",E156="Action",F156="Action",G156="Action"),1,0)</f>
        <v>1</v>
      </c>
      <c r="Z156" s="1">
        <f>IF(OR($B156="Comedy",$C156="Comedy",$D156="Comedy",$E156="Comedy",$F156="Comedy",$G156="Comedy"),1,0)</f>
        <v>0</v>
      </c>
      <c r="AA156" s="1">
        <f>IF(OR($B156="Drama",$C156="Drama",$D156="Drama",$E156="Drama",$F156="Drama",$G156="Drama"),1,0)</f>
        <v>0</v>
      </c>
      <c r="AB156" s="1">
        <f>IF(OR($B156="Documentary",$C156="Documentary",$D156="Documentary",$E156="Documentary",$F156="Documentary",$G156="Documentary"),1,0)</f>
        <v>0</v>
      </c>
      <c r="AC156" s="1">
        <f>IF(OR($B156="Romance",$C156="Romance",$D156="Romance",$E156="Romance",$F156="Romance",$G156="Romance"),1,0)</f>
        <v>0</v>
      </c>
      <c r="AD156" s="1">
        <f>IF(OR($B156="Family",$C156="Family",$D156="Family",$E156="Family",$F156="Family",$G156="Family"),1,0)</f>
        <v>0</v>
      </c>
      <c r="AE156" s="1">
        <f>IF($J156="PG",1,0)</f>
        <v>0</v>
      </c>
      <c r="AF156" s="1">
        <f>IF($J156="PG-13",1,0)</f>
        <v>1</v>
      </c>
      <c r="AG156" s="1">
        <f>IF($J156="R",1,0)</f>
        <v>0</v>
      </c>
      <c r="AH156" s="1">
        <f>IF($J156="Non-US",1,0)</f>
        <v>0</v>
      </c>
    </row>
    <row r="157" spans="1:34" x14ac:dyDescent="0.25">
      <c r="A157" s="4" t="s">
        <v>171</v>
      </c>
      <c r="B157" s="4" t="s">
        <v>13</v>
      </c>
      <c r="C157" s="4" t="s">
        <v>38</v>
      </c>
      <c r="D157" s="4" t="s">
        <v>6</v>
      </c>
      <c r="E157" s="4"/>
      <c r="F157" s="4"/>
      <c r="G157" s="4"/>
      <c r="H157" s="4" t="s">
        <v>93</v>
      </c>
      <c r="I157">
        <v>89</v>
      </c>
      <c r="J157" s="4" t="s">
        <v>12</v>
      </c>
      <c r="K157">
        <v>30000000</v>
      </c>
      <c r="L157" s="4" t="s">
        <v>168</v>
      </c>
      <c r="M157" s="4" t="s">
        <v>102</v>
      </c>
      <c r="N157">
        <v>13</v>
      </c>
      <c r="O157">
        <v>2521</v>
      </c>
      <c r="P157">
        <v>64007414</v>
      </c>
      <c r="Q157" s="3">
        <v>36938</v>
      </c>
      <c r="R157">
        <f>MONTH(Q157)</f>
        <v>2</v>
      </c>
      <c r="S157" s="2">
        <v>22760458</v>
      </c>
      <c r="T157" s="1">
        <f>I157</f>
        <v>89</v>
      </c>
      <c r="U157" s="1">
        <f>O157</f>
        <v>2521</v>
      </c>
      <c r="V157" s="1">
        <f>K157</f>
        <v>30000000</v>
      </c>
      <c r="W157" s="1">
        <f>IF(OR(R157=1,R157=12, R157=11),1,0)</f>
        <v>0</v>
      </c>
      <c r="X157" s="1">
        <f>IF(OR(R157=5, R157=6,R157=7),1,0)</f>
        <v>0</v>
      </c>
      <c r="Y157" s="1">
        <f>IF(OR(B157="Action",C157="Action", D157="Action",E157="Action",F157="Action",G157="Action"),1,0)</f>
        <v>0</v>
      </c>
      <c r="Z157" s="1">
        <f>IF(OR($B157="Comedy",$C157="Comedy",$D157="Comedy",$E157="Comedy",$F157="Comedy",$G157="Comedy"),1,0)</f>
        <v>1</v>
      </c>
      <c r="AA157" s="1">
        <f>IF(OR($B157="Drama",$C157="Drama",$D157="Drama",$E157="Drama",$F157="Drama",$G157="Drama"),1,0)</f>
        <v>0</v>
      </c>
      <c r="AB157" s="1">
        <f>IF(OR($B157="Documentary",$C157="Documentary",$D157="Documentary",$E157="Documentary",$F157="Documentary",$G157="Documentary"),1,0)</f>
        <v>0</v>
      </c>
      <c r="AC157" s="1">
        <f>IF(OR($B157="Romance",$C157="Romance",$D157="Romance",$E157="Romance",$F157="Romance",$G157="Romance"),1,0)</f>
        <v>1</v>
      </c>
      <c r="AD157" s="1">
        <f>IF(OR($B157="Family",$C157="Family",$D157="Family",$E157="Family",$F157="Family",$G157="Family"),1,0)</f>
        <v>0</v>
      </c>
      <c r="AE157" s="1">
        <f>IF($J157="PG",1,0)</f>
        <v>0</v>
      </c>
      <c r="AF157" s="1">
        <f>IF($J157="PG-13",1,0)</f>
        <v>1</v>
      </c>
      <c r="AG157" s="1">
        <f>IF($J157="R",1,0)</f>
        <v>0</v>
      </c>
      <c r="AH157" s="1">
        <f>IF($J157="Non-US",1,0)</f>
        <v>0</v>
      </c>
    </row>
    <row r="158" spans="1:34" x14ac:dyDescent="0.25">
      <c r="A158" s="4" t="s">
        <v>464</v>
      </c>
      <c r="B158" s="4" t="s">
        <v>24</v>
      </c>
      <c r="C158" s="4"/>
      <c r="D158" s="4"/>
      <c r="E158" s="4"/>
      <c r="F158" s="4"/>
      <c r="G158" s="4"/>
      <c r="H158" s="4"/>
      <c r="I158">
        <v>131</v>
      </c>
      <c r="J158" s="4" t="s">
        <v>12</v>
      </c>
      <c r="K158">
        <v>43000000</v>
      </c>
      <c r="L158" s="4" t="s">
        <v>53</v>
      </c>
      <c r="M158" s="4" t="s">
        <v>30</v>
      </c>
      <c r="N158">
        <v>14</v>
      </c>
      <c r="O158">
        <v>2523</v>
      </c>
      <c r="P158">
        <v>37006933</v>
      </c>
      <c r="Q158" s="3">
        <v>36630</v>
      </c>
      <c r="R158">
        <f>MONTH(Q158)</f>
        <v>4</v>
      </c>
      <c r="S158" s="2">
        <v>14734933</v>
      </c>
      <c r="T158" s="1">
        <f>I158</f>
        <v>131</v>
      </c>
      <c r="U158" s="1">
        <f>O158</f>
        <v>2523</v>
      </c>
      <c r="V158" s="1">
        <f>K158</f>
        <v>43000000</v>
      </c>
      <c r="W158" s="1">
        <f>IF(OR(R158=1,R158=12, R158=11),1,0)</f>
        <v>0</v>
      </c>
      <c r="X158" s="1">
        <f>IF(OR(R158=5, R158=6,R158=7),1,0)</f>
        <v>0</v>
      </c>
      <c r="Y158" s="1">
        <f>IF(OR(B158="Action",C158="Action", D158="Action",E158="Action",F158="Action",G158="Action"),1,0)</f>
        <v>0</v>
      </c>
      <c r="Z158" s="1">
        <f>IF(OR($B158="Comedy",$C158="Comedy",$D158="Comedy",$E158="Comedy",$F158="Comedy",$G158="Comedy"),1,0)</f>
        <v>0</v>
      </c>
      <c r="AA158" s="1">
        <f>IF(OR($B158="Drama",$C158="Drama",$D158="Drama",$E158="Drama",$F158="Drama",$G158="Drama"),1,0)</f>
        <v>1</v>
      </c>
      <c r="AB158" s="1">
        <f>IF(OR($B158="Documentary",$C158="Documentary",$D158="Documentary",$E158="Documentary",$F158="Documentary",$G158="Documentary"),1,0)</f>
        <v>0</v>
      </c>
      <c r="AC158" s="1">
        <f>IF(OR($B158="Romance",$C158="Romance",$D158="Romance",$E158="Romance",$F158="Romance",$G158="Romance"),1,0)</f>
        <v>0</v>
      </c>
      <c r="AD158" s="1">
        <f>IF(OR($B158="Family",$C158="Family",$D158="Family",$E158="Family",$F158="Family",$G158="Family"),1,0)</f>
        <v>0</v>
      </c>
      <c r="AE158" s="1">
        <f>IF($J158="PG",1,0)</f>
        <v>0</v>
      </c>
      <c r="AF158" s="1">
        <f>IF($J158="PG-13",1,0)</f>
        <v>1</v>
      </c>
      <c r="AG158" s="1">
        <f>IF($J158="R",1,0)</f>
        <v>0</v>
      </c>
      <c r="AH158" s="1">
        <f>IF($J158="Non-US",1,0)</f>
        <v>0</v>
      </c>
    </row>
    <row r="159" spans="1:34" x14ac:dyDescent="0.25">
      <c r="A159" s="4" t="s">
        <v>363</v>
      </c>
      <c r="B159" s="4" t="s">
        <v>20</v>
      </c>
      <c r="C159" s="4" t="s">
        <v>60</v>
      </c>
      <c r="D159" s="4"/>
      <c r="E159" s="4"/>
      <c r="F159" s="4"/>
      <c r="G159" s="4"/>
      <c r="H159" s="4" t="s">
        <v>362</v>
      </c>
      <c r="I159">
        <v>101</v>
      </c>
      <c r="J159" s="4" t="s">
        <v>17</v>
      </c>
      <c r="K159">
        <v>40000000</v>
      </c>
      <c r="L159" s="4" t="s">
        <v>102</v>
      </c>
      <c r="M159" s="4" t="s">
        <v>136</v>
      </c>
      <c r="N159">
        <v>12</v>
      </c>
      <c r="O159">
        <v>2524</v>
      </c>
      <c r="P159">
        <v>29344871</v>
      </c>
      <c r="Q159" s="3">
        <v>36749</v>
      </c>
      <c r="R159">
        <f>MONTH(Q159)</f>
        <v>8</v>
      </c>
      <c r="S159" s="2">
        <v>13176675</v>
      </c>
      <c r="T159" s="1">
        <f>I159</f>
        <v>101</v>
      </c>
      <c r="U159" s="1">
        <f>O159</f>
        <v>2524</v>
      </c>
      <c r="V159" s="1">
        <f>K159</f>
        <v>40000000</v>
      </c>
      <c r="W159" s="1">
        <f>IF(OR(R159=1,R159=12, R159=11),1,0)</f>
        <v>0</v>
      </c>
      <c r="X159" s="1">
        <f>IF(OR(R159=5, R159=6,R159=7),1,0)</f>
        <v>0</v>
      </c>
      <c r="Y159" s="1">
        <f>IF(OR(B159="Action",C159="Action", D159="Action",E159="Action",F159="Action",G159="Action"),1,0)</f>
        <v>0</v>
      </c>
      <c r="Z159" s="1">
        <f>IF(OR($B159="Comedy",$C159="Comedy",$D159="Comedy",$E159="Comedy",$F159="Comedy",$G159="Comedy"),1,0)</f>
        <v>0</v>
      </c>
      <c r="AA159" s="1">
        <f>IF(OR($B159="Drama",$C159="Drama",$D159="Drama",$E159="Drama",$F159="Drama",$G159="Drama"),1,0)</f>
        <v>0</v>
      </c>
      <c r="AB159" s="1">
        <f>IF(OR($B159="Documentary",$C159="Documentary",$D159="Documentary",$E159="Documentary",$F159="Documentary",$G159="Documentary"),1,0)</f>
        <v>0</v>
      </c>
      <c r="AC159" s="1">
        <f>IF(OR($B159="Romance",$C159="Romance",$D159="Romance",$E159="Romance",$F159="Romance",$G159="Romance"),1,0)</f>
        <v>0</v>
      </c>
      <c r="AD159" s="1">
        <f>IF(OR($B159="Family",$C159="Family",$D159="Family",$E159="Family",$F159="Family",$G159="Family"),1,0)</f>
        <v>0</v>
      </c>
      <c r="AE159" s="1">
        <f>IF($J159="PG",1,0)</f>
        <v>0</v>
      </c>
      <c r="AF159" s="1">
        <f>IF($J159="PG-13",1,0)</f>
        <v>0</v>
      </c>
      <c r="AG159" s="1">
        <f>IF($J159="R",1,0)</f>
        <v>1</v>
      </c>
      <c r="AH159" s="1">
        <f>IF($J159="Non-US",1,0)</f>
        <v>0</v>
      </c>
    </row>
    <row r="160" spans="1:34" x14ac:dyDescent="0.25">
      <c r="A160" s="4" t="s">
        <v>428</v>
      </c>
      <c r="B160" s="4" t="s">
        <v>13</v>
      </c>
      <c r="C160" s="4" t="s">
        <v>5</v>
      </c>
      <c r="D160" s="4"/>
      <c r="E160" s="4"/>
      <c r="F160" s="4"/>
      <c r="G160" s="4"/>
      <c r="H160" s="4" t="s">
        <v>427</v>
      </c>
      <c r="I160">
        <v>139</v>
      </c>
      <c r="J160" s="4" t="s">
        <v>17</v>
      </c>
      <c r="K160">
        <v>15600000</v>
      </c>
      <c r="L160" s="4" t="s">
        <v>49</v>
      </c>
      <c r="M160" s="4" t="s">
        <v>10</v>
      </c>
      <c r="N160">
        <v>16</v>
      </c>
      <c r="O160">
        <v>2530</v>
      </c>
      <c r="P160">
        <v>68540777</v>
      </c>
      <c r="Q160" s="3">
        <v>36665</v>
      </c>
      <c r="R160">
        <f>MONTH(Q160)</f>
        <v>5</v>
      </c>
      <c r="S160" s="2">
        <v>21751621</v>
      </c>
      <c r="T160" s="1">
        <f>I160</f>
        <v>139</v>
      </c>
      <c r="U160" s="1">
        <f>O160</f>
        <v>2530</v>
      </c>
      <c r="V160" s="1">
        <f>K160</f>
        <v>15600000</v>
      </c>
      <c r="W160" s="1">
        <f>IF(OR(R160=1,R160=12, R160=11),1,0)</f>
        <v>0</v>
      </c>
      <c r="X160" s="1">
        <f>IF(OR(R160=5, R160=6,R160=7),1,0)</f>
        <v>1</v>
      </c>
      <c r="Y160" s="1">
        <f>IF(OR(B160="Action",C160="Action", D160="Action",E160="Action",F160="Action",G160="Action"),1,0)</f>
        <v>0</v>
      </c>
      <c r="Z160" s="1">
        <f>IF(OR($B160="Comedy",$C160="Comedy",$D160="Comedy",$E160="Comedy",$F160="Comedy",$G160="Comedy"),1,0)</f>
        <v>1</v>
      </c>
      <c r="AA160" s="1">
        <f>IF(OR($B160="Drama",$C160="Drama",$D160="Drama",$E160="Drama",$F160="Drama",$G160="Drama"),1,0)</f>
        <v>0</v>
      </c>
      <c r="AB160" s="1">
        <f>IF(OR($B160="Documentary",$C160="Documentary",$D160="Documentary",$E160="Documentary",$F160="Documentary",$G160="Documentary"),1,0)</f>
        <v>0</v>
      </c>
      <c r="AC160" s="1">
        <f>IF(OR($B160="Romance",$C160="Romance",$D160="Romance",$E160="Romance",$F160="Romance",$G160="Romance"),1,0)</f>
        <v>0</v>
      </c>
      <c r="AD160" s="1">
        <f>IF(OR($B160="Family",$C160="Family",$D160="Family",$E160="Family",$F160="Family",$G160="Family"),1,0)</f>
        <v>0</v>
      </c>
      <c r="AE160" s="1">
        <f>IF($J160="PG",1,0)</f>
        <v>0</v>
      </c>
      <c r="AF160" s="1">
        <f>IF($J160="PG-13",1,0)</f>
        <v>0</v>
      </c>
      <c r="AG160" s="1">
        <f>IF($J160="R",1,0)</f>
        <v>1</v>
      </c>
      <c r="AH160" s="1">
        <f>IF($J160="Non-US",1,0)</f>
        <v>0</v>
      </c>
    </row>
    <row r="161" spans="1:34" x14ac:dyDescent="0.25">
      <c r="A161" s="4" t="s">
        <v>105</v>
      </c>
      <c r="B161" s="4" t="s">
        <v>20</v>
      </c>
      <c r="C161" s="4" t="s">
        <v>19</v>
      </c>
      <c r="D161" s="4" t="s">
        <v>104</v>
      </c>
      <c r="E161" s="4" t="s">
        <v>24</v>
      </c>
      <c r="F161" s="4"/>
      <c r="G161" s="4"/>
      <c r="H161" s="4" t="s">
        <v>74</v>
      </c>
      <c r="I161">
        <v>125</v>
      </c>
      <c r="J161" s="4" t="s">
        <v>17</v>
      </c>
      <c r="K161">
        <v>28000000</v>
      </c>
      <c r="L161" s="4" t="s">
        <v>103</v>
      </c>
      <c r="M161" s="4" t="s">
        <v>102</v>
      </c>
      <c r="N161">
        <v>18</v>
      </c>
      <c r="O161">
        <v>2530</v>
      </c>
      <c r="P161">
        <v>74024114</v>
      </c>
      <c r="Q161" s="3">
        <v>36987</v>
      </c>
      <c r="R161">
        <f>MONTH(Q161)</f>
        <v>4</v>
      </c>
      <c r="S161" s="2">
        <v>22374065</v>
      </c>
      <c r="T161" s="1">
        <f>I161</f>
        <v>125</v>
      </c>
      <c r="U161" s="1">
        <f>O161</f>
        <v>2530</v>
      </c>
      <c r="V161" s="1">
        <f>K161</f>
        <v>28000000</v>
      </c>
      <c r="W161" s="1">
        <f>IF(OR(R161=1,R161=12, R161=11),1,0)</f>
        <v>0</v>
      </c>
      <c r="X161" s="1">
        <f>IF(OR(R161=5, R161=6,R161=7),1,0)</f>
        <v>0</v>
      </c>
      <c r="Y161" s="1">
        <f>IF(OR(B161="Action",C161="Action", D161="Action",E161="Action",F161="Action",G161="Action"),1,0)</f>
        <v>0</v>
      </c>
      <c r="Z161" s="1">
        <f>IF(OR($B161="Comedy",$C161="Comedy",$D161="Comedy",$E161="Comedy",$F161="Comedy",$G161="Comedy"),1,0)</f>
        <v>0</v>
      </c>
      <c r="AA161" s="1">
        <f>IF(OR($B161="Drama",$C161="Drama",$D161="Drama",$E161="Drama",$F161="Drama",$G161="Drama"),1,0)</f>
        <v>1</v>
      </c>
      <c r="AB161" s="1">
        <f>IF(OR($B161="Documentary",$C161="Documentary",$D161="Documentary",$E161="Documentary",$F161="Documentary",$G161="Documentary"),1,0)</f>
        <v>0</v>
      </c>
      <c r="AC161" s="1">
        <f>IF(OR($B161="Romance",$C161="Romance",$D161="Romance",$E161="Romance",$F161="Romance",$G161="Romance"),1,0)</f>
        <v>0</v>
      </c>
      <c r="AD161" s="1">
        <f>IF(OR($B161="Family",$C161="Family",$D161="Family",$E161="Family",$F161="Family",$G161="Family"),1,0)</f>
        <v>0</v>
      </c>
      <c r="AE161" s="1">
        <f>IF($J161="PG",1,0)</f>
        <v>0</v>
      </c>
      <c r="AF161" s="1">
        <f>IF($J161="PG-13",1,0)</f>
        <v>0</v>
      </c>
      <c r="AG161" s="1">
        <f>IF($J161="R",1,0)</f>
        <v>1</v>
      </c>
      <c r="AH161" s="1">
        <f>IF($J161="Non-US",1,0)</f>
        <v>0</v>
      </c>
    </row>
    <row r="162" spans="1:34" x14ac:dyDescent="0.25">
      <c r="A162" s="4" t="s">
        <v>327</v>
      </c>
      <c r="B162" s="4" t="s">
        <v>60</v>
      </c>
      <c r="C162" s="4" t="s">
        <v>20</v>
      </c>
      <c r="D162" s="4" t="s">
        <v>104</v>
      </c>
      <c r="E162" s="4"/>
      <c r="F162" s="4"/>
      <c r="G162" s="4"/>
      <c r="H162" s="4" t="s">
        <v>93</v>
      </c>
      <c r="I162">
        <v>108</v>
      </c>
      <c r="J162" s="4" t="s">
        <v>17</v>
      </c>
      <c r="K162">
        <v>15000000</v>
      </c>
      <c r="L162" s="4" t="s">
        <v>326</v>
      </c>
      <c r="M162" s="4" t="s">
        <v>123</v>
      </c>
      <c r="N162">
        <v>8</v>
      </c>
      <c r="O162">
        <v>2539</v>
      </c>
      <c r="P162">
        <v>21438795</v>
      </c>
      <c r="Q162" s="3">
        <v>36791</v>
      </c>
      <c r="R162">
        <f>MONTH(Q162)</f>
        <v>9</v>
      </c>
      <c r="S162" s="2">
        <v>10272146</v>
      </c>
      <c r="T162" s="1">
        <f>I162</f>
        <v>108</v>
      </c>
      <c r="U162" s="1">
        <f>O162</f>
        <v>2539</v>
      </c>
      <c r="V162" s="1">
        <f>K162</f>
        <v>15000000</v>
      </c>
      <c r="W162" s="1">
        <f>IF(OR(R162=1,R162=12, R162=11),1,0)</f>
        <v>0</v>
      </c>
      <c r="X162" s="1">
        <f>IF(OR(R162=5, R162=6,R162=7),1,0)</f>
        <v>0</v>
      </c>
      <c r="Y162" s="1">
        <f>IF(OR(B162="Action",C162="Action", D162="Action",E162="Action",F162="Action",G162="Action"),1,0)</f>
        <v>0</v>
      </c>
      <c r="Z162" s="1">
        <f>IF(OR($B162="Comedy",$C162="Comedy",$D162="Comedy",$E162="Comedy",$F162="Comedy",$G162="Comedy"),1,0)</f>
        <v>0</v>
      </c>
      <c r="AA162" s="1">
        <f>IF(OR($B162="Drama",$C162="Drama",$D162="Drama",$E162="Drama",$F162="Drama",$G162="Drama"),1,0)</f>
        <v>0</v>
      </c>
      <c r="AB162" s="1">
        <f>IF(OR($B162="Documentary",$C162="Documentary",$D162="Documentary",$E162="Documentary",$F162="Documentary",$G162="Documentary"),1,0)</f>
        <v>0</v>
      </c>
      <c r="AC162" s="1">
        <f>IF(OR($B162="Romance",$C162="Romance",$D162="Romance",$E162="Romance",$F162="Romance",$G162="Romance"),1,0)</f>
        <v>0</v>
      </c>
      <c r="AD162" s="1">
        <f>IF(OR($B162="Family",$C162="Family",$D162="Family",$E162="Family",$F162="Family",$G162="Family"),1,0)</f>
        <v>0</v>
      </c>
      <c r="AE162" s="1">
        <f>IF($J162="PG",1,0)</f>
        <v>0</v>
      </c>
      <c r="AF162" s="1">
        <f>IF($J162="PG-13",1,0)</f>
        <v>0</v>
      </c>
      <c r="AG162" s="1">
        <f>IF($J162="R",1,0)</f>
        <v>1</v>
      </c>
      <c r="AH162" s="1">
        <f>IF($J162="Non-US",1,0)</f>
        <v>0</v>
      </c>
    </row>
    <row r="163" spans="1:34" x14ac:dyDescent="0.25">
      <c r="A163" s="4" t="s">
        <v>167</v>
      </c>
      <c r="B163" s="4" t="s">
        <v>4</v>
      </c>
      <c r="C163" s="4" t="s">
        <v>13</v>
      </c>
      <c r="D163" s="4" t="s">
        <v>19</v>
      </c>
      <c r="E163" s="4" t="s">
        <v>24</v>
      </c>
      <c r="F163" s="4" t="s">
        <v>20</v>
      </c>
      <c r="G163" s="4"/>
      <c r="H163" s="4" t="s">
        <v>166</v>
      </c>
      <c r="I163">
        <v>111</v>
      </c>
      <c r="J163" s="4" t="s">
        <v>17</v>
      </c>
      <c r="K163">
        <v>62000000</v>
      </c>
      <c r="L163" s="4" t="s">
        <v>165</v>
      </c>
      <c r="M163" s="4" t="s">
        <v>45</v>
      </c>
      <c r="N163">
        <v>6</v>
      </c>
      <c r="O163">
        <v>2545</v>
      </c>
      <c r="P163">
        <v>15631766</v>
      </c>
      <c r="Q163" s="3">
        <v>36945</v>
      </c>
      <c r="R163">
        <f>MONTH(Q163)</f>
        <v>2</v>
      </c>
      <c r="S163" s="2">
        <v>9140601</v>
      </c>
      <c r="T163" s="1">
        <f>I163</f>
        <v>111</v>
      </c>
      <c r="U163" s="1">
        <f>O163</f>
        <v>2545</v>
      </c>
      <c r="V163" s="1">
        <f>K163</f>
        <v>62000000</v>
      </c>
      <c r="W163" s="1">
        <f>IF(OR(R163=1,R163=12, R163=11),1,0)</f>
        <v>0</v>
      </c>
      <c r="X163" s="1">
        <f>IF(OR(R163=5, R163=6,R163=7),1,0)</f>
        <v>0</v>
      </c>
      <c r="Y163" s="1">
        <f>IF(OR(B163="Action",C163="Action", D163="Action",E163="Action",F163="Action",G163="Action"),1,0)</f>
        <v>1</v>
      </c>
      <c r="Z163" s="1">
        <f>IF(OR($B163="Comedy",$C163="Comedy",$D163="Comedy",$E163="Comedy",$F163="Comedy",$G163="Comedy"),1,0)</f>
        <v>1</v>
      </c>
      <c r="AA163" s="1">
        <f>IF(OR($B163="Drama",$C163="Drama",$D163="Drama",$E163="Drama",$F163="Drama",$G163="Drama"),1,0)</f>
        <v>1</v>
      </c>
      <c r="AB163" s="1">
        <f>IF(OR($B163="Documentary",$C163="Documentary",$D163="Documentary",$E163="Documentary",$F163="Documentary",$G163="Documentary"),1,0)</f>
        <v>0</v>
      </c>
      <c r="AC163" s="1">
        <f>IF(OR($B163="Romance",$C163="Romance",$D163="Romance",$E163="Romance",$F163="Romance",$G163="Romance"),1,0)</f>
        <v>0</v>
      </c>
      <c r="AD163" s="1">
        <f>IF(OR($B163="Family",$C163="Family",$D163="Family",$E163="Family",$F163="Family",$G163="Family"),1,0)</f>
        <v>0</v>
      </c>
      <c r="AE163" s="1">
        <f>IF($J163="PG",1,0)</f>
        <v>0</v>
      </c>
      <c r="AF163" s="1">
        <f>IF($J163="PG-13",1,0)</f>
        <v>0</v>
      </c>
      <c r="AG163" s="1">
        <f>IF($J163="R",1,0)</f>
        <v>1</v>
      </c>
      <c r="AH163" s="1">
        <f>IF($J163="Non-US",1,0)</f>
        <v>0</v>
      </c>
    </row>
    <row r="164" spans="1:34" x14ac:dyDescent="0.25">
      <c r="A164" s="4" t="s">
        <v>513</v>
      </c>
      <c r="B164" s="4" t="s">
        <v>24</v>
      </c>
      <c r="C164" s="4" t="s">
        <v>5</v>
      </c>
      <c r="D164" s="4" t="s">
        <v>20</v>
      </c>
      <c r="E164" s="4"/>
      <c r="F164" s="4"/>
      <c r="G164" s="4"/>
      <c r="H164" s="4" t="s">
        <v>236</v>
      </c>
      <c r="I164">
        <v>176</v>
      </c>
      <c r="J164" s="4" t="s">
        <v>17</v>
      </c>
      <c r="K164">
        <v>50000000</v>
      </c>
      <c r="L164" s="4" t="s">
        <v>512</v>
      </c>
      <c r="M164" s="4" t="s">
        <v>186</v>
      </c>
      <c r="N164">
        <v>10</v>
      </c>
      <c r="O164">
        <v>2547</v>
      </c>
      <c r="P164">
        <v>39681773</v>
      </c>
      <c r="Q164" s="3">
        <v>36567</v>
      </c>
      <c r="R164">
        <f>MONTH(Q164)</f>
        <v>2</v>
      </c>
      <c r="S164" s="2">
        <v>20493440</v>
      </c>
      <c r="T164" s="1">
        <f>I164</f>
        <v>176</v>
      </c>
      <c r="U164" s="1">
        <f>O164</f>
        <v>2547</v>
      </c>
      <c r="V164" s="1">
        <f>K164</f>
        <v>50000000</v>
      </c>
      <c r="W164" s="1">
        <f>IF(OR(R164=1,R164=12, R164=11),1,0)</f>
        <v>0</v>
      </c>
      <c r="X164" s="1">
        <f>IF(OR(R164=5, R164=6,R164=7),1,0)</f>
        <v>0</v>
      </c>
      <c r="Y164" s="1">
        <f>IF(OR(B164="Action",C164="Action", D164="Action",E164="Action",F164="Action",G164="Action"),1,0)</f>
        <v>0</v>
      </c>
      <c r="Z164" s="1">
        <f>IF(OR($B164="Comedy",$C164="Comedy",$D164="Comedy",$E164="Comedy",$F164="Comedy",$G164="Comedy"),1,0)</f>
        <v>0</v>
      </c>
      <c r="AA164" s="1">
        <f>IF(OR($B164="Drama",$C164="Drama",$D164="Drama",$E164="Drama",$F164="Drama",$G164="Drama"),1,0)</f>
        <v>1</v>
      </c>
      <c r="AB164" s="1">
        <f>IF(OR($B164="Documentary",$C164="Documentary",$D164="Documentary",$E164="Documentary",$F164="Documentary",$G164="Documentary"),1,0)</f>
        <v>0</v>
      </c>
      <c r="AC164" s="1">
        <f>IF(OR($B164="Romance",$C164="Romance",$D164="Romance",$E164="Romance",$F164="Romance",$G164="Romance"),1,0)</f>
        <v>0</v>
      </c>
      <c r="AD164" s="1">
        <f>IF(OR($B164="Family",$C164="Family",$D164="Family",$E164="Family",$F164="Family",$G164="Family"),1,0)</f>
        <v>0</v>
      </c>
      <c r="AE164" s="1">
        <f>IF($J164="PG",1,0)</f>
        <v>0</v>
      </c>
      <c r="AF164" s="1">
        <f>IF($J164="PG-13",1,0)</f>
        <v>0</v>
      </c>
      <c r="AG164" s="1">
        <f>IF($J164="R",1,0)</f>
        <v>1</v>
      </c>
      <c r="AH164" s="1">
        <f>IF($J164="Non-US",1,0)</f>
        <v>0</v>
      </c>
    </row>
    <row r="165" spans="1:34" x14ac:dyDescent="0.25">
      <c r="A165" s="4" t="s">
        <v>288</v>
      </c>
      <c r="B165" s="4" t="s">
        <v>13</v>
      </c>
      <c r="C165" s="4" t="s">
        <v>6</v>
      </c>
      <c r="D165" s="4" t="s">
        <v>38</v>
      </c>
      <c r="E165" s="4"/>
      <c r="F165" s="4"/>
      <c r="G165" s="4"/>
      <c r="H165" s="4" t="s">
        <v>47</v>
      </c>
      <c r="I165">
        <v>130</v>
      </c>
      <c r="J165" s="4" t="s">
        <v>12</v>
      </c>
      <c r="K165">
        <v>48000000</v>
      </c>
      <c r="L165" s="4" t="s">
        <v>133</v>
      </c>
      <c r="M165" s="4" t="s">
        <v>40</v>
      </c>
      <c r="N165">
        <v>14</v>
      </c>
      <c r="O165">
        <v>2568</v>
      </c>
      <c r="P165">
        <v>37823721</v>
      </c>
      <c r="Q165" s="3">
        <v>36819</v>
      </c>
      <c r="R165">
        <f>MONTH(Q165)</f>
        <v>10</v>
      </c>
      <c r="S165" s="2">
        <v>16316985</v>
      </c>
      <c r="T165" s="1">
        <f>I165</f>
        <v>130</v>
      </c>
      <c r="U165" s="1">
        <f>O165</f>
        <v>2568</v>
      </c>
      <c r="V165" s="1">
        <f>K165</f>
        <v>48000000</v>
      </c>
      <c r="W165" s="1">
        <f>IF(OR(R165=1,R165=12, R165=11),1,0)</f>
        <v>0</v>
      </c>
      <c r="X165" s="1">
        <f>IF(OR(R165=5, R165=6,R165=7),1,0)</f>
        <v>0</v>
      </c>
      <c r="Y165" s="1">
        <f>IF(OR(B165="Action",C165="Action", D165="Action",E165="Action",F165="Action",G165="Action"),1,0)</f>
        <v>0</v>
      </c>
      <c r="Z165" s="1">
        <f>IF(OR($B165="Comedy",$C165="Comedy",$D165="Comedy",$E165="Comedy",$F165="Comedy",$G165="Comedy"),1,0)</f>
        <v>1</v>
      </c>
      <c r="AA165" s="1">
        <f>IF(OR($B165="Drama",$C165="Drama",$D165="Drama",$E165="Drama",$F165="Drama",$G165="Drama"),1,0)</f>
        <v>0</v>
      </c>
      <c r="AB165" s="1">
        <f>IF(OR($B165="Documentary",$C165="Documentary",$D165="Documentary",$E165="Documentary",$F165="Documentary",$G165="Documentary"),1,0)</f>
        <v>0</v>
      </c>
      <c r="AC165" s="1">
        <f>IF(OR($B165="Romance",$C165="Romance",$D165="Romance",$E165="Romance",$F165="Romance",$G165="Romance"),1,0)</f>
        <v>1</v>
      </c>
      <c r="AD165" s="1">
        <f>IF(OR($B165="Family",$C165="Family",$D165="Family",$E165="Family",$F165="Family",$G165="Family"),1,0)</f>
        <v>0</v>
      </c>
      <c r="AE165" s="1">
        <f>IF($J165="PG",1,0)</f>
        <v>0</v>
      </c>
      <c r="AF165" s="1">
        <f>IF($J165="PG-13",1,0)</f>
        <v>1</v>
      </c>
      <c r="AG165" s="1">
        <f>IF($J165="R",1,0)</f>
        <v>0</v>
      </c>
      <c r="AH165" s="1">
        <f>IF($J165="Non-US",1,0)</f>
        <v>0</v>
      </c>
    </row>
    <row r="166" spans="1:34" x14ac:dyDescent="0.25">
      <c r="A166" s="4" t="s">
        <v>456</v>
      </c>
      <c r="B166" s="4" t="s">
        <v>4</v>
      </c>
      <c r="C166" s="4" t="s">
        <v>24</v>
      </c>
      <c r="D166" s="4" t="s">
        <v>37</v>
      </c>
      <c r="E166" s="4"/>
      <c r="F166" s="4"/>
      <c r="G166" s="4"/>
      <c r="H166" s="4" t="s">
        <v>455</v>
      </c>
      <c r="I166">
        <v>188</v>
      </c>
      <c r="J166" s="4" t="s">
        <v>12</v>
      </c>
      <c r="K166">
        <v>62000000</v>
      </c>
      <c r="L166" s="4" t="s">
        <v>57</v>
      </c>
      <c r="M166" s="4" t="s">
        <v>454</v>
      </c>
      <c r="N166">
        <v>17</v>
      </c>
      <c r="O166">
        <v>2583</v>
      </c>
      <c r="P166">
        <v>77122415</v>
      </c>
      <c r="Q166" s="3">
        <v>36637</v>
      </c>
      <c r="R166">
        <f>MONTH(Q166)</f>
        <v>4</v>
      </c>
      <c r="S166" s="2">
        <v>25907490</v>
      </c>
      <c r="T166" s="1">
        <f>I166</f>
        <v>188</v>
      </c>
      <c r="U166" s="1">
        <f>O166</f>
        <v>2583</v>
      </c>
      <c r="V166" s="1">
        <f>K166</f>
        <v>62000000</v>
      </c>
      <c r="W166" s="1">
        <f>IF(OR(R166=1,R166=12, R166=11),1,0)</f>
        <v>0</v>
      </c>
      <c r="X166" s="1">
        <f>IF(OR(R166=5, R166=6,R166=7),1,0)</f>
        <v>0</v>
      </c>
      <c r="Y166" s="1">
        <f>IF(OR(B166="Action",C166="Action", D166="Action",E166="Action",F166="Action",G166="Action"),1,0)</f>
        <v>1</v>
      </c>
      <c r="Z166" s="1">
        <f>IF(OR($B166="Comedy",$C166="Comedy",$D166="Comedy",$E166="Comedy",$F166="Comedy",$G166="Comedy"),1,0)</f>
        <v>0</v>
      </c>
      <c r="AA166" s="1">
        <f>IF(OR($B166="Drama",$C166="Drama",$D166="Drama",$E166="Drama",$F166="Drama",$G166="Drama"),1,0)</f>
        <v>1</v>
      </c>
      <c r="AB166" s="1">
        <f>IF(OR($B166="Documentary",$C166="Documentary",$D166="Documentary",$E166="Documentary",$F166="Documentary",$G166="Documentary"),1,0)</f>
        <v>0</v>
      </c>
      <c r="AC166" s="1">
        <f>IF(OR($B166="Romance",$C166="Romance",$D166="Romance",$E166="Romance",$F166="Romance",$G166="Romance"),1,0)</f>
        <v>0</v>
      </c>
      <c r="AD166" s="1">
        <f>IF(OR($B166="Family",$C166="Family",$D166="Family",$E166="Family",$F166="Family",$G166="Family"),1,0)</f>
        <v>0</v>
      </c>
      <c r="AE166" s="1">
        <f>IF($J166="PG",1,0)</f>
        <v>0</v>
      </c>
      <c r="AF166" s="1">
        <f>IF($J166="PG-13",1,0)</f>
        <v>1</v>
      </c>
      <c r="AG166" s="1">
        <f>IF($J166="R",1,0)</f>
        <v>0</v>
      </c>
      <c r="AH166" s="1">
        <f>IF($J166="Non-US",1,0)</f>
        <v>0</v>
      </c>
    </row>
    <row r="167" spans="1:34" x14ac:dyDescent="0.25">
      <c r="A167" s="4" t="s">
        <v>472</v>
      </c>
      <c r="B167" s="4" t="s">
        <v>13</v>
      </c>
      <c r="C167" s="4" t="s">
        <v>70</v>
      </c>
      <c r="D167" s="4"/>
      <c r="E167" s="4"/>
      <c r="F167" s="4"/>
      <c r="G167" s="4"/>
      <c r="H167" s="4" t="s">
        <v>93</v>
      </c>
      <c r="I167">
        <v>67</v>
      </c>
      <c r="J167" s="4" t="s">
        <v>12</v>
      </c>
      <c r="K167">
        <v>24000000</v>
      </c>
      <c r="L167" s="4" t="s">
        <v>289</v>
      </c>
      <c r="M167" s="4" t="s">
        <v>45</v>
      </c>
      <c r="N167">
        <v>6</v>
      </c>
      <c r="O167">
        <v>2585</v>
      </c>
      <c r="P167">
        <v>12315400</v>
      </c>
      <c r="Q167" s="3">
        <v>36623</v>
      </c>
      <c r="R167">
        <f>MONTH(Q167)</f>
        <v>4</v>
      </c>
      <c r="S167" s="2">
        <v>6407450</v>
      </c>
      <c r="T167" s="1">
        <f>I167</f>
        <v>67</v>
      </c>
      <c r="U167" s="1">
        <f>O167</f>
        <v>2585</v>
      </c>
      <c r="V167" s="1">
        <f>K167</f>
        <v>24000000</v>
      </c>
      <c r="W167" s="1">
        <f>IF(OR(R167=1,R167=12, R167=11),1,0)</f>
        <v>0</v>
      </c>
      <c r="X167" s="1">
        <f>IF(OR(R167=5, R167=6,R167=7),1,0)</f>
        <v>0</v>
      </c>
      <c r="Y167" s="1">
        <f>IF(OR(B167="Action",C167="Action", D167="Action",E167="Action",F167="Action",G167="Action"),1,0)</f>
        <v>0</v>
      </c>
      <c r="Z167" s="1">
        <f>IF(OR($B167="Comedy",$C167="Comedy",$D167="Comedy",$E167="Comedy",$F167="Comedy",$G167="Comedy"),1,0)</f>
        <v>1</v>
      </c>
      <c r="AA167" s="1">
        <f>IF(OR($B167="Drama",$C167="Drama",$D167="Drama",$E167="Drama",$F167="Drama",$G167="Drama"),1,0)</f>
        <v>0</v>
      </c>
      <c r="AB167" s="1">
        <f>IF(OR($B167="Documentary",$C167="Documentary",$D167="Documentary",$E167="Documentary",$F167="Documentary",$G167="Documentary"),1,0)</f>
        <v>0</v>
      </c>
      <c r="AC167" s="1">
        <f>IF(OR($B167="Romance",$C167="Romance",$D167="Romance",$E167="Romance",$F167="Romance",$G167="Romance"),1,0)</f>
        <v>0</v>
      </c>
      <c r="AD167" s="1">
        <f>IF(OR($B167="Family",$C167="Family",$D167="Family",$E167="Family",$F167="Family",$G167="Family"),1,0)</f>
        <v>0</v>
      </c>
      <c r="AE167" s="1">
        <f>IF($J167="PG",1,0)</f>
        <v>0</v>
      </c>
      <c r="AF167" s="1">
        <f>IF($J167="PG-13",1,0)</f>
        <v>1</v>
      </c>
      <c r="AG167" s="1">
        <f>IF($J167="R",1,0)</f>
        <v>0</v>
      </c>
      <c r="AH167" s="1">
        <f>IF($J167="Non-US",1,0)</f>
        <v>0</v>
      </c>
    </row>
    <row r="168" spans="1:34" x14ac:dyDescent="0.25">
      <c r="A168" s="4" t="s">
        <v>493</v>
      </c>
      <c r="B168" s="4" t="s">
        <v>60</v>
      </c>
      <c r="C168" s="4" t="s">
        <v>20</v>
      </c>
      <c r="D168" s="4" t="s">
        <v>104</v>
      </c>
      <c r="E168" s="4" t="s">
        <v>6</v>
      </c>
      <c r="F168" s="4"/>
      <c r="G168" s="4"/>
      <c r="H168" s="4" t="s">
        <v>492</v>
      </c>
      <c r="I168">
        <v>194</v>
      </c>
      <c r="J168" s="4" t="s">
        <v>17</v>
      </c>
      <c r="K168">
        <v>23000000</v>
      </c>
      <c r="L168" s="4" t="s">
        <v>491</v>
      </c>
      <c r="M168" s="4" t="s">
        <v>65</v>
      </c>
      <c r="N168">
        <v>21</v>
      </c>
      <c r="O168">
        <v>2587</v>
      </c>
      <c r="P168">
        <v>53249639</v>
      </c>
      <c r="Q168" s="3">
        <v>36602</v>
      </c>
      <c r="R168">
        <f>MONTH(Q168)</f>
        <v>3</v>
      </c>
      <c r="S168" s="2">
        <v>13204121</v>
      </c>
      <c r="T168" s="1">
        <f>I168</f>
        <v>194</v>
      </c>
      <c r="U168" s="1">
        <f>O168</f>
        <v>2587</v>
      </c>
      <c r="V168" s="1">
        <f>K168</f>
        <v>23000000</v>
      </c>
      <c r="W168" s="1">
        <f>IF(OR(R168=1,R168=12, R168=11),1,0)</f>
        <v>0</v>
      </c>
      <c r="X168" s="1">
        <f>IF(OR(R168=5, R168=6,R168=7),1,0)</f>
        <v>0</v>
      </c>
      <c r="Y168" s="1">
        <f>IF(OR(B168="Action",C168="Action", D168="Action",E168="Action",F168="Action",G168="Action"),1,0)</f>
        <v>0</v>
      </c>
      <c r="Z168" s="1">
        <f>IF(OR($B168="Comedy",$C168="Comedy",$D168="Comedy",$E168="Comedy",$F168="Comedy",$G168="Comedy"),1,0)</f>
        <v>0</v>
      </c>
      <c r="AA168" s="1">
        <f>IF(OR($B168="Drama",$C168="Drama",$D168="Drama",$E168="Drama",$F168="Drama",$G168="Drama"),1,0)</f>
        <v>0</v>
      </c>
      <c r="AB168" s="1">
        <f>IF(OR($B168="Documentary",$C168="Documentary",$D168="Documentary",$E168="Documentary",$F168="Documentary",$G168="Documentary"),1,0)</f>
        <v>0</v>
      </c>
      <c r="AC168" s="1">
        <f>IF(OR($B168="Romance",$C168="Romance",$D168="Romance",$E168="Romance",$F168="Romance",$G168="Romance"),1,0)</f>
        <v>0</v>
      </c>
      <c r="AD168" s="1">
        <f>IF(OR($B168="Family",$C168="Family",$D168="Family",$E168="Family",$F168="Family",$G168="Family"),1,0)</f>
        <v>0</v>
      </c>
      <c r="AE168" s="1">
        <f>IF($J168="PG",1,0)</f>
        <v>0</v>
      </c>
      <c r="AF168" s="1">
        <f>IF($J168="PG-13",1,0)</f>
        <v>0</v>
      </c>
      <c r="AG168" s="1">
        <f>IF($J168="R",1,0)</f>
        <v>1</v>
      </c>
      <c r="AH168" s="1">
        <f>IF($J168="Non-US",1,0)</f>
        <v>0</v>
      </c>
    </row>
    <row r="169" spans="1:34" x14ac:dyDescent="0.25">
      <c r="A169" s="4" t="s">
        <v>485</v>
      </c>
      <c r="B169" s="4" t="s">
        <v>4</v>
      </c>
      <c r="C169" s="4" t="s">
        <v>19</v>
      </c>
      <c r="D169" s="4" t="s">
        <v>24</v>
      </c>
      <c r="E169" s="4" t="s">
        <v>20</v>
      </c>
      <c r="F169" s="4"/>
      <c r="G169" s="4"/>
      <c r="H169" s="4" t="s">
        <v>401</v>
      </c>
      <c r="I169">
        <v>130</v>
      </c>
      <c r="J169" s="4" t="s">
        <v>17</v>
      </c>
      <c r="K169">
        <v>25000000</v>
      </c>
      <c r="L169" s="4" t="s">
        <v>141</v>
      </c>
      <c r="M169" s="4" t="s">
        <v>45</v>
      </c>
      <c r="N169">
        <v>13</v>
      </c>
      <c r="O169">
        <v>2602</v>
      </c>
      <c r="P169">
        <v>55927932</v>
      </c>
      <c r="Q169" s="3">
        <v>36607</v>
      </c>
      <c r="R169">
        <f>MONTH(Q169)</f>
        <v>3</v>
      </c>
      <c r="S169" s="2">
        <v>6568600</v>
      </c>
      <c r="T169" s="1">
        <f>I169</f>
        <v>130</v>
      </c>
      <c r="U169" s="1">
        <f>O169</f>
        <v>2602</v>
      </c>
      <c r="V169" s="1">
        <f>K169</f>
        <v>25000000</v>
      </c>
      <c r="W169" s="1">
        <f>IF(OR(R169=1,R169=12, R169=11),1,0)</f>
        <v>0</v>
      </c>
      <c r="X169" s="1">
        <f>IF(OR(R169=5, R169=6,R169=7),1,0)</f>
        <v>0</v>
      </c>
      <c r="Y169" s="1">
        <f>IF(OR(B169="Action",C169="Action", D169="Action",E169="Action",F169="Action",G169="Action"),1,0)</f>
        <v>1</v>
      </c>
      <c r="Z169" s="1">
        <f>IF(OR($B169="Comedy",$C169="Comedy",$D169="Comedy",$E169="Comedy",$F169="Comedy",$G169="Comedy"),1,0)</f>
        <v>0</v>
      </c>
      <c r="AA169" s="1">
        <f>IF(OR($B169="Drama",$C169="Drama",$D169="Drama",$E169="Drama",$F169="Drama",$G169="Drama"),1,0)</f>
        <v>1</v>
      </c>
      <c r="AB169" s="1">
        <f>IF(OR($B169="Documentary",$C169="Documentary",$D169="Documentary",$E169="Documentary",$F169="Documentary",$G169="Documentary"),1,0)</f>
        <v>0</v>
      </c>
      <c r="AC169" s="1">
        <f>IF(OR($B169="Romance",$C169="Romance",$D169="Romance",$E169="Romance",$F169="Romance",$G169="Romance"),1,0)</f>
        <v>0</v>
      </c>
      <c r="AD169" s="1">
        <f>IF(OR($B169="Family",$C169="Family",$D169="Family",$E169="Family",$F169="Family",$G169="Family"),1,0)</f>
        <v>0</v>
      </c>
      <c r="AE169" s="1">
        <f>IF($J169="PG",1,0)</f>
        <v>0</v>
      </c>
      <c r="AF169" s="1">
        <f>IF($J169="PG-13",1,0)</f>
        <v>0</v>
      </c>
      <c r="AG169" s="1">
        <f>IF($J169="R",1,0)</f>
        <v>1</v>
      </c>
      <c r="AH169" s="1">
        <f>IF($J169="Non-US",1,0)</f>
        <v>0</v>
      </c>
    </row>
    <row r="170" spans="1:34" x14ac:dyDescent="0.25">
      <c r="A170" s="4" t="s">
        <v>14</v>
      </c>
      <c r="B170" s="4" t="s">
        <v>13</v>
      </c>
      <c r="C170" s="4" t="s">
        <v>7</v>
      </c>
      <c r="D170" s="4"/>
      <c r="E170" s="4"/>
      <c r="F170" s="4"/>
      <c r="G170" s="4"/>
      <c r="H170" s="4"/>
      <c r="I170">
        <v>157</v>
      </c>
      <c r="J170" s="4" t="s">
        <v>12</v>
      </c>
      <c r="K170">
        <v>80000000</v>
      </c>
      <c r="L170" s="4" t="s">
        <v>11</v>
      </c>
      <c r="M170" s="4" t="s">
        <v>10</v>
      </c>
      <c r="N170">
        <v>11</v>
      </c>
      <c r="O170">
        <v>2611</v>
      </c>
      <c r="P170">
        <v>38345494</v>
      </c>
      <c r="Q170" s="3">
        <v>37050</v>
      </c>
      <c r="R170">
        <f>MONTH(Q170)</f>
        <v>6</v>
      </c>
      <c r="S170" s="2">
        <v>18947504</v>
      </c>
      <c r="T170" s="1">
        <f>I170</f>
        <v>157</v>
      </c>
      <c r="U170" s="1">
        <f>O170</f>
        <v>2611</v>
      </c>
      <c r="V170" s="1">
        <f>K170</f>
        <v>80000000</v>
      </c>
      <c r="W170" s="1">
        <f>IF(OR(R170=1,R170=12, R170=11),1,0)</f>
        <v>0</v>
      </c>
      <c r="X170" s="1">
        <f>IF(OR(R170=5, R170=6,R170=7),1,0)</f>
        <v>1</v>
      </c>
      <c r="Y170" s="1">
        <f>IF(OR(B170="Action",C170="Action", D170="Action",E170="Action",F170="Action",G170="Action"),1,0)</f>
        <v>0</v>
      </c>
      <c r="Z170" s="1">
        <f>IF(OR($B170="Comedy",$C170="Comedy",$D170="Comedy",$E170="Comedy",$F170="Comedy",$G170="Comedy"),1,0)</f>
        <v>1</v>
      </c>
      <c r="AA170" s="1">
        <f>IF(OR($B170="Drama",$C170="Drama",$D170="Drama",$E170="Drama",$F170="Drama",$G170="Drama"),1,0)</f>
        <v>0</v>
      </c>
      <c r="AB170" s="1">
        <f>IF(OR($B170="Documentary",$C170="Documentary",$D170="Documentary",$E170="Documentary",$F170="Documentary",$G170="Documentary"),1,0)</f>
        <v>0</v>
      </c>
      <c r="AC170" s="1">
        <f>IF(OR($B170="Romance",$C170="Romance",$D170="Romance",$E170="Romance",$F170="Romance",$G170="Romance"),1,0)</f>
        <v>0</v>
      </c>
      <c r="AD170" s="1">
        <f>IF(OR($B170="Family",$C170="Family",$D170="Family",$E170="Family",$F170="Family",$G170="Family"),1,0)</f>
        <v>0</v>
      </c>
      <c r="AE170" s="1">
        <f>IF($J170="PG",1,0)</f>
        <v>0</v>
      </c>
      <c r="AF170" s="1">
        <f>IF($J170="PG-13",1,0)</f>
        <v>1</v>
      </c>
      <c r="AG170" s="1">
        <f>IF($J170="R",1,0)</f>
        <v>0</v>
      </c>
      <c r="AH170" s="1">
        <f>IF($J170="Non-US",1,0)</f>
        <v>0</v>
      </c>
    </row>
    <row r="171" spans="1:34" x14ac:dyDescent="0.25">
      <c r="A171" s="4" t="s">
        <v>308</v>
      </c>
      <c r="B171" s="4" t="s">
        <v>13</v>
      </c>
      <c r="C171" s="4"/>
      <c r="D171" s="4"/>
      <c r="E171" s="4"/>
      <c r="F171" s="4"/>
      <c r="G171" s="4"/>
      <c r="H171" s="4" t="s">
        <v>307</v>
      </c>
      <c r="I171">
        <v>179</v>
      </c>
      <c r="J171" s="4" t="s">
        <v>12</v>
      </c>
      <c r="K171">
        <v>55000000</v>
      </c>
      <c r="L171" s="4" t="s">
        <v>49</v>
      </c>
      <c r="M171" s="4" t="s">
        <v>57</v>
      </c>
      <c r="N171">
        <v>25</v>
      </c>
      <c r="O171">
        <v>2614</v>
      </c>
      <c r="P171">
        <v>166244045</v>
      </c>
      <c r="Q171" s="3">
        <v>36805</v>
      </c>
      <c r="R171">
        <f>MONTH(Q171)</f>
        <v>10</v>
      </c>
      <c r="S171" s="2">
        <v>37656250</v>
      </c>
      <c r="T171" s="1">
        <f>I171</f>
        <v>179</v>
      </c>
      <c r="U171" s="1">
        <f>O171</f>
        <v>2614</v>
      </c>
      <c r="V171" s="1">
        <f>K171</f>
        <v>55000000</v>
      </c>
      <c r="W171" s="1">
        <f>IF(OR(R171=1,R171=12, R171=11),1,0)</f>
        <v>0</v>
      </c>
      <c r="X171" s="1">
        <f>IF(OR(R171=5, R171=6,R171=7),1,0)</f>
        <v>0</v>
      </c>
      <c r="Y171" s="1">
        <f>IF(OR(B171="Action",C171="Action", D171="Action",E171="Action",F171="Action",G171="Action"),1,0)</f>
        <v>0</v>
      </c>
      <c r="Z171" s="1">
        <f>IF(OR($B171="Comedy",$C171="Comedy",$D171="Comedy",$E171="Comedy",$F171="Comedy",$G171="Comedy"),1,0)</f>
        <v>1</v>
      </c>
      <c r="AA171" s="1">
        <f>IF(OR($B171="Drama",$C171="Drama",$D171="Drama",$E171="Drama",$F171="Drama",$G171="Drama"),1,0)</f>
        <v>0</v>
      </c>
      <c r="AB171" s="1">
        <f>IF(OR($B171="Documentary",$C171="Documentary",$D171="Documentary",$E171="Documentary",$F171="Documentary",$G171="Documentary"),1,0)</f>
        <v>0</v>
      </c>
      <c r="AC171" s="1">
        <f>IF(OR($B171="Romance",$C171="Romance",$D171="Romance",$E171="Romance",$F171="Romance",$G171="Romance"),1,0)</f>
        <v>0</v>
      </c>
      <c r="AD171" s="1">
        <f>IF(OR($B171="Family",$C171="Family",$D171="Family",$E171="Family",$F171="Family",$G171="Family"),1,0)</f>
        <v>0</v>
      </c>
      <c r="AE171" s="1">
        <f>IF($J171="PG",1,0)</f>
        <v>0</v>
      </c>
      <c r="AF171" s="1">
        <f>IF($J171="PG-13",1,0)</f>
        <v>1</v>
      </c>
      <c r="AG171" s="1">
        <f>IF($J171="R",1,0)</f>
        <v>0</v>
      </c>
      <c r="AH171" s="1">
        <f>IF($J171="Non-US",1,0)</f>
        <v>0</v>
      </c>
    </row>
    <row r="172" spans="1:34" x14ac:dyDescent="0.25">
      <c r="A172" s="4" t="s">
        <v>126</v>
      </c>
      <c r="B172" s="4" t="s">
        <v>13</v>
      </c>
      <c r="C172" s="4"/>
      <c r="D172" s="4"/>
      <c r="E172" s="4"/>
      <c r="F172" s="4"/>
      <c r="G172" s="4"/>
      <c r="H172" s="4"/>
      <c r="I172">
        <v>71</v>
      </c>
      <c r="J172" s="4" t="s">
        <v>17</v>
      </c>
      <c r="K172">
        <v>11000000</v>
      </c>
      <c r="L172" s="4" t="s">
        <v>125</v>
      </c>
      <c r="M172" s="4" t="s">
        <v>30</v>
      </c>
      <c r="N172">
        <v>4</v>
      </c>
      <c r="O172">
        <v>2617</v>
      </c>
      <c r="P172">
        <v>13521514</v>
      </c>
      <c r="Q172" s="3">
        <v>36980</v>
      </c>
      <c r="R172">
        <f>MONTH(Q172)</f>
        <v>3</v>
      </c>
      <c r="S172" s="2">
        <v>8141622</v>
      </c>
      <c r="T172" s="1">
        <f>I172</f>
        <v>71</v>
      </c>
      <c r="U172" s="1">
        <f>O172</f>
        <v>2617</v>
      </c>
      <c r="V172" s="1">
        <f>K172</f>
        <v>11000000</v>
      </c>
      <c r="W172" s="1">
        <f>IF(OR(R172=1,R172=12, R172=11),1,0)</f>
        <v>0</v>
      </c>
      <c r="X172" s="1">
        <f>IF(OR(R172=5, R172=6,R172=7),1,0)</f>
        <v>0</v>
      </c>
      <c r="Y172" s="1">
        <f>IF(OR(B172="Action",C172="Action", D172="Action",E172="Action",F172="Action",G172="Action"),1,0)</f>
        <v>0</v>
      </c>
      <c r="Z172" s="1">
        <f>IF(OR($B172="Comedy",$C172="Comedy",$D172="Comedy",$E172="Comedy",$F172="Comedy",$G172="Comedy"),1,0)</f>
        <v>1</v>
      </c>
      <c r="AA172" s="1">
        <f>IF(OR($B172="Drama",$C172="Drama",$D172="Drama",$E172="Drama",$F172="Drama",$G172="Drama"),1,0)</f>
        <v>0</v>
      </c>
      <c r="AB172" s="1">
        <f>IF(OR($B172="Documentary",$C172="Documentary",$D172="Documentary",$E172="Documentary",$F172="Documentary",$G172="Documentary"),1,0)</f>
        <v>0</v>
      </c>
      <c r="AC172" s="1">
        <f>IF(OR($B172="Romance",$C172="Romance",$D172="Romance",$E172="Romance",$F172="Romance",$G172="Romance"),1,0)</f>
        <v>0</v>
      </c>
      <c r="AD172" s="1">
        <f>IF(OR($B172="Family",$C172="Family",$D172="Family",$E172="Family",$F172="Family",$G172="Family"),1,0)</f>
        <v>0</v>
      </c>
      <c r="AE172" s="1">
        <f>IF($J172="PG",1,0)</f>
        <v>0</v>
      </c>
      <c r="AF172" s="1">
        <f>IF($J172="PG-13",1,0)</f>
        <v>0</v>
      </c>
      <c r="AG172" s="1">
        <f>IF($J172="R",1,0)</f>
        <v>1</v>
      </c>
      <c r="AH172" s="1">
        <f>IF($J172="Non-US",1,0)</f>
        <v>0</v>
      </c>
    </row>
    <row r="173" spans="1:34" x14ac:dyDescent="0.25">
      <c r="A173" s="4" t="s">
        <v>506</v>
      </c>
      <c r="B173" s="4" t="s">
        <v>13</v>
      </c>
      <c r="C173" s="4" t="s">
        <v>24</v>
      </c>
      <c r="D173" s="4"/>
      <c r="E173" s="4"/>
      <c r="F173" s="4"/>
      <c r="G173" s="4"/>
      <c r="H173" s="4" t="s">
        <v>183</v>
      </c>
      <c r="I173">
        <v>100</v>
      </c>
      <c r="J173" s="4" t="s">
        <v>12</v>
      </c>
      <c r="K173">
        <v>60000000</v>
      </c>
      <c r="L173" s="4" t="s">
        <v>53</v>
      </c>
      <c r="M173" s="4" t="s">
        <v>30</v>
      </c>
      <c r="N173">
        <v>6</v>
      </c>
      <c r="O173">
        <v>2618</v>
      </c>
      <c r="P173">
        <v>35818333</v>
      </c>
      <c r="Q173" s="3">
        <v>36574</v>
      </c>
      <c r="R173">
        <f>MONTH(Q173)</f>
        <v>2</v>
      </c>
      <c r="S173" s="2">
        <v>18564592</v>
      </c>
      <c r="T173" s="1">
        <f>I173</f>
        <v>100</v>
      </c>
      <c r="U173" s="1">
        <f>O173</f>
        <v>2618</v>
      </c>
      <c r="V173" s="1">
        <f>K173</f>
        <v>60000000</v>
      </c>
      <c r="W173" s="1">
        <f>IF(OR(R173=1,R173=12, R173=11),1,0)</f>
        <v>0</v>
      </c>
      <c r="X173" s="1">
        <f>IF(OR(R173=5, R173=6,R173=7),1,0)</f>
        <v>0</v>
      </c>
      <c r="Y173" s="1">
        <f>IF(OR(B173="Action",C173="Action", D173="Action",E173="Action",F173="Action",G173="Action"),1,0)</f>
        <v>0</v>
      </c>
      <c r="Z173" s="1">
        <f>IF(OR($B173="Comedy",$C173="Comedy",$D173="Comedy",$E173="Comedy",$F173="Comedy",$G173="Comedy"),1,0)</f>
        <v>1</v>
      </c>
      <c r="AA173" s="1">
        <f>IF(OR($B173="Drama",$C173="Drama",$D173="Drama",$E173="Drama",$F173="Drama",$G173="Drama"),1,0)</f>
        <v>1</v>
      </c>
      <c r="AB173" s="1">
        <f>IF(OR($B173="Documentary",$C173="Documentary",$D173="Documentary",$E173="Documentary",$F173="Documentary",$G173="Documentary"),1,0)</f>
        <v>0</v>
      </c>
      <c r="AC173" s="1">
        <f>IF(OR($B173="Romance",$C173="Romance",$D173="Romance",$E173="Romance",$F173="Romance",$G173="Romance"),1,0)</f>
        <v>0</v>
      </c>
      <c r="AD173" s="1">
        <f>IF(OR($B173="Family",$C173="Family",$D173="Family",$E173="Family",$F173="Family",$G173="Family"),1,0)</f>
        <v>0</v>
      </c>
      <c r="AE173" s="1">
        <f>IF($J173="PG",1,0)</f>
        <v>0</v>
      </c>
      <c r="AF173" s="1">
        <f>IF($J173="PG-13",1,0)</f>
        <v>1</v>
      </c>
      <c r="AG173" s="1">
        <f>IF($J173="R",1,0)</f>
        <v>0</v>
      </c>
      <c r="AH173" s="1">
        <f>IF($J173="Non-US",1,0)</f>
        <v>0</v>
      </c>
    </row>
    <row r="174" spans="1:34" x14ac:dyDescent="0.25">
      <c r="A174" s="4" t="s">
        <v>447</v>
      </c>
      <c r="B174" s="4" t="s">
        <v>24</v>
      </c>
      <c r="C174" s="4" t="s">
        <v>20</v>
      </c>
      <c r="D174" s="4" t="s">
        <v>7</v>
      </c>
      <c r="E174" s="4"/>
      <c r="F174" s="4"/>
      <c r="G174" s="4"/>
      <c r="H174" s="4" t="s">
        <v>446</v>
      </c>
      <c r="I174">
        <v>179</v>
      </c>
      <c r="J174" s="4" t="s">
        <v>12</v>
      </c>
      <c r="K174">
        <v>31000000</v>
      </c>
      <c r="L174" s="4" t="s">
        <v>65</v>
      </c>
      <c r="M174" s="4" t="s">
        <v>202</v>
      </c>
      <c r="N174">
        <v>19</v>
      </c>
      <c r="O174">
        <v>2621</v>
      </c>
      <c r="P174">
        <v>44899310</v>
      </c>
      <c r="Q174" s="3">
        <v>36644</v>
      </c>
      <c r="R174">
        <f>MONTH(Q174)</f>
        <v>4</v>
      </c>
      <c r="S174" s="2">
        <v>11341224</v>
      </c>
      <c r="T174" s="1">
        <f>I174</f>
        <v>179</v>
      </c>
      <c r="U174" s="1">
        <f>O174</f>
        <v>2621</v>
      </c>
      <c r="V174" s="1">
        <f>K174</f>
        <v>31000000</v>
      </c>
      <c r="W174" s="1">
        <f>IF(OR(R174=1,R174=12, R174=11),1,0)</f>
        <v>0</v>
      </c>
      <c r="X174" s="1">
        <f>IF(OR(R174=5, R174=6,R174=7),1,0)</f>
        <v>0</v>
      </c>
      <c r="Y174" s="1">
        <f>IF(OR(B174="Action",C174="Action", D174="Action",E174="Action",F174="Action",G174="Action"),1,0)</f>
        <v>0</v>
      </c>
      <c r="Z174" s="1">
        <f>IF(OR($B174="Comedy",$C174="Comedy",$D174="Comedy",$E174="Comedy",$F174="Comedy",$G174="Comedy"),1,0)</f>
        <v>0</v>
      </c>
      <c r="AA174" s="1">
        <f>IF(OR($B174="Drama",$C174="Drama",$D174="Drama",$E174="Drama",$F174="Drama",$G174="Drama"),1,0)</f>
        <v>1</v>
      </c>
      <c r="AB174" s="1">
        <f>IF(OR($B174="Documentary",$C174="Documentary",$D174="Documentary",$E174="Documentary",$F174="Documentary",$G174="Documentary"),1,0)</f>
        <v>0</v>
      </c>
      <c r="AC174" s="1">
        <f>IF(OR($B174="Romance",$C174="Romance",$D174="Romance",$E174="Romance",$F174="Romance",$G174="Romance"),1,0)</f>
        <v>0</v>
      </c>
      <c r="AD174" s="1">
        <f>IF(OR($B174="Family",$C174="Family",$D174="Family",$E174="Family",$F174="Family",$G174="Family"),1,0)</f>
        <v>0</v>
      </c>
      <c r="AE174" s="1">
        <f>IF($J174="PG",1,0)</f>
        <v>0</v>
      </c>
      <c r="AF174" s="1">
        <f>IF($J174="PG-13",1,0)</f>
        <v>1</v>
      </c>
      <c r="AG174" s="1">
        <f>IF($J174="R",1,0)</f>
        <v>0</v>
      </c>
      <c r="AH174" s="1">
        <f>IF($J174="Non-US",1,0)</f>
        <v>0</v>
      </c>
    </row>
    <row r="175" spans="1:34" x14ac:dyDescent="0.25">
      <c r="A175" s="4" t="s">
        <v>173</v>
      </c>
      <c r="B175" s="4" t="s">
        <v>8</v>
      </c>
      <c r="C175" s="4" t="s">
        <v>51</v>
      </c>
      <c r="D175" s="4" t="s">
        <v>13</v>
      </c>
      <c r="E175" s="4" t="s">
        <v>104</v>
      </c>
      <c r="F175" s="4" t="s">
        <v>7</v>
      </c>
      <c r="G175" s="4"/>
      <c r="H175" s="4"/>
      <c r="I175">
        <v>44</v>
      </c>
      <c r="J175" s="4" t="s">
        <v>107</v>
      </c>
      <c r="K175">
        <v>10000000</v>
      </c>
      <c r="L175" s="4" t="s">
        <v>172</v>
      </c>
      <c r="M175" s="4" t="s">
        <v>0</v>
      </c>
      <c r="N175">
        <v>19</v>
      </c>
      <c r="O175">
        <v>2624</v>
      </c>
      <c r="P175">
        <v>36706141</v>
      </c>
      <c r="Q175" s="3">
        <v>36938</v>
      </c>
      <c r="R175">
        <f>MONTH(Q175)</f>
        <v>2</v>
      </c>
      <c r="S175" s="2">
        <v>15771328</v>
      </c>
      <c r="T175" s="1">
        <f>I175</f>
        <v>44</v>
      </c>
      <c r="U175" s="1">
        <f>O175</f>
        <v>2624</v>
      </c>
      <c r="V175" s="1">
        <f>K175</f>
        <v>10000000</v>
      </c>
      <c r="W175" s="1">
        <f>IF(OR(R175=1,R175=12, R175=11),1,0)</f>
        <v>0</v>
      </c>
      <c r="X175" s="1">
        <f>IF(OR(R175=5, R175=6,R175=7),1,0)</f>
        <v>0</v>
      </c>
      <c r="Y175" s="1">
        <f>IF(OR(B175="Action",C175="Action", D175="Action",E175="Action",F175="Action",G175="Action"),1,0)</f>
        <v>0</v>
      </c>
      <c r="Z175" s="1">
        <f>IF(OR($B175="Comedy",$C175="Comedy",$D175="Comedy",$E175="Comedy",$F175="Comedy",$G175="Comedy"),1,0)</f>
        <v>1</v>
      </c>
      <c r="AA175" s="1">
        <f>IF(OR($B175="Drama",$C175="Drama",$D175="Drama",$E175="Drama",$F175="Drama",$G175="Drama"),1,0)</f>
        <v>0</v>
      </c>
      <c r="AB175" s="1">
        <f>IF(OR($B175="Documentary",$C175="Documentary",$D175="Documentary",$E175="Documentary",$F175="Documentary",$G175="Documentary"),1,0)</f>
        <v>0</v>
      </c>
      <c r="AC175" s="1">
        <f>IF(OR($B175="Romance",$C175="Romance",$D175="Romance",$E175="Romance",$F175="Romance",$G175="Romance"),1,0)</f>
        <v>0</v>
      </c>
      <c r="AD175" s="1">
        <f>IF(OR($B175="Family",$C175="Family",$D175="Family",$E175="Family",$F175="Family",$G175="Family"),1,0)</f>
        <v>1</v>
      </c>
      <c r="AE175" s="1">
        <f>IF($J175="PG",1,0)</f>
        <v>0</v>
      </c>
      <c r="AF175" s="1">
        <f>IF($J175="PG-13",1,0)</f>
        <v>0</v>
      </c>
      <c r="AG175" s="1">
        <f>IF($J175="R",1,0)</f>
        <v>0</v>
      </c>
      <c r="AH175" s="1">
        <f>IF($J175="Non-US",1,0)</f>
        <v>0</v>
      </c>
    </row>
    <row r="176" spans="1:34" x14ac:dyDescent="0.25">
      <c r="A176" s="4" t="s">
        <v>347</v>
      </c>
      <c r="B176" s="4" t="s">
        <v>4</v>
      </c>
      <c r="C176" s="4" t="s">
        <v>20</v>
      </c>
      <c r="D176" s="4"/>
      <c r="E176" s="4"/>
      <c r="F176" s="4"/>
      <c r="G176" s="4"/>
      <c r="H176" s="4" t="s">
        <v>119</v>
      </c>
      <c r="I176">
        <v>113</v>
      </c>
      <c r="J176" s="4" t="s">
        <v>17</v>
      </c>
      <c r="K176">
        <v>40000000</v>
      </c>
      <c r="L176" s="4" t="s">
        <v>346</v>
      </c>
      <c r="M176" s="4" t="s">
        <v>45</v>
      </c>
      <c r="N176">
        <v>8</v>
      </c>
      <c r="O176">
        <v>2630</v>
      </c>
      <c r="P176">
        <v>30052894</v>
      </c>
      <c r="Q176" s="3">
        <v>36763</v>
      </c>
      <c r="R176">
        <f>MONTH(Q176)</f>
        <v>8</v>
      </c>
      <c r="S176" s="2">
        <v>13766595</v>
      </c>
      <c r="T176" s="1">
        <f>I176</f>
        <v>113</v>
      </c>
      <c r="U176" s="1">
        <f>O176</f>
        <v>2630</v>
      </c>
      <c r="V176" s="1">
        <f>K176</f>
        <v>40000000</v>
      </c>
      <c r="W176" s="1">
        <f>IF(OR(R176=1,R176=12, R176=11),1,0)</f>
        <v>0</v>
      </c>
      <c r="X176" s="1">
        <f>IF(OR(R176=5, R176=6,R176=7),1,0)</f>
        <v>0</v>
      </c>
      <c r="Y176" s="1">
        <f>IF(OR(B176="Action",C176="Action", D176="Action",E176="Action",F176="Action",G176="Action"),1,0)</f>
        <v>1</v>
      </c>
      <c r="Z176" s="1">
        <f>IF(OR($B176="Comedy",$C176="Comedy",$D176="Comedy",$E176="Comedy",$F176="Comedy",$G176="Comedy"),1,0)</f>
        <v>0</v>
      </c>
      <c r="AA176" s="1">
        <f>IF(OR($B176="Drama",$C176="Drama",$D176="Drama",$E176="Drama",$F176="Drama",$G176="Drama"),1,0)</f>
        <v>0</v>
      </c>
      <c r="AB176" s="1">
        <f>IF(OR($B176="Documentary",$C176="Documentary",$D176="Documentary",$E176="Documentary",$F176="Documentary",$G176="Documentary"),1,0)</f>
        <v>0</v>
      </c>
      <c r="AC176" s="1">
        <f>IF(OR($B176="Romance",$C176="Romance",$D176="Romance",$E176="Romance",$F176="Romance",$G176="Romance"),1,0)</f>
        <v>0</v>
      </c>
      <c r="AD176" s="1">
        <f>IF(OR($B176="Family",$C176="Family",$D176="Family",$E176="Family",$F176="Family",$G176="Family"),1,0)</f>
        <v>0</v>
      </c>
      <c r="AE176" s="1">
        <f>IF($J176="PG",1,0)</f>
        <v>0</v>
      </c>
      <c r="AF176" s="1">
        <f>IF($J176="PG-13",1,0)</f>
        <v>0</v>
      </c>
      <c r="AG176" s="1">
        <f>IF($J176="R",1,0)</f>
        <v>1</v>
      </c>
      <c r="AH176" s="1">
        <f>IF($J176="Non-US",1,0)</f>
        <v>0</v>
      </c>
    </row>
    <row r="177" spans="1:34" x14ac:dyDescent="0.25">
      <c r="A177" s="4" t="s">
        <v>94</v>
      </c>
      <c r="B177" s="4" t="s">
        <v>5</v>
      </c>
      <c r="C177" s="4" t="s">
        <v>13</v>
      </c>
      <c r="D177" s="4" t="s">
        <v>38</v>
      </c>
      <c r="E177" s="4"/>
      <c r="F177" s="4"/>
      <c r="G177" s="4"/>
      <c r="H177" s="4" t="s">
        <v>93</v>
      </c>
      <c r="I177">
        <v>74</v>
      </c>
      <c r="J177" s="4" t="s">
        <v>12</v>
      </c>
      <c r="K177">
        <v>16000000</v>
      </c>
      <c r="L177" s="4" t="s">
        <v>53</v>
      </c>
      <c r="M177" s="4" t="s">
        <v>30</v>
      </c>
      <c r="N177">
        <v>8</v>
      </c>
      <c r="O177">
        <v>2638</v>
      </c>
      <c r="P177">
        <v>27012684</v>
      </c>
      <c r="Q177" s="3">
        <v>36992</v>
      </c>
      <c r="R177">
        <f>MONTH(Q177)</f>
        <v>4</v>
      </c>
      <c r="S177" s="2">
        <v>2702006</v>
      </c>
      <c r="T177" s="1">
        <f>I177</f>
        <v>74</v>
      </c>
      <c r="U177" s="1">
        <f>O177</f>
        <v>2638</v>
      </c>
      <c r="V177" s="1">
        <f>K177</f>
        <v>16000000</v>
      </c>
      <c r="W177" s="1">
        <f>IF(OR(R177=1,R177=12, R177=11),1,0)</f>
        <v>0</v>
      </c>
      <c r="X177" s="1">
        <f>IF(OR(R177=5, R177=6,R177=7),1,0)</f>
        <v>0</v>
      </c>
      <c r="Y177" s="1">
        <f>IF(OR(B177="Action",C177="Action", D177="Action",E177="Action",F177="Action",G177="Action"),1,0)</f>
        <v>0</v>
      </c>
      <c r="Z177" s="1">
        <f>IF(OR($B177="Comedy",$C177="Comedy",$D177="Comedy",$E177="Comedy",$F177="Comedy",$G177="Comedy"),1,0)</f>
        <v>1</v>
      </c>
      <c r="AA177" s="1">
        <f>IF(OR($B177="Drama",$C177="Drama",$D177="Drama",$E177="Drama",$F177="Drama",$G177="Drama"),1,0)</f>
        <v>0</v>
      </c>
      <c r="AB177" s="1">
        <f>IF(OR($B177="Documentary",$C177="Documentary",$D177="Documentary",$E177="Documentary",$F177="Documentary",$G177="Documentary"),1,0)</f>
        <v>0</v>
      </c>
      <c r="AC177" s="1">
        <f>IF(OR($B177="Romance",$C177="Romance",$D177="Romance",$E177="Romance",$F177="Romance",$G177="Romance"),1,0)</f>
        <v>1</v>
      </c>
      <c r="AD177" s="1">
        <f>IF(OR($B177="Family",$C177="Family",$D177="Family",$E177="Family",$F177="Family",$G177="Family"),1,0)</f>
        <v>0</v>
      </c>
      <c r="AE177" s="1">
        <f>IF($J177="PG",1,0)</f>
        <v>0</v>
      </c>
      <c r="AF177" s="1">
        <f>IF($J177="PG-13",1,0)</f>
        <v>1</v>
      </c>
      <c r="AG177" s="1">
        <f>IF($J177="R",1,0)</f>
        <v>0</v>
      </c>
      <c r="AH177" s="1">
        <f>IF($J177="Non-US",1,0)</f>
        <v>0</v>
      </c>
    </row>
    <row r="178" spans="1:34" x14ac:dyDescent="0.25">
      <c r="A178" s="4" t="s">
        <v>371</v>
      </c>
      <c r="B178" s="4" t="s">
        <v>13</v>
      </c>
      <c r="C178" s="4" t="s">
        <v>24</v>
      </c>
      <c r="D178" s="4" t="s">
        <v>38</v>
      </c>
      <c r="E178" s="4" t="s">
        <v>91</v>
      </c>
      <c r="F178" s="4"/>
      <c r="G178" s="4"/>
      <c r="H178" s="4" t="s">
        <v>370</v>
      </c>
      <c r="I178">
        <v>147</v>
      </c>
      <c r="J178" s="4" t="s">
        <v>12</v>
      </c>
      <c r="K178">
        <v>45000000</v>
      </c>
      <c r="L178" s="4" t="s">
        <v>35</v>
      </c>
      <c r="M178" s="4" t="s">
        <v>34</v>
      </c>
      <c r="N178">
        <v>19</v>
      </c>
      <c r="O178">
        <v>2653</v>
      </c>
      <c r="P178">
        <v>60740716</v>
      </c>
      <c r="Q178" s="3">
        <v>36742</v>
      </c>
      <c r="R178">
        <f>MONTH(Q178)</f>
        <v>8</v>
      </c>
      <c r="S178" s="2">
        <v>26414384</v>
      </c>
      <c r="T178" s="1">
        <f>I178</f>
        <v>147</v>
      </c>
      <c r="U178" s="1">
        <f>O178</f>
        <v>2653</v>
      </c>
      <c r="V178" s="1">
        <f>K178</f>
        <v>45000000</v>
      </c>
      <c r="W178" s="1">
        <f>IF(OR(R178=1,R178=12, R178=11),1,0)</f>
        <v>0</v>
      </c>
      <c r="X178" s="1">
        <f>IF(OR(R178=5, R178=6,R178=7),1,0)</f>
        <v>0</v>
      </c>
      <c r="Y178" s="1">
        <f>IF(OR(B178="Action",C178="Action", D178="Action",E178="Action",F178="Action",G178="Action"),1,0)</f>
        <v>0</v>
      </c>
      <c r="Z178" s="1">
        <f>IF(OR($B178="Comedy",$C178="Comedy",$D178="Comedy",$E178="Comedy",$F178="Comedy",$G178="Comedy"),1,0)</f>
        <v>1</v>
      </c>
      <c r="AA178" s="1">
        <f>IF(OR($B178="Drama",$C178="Drama",$D178="Drama",$E178="Drama",$F178="Drama",$G178="Drama"),1,0)</f>
        <v>1</v>
      </c>
      <c r="AB178" s="1">
        <f>IF(OR($B178="Documentary",$C178="Documentary",$D178="Documentary",$E178="Documentary",$F178="Documentary",$G178="Documentary"),1,0)</f>
        <v>0</v>
      </c>
      <c r="AC178" s="1">
        <f>IF(OR($B178="Romance",$C178="Romance",$D178="Romance",$E178="Romance",$F178="Romance",$G178="Romance"),1,0)</f>
        <v>1</v>
      </c>
      <c r="AD178" s="1">
        <f>IF(OR($B178="Family",$C178="Family",$D178="Family",$E178="Family",$F178="Family",$G178="Family"),1,0)</f>
        <v>0</v>
      </c>
      <c r="AE178" s="1">
        <f>IF($J178="PG",1,0)</f>
        <v>0</v>
      </c>
      <c r="AF178" s="1">
        <f>IF($J178="PG-13",1,0)</f>
        <v>1</v>
      </c>
      <c r="AG178" s="1">
        <f>IF($J178="R",1,0)</f>
        <v>0</v>
      </c>
      <c r="AH178" s="1">
        <f>IF($J178="Non-US",1,0)</f>
        <v>0</v>
      </c>
    </row>
    <row r="179" spans="1:34" x14ac:dyDescent="0.25">
      <c r="A179" s="4" t="s">
        <v>162</v>
      </c>
      <c r="B179" s="4" t="s">
        <v>13</v>
      </c>
      <c r="C179" s="4" t="s">
        <v>51</v>
      </c>
      <c r="D179" s="4"/>
      <c r="E179" s="4"/>
      <c r="F179" s="4"/>
      <c r="G179" s="4"/>
      <c r="H179" s="4" t="s">
        <v>93</v>
      </c>
      <c r="I179">
        <v>52</v>
      </c>
      <c r="J179" s="4" t="s">
        <v>2</v>
      </c>
      <c r="K179">
        <v>16000000</v>
      </c>
      <c r="L179" s="4" t="s">
        <v>161</v>
      </c>
      <c r="M179" s="4" t="s">
        <v>15</v>
      </c>
      <c r="N179">
        <v>10</v>
      </c>
      <c r="O179">
        <v>2656</v>
      </c>
      <c r="P179">
        <v>33320285</v>
      </c>
      <c r="Q179" s="3">
        <v>36952</v>
      </c>
      <c r="R179">
        <f>MONTH(Q179)</f>
        <v>3</v>
      </c>
      <c r="S179" s="2">
        <v>11366368</v>
      </c>
      <c r="T179" s="1">
        <f>I179</f>
        <v>52</v>
      </c>
      <c r="U179" s="1">
        <f>O179</f>
        <v>2656</v>
      </c>
      <c r="V179" s="1">
        <f>K179</f>
        <v>16000000</v>
      </c>
      <c r="W179" s="1">
        <f>IF(OR(R179=1,R179=12, R179=11),1,0)</f>
        <v>0</v>
      </c>
      <c r="X179" s="1">
        <f>IF(OR(R179=5, R179=6,R179=7),1,0)</f>
        <v>0</v>
      </c>
      <c r="Y179" s="1">
        <f>IF(OR(B179="Action",C179="Action", D179="Action",E179="Action",F179="Action",G179="Action"),1,0)</f>
        <v>0</v>
      </c>
      <c r="Z179" s="1">
        <f>IF(OR($B179="Comedy",$C179="Comedy",$D179="Comedy",$E179="Comedy",$F179="Comedy",$G179="Comedy"),1,0)</f>
        <v>1</v>
      </c>
      <c r="AA179" s="1">
        <f>IF(OR($B179="Drama",$C179="Drama",$D179="Drama",$E179="Drama",$F179="Drama",$G179="Drama"),1,0)</f>
        <v>0</v>
      </c>
      <c r="AB179" s="1">
        <f>IF(OR($B179="Documentary",$C179="Documentary",$D179="Documentary",$E179="Documentary",$F179="Documentary",$G179="Documentary"),1,0)</f>
        <v>0</v>
      </c>
      <c r="AC179" s="1">
        <f>IF(OR($B179="Romance",$C179="Romance",$D179="Romance",$E179="Romance",$F179="Romance",$G179="Romance"),1,0)</f>
        <v>0</v>
      </c>
      <c r="AD179" s="1">
        <f>IF(OR($B179="Family",$C179="Family",$D179="Family",$E179="Family",$F179="Family",$G179="Family"),1,0)</f>
        <v>1</v>
      </c>
      <c r="AE179" s="1">
        <f>IF($J179="PG",1,0)</f>
        <v>1</v>
      </c>
      <c r="AF179" s="1">
        <f>IF($J179="PG-13",1,0)</f>
        <v>0</v>
      </c>
      <c r="AG179" s="1">
        <f>IF($J179="R",1,0)</f>
        <v>0</v>
      </c>
      <c r="AH179" s="1">
        <f>IF($J179="Non-US",1,0)</f>
        <v>0</v>
      </c>
    </row>
    <row r="180" spans="1:34" x14ac:dyDescent="0.25">
      <c r="A180" s="4" t="s">
        <v>516</v>
      </c>
      <c r="B180" s="4" t="s">
        <v>13</v>
      </c>
      <c r="C180" s="4" t="s">
        <v>51</v>
      </c>
      <c r="D180" s="4" t="s">
        <v>5</v>
      </c>
      <c r="E180" s="4" t="s">
        <v>38</v>
      </c>
      <c r="F180" s="4"/>
      <c r="G180" s="4"/>
      <c r="H180" s="4" t="s">
        <v>32</v>
      </c>
      <c r="I180">
        <v>47</v>
      </c>
      <c r="J180" s="4" t="s">
        <v>2</v>
      </c>
      <c r="K180">
        <v>13000000</v>
      </c>
      <c r="L180" s="4" t="s">
        <v>515</v>
      </c>
      <c r="M180" s="4" t="s">
        <v>102</v>
      </c>
      <c r="N180">
        <v>15</v>
      </c>
      <c r="O180">
        <v>2664</v>
      </c>
      <c r="P180">
        <v>59967812</v>
      </c>
      <c r="Q180" s="3">
        <v>36567</v>
      </c>
      <c r="R180">
        <f>MONTH(Q180)</f>
        <v>2</v>
      </c>
      <c r="S180" s="2">
        <v>16659355</v>
      </c>
      <c r="T180" s="1">
        <f>I180</f>
        <v>47</v>
      </c>
      <c r="U180" s="1">
        <f>O180</f>
        <v>2664</v>
      </c>
      <c r="V180" s="1">
        <f>K180</f>
        <v>13000000</v>
      </c>
      <c r="W180" s="1">
        <f>IF(OR(R180=1,R180=12, R180=11),1,0)</f>
        <v>0</v>
      </c>
      <c r="X180" s="1">
        <f>IF(OR(R180=5, R180=6,R180=7),1,0)</f>
        <v>0</v>
      </c>
      <c r="Y180" s="1">
        <f>IF(OR(B180="Action",C180="Action", D180="Action",E180="Action",F180="Action",G180="Action"),1,0)</f>
        <v>0</v>
      </c>
      <c r="Z180" s="1">
        <f>IF(OR($B180="Comedy",$C180="Comedy",$D180="Comedy",$E180="Comedy",$F180="Comedy",$G180="Comedy"),1,0)</f>
        <v>1</v>
      </c>
      <c r="AA180" s="1">
        <f>IF(OR($B180="Drama",$C180="Drama",$D180="Drama",$E180="Drama",$F180="Drama",$G180="Drama"),1,0)</f>
        <v>0</v>
      </c>
      <c r="AB180" s="1">
        <f>IF(OR($B180="Documentary",$C180="Documentary",$D180="Documentary",$E180="Documentary",$F180="Documentary",$G180="Documentary"),1,0)</f>
        <v>0</v>
      </c>
      <c r="AC180" s="1">
        <f>IF(OR($B180="Romance",$C180="Romance",$D180="Romance",$E180="Romance",$F180="Romance",$G180="Romance"),1,0)</f>
        <v>1</v>
      </c>
      <c r="AD180" s="1">
        <f>IF(OR($B180="Family",$C180="Family",$D180="Family",$E180="Family",$F180="Family",$G180="Family"),1,0)</f>
        <v>1</v>
      </c>
      <c r="AE180" s="1">
        <f>IF($J180="PG",1,0)</f>
        <v>1</v>
      </c>
      <c r="AF180" s="1">
        <f>IF($J180="PG-13",1,0)</f>
        <v>0</v>
      </c>
      <c r="AG180" s="1">
        <f>IF($J180="R",1,0)</f>
        <v>0</v>
      </c>
      <c r="AH180" s="1">
        <f>IF($J180="Non-US",1,0)</f>
        <v>0</v>
      </c>
    </row>
    <row r="181" spans="1:34" x14ac:dyDescent="0.25">
      <c r="A181" s="4" t="s">
        <v>211</v>
      </c>
      <c r="B181" s="4" t="s">
        <v>13</v>
      </c>
      <c r="C181" s="4" t="s">
        <v>38</v>
      </c>
      <c r="D181" s="4" t="s">
        <v>20</v>
      </c>
      <c r="E181" s="4"/>
      <c r="F181" s="4"/>
      <c r="G181" s="4"/>
      <c r="H181" s="4" t="s">
        <v>210</v>
      </c>
      <c r="I181">
        <v>139</v>
      </c>
      <c r="J181" s="4" t="s">
        <v>12</v>
      </c>
      <c r="K181">
        <v>45000000</v>
      </c>
      <c r="L181" s="4" t="s">
        <v>209</v>
      </c>
      <c r="M181" s="4" t="s">
        <v>45</v>
      </c>
      <c r="N181">
        <v>20</v>
      </c>
      <c r="O181">
        <v>2668</v>
      </c>
      <c r="P181">
        <v>106768192</v>
      </c>
      <c r="Q181" s="3">
        <v>36882</v>
      </c>
      <c r="R181">
        <f>MONTH(Q181)</f>
        <v>12</v>
      </c>
      <c r="S181" s="2">
        <v>27205460</v>
      </c>
      <c r="T181" s="1">
        <f>I181</f>
        <v>139</v>
      </c>
      <c r="U181" s="1">
        <f>O181</f>
        <v>2668</v>
      </c>
      <c r="V181" s="1">
        <f>K181</f>
        <v>45000000</v>
      </c>
      <c r="W181" s="1">
        <f>IF(OR(R181=1,R181=12, R181=11),1,0)</f>
        <v>1</v>
      </c>
      <c r="X181" s="1">
        <f>IF(OR(R181=5, R181=6,R181=7),1,0)</f>
        <v>0</v>
      </c>
      <c r="Y181" s="1">
        <f>IF(OR(B181="Action",C181="Action", D181="Action",E181="Action",F181="Action",G181="Action"),1,0)</f>
        <v>0</v>
      </c>
      <c r="Z181" s="1">
        <f>IF(OR($B181="Comedy",$C181="Comedy",$D181="Comedy",$E181="Comedy",$F181="Comedy",$G181="Comedy"),1,0)</f>
        <v>1</v>
      </c>
      <c r="AA181" s="1">
        <f>IF(OR($B181="Drama",$C181="Drama",$D181="Drama",$E181="Drama",$F181="Drama",$G181="Drama"),1,0)</f>
        <v>0</v>
      </c>
      <c r="AB181" s="1">
        <f>IF(OR($B181="Documentary",$C181="Documentary",$D181="Documentary",$E181="Documentary",$F181="Documentary",$G181="Documentary"),1,0)</f>
        <v>0</v>
      </c>
      <c r="AC181" s="1">
        <f>IF(OR($B181="Romance",$C181="Romance",$D181="Romance",$E181="Romance",$F181="Romance",$G181="Romance"),1,0)</f>
        <v>1</v>
      </c>
      <c r="AD181" s="1">
        <f>IF(OR($B181="Family",$C181="Family",$D181="Family",$E181="Family",$F181="Family",$G181="Family"),1,0)</f>
        <v>0</v>
      </c>
      <c r="AE181" s="1">
        <f>IF($J181="PG",1,0)</f>
        <v>0</v>
      </c>
      <c r="AF181" s="1">
        <f>IF($J181="PG-13",1,0)</f>
        <v>1</v>
      </c>
      <c r="AG181" s="1">
        <f>IF($J181="R",1,0)</f>
        <v>0</v>
      </c>
      <c r="AH181" s="1">
        <f>IF($J181="Non-US",1,0)</f>
        <v>0</v>
      </c>
    </row>
    <row r="182" spans="1:34" x14ac:dyDescent="0.25">
      <c r="A182" s="4" t="s">
        <v>108</v>
      </c>
      <c r="B182" s="4" t="s">
        <v>8</v>
      </c>
      <c r="C182" s="4" t="s">
        <v>4</v>
      </c>
      <c r="D182" s="4" t="s">
        <v>5</v>
      </c>
      <c r="E182" s="4" t="s">
        <v>51</v>
      </c>
      <c r="F182" s="4" t="s">
        <v>6</v>
      </c>
      <c r="G182" s="4"/>
      <c r="H182" s="4"/>
      <c r="I182">
        <v>35</v>
      </c>
      <c r="J182" s="4" t="s">
        <v>107</v>
      </c>
      <c r="K182">
        <v>3000000</v>
      </c>
      <c r="L182" s="4" t="s">
        <v>106</v>
      </c>
      <c r="M182" s="4" t="s">
        <v>45</v>
      </c>
      <c r="N182">
        <v>7</v>
      </c>
      <c r="O182">
        <v>2675</v>
      </c>
      <c r="P182">
        <v>17025177</v>
      </c>
      <c r="Q182" s="3">
        <v>36987</v>
      </c>
      <c r="R182">
        <f>MONTH(Q182)</f>
        <v>4</v>
      </c>
      <c r="S182" s="2">
        <v>10245716</v>
      </c>
      <c r="T182" s="1">
        <f>I182</f>
        <v>35</v>
      </c>
      <c r="U182" s="1">
        <f>O182</f>
        <v>2675</v>
      </c>
      <c r="V182" s="1">
        <f>K182</f>
        <v>3000000</v>
      </c>
      <c r="W182" s="1">
        <f>IF(OR(R182=1,R182=12, R182=11),1,0)</f>
        <v>0</v>
      </c>
      <c r="X182" s="1">
        <f>IF(OR(R182=5, R182=6,R182=7),1,0)</f>
        <v>0</v>
      </c>
      <c r="Y182" s="1">
        <f>IF(OR(B182="Action",C182="Action", D182="Action",E182="Action",F182="Action",G182="Action"),1,0)</f>
        <v>1</v>
      </c>
      <c r="Z182" s="1">
        <f>IF(OR($B182="Comedy",$C182="Comedy",$D182="Comedy",$E182="Comedy",$F182="Comedy",$G182="Comedy"),1,0)</f>
        <v>0</v>
      </c>
      <c r="AA182" s="1">
        <f>IF(OR($B182="Drama",$C182="Drama",$D182="Drama",$E182="Drama",$F182="Drama",$G182="Drama"),1,0)</f>
        <v>0</v>
      </c>
      <c r="AB182" s="1">
        <f>IF(OR($B182="Documentary",$C182="Documentary",$D182="Documentary",$E182="Documentary",$F182="Documentary",$G182="Documentary"),1,0)</f>
        <v>0</v>
      </c>
      <c r="AC182" s="1">
        <f>IF(OR($B182="Romance",$C182="Romance",$D182="Romance",$E182="Romance",$F182="Romance",$G182="Romance"),1,0)</f>
        <v>0</v>
      </c>
      <c r="AD182" s="1">
        <f>IF(OR($B182="Family",$C182="Family",$D182="Family",$E182="Family",$F182="Family",$G182="Family"),1,0)</f>
        <v>1</v>
      </c>
      <c r="AE182" s="1">
        <f>IF($J182="PG",1,0)</f>
        <v>0</v>
      </c>
      <c r="AF182" s="1">
        <f>IF($J182="PG-13",1,0)</f>
        <v>0</v>
      </c>
      <c r="AG182" s="1">
        <f>IF($J182="R",1,0)</f>
        <v>0</v>
      </c>
      <c r="AH182" s="1">
        <f>IF($J182="Non-US",1,0)</f>
        <v>0</v>
      </c>
    </row>
    <row r="183" spans="1:34" x14ac:dyDescent="0.25">
      <c r="A183" s="4" t="s">
        <v>29</v>
      </c>
      <c r="B183" s="4" t="s">
        <v>13</v>
      </c>
      <c r="C183" s="4" t="s">
        <v>19</v>
      </c>
      <c r="D183" s="4"/>
      <c r="E183" s="4"/>
      <c r="F183" s="4"/>
      <c r="G183" s="4"/>
      <c r="H183" s="4"/>
      <c r="I183">
        <v>71</v>
      </c>
      <c r="J183" s="4" t="s">
        <v>12</v>
      </c>
      <c r="K183">
        <v>45000000</v>
      </c>
      <c r="L183" s="4" t="s">
        <v>28</v>
      </c>
      <c r="M183" s="4" t="s">
        <v>27</v>
      </c>
      <c r="N183">
        <v>10</v>
      </c>
      <c r="O183">
        <v>2675</v>
      </c>
      <c r="P183">
        <v>32129968</v>
      </c>
      <c r="Q183" s="3">
        <v>37043</v>
      </c>
      <c r="R183">
        <f>MONTH(Q183)</f>
        <v>6</v>
      </c>
      <c r="S183" s="2">
        <v>16921303</v>
      </c>
      <c r="T183" s="1">
        <f>I183</f>
        <v>71</v>
      </c>
      <c r="U183" s="1">
        <f>O183</f>
        <v>2675</v>
      </c>
      <c r="V183" s="1">
        <f>K183</f>
        <v>45000000</v>
      </c>
      <c r="W183" s="1">
        <f>IF(OR(R183=1,R183=12, R183=11),1,0)</f>
        <v>0</v>
      </c>
      <c r="X183" s="1">
        <f>IF(OR(R183=5, R183=6,R183=7),1,0)</f>
        <v>1</v>
      </c>
      <c r="Y183" s="1">
        <f>IF(OR(B183="Action",C183="Action", D183="Action",E183="Action",F183="Action",G183="Action"),1,0)</f>
        <v>0</v>
      </c>
      <c r="Z183" s="1">
        <f>IF(OR($B183="Comedy",$C183="Comedy",$D183="Comedy",$E183="Comedy",$F183="Comedy",$G183="Comedy"),1,0)</f>
        <v>1</v>
      </c>
      <c r="AA183" s="1">
        <f>IF(OR($B183="Drama",$C183="Drama",$D183="Drama",$E183="Drama",$F183="Drama",$G183="Drama"),1,0)</f>
        <v>0</v>
      </c>
      <c r="AB183" s="1">
        <f>IF(OR($B183="Documentary",$C183="Documentary",$D183="Documentary",$E183="Documentary",$F183="Documentary",$G183="Documentary"),1,0)</f>
        <v>0</v>
      </c>
      <c r="AC183" s="1">
        <f>IF(OR($B183="Romance",$C183="Romance",$D183="Romance",$E183="Romance",$F183="Romance",$G183="Romance"),1,0)</f>
        <v>0</v>
      </c>
      <c r="AD183" s="1">
        <f>IF(OR($B183="Family",$C183="Family",$D183="Family",$E183="Family",$F183="Family",$G183="Family"),1,0)</f>
        <v>0</v>
      </c>
      <c r="AE183" s="1">
        <f>IF($J183="PG",1,0)</f>
        <v>0</v>
      </c>
      <c r="AF183" s="1">
        <f>IF($J183="PG-13",1,0)</f>
        <v>1</v>
      </c>
      <c r="AG183" s="1">
        <f>IF($J183="R",1,0)</f>
        <v>0</v>
      </c>
      <c r="AH183" s="1">
        <f>IF($J183="Non-US",1,0)</f>
        <v>0</v>
      </c>
    </row>
    <row r="184" spans="1:34" x14ac:dyDescent="0.25">
      <c r="A184" s="4" t="s">
        <v>21</v>
      </c>
      <c r="B184" s="4" t="s">
        <v>4</v>
      </c>
      <c r="C184" s="4" t="s">
        <v>20</v>
      </c>
      <c r="D184" s="4" t="s">
        <v>19</v>
      </c>
      <c r="E184" s="4"/>
      <c r="F184" s="4"/>
      <c r="G184" s="4"/>
      <c r="H184" s="4" t="s">
        <v>18</v>
      </c>
      <c r="I184">
        <v>155</v>
      </c>
      <c r="J184" s="4" t="s">
        <v>17</v>
      </c>
      <c r="K184">
        <v>80000000</v>
      </c>
      <c r="L184" s="4" t="s">
        <v>16</v>
      </c>
      <c r="M184" s="4" t="s">
        <v>15</v>
      </c>
      <c r="N184">
        <v>12</v>
      </c>
      <c r="O184">
        <v>2678</v>
      </c>
      <c r="P184">
        <v>69735657</v>
      </c>
      <c r="Q184" s="3">
        <v>37050</v>
      </c>
      <c r="R184">
        <f>MONTH(Q184)</f>
        <v>6</v>
      </c>
      <c r="S184" s="2">
        <v>27053729</v>
      </c>
      <c r="T184" s="1">
        <f>I184</f>
        <v>155</v>
      </c>
      <c r="U184" s="1">
        <f>O184</f>
        <v>2678</v>
      </c>
      <c r="V184" s="1">
        <f>K184</f>
        <v>80000000</v>
      </c>
      <c r="W184" s="1">
        <f>IF(OR(R184=1,R184=12, R184=11),1,0)</f>
        <v>0</v>
      </c>
      <c r="X184" s="1">
        <f>IF(OR(R184=5, R184=6,R184=7),1,0)</f>
        <v>1</v>
      </c>
      <c r="Y184" s="1">
        <f>IF(OR(B184="Action",C184="Action", D184="Action",E184="Action",F184="Action",G184="Action"),1,0)</f>
        <v>1</v>
      </c>
      <c r="Z184" s="1">
        <f>IF(OR($B184="Comedy",$C184="Comedy",$D184="Comedy",$E184="Comedy",$F184="Comedy",$G184="Comedy"),1,0)</f>
        <v>0</v>
      </c>
      <c r="AA184" s="1">
        <f>IF(OR($B184="Drama",$C184="Drama",$D184="Drama",$E184="Drama",$F184="Drama",$G184="Drama"),1,0)</f>
        <v>0</v>
      </c>
      <c r="AB184" s="1">
        <f>IF(OR($B184="Documentary",$C184="Documentary",$D184="Documentary",$E184="Documentary",$F184="Documentary",$G184="Documentary"),1,0)</f>
        <v>0</v>
      </c>
      <c r="AC184" s="1">
        <f>IF(OR($B184="Romance",$C184="Romance",$D184="Romance",$E184="Romance",$F184="Romance",$G184="Romance"),1,0)</f>
        <v>0</v>
      </c>
      <c r="AD184" s="1">
        <f>IF(OR($B184="Family",$C184="Family",$D184="Family",$E184="Family",$F184="Family",$G184="Family"),1,0)</f>
        <v>0</v>
      </c>
      <c r="AE184" s="1">
        <f>IF($J184="PG",1,0)</f>
        <v>0</v>
      </c>
      <c r="AF184" s="1">
        <f>IF($J184="PG-13",1,0)</f>
        <v>0</v>
      </c>
      <c r="AG184" s="1">
        <f>IF($J184="R",1,0)</f>
        <v>1</v>
      </c>
      <c r="AH184" s="1">
        <f>IF($J184="Non-US",1,0)</f>
        <v>0</v>
      </c>
    </row>
    <row r="185" spans="1:34" x14ac:dyDescent="0.25">
      <c r="A185" s="4" t="s">
        <v>266</v>
      </c>
      <c r="B185" s="4" t="s">
        <v>7</v>
      </c>
      <c r="C185" s="4" t="s">
        <v>4</v>
      </c>
      <c r="D185" s="4" t="s">
        <v>20</v>
      </c>
      <c r="E185" s="4"/>
      <c r="F185" s="4"/>
      <c r="G185" s="4"/>
      <c r="H185" s="4" t="s">
        <v>93</v>
      </c>
      <c r="I185">
        <v>139</v>
      </c>
      <c r="J185" s="4" t="s">
        <v>12</v>
      </c>
      <c r="K185">
        <v>75000000</v>
      </c>
      <c r="L185" s="4" t="s">
        <v>265</v>
      </c>
      <c r="M185" s="4" t="s">
        <v>45</v>
      </c>
      <c r="N185">
        <v>9</v>
      </c>
      <c r="O185">
        <v>2703</v>
      </c>
      <c r="P185">
        <v>17442761</v>
      </c>
      <c r="Q185" s="3">
        <v>36840</v>
      </c>
      <c r="R185">
        <f>MONTH(Q185)</f>
        <v>11</v>
      </c>
      <c r="S185" s="2">
        <v>10698146</v>
      </c>
      <c r="T185" s="1">
        <f>I185</f>
        <v>139</v>
      </c>
      <c r="U185" s="1">
        <f>O185</f>
        <v>2703</v>
      </c>
      <c r="V185" s="1">
        <f>K185</f>
        <v>75000000</v>
      </c>
      <c r="W185" s="1">
        <f>IF(OR(R185=1,R185=12, R185=11),1,0)</f>
        <v>1</v>
      </c>
      <c r="X185" s="1">
        <f>IF(OR(R185=5, R185=6,R185=7),1,0)</f>
        <v>0</v>
      </c>
      <c r="Y185" s="1">
        <f>IF(OR(B185="Action",C185="Action", D185="Action",E185="Action",F185="Action",G185="Action"),1,0)</f>
        <v>1</v>
      </c>
      <c r="Z185" s="1">
        <f>IF(OR($B185="Comedy",$C185="Comedy",$D185="Comedy",$E185="Comedy",$F185="Comedy",$G185="Comedy"),1,0)</f>
        <v>0</v>
      </c>
      <c r="AA185" s="1">
        <f>IF(OR($B185="Drama",$C185="Drama",$D185="Drama",$E185="Drama",$F185="Drama",$G185="Drama"),1,0)</f>
        <v>0</v>
      </c>
      <c r="AB185" s="1">
        <f>IF(OR($B185="Documentary",$C185="Documentary",$D185="Documentary",$E185="Documentary",$F185="Documentary",$G185="Documentary"),1,0)</f>
        <v>0</v>
      </c>
      <c r="AC185" s="1">
        <f>IF(OR($B185="Romance",$C185="Romance",$D185="Romance",$E185="Romance",$F185="Romance",$G185="Romance"),1,0)</f>
        <v>0</v>
      </c>
      <c r="AD185" s="1">
        <f>IF(OR($B185="Family",$C185="Family",$D185="Family",$E185="Family",$F185="Family",$G185="Family"),1,0)</f>
        <v>0</v>
      </c>
      <c r="AE185" s="1">
        <f>IF($J185="PG",1,0)</f>
        <v>0</v>
      </c>
      <c r="AF185" s="1">
        <f>IF($J185="PG-13",1,0)</f>
        <v>1</v>
      </c>
      <c r="AG185" s="1">
        <f>IF($J185="R",1,0)</f>
        <v>0</v>
      </c>
      <c r="AH185" s="1">
        <f>IF($J185="Non-US",1,0)</f>
        <v>0</v>
      </c>
    </row>
    <row r="186" spans="1:34" x14ac:dyDescent="0.25">
      <c r="A186" s="4" t="s">
        <v>250</v>
      </c>
      <c r="B186" s="4" t="s">
        <v>13</v>
      </c>
      <c r="C186" s="4" t="s">
        <v>51</v>
      </c>
      <c r="D186" s="4"/>
      <c r="E186" s="4"/>
      <c r="F186" s="4"/>
      <c r="G186" s="4"/>
      <c r="H186" s="4" t="s">
        <v>249</v>
      </c>
      <c r="I186">
        <v>78</v>
      </c>
      <c r="J186" s="4" t="s">
        <v>107</v>
      </c>
      <c r="K186">
        <v>85000000</v>
      </c>
      <c r="L186" s="4" t="s">
        <v>1</v>
      </c>
      <c r="M186" s="4" t="s">
        <v>0</v>
      </c>
      <c r="N186">
        <v>20</v>
      </c>
      <c r="O186">
        <v>2704</v>
      </c>
      <c r="P186">
        <v>66856532</v>
      </c>
      <c r="Q186" s="3">
        <v>36852</v>
      </c>
      <c r="R186">
        <f>MONTH(Q186)</f>
        <v>11</v>
      </c>
      <c r="S186" s="2">
        <v>6352745</v>
      </c>
      <c r="T186" s="1">
        <f>I186</f>
        <v>78</v>
      </c>
      <c r="U186" s="1">
        <f>O186</f>
        <v>2704</v>
      </c>
      <c r="V186" s="1">
        <f>K186</f>
        <v>85000000</v>
      </c>
      <c r="W186" s="1">
        <f>IF(OR(R186=1,R186=12, R186=11),1,0)</f>
        <v>1</v>
      </c>
      <c r="X186" s="1">
        <f>IF(OR(R186=5, R186=6,R186=7),1,0)</f>
        <v>0</v>
      </c>
      <c r="Y186" s="1">
        <f>IF(OR(B186="Action",C186="Action", D186="Action",E186="Action",F186="Action",G186="Action"),1,0)</f>
        <v>0</v>
      </c>
      <c r="Z186" s="1">
        <f>IF(OR($B186="Comedy",$C186="Comedy",$D186="Comedy",$E186="Comedy",$F186="Comedy",$G186="Comedy"),1,0)</f>
        <v>1</v>
      </c>
      <c r="AA186" s="1">
        <f>IF(OR($B186="Drama",$C186="Drama",$D186="Drama",$E186="Drama",$F186="Drama",$G186="Drama"),1,0)</f>
        <v>0</v>
      </c>
      <c r="AB186" s="1">
        <f>IF(OR($B186="Documentary",$C186="Documentary",$D186="Documentary",$E186="Documentary",$F186="Documentary",$G186="Documentary"),1,0)</f>
        <v>0</v>
      </c>
      <c r="AC186" s="1">
        <f>IF(OR($B186="Romance",$C186="Romance",$D186="Romance",$E186="Romance",$F186="Romance",$G186="Romance"),1,0)</f>
        <v>0</v>
      </c>
      <c r="AD186" s="1">
        <f>IF(OR($B186="Family",$C186="Family",$D186="Family",$E186="Family",$F186="Family",$G186="Family"),1,0)</f>
        <v>1</v>
      </c>
      <c r="AE186" s="1">
        <f>IF($J186="PG",1,0)</f>
        <v>0</v>
      </c>
      <c r="AF186" s="1">
        <f>IF($J186="PG-13",1,0)</f>
        <v>0</v>
      </c>
      <c r="AG186" s="1">
        <f>IF($J186="R",1,0)</f>
        <v>0</v>
      </c>
      <c r="AH186" s="1">
        <f>IF($J186="Non-US",1,0)</f>
        <v>0</v>
      </c>
    </row>
    <row r="187" spans="1:34" x14ac:dyDescent="0.25">
      <c r="A187" s="4" t="s">
        <v>237</v>
      </c>
      <c r="B187" s="4" t="s">
        <v>4</v>
      </c>
      <c r="C187" s="4" t="s">
        <v>24</v>
      </c>
      <c r="D187" s="4" t="s">
        <v>20</v>
      </c>
      <c r="E187" s="4"/>
      <c r="F187" s="4"/>
      <c r="G187" s="4"/>
      <c r="H187" s="4" t="s">
        <v>236</v>
      </c>
      <c r="I187">
        <v>141</v>
      </c>
      <c r="J187" s="4" t="s">
        <v>17</v>
      </c>
      <c r="K187">
        <v>65000000</v>
      </c>
      <c r="L187" s="4" t="s">
        <v>235</v>
      </c>
      <c r="M187" s="4" t="s">
        <v>15</v>
      </c>
      <c r="N187">
        <v>10</v>
      </c>
      <c r="O187">
        <v>2705</v>
      </c>
      <c r="P187">
        <v>32508678</v>
      </c>
      <c r="Q187" s="3">
        <v>36868</v>
      </c>
      <c r="R187">
        <f>MONTH(Q187)</f>
        <v>12</v>
      </c>
      <c r="S187" s="2">
        <v>13388526</v>
      </c>
      <c r="T187" s="1">
        <f>I187</f>
        <v>141</v>
      </c>
      <c r="U187" s="1">
        <f>O187</f>
        <v>2705</v>
      </c>
      <c r="V187" s="1">
        <f>K187</f>
        <v>65000000</v>
      </c>
      <c r="W187" s="1">
        <f>IF(OR(R187=1,R187=12, R187=11),1,0)</f>
        <v>1</v>
      </c>
      <c r="X187" s="1">
        <f>IF(OR(R187=5, R187=6,R187=7),1,0)</f>
        <v>0</v>
      </c>
      <c r="Y187" s="1">
        <f>IF(OR(B187="Action",C187="Action", D187="Action",E187="Action",F187="Action",G187="Action"),1,0)</f>
        <v>1</v>
      </c>
      <c r="Z187" s="1">
        <f>IF(OR($B187="Comedy",$C187="Comedy",$D187="Comedy",$E187="Comedy",$F187="Comedy",$G187="Comedy"),1,0)</f>
        <v>0</v>
      </c>
      <c r="AA187" s="1">
        <f>IF(OR($B187="Drama",$C187="Drama",$D187="Drama",$E187="Drama",$F187="Drama",$G187="Drama"),1,0)</f>
        <v>1</v>
      </c>
      <c r="AB187" s="1">
        <f>IF(OR($B187="Documentary",$C187="Documentary",$D187="Documentary",$E187="Documentary",$F187="Documentary",$G187="Documentary"),1,0)</f>
        <v>0</v>
      </c>
      <c r="AC187" s="1">
        <f>IF(OR($B187="Romance",$C187="Romance",$D187="Romance",$E187="Romance",$F187="Romance",$G187="Romance"),1,0)</f>
        <v>0</v>
      </c>
      <c r="AD187" s="1">
        <f>IF(OR($B187="Family",$C187="Family",$D187="Family",$E187="Family",$F187="Family",$G187="Family"),1,0)</f>
        <v>0</v>
      </c>
      <c r="AE187" s="1">
        <f>IF($J187="PG",1,0)</f>
        <v>0</v>
      </c>
      <c r="AF187" s="1">
        <f>IF($J187="PG-13",1,0)</f>
        <v>0</v>
      </c>
      <c r="AG187" s="1">
        <f>IF($J187="R",1,0)</f>
        <v>1</v>
      </c>
      <c r="AH187" s="1">
        <f>IF($J187="Non-US",1,0)</f>
        <v>0</v>
      </c>
    </row>
    <row r="188" spans="1:34" x14ac:dyDescent="0.25">
      <c r="A188" s="4" t="s">
        <v>253</v>
      </c>
      <c r="B188" s="4" t="s">
        <v>24</v>
      </c>
      <c r="C188" s="4" t="s">
        <v>6</v>
      </c>
      <c r="D188" s="4" t="s">
        <v>20</v>
      </c>
      <c r="E188" s="4"/>
      <c r="F188" s="4"/>
      <c r="G188" s="4"/>
      <c r="H188" s="4" t="s">
        <v>119</v>
      </c>
      <c r="I188">
        <v>255</v>
      </c>
      <c r="J188" s="4" t="s">
        <v>12</v>
      </c>
      <c r="K188">
        <v>73200000</v>
      </c>
      <c r="L188" s="4" t="s">
        <v>252</v>
      </c>
      <c r="M188" s="4" t="s">
        <v>251</v>
      </c>
      <c r="N188">
        <v>17</v>
      </c>
      <c r="O188">
        <v>2708</v>
      </c>
      <c r="P188">
        <v>94875945</v>
      </c>
      <c r="Q188" s="3">
        <v>36852</v>
      </c>
      <c r="R188">
        <f>MONTH(Q188)</f>
        <v>11</v>
      </c>
      <c r="S188" s="2">
        <v>15679858</v>
      </c>
      <c r="T188" s="1">
        <f>I188</f>
        <v>255</v>
      </c>
      <c r="U188" s="1">
        <f>O188</f>
        <v>2708</v>
      </c>
      <c r="V188" s="1">
        <f>K188</f>
        <v>73200000</v>
      </c>
      <c r="W188" s="1">
        <f>IF(OR(R188=1,R188=12, R188=11),1,0)</f>
        <v>1</v>
      </c>
      <c r="X188" s="1">
        <f>IF(OR(R188=5, R188=6,R188=7),1,0)</f>
        <v>0</v>
      </c>
      <c r="Y188" s="1">
        <f>IF(OR(B188="Action",C188="Action", D188="Action",E188="Action",F188="Action",G188="Action"),1,0)</f>
        <v>0</v>
      </c>
      <c r="Z188" s="1">
        <f>IF(OR($B188="Comedy",$C188="Comedy",$D188="Comedy",$E188="Comedy",$F188="Comedy",$G188="Comedy"),1,0)</f>
        <v>0</v>
      </c>
      <c r="AA188" s="1">
        <f>IF(OR($B188="Drama",$C188="Drama",$D188="Drama",$E188="Drama",$F188="Drama",$G188="Drama"),1,0)</f>
        <v>1</v>
      </c>
      <c r="AB188" s="1">
        <f>IF(OR($B188="Documentary",$C188="Documentary",$D188="Documentary",$E188="Documentary",$F188="Documentary",$G188="Documentary"),1,0)</f>
        <v>0</v>
      </c>
      <c r="AC188" s="1">
        <f>IF(OR($B188="Romance",$C188="Romance",$D188="Romance",$E188="Romance",$F188="Romance",$G188="Romance"),1,0)</f>
        <v>0</v>
      </c>
      <c r="AD188" s="1">
        <f>IF(OR($B188="Family",$C188="Family",$D188="Family",$E188="Family",$F188="Family",$G188="Family"),1,0)</f>
        <v>0</v>
      </c>
      <c r="AE188" s="1">
        <f>IF($J188="PG",1,0)</f>
        <v>0</v>
      </c>
      <c r="AF188" s="1">
        <f>IF($J188="PG-13",1,0)</f>
        <v>1</v>
      </c>
      <c r="AG188" s="1">
        <f>IF($J188="R",1,0)</f>
        <v>0</v>
      </c>
      <c r="AH188" s="1">
        <f>IF($J188="Non-US",1,0)</f>
        <v>0</v>
      </c>
    </row>
    <row r="189" spans="1:34" x14ac:dyDescent="0.25">
      <c r="A189" s="4" t="s">
        <v>419</v>
      </c>
      <c r="B189" s="4" t="s">
        <v>4</v>
      </c>
      <c r="C189" s="4" t="s">
        <v>5</v>
      </c>
      <c r="D189" s="4" t="s">
        <v>13</v>
      </c>
      <c r="E189" s="4" t="s">
        <v>198</v>
      </c>
      <c r="F189" s="4"/>
      <c r="G189" s="4"/>
      <c r="H189" s="4" t="s">
        <v>69</v>
      </c>
      <c r="I189">
        <v>159</v>
      </c>
      <c r="J189" s="4" t="s">
        <v>12</v>
      </c>
      <c r="K189">
        <v>55000000</v>
      </c>
      <c r="L189" s="4" t="s">
        <v>418</v>
      </c>
      <c r="M189" s="4" t="s">
        <v>0</v>
      </c>
      <c r="N189">
        <v>17</v>
      </c>
      <c r="O189">
        <v>2711</v>
      </c>
      <c r="P189">
        <v>56857350</v>
      </c>
      <c r="Q189" s="3">
        <v>36672</v>
      </c>
      <c r="R189">
        <f>MONTH(Q189)</f>
        <v>5</v>
      </c>
      <c r="S189" s="2">
        <v>23266334</v>
      </c>
      <c r="T189" s="1">
        <f>I189</f>
        <v>159</v>
      </c>
      <c r="U189" s="1">
        <f>O189</f>
        <v>2711</v>
      </c>
      <c r="V189" s="1">
        <f>K189</f>
        <v>55000000</v>
      </c>
      <c r="W189" s="1">
        <f>IF(OR(R189=1,R189=12, R189=11),1,0)</f>
        <v>0</v>
      </c>
      <c r="X189" s="1">
        <f>IF(OR(R189=5, R189=6,R189=7),1,0)</f>
        <v>1</v>
      </c>
      <c r="Y189" s="1">
        <f>IF(OR(B189="Action",C189="Action", D189="Action",E189="Action",F189="Action",G189="Action"),1,0)</f>
        <v>1</v>
      </c>
      <c r="Z189" s="1">
        <f>IF(OR($B189="Comedy",$C189="Comedy",$D189="Comedy",$E189="Comedy",$F189="Comedy",$G189="Comedy"),1,0)</f>
        <v>1</v>
      </c>
      <c r="AA189" s="1">
        <f>IF(OR($B189="Drama",$C189="Drama",$D189="Drama",$E189="Drama",$F189="Drama",$G189="Drama"),1,0)</f>
        <v>0</v>
      </c>
      <c r="AB189" s="1">
        <f>IF(OR($B189="Documentary",$C189="Documentary",$D189="Documentary",$E189="Documentary",$F189="Documentary",$G189="Documentary"),1,0)</f>
        <v>0</v>
      </c>
      <c r="AC189" s="1">
        <f>IF(OR($B189="Romance",$C189="Romance",$D189="Romance",$E189="Romance",$F189="Romance",$G189="Romance"),1,0)</f>
        <v>0</v>
      </c>
      <c r="AD189" s="1">
        <f>IF(OR($B189="Family",$C189="Family",$D189="Family",$E189="Family",$F189="Family",$G189="Family"),1,0)</f>
        <v>0</v>
      </c>
      <c r="AE189" s="1">
        <f>IF($J189="PG",1,0)</f>
        <v>0</v>
      </c>
      <c r="AF189" s="1">
        <f>IF($J189="PG-13",1,0)</f>
        <v>1</v>
      </c>
      <c r="AG189" s="1">
        <f>IF($J189="R",1,0)</f>
        <v>0</v>
      </c>
      <c r="AH189" s="1">
        <f>IF($J189="Non-US",1,0)</f>
        <v>0</v>
      </c>
    </row>
    <row r="190" spans="1:34" x14ac:dyDescent="0.25">
      <c r="A190" s="4" t="s">
        <v>514</v>
      </c>
      <c r="B190" s="4" t="s">
        <v>8</v>
      </c>
      <c r="C190" s="4" t="s">
        <v>13</v>
      </c>
      <c r="D190" s="4" t="s">
        <v>51</v>
      </c>
      <c r="E190" s="4"/>
      <c r="F190" s="4"/>
      <c r="G190" s="4"/>
      <c r="H190" s="4" t="s">
        <v>32</v>
      </c>
      <c r="I190">
        <v>77</v>
      </c>
      <c r="J190" s="4" t="s">
        <v>107</v>
      </c>
      <c r="K190">
        <v>20000000</v>
      </c>
      <c r="L190" s="4" t="s">
        <v>172</v>
      </c>
      <c r="M190" s="4" t="s">
        <v>0</v>
      </c>
      <c r="N190">
        <v>23</v>
      </c>
      <c r="O190">
        <v>2723</v>
      </c>
      <c r="P190">
        <v>45554533</v>
      </c>
      <c r="Q190" s="3">
        <v>36567</v>
      </c>
      <c r="R190">
        <f>MONTH(Q190)</f>
        <v>2</v>
      </c>
      <c r="S190" s="2">
        <v>11795034</v>
      </c>
      <c r="T190" s="1">
        <f>I190</f>
        <v>77</v>
      </c>
      <c r="U190" s="1">
        <f>O190</f>
        <v>2723</v>
      </c>
      <c r="V190" s="1">
        <f>K190</f>
        <v>20000000</v>
      </c>
      <c r="W190" s="1">
        <f>IF(OR(R190=1,R190=12, R190=11),1,0)</f>
        <v>0</v>
      </c>
      <c r="X190" s="1">
        <f>IF(OR(R190=5, R190=6,R190=7),1,0)</f>
        <v>0</v>
      </c>
      <c r="Y190" s="1">
        <f>IF(OR(B190="Action",C190="Action", D190="Action",E190="Action",F190="Action",G190="Action"),1,0)</f>
        <v>0</v>
      </c>
      <c r="Z190" s="1">
        <f>IF(OR($B190="Comedy",$C190="Comedy",$D190="Comedy",$E190="Comedy",$F190="Comedy",$G190="Comedy"),1,0)</f>
        <v>1</v>
      </c>
      <c r="AA190" s="1">
        <f>IF(OR($B190="Drama",$C190="Drama",$D190="Drama",$E190="Drama",$F190="Drama",$G190="Drama"),1,0)</f>
        <v>0</v>
      </c>
      <c r="AB190" s="1">
        <f>IF(OR($B190="Documentary",$C190="Documentary",$D190="Documentary",$E190="Documentary",$F190="Documentary",$G190="Documentary"),1,0)</f>
        <v>0</v>
      </c>
      <c r="AC190" s="1">
        <f>IF(OR($B190="Romance",$C190="Romance",$D190="Romance",$E190="Romance",$F190="Romance",$G190="Romance"),1,0)</f>
        <v>0</v>
      </c>
      <c r="AD190" s="1">
        <f>IF(OR($B190="Family",$C190="Family",$D190="Family",$E190="Family",$F190="Family",$G190="Family"),1,0)</f>
        <v>1</v>
      </c>
      <c r="AE190" s="1">
        <f>IF($J190="PG",1,0)</f>
        <v>0</v>
      </c>
      <c r="AF190" s="1">
        <f>IF($J190="PG-13",1,0)</f>
        <v>0</v>
      </c>
      <c r="AG190" s="1">
        <f>IF($J190="R",1,0)</f>
        <v>0</v>
      </c>
      <c r="AH190" s="1">
        <f>IF($J190="Non-US",1,0)</f>
        <v>0</v>
      </c>
    </row>
    <row r="191" spans="1:34" x14ac:dyDescent="0.25">
      <c r="A191" s="4" t="s">
        <v>402</v>
      </c>
      <c r="B191" s="4" t="s">
        <v>8</v>
      </c>
      <c r="C191" s="4" t="s">
        <v>4</v>
      </c>
      <c r="D191" s="4" t="s">
        <v>7</v>
      </c>
      <c r="E191" s="4" t="s">
        <v>5</v>
      </c>
      <c r="F191" s="4"/>
      <c r="G191" s="4"/>
      <c r="H191" s="4" t="s">
        <v>401</v>
      </c>
      <c r="I191">
        <v>144</v>
      </c>
      <c r="J191" s="4" t="s">
        <v>2</v>
      </c>
      <c r="K191">
        <v>75000000</v>
      </c>
      <c r="L191" s="4" t="s">
        <v>133</v>
      </c>
      <c r="M191" s="4" t="s">
        <v>313</v>
      </c>
      <c r="N191">
        <v>8</v>
      </c>
      <c r="O191">
        <v>2734</v>
      </c>
      <c r="P191">
        <v>22597888</v>
      </c>
      <c r="Q191" s="3">
        <v>36693</v>
      </c>
      <c r="R191">
        <f>MONTH(Q191)</f>
        <v>6</v>
      </c>
      <c r="S191" s="2">
        <v>13156949</v>
      </c>
      <c r="T191" s="1">
        <f>I191</f>
        <v>144</v>
      </c>
      <c r="U191" s="1">
        <f>O191</f>
        <v>2734</v>
      </c>
      <c r="V191" s="1">
        <f>K191</f>
        <v>75000000</v>
      </c>
      <c r="W191" s="1">
        <f>IF(OR(R191=1,R191=12, R191=11),1,0)</f>
        <v>0</v>
      </c>
      <c r="X191" s="1">
        <f>IF(OR(R191=5, R191=6,R191=7),1,0)</f>
        <v>1</v>
      </c>
      <c r="Y191" s="1">
        <f>IF(OR(B191="Action",C191="Action", D191="Action",E191="Action",F191="Action",G191="Action"),1,0)</f>
        <v>1</v>
      </c>
      <c r="Z191" s="1">
        <f>IF(OR($B191="Comedy",$C191="Comedy",$D191="Comedy",$E191="Comedy",$F191="Comedy",$G191="Comedy"),1,0)</f>
        <v>0</v>
      </c>
      <c r="AA191" s="1">
        <f>IF(OR($B191="Drama",$C191="Drama",$D191="Drama",$E191="Drama",$F191="Drama",$G191="Drama"),1,0)</f>
        <v>0</v>
      </c>
      <c r="AB191" s="1">
        <f>IF(OR($B191="Documentary",$C191="Documentary",$D191="Documentary",$E191="Documentary",$F191="Documentary",$G191="Documentary"),1,0)</f>
        <v>0</v>
      </c>
      <c r="AC191" s="1">
        <f>IF(OR($B191="Romance",$C191="Romance",$D191="Romance",$E191="Romance",$F191="Romance",$G191="Romance"),1,0)</f>
        <v>0</v>
      </c>
      <c r="AD191" s="1">
        <f>IF(OR($B191="Family",$C191="Family",$D191="Family",$E191="Family",$F191="Family",$G191="Family"),1,0)</f>
        <v>0</v>
      </c>
      <c r="AE191" s="1">
        <f>IF($J191="PG",1,0)</f>
        <v>1</v>
      </c>
      <c r="AF191" s="1">
        <f>IF($J191="PG-13",1,0)</f>
        <v>0</v>
      </c>
      <c r="AG191" s="1">
        <f>IF($J191="R",1,0)</f>
        <v>0</v>
      </c>
      <c r="AH191" s="1">
        <f>IF($J191="Non-US",1,0)</f>
        <v>0</v>
      </c>
    </row>
    <row r="192" spans="1:34" x14ac:dyDescent="0.25">
      <c r="A192" s="4" t="s">
        <v>335</v>
      </c>
      <c r="B192" s="4" t="s">
        <v>19</v>
      </c>
      <c r="C192" s="4" t="s">
        <v>104</v>
      </c>
      <c r="D192" s="4" t="s">
        <v>20</v>
      </c>
      <c r="E192" s="4"/>
      <c r="F192" s="4"/>
      <c r="G192" s="4"/>
      <c r="H192" s="4" t="s">
        <v>93</v>
      </c>
      <c r="I192">
        <v>110</v>
      </c>
      <c r="J192" s="4" t="s">
        <v>17</v>
      </c>
      <c r="K192">
        <v>33000000</v>
      </c>
      <c r="L192" s="4" t="s">
        <v>334</v>
      </c>
      <c r="M192" s="4" t="s">
        <v>206</v>
      </c>
      <c r="N192">
        <v>8</v>
      </c>
      <c r="O192">
        <v>2742</v>
      </c>
      <c r="P192">
        <v>28946615</v>
      </c>
      <c r="Q192" s="3">
        <v>36777</v>
      </c>
      <c r="R192">
        <f>MONTH(Q192)</f>
        <v>9</v>
      </c>
      <c r="S192" s="2">
        <v>11571215</v>
      </c>
      <c r="T192" s="1">
        <f>I192</f>
        <v>110</v>
      </c>
      <c r="U192" s="1">
        <f>O192</f>
        <v>2742</v>
      </c>
      <c r="V192" s="1">
        <f>K192</f>
        <v>33000000</v>
      </c>
      <c r="W192" s="1">
        <f>IF(OR(R192=1,R192=12, R192=11),1,0)</f>
        <v>0</v>
      </c>
      <c r="X192" s="1">
        <f>IF(OR(R192=5, R192=6,R192=7),1,0)</f>
        <v>0</v>
      </c>
      <c r="Y192" s="1">
        <f>IF(OR(B192="Action",C192="Action", D192="Action",E192="Action",F192="Action",G192="Action"),1,0)</f>
        <v>0</v>
      </c>
      <c r="Z192" s="1">
        <f>IF(OR($B192="Comedy",$C192="Comedy",$D192="Comedy",$E192="Comedy",$F192="Comedy",$G192="Comedy"),1,0)</f>
        <v>0</v>
      </c>
      <c r="AA192" s="1">
        <f>IF(OR($B192="Drama",$C192="Drama",$D192="Drama",$E192="Drama",$F192="Drama",$G192="Drama"),1,0)</f>
        <v>0</v>
      </c>
      <c r="AB192" s="1">
        <f>IF(OR($B192="Documentary",$C192="Documentary",$D192="Documentary",$E192="Documentary",$F192="Documentary",$G192="Documentary"),1,0)</f>
        <v>0</v>
      </c>
      <c r="AC192" s="1">
        <f>IF(OR($B192="Romance",$C192="Romance",$D192="Romance",$E192="Romance",$F192="Romance",$G192="Romance"),1,0)</f>
        <v>0</v>
      </c>
      <c r="AD192" s="1">
        <f>IF(OR($B192="Family",$C192="Family",$D192="Family",$E192="Family",$F192="Family",$G192="Family"),1,0)</f>
        <v>0</v>
      </c>
      <c r="AE192" s="1">
        <f>IF($J192="PG",1,0)</f>
        <v>0</v>
      </c>
      <c r="AF192" s="1">
        <f>IF($J192="PG-13",1,0)</f>
        <v>0</v>
      </c>
      <c r="AG192" s="1">
        <f>IF($J192="R",1,0)</f>
        <v>1</v>
      </c>
      <c r="AH192" s="1">
        <f>IF($J192="Non-US",1,0)</f>
        <v>0</v>
      </c>
    </row>
    <row r="193" spans="1:34" x14ac:dyDescent="0.25">
      <c r="A193" s="4" t="s">
        <v>132</v>
      </c>
      <c r="B193" s="4" t="s">
        <v>13</v>
      </c>
      <c r="C193" s="4" t="s">
        <v>19</v>
      </c>
      <c r="D193" s="4" t="s">
        <v>38</v>
      </c>
      <c r="E193" s="4"/>
      <c r="F193" s="4"/>
      <c r="G193" s="4"/>
      <c r="H193" s="4" t="s">
        <v>93</v>
      </c>
      <c r="I193">
        <v>118</v>
      </c>
      <c r="J193" s="4" t="s">
        <v>12</v>
      </c>
      <c r="K193">
        <v>40000000</v>
      </c>
      <c r="L193" s="4" t="s">
        <v>131</v>
      </c>
      <c r="M193" s="4" t="s">
        <v>130</v>
      </c>
      <c r="N193">
        <v>9</v>
      </c>
      <c r="O193">
        <v>2750</v>
      </c>
      <c r="P193">
        <v>40209747</v>
      </c>
      <c r="Q193" s="3">
        <v>36973</v>
      </c>
      <c r="R193">
        <f>MONTH(Q193)</f>
        <v>3</v>
      </c>
      <c r="S193" s="2">
        <v>15337492</v>
      </c>
      <c r="T193" s="1">
        <f>I193</f>
        <v>118</v>
      </c>
      <c r="U193" s="1">
        <f>O193</f>
        <v>2750</v>
      </c>
      <c r="V193" s="1">
        <f>K193</f>
        <v>40000000</v>
      </c>
      <c r="W193" s="1">
        <f>IF(OR(R193=1,R193=12, R193=11),1,0)</f>
        <v>0</v>
      </c>
      <c r="X193" s="1">
        <f>IF(OR(R193=5, R193=6,R193=7),1,0)</f>
        <v>0</v>
      </c>
      <c r="Y193" s="1">
        <f>IF(OR(B193="Action",C193="Action", D193="Action",E193="Action",F193="Action",G193="Action"),1,0)</f>
        <v>0</v>
      </c>
      <c r="Z193" s="1">
        <f>IF(OR($B193="Comedy",$C193="Comedy",$D193="Comedy",$E193="Comedy",$F193="Comedy",$G193="Comedy"),1,0)</f>
        <v>1</v>
      </c>
      <c r="AA193" s="1">
        <f>IF(OR($B193="Drama",$C193="Drama",$D193="Drama",$E193="Drama",$F193="Drama",$G193="Drama"),1,0)</f>
        <v>0</v>
      </c>
      <c r="AB193" s="1">
        <f>IF(OR($B193="Documentary",$C193="Documentary",$D193="Documentary",$E193="Documentary",$F193="Documentary",$G193="Documentary"),1,0)</f>
        <v>0</v>
      </c>
      <c r="AC193" s="1">
        <f>IF(OR($B193="Romance",$C193="Romance",$D193="Romance",$E193="Romance",$F193="Romance",$G193="Romance"),1,0)</f>
        <v>1</v>
      </c>
      <c r="AD193" s="1">
        <f>IF(OR($B193="Family",$C193="Family",$D193="Family",$E193="Family",$F193="Family",$G193="Family"),1,0)</f>
        <v>0</v>
      </c>
      <c r="AE193" s="1">
        <f>IF($J193="PG",1,0)</f>
        <v>0</v>
      </c>
      <c r="AF193" s="1">
        <f>IF($J193="PG-13",1,0)</f>
        <v>1</v>
      </c>
      <c r="AG193" s="1">
        <f>IF($J193="R",1,0)</f>
        <v>0</v>
      </c>
      <c r="AH193" s="1">
        <f>IF($J193="Non-US",1,0)</f>
        <v>0</v>
      </c>
    </row>
    <row r="194" spans="1:34" x14ac:dyDescent="0.25">
      <c r="A194" s="4" t="s">
        <v>358</v>
      </c>
      <c r="B194" s="4" t="s">
        <v>13</v>
      </c>
      <c r="C194" s="4" t="s">
        <v>70</v>
      </c>
      <c r="D194" s="4"/>
      <c r="E194" s="4"/>
      <c r="F194" s="4"/>
      <c r="G194" s="4"/>
      <c r="H194" s="4"/>
      <c r="I194">
        <v>123</v>
      </c>
      <c r="J194" s="4" t="s">
        <v>12</v>
      </c>
      <c r="K194">
        <v>50000000</v>
      </c>
      <c r="L194" s="4" t="s">
        <v>289</v>
      </c>
      <c r="M194" s="4" t="s">
        <v>45</v>
      </c>
      <c r="N194">
        <v>12</v>
      </c>
      <c r="O194">
        <v>2754</v>
      </c>
      <c r="P194">
        <v>44698478</v>
      </c>
      <c r="Q194" s="3">
        <v>36749</v>
      </c>
      <c r="R194">
        <f>MONTH(Q194)</f>
        <v>8</v>
      </c>
      <c r="S194" s="2">
        <v>16191112</v>
      </c>
      <c r="T194" s="1">
        <f>I194</f>
        <v>123</v>
      </c>
      <c r="U194" s="1">
        <f>O194</f>
        <v>2754</v>
      </c>
      <c r="V194" s="1">
        <f>K194</f>
        <v>50000000</v>
      </c>
      <c r="W194" s="1">
        <f>IF(OR(R194=1,R194=12, R194=11),1,0)</f>
        <v>0</v>
      </c>
      <c r="X194" s="1">
        <f>IF(OR(R194=5, R194=6,R194=7),1,0)</f>
        <v>0</v>
      </c>
      <c r="Y194" s="1">
        <f>IF(OR(B194="Action",C194="Action", D194="Action",E194="Action",F194="Action",G194="Action"),1,0)</f>
        <v>0</v>
      </c>
      <c r="Z194" s="1">
        <f>IF(OR($B194="Comedy",$C194="Comedy",$D194="Comedy",$E194="Comedy",$F194="Comedy",$G194="Comedy"),1,0)</f>
        <v>1</v>
      </c>
      <c r="AA194" s="1">
        <f>IF(OR($B194="Drama",$C194="Drama",$D194="Drama",$E194="Drama",$F194="Drama",$G194="Drama"),1,0)</f>
        <v>0</v>
      </c>
      <c r="AB194" s="1">
        <f>IF(OR($B194="Documentary",$C194="Documentary",$D194="Documentary",$E194="Documentary",$F194="Documentary",$G194="Documentary"),1,0)</f>
        <v>0</v>
      </c>
      <c r="AC194" s="1">
        <f>IF(OR($B194="Romance",$C194="Romance",$D194="Romance",$E194="Romance",$F194="Romance",$G194="Romance"),1,0)</f>
        <v>0</v>
      </c>
      <c r="AD194" s="1">
        <f>IF(OR($B194="Family",$C194="Family",$D194="Family",$E194="Family",$F194="Family",$G194="Family"),1,0)</f>
        <v>0</v>
      </c>
      <c r="AE194" s="1">
        <f>IF($J194="PG",1,0)</f>
        <v>0</v>
      </c>
      <c r="AF194" s="1">
        <f>IF($J194="PG-13",1,0)</f>
        <v>1</v>
      </c>
      <c r="AG194" s="1">
        <f>IF($J194="R",1,0)</f>
        <v>0</v>
      </c>
      <c r="AH194" s="1">
        <f>IF($J194="Non-US",1,0)</f>
        <v>0</v>
      </c>
    </row>
    <row r="195" spans="1:34" x14ac:dyDescent="0.25">
      <c r="A195" s="4" t="s">
        <v>201</v>
      </c>
      <c r="B195" s="4" t="s">
        <v>5</v>
      </c>
      <c r="C195" s="4" t="s">
        <v>24</v>
      </c>
      <c r="D195" s="4"/>
      <c r="E195" s="4"/>
      <c r="F195" s="4"/>
      <c r="G195" s="4"/>
      <c r="H195" s="4" t="s">
        <v>200</v>
      </c>
      <c r="I195">
        <v>214</v>
      </c>
      <c r="J195" s="4" t="s">
        <v>12</v>
      </c>
      <c r="K195">
        <v>90000000</v>
      </c>
      <c r="L195" s="4" t="s">
        <v>133</v>
      </c>
      <c r="M195" s="4" t="s">
        <v>40</v>
      </c>
      <c r="N195">
        <v>24</v>
      </c>
      <c r="O195">
        <v>2774</v>
      </c>
      <c r="P195">
        <v>233533234</v>
      </c>
      <c r="Q195" s="3">
        <v>36882</v>
      </c>
      <c r="R195">
        <f>MONTH(Q195)</f>
        <v>12</v>
      </c>
      <c r="S195" s="2">
        <v>69650725</v>
      </c>
      <c r="T195" s="1">
        <f>I195</f>
        <v>214</v>
      </c>
      <c r="U195" s="1">
        <f>O195</f>
        <v>2774</v>
      </c>
      <c r="V195" s="1">
        <f>K195</f>
        <v>90000000</v>
      </c>
      <c r="W195" s="1">
        <f>IF(OR(R195=1,R195=12, R195=11),1,0)</f>
        <v>1</v>
      </c>
      <c r="X195" s="1">
        <f>IF(OR(R195=5, R195=6,R195=7),1,0)</f>
        <v>0</v>
      </c>
      <c r="Y195" s="1">
        <f>IF(OR(B195="Action",C195="Action", D195="Action",E195="Action",F195="Action",G195="Action"),1,0)</f>
        <v>0</v>
      </c>
      <c r="Z195" s="1">
        <f>IF(OR($B195="Comedy",$C195="Comedy",$D195="Comedy",$E195="Comedy",$F195="Comedy",$G195="Comedy"),1,0)</f>
        <v>0</v>
      </c>
      <c r="AA195" s="1">
        <f>IF(OR($B195="Drama",$C195="Drama",$D195="Drama",$E195="Drama",$F195="Drama",$G195="Drama"),1,0)</f>
        <v>1</v>
      </c>
      <c r="AB195" s="1">
        <f>IF(OR($B195="Documentary",$C195="Documentary",$D195="Documentary",$E195="Documentary",$F195="Documentary",$G195="Documentary"),1,0)</f>
        <v>0</v>
      </c>
      <c r="AC195" s="1">
        <f>IF(OR($B195="Romance",$C195="Romance",$D195="Romance",$E195="Romance",$F195="Romance",$G195="Romance"),1,0)</f>
        <v>0</v>
      </c>
      <c r="AD195" s="1">
        <f>IF(OR($B195="Family",$C195="Family",$D195="Family",$E195="Family",$F195="Family",$G195="Family"),1,0)</f>
        <v>0</v>
      </c>
      <c r="AE195" s="1">
        <f>IF($J195="PG",1,0)</f>
        <v>0</v>
      </c>
      <c r="AF195" s="1">
        <f>IF($J195="PG-13",1,0)</f>
        <v>1</v>
      </c>
      <c r="AG195" s="1">
        <f>IF($J195="R",1,0)</f>
        <v>0</v>
      </c>
      <c r="AH195" s="1">
        <f>IF($J195="Non-US",1,0)</f>
        <v>0</v>
      </c>
    </row>
    <row r="196" spans="1:34" x14ac:dyDescent="0.25">
      <c r="A196" s="4" t="s">
        <v>185</v>
      </c>
      <c r="B196" s="4" t="s">
        <v>13</v>
      </c>
      <c r="C196" s="4" t="s">
        <v>38</v>
      </c>
      <c r="D196" s="4"/>
      <c r="E196" s="4"/>
      <c r="F196" s="4"/>
      <c r="G196" s="4"/>
      <c r="H196" s="4" t="s">
        <v>47</v>
      </c>
      <c r="I196">
        <v>113</v>
      </c>
      <c r="J196" s="4" t="s">
        <v>12</v>
      </c>
      <c r="K196">
        <v>35000000</v>
      </c>
      <c r="L196" s="4" t="s">
        <v>53</v>
      </c>
      <c r="M196" s="4" t="s">
        <v>123</v>
      </c>
      <c r="N196">
        <v>13</v>
      </c>
      <c r="O196">
        <v>2785</v>
      </c>
      <c r="P196">
        <v>60360437</v>
      </c>
      <c r="Q196" s="3">
        <v>36917</v>
      </c>
      <c r="R196">
        <f>MONTH(Q196)</f>
        <v>1</v>
      </c>
      <c r="S196" s="2">
        <v>17158446</v>
      </c>
      <c r="T196" s="1">
        <f>I196</f>
        <v>113</v>
      </c>
      <c r="U196" s="1">
        <f>O196</f>
        <v>2785</v>
      </c>
      <c r="V196" s="1">
        <f>K196</f>
        <v>35000000</v>
      </c>
      <c r="W196" s="1">
        <f>IF(OR(R196=1,R196=12, R196=11),1,0)</f>
        <v>1</v>
      </c>
      <c r="X196" s="1">
        <f>IF(OR(R196=5, R196=6,R196=7),1,0)</f>
        <v>0</v>
      </c>
      <c r="Y196" s="1">
        <f>IF(OR(B196="Action",C196="Action", D196="Action",E196="Action",F196="Action",G196="Action"),1,0)</f>
        <v>0</v>
      </c>
      <c r="Z196" s="1">
        <f>IF(OR($B196="Comedy",$C196="Comedy",$D196="Comedy",$E196="Comedy",$F196="Comedy",$G196="Comedy"),1,0)</f>
        <v>1</v>
      </c>
      <c r="AA196" s="1">
        <f>IF(OR($B196="Drama",$C196="Drama",$D196="Drama",$E196="Drama",$F196="Drama",$G196="Drama"),1,0)</f>
        <v>0</v>
      </c>
      <c r="AB196" s="1">
        <f>IF(OR($B196="Documentary",$C196="Documentary",$D196="Documentary",$E196="Documentary",$F196="Documentary",$G196="Documentary"),1,0)</f>
        <v>0</v>
      </c>
      <c r="AC196" s="1">
        <f>IF(OR($B196="Romance",$C196="Romance",$D196="Romance",$E196="Romance",$F196="Romance",$G196="Romance"),1,0)</f>
        <v>1</v>
      </c>
      <c r="AD196" s="1">
        <f>IF(OR($B196="Family",$C196="Family",$D196="Family",$E196="Family",$F196="Family",$G196="Family"),1,0)</f>
        <v>0</v>
      </c>
      <c r="AE196" s="1">
        <f>IF($J196="PG",1,0)</f>
        <v>0</v>
      </c>
      <c r="AF196" s="1">
        <f>IF($J196="PG-13",1,0)</f>
        <v>1</v>
      </c>
      <c r="AG196" s="1">
        <f>IF($J196="R",1,0)</f>
        <v>0</v>
      </c>
      <c r="AH196" s="1">
        <f>IF($J196="Non-US",1,0)</f>
        <v>0</v>
      </c>
    </row>
    <row r="197" spans="1:34" x14ac:dyDescent="0.25">
      <c r="A197" s="4" t="s">
        <v>33</v>
      </c>
      <c r="B197" s="4" t="s">
        <v>13</v>
      </c>
      <c r="C197" s="4"/>
      <c r="D197" s="4"/>
      <c r="E197" s="4"/>
      <c r="F197" s="4"/>
      <c r="G197" s="4"/>
      <c r="H197" s="4" t="s">
        <v>32</v>
      </c>
      <c r="I197">
        <v>80</v>
      </c>
      <c r="J197" s="4" t="s">
        <v>12</v>
      </c>
      <c r="K197">
        <v>22000000</v>
      </c>
      <c r="L197" s="4" t="s">
        <v>31</v>
      </c>
      <c r="M197" s="4" t="s">
        <v>30</v>
      </c>
      <c r="N197">
        <v>12</v>
      </c>
      <c r="O197">
        <v>2788</v>
      </c>
      <c r="P197">
        <v>55714938</v>
      </c>
      <c r="Q197" s="3">
        <v>37043</v>
      </c>
      <c r="R197">
        <f>MONTH(Q197)</f>
        <v>6</v>
      </c>
      <c r="S197" s="2">
        <v>26043463</v>
      </c>
      <c r="T197" s="1">
        <f>I197</f>
        <v>80</v>
      </c>
      <c r="U197" s="1">
        <f>O197</f>
        <v>2788</v>
      </c>
      <c r="V197" s="1">
        <f>K197</f>
        <v>22000000</v>
      </c>
      <c r="W197" s="1">
        <f>IF(OR(R197=1,R197=12, R197=11),1,0)</f>
        <v>0</v>
      </c>
      <c r="X197" s="1">
        <f>IF(OR(R197=5, R197=6,R197=7),1,0)</f>
        <v>1</v>
      </c>
      <c r="Y197" s="1">
        <f>IF(OR(B197="Action",C197="Action", D197="Action",E197="Action",F197="Action",G197="Action"),1,0)</f>
        <v>0</v>
      </c>
      <c r="Z197" s="1">
        <f>IF(OR($B197="Comedy",$C197="Comedy",$D197="Comedy",$E197="Comedy",$F197="Comedy",$G197="Comedy"),1,0)</f>
        <v>1</v>
      </c>
      <c r="AA197" s="1">
        <f>IF(OR($B197="Drama",$C197="Drama",$D197="Drama",$E197="Drama",$F197="Drama",$G197="Drama"),1,0)</f>
        <v>0</v>
      </c>
      <c r="AB197" s="1">
        <f>IF(OR($B197="Documentary",$C197="Documentary",$D197="Documentary",$E197="Documentary",$F197="Documentary",$G197="Documentary"),1,0)</f>
        <v>0</v>
      </c>
      <c r="AC197" s="1">
        <f>IF(OR($B197="Romance",$C197="Romance",$D197="Romance",$E197="Romance",$F197="Romance",$G197="Romance"),1,0)</f>
        <v>0</v>
      </c>
      <c r="AD197" s="1">
        <f>IF(OR($B197="Family",$C197="Family",$D197="Family",$E197="Family",$F197="Family",$G197="Family"),1,0)</f>
        <v>0</v>
      </c>
      <c r="AE197" s="1">
        <f>IF($J197="PG",1,0)</f>
        <v>0</v>
      </c>
      <c r="AF197" s="1">
        <f>IF($J197="PG-13",1,0)</f>
        <v>1</v>
      </c>
      <c r="AG197" s="1">
        <f>IF($J197="R",1,0)</f>
        <v>0</v>
      </c>
      <c r="AH197" s="1">
        <f>IF($J197="Non-US",1,0)</f>
        <v>0</v>
      </c>
    </row>
    <row r="198" spans="1:34" x14ac:dyDescent="0.25">
      <c r="A198" s="4" t="s">
        <v>222</v>
      </c>
      <c r="B198" s="4" t="s">
        <v>8</v>
      </c>
      <c r="C198" s="4" t="s">
        <v>5</v>
      </c>
      <c r="D198" s="4" t="s">
        <v>13</v>
      </c>
      <c r="E198" s="4" t="s">
        <v>51</v>
      </c>
      <c r="F198" s="4" t="s">
        <v>6</v>
      </c>
      <c r="G198" s="4"/>
      <c r="H198" s="4" t="s">
        <v>221</v>
      </c>
      <c r="I198">
        <v>122</v>
      </c>
      <c r="J198" s="4" t="s">
        <v>107</v>
      </c>
      <c r="K198">
        <v>100000000</v>
      </c>
      <c r="L198" s="4" t="s">
        <v>1</v>
      </c>
      <c r="M198" s="4" t="s">
        <v>0</v>
      </c>
      <c r="N198">
        <v>22</v>
      </c>
      <c r="O198">
        <v>2801</v>
      </c>
      <c r="P198">
        <v>89190805</v>
      </c>
      <c r="Q198" s="3">
        <v>36875</v>
      </c>
      <c r="R198">
        <f>MONTH(Q198)</f>
        <v>12</v>
      </c>
      <c r="S198" s="2">
        <v>14640910</v>
      </c>
      <c r="T198" s="1">
        <f>I198</f>
        <v>122</v>
      </c>
      <c r="U198" s="1">
        <f>O198</f>
        <v>2801</v>
      </c>
      <c r="V198" s="1">
        <f>K198</f>
        <v>100000000</v>
      </c>
      <c r="W198" s="1">
        <f>IF(OR(R198=1,R198=12, R198=11),1,0)</f>
        <v>1</v>
      </c>
      <c r="X198" s="1">
        <f>IF(OR(R198=5, R198=6,R198=7),1,0)</f>
        <v>0</v>
      </c>
      <c r="Y198" s="1">
        <f>IF(OR(B198="Action",C198="Action", D198="Action",E198="Action",F198="Action",G198="Action"),1,0)</f>
        <v>0</v>
      </c>
      <c r="Z198" s="1">
        <f>IF(OR($B198="Comedy",$C198="Comedy",$D198="Comedy",$E198="Comedy",$F198="Comedy",$G198="Comedy"),1,0)</f>
        <v>1</v>
      </c>
      <c r="AA198" s="1">
        <f>IF(OR($B198="Drama",$C198="Drama",$D198="Drama",$E198="Drama",$F198="Drama",$G198="Drama"),1,0)</f>
        <v>0</v>
      </c>
      <c r="AB198" s="1">
        <f>IF(OR($B198="Documentary",$C198="Documentary",$D198="Documentary",$E198="Documentary",$F198="Documentary",$G198="Documentary"),1,0)</f>
        <v>0</v>
      </c>
      <c r="AC198" s="1">
        <f>IF(OR($B198="Romance",$C198="Romance",$D198="Romance",$E198="Romance",$F198="Romance",$G198="Romance"),1,0)</f>
        <v>0</v>
      </c>
      <c r="AD198" s="1">
        <f>IF(OR($B198="Family",$C198="Family",$D198="Family",$E198="Family",$F198="Family",$G198="Family"),1,0)</f>
        <v>1</v>
      </c>
      <c r="AE198" s="1">
        <f>IF($J198="PG",1,0)</f>
        <v>0</v>
      </c>
      <c r="AF198" s="1">
        <f>IF($J198="PG-13",1,0)</f>
        <v>0</v>
      </c>
      <c r="AG198" s="1">
        <f>IF($J198="R",1,0)</f>
        <v>0</v>
      </c>
      <c r="AH198" s="1">
        <f>IF($J198="Non-US",1,0)</f>
        <v>0</v>
      </c>
    </row>
    <row r="199" spans="1:34" x14ac:dyDescent="0.25">
      <c r="A199" s="4" t="s">
        <v>417</v>
      </c>
      <c r="B199" s="4" t="s">
        <v>4</v>
      </c>
      <c r="C199" s="4" t="s">
        <v>13</v>
      </c>
      <c r="D199" s="4" t="s">
        <v>19</v>
      </c>
      <c r="E199" s="4"/>
      <c r="F199" s="4"/>
      <c r="G199" s="4"/>
      <c r="H199" s="4" t="s">
        <v>416</v>
      </c>
      <c r="I199">
        <v>108</v>
      </c>
      <c r="J199" s="4" t="s">
        <v>12</v>
      </c>
      <c r="K199">
        <v>30000000</v>
      </c>
      <c r="L199" s="4" t="s">
        <v>133</v>
      </c>
      <c r="M199" s="4" t="s">
        <v>40</v>
      </c>
      <c r="N199">
        <v>21</v>
      </c>
      <c r="O199">
        <v>2802</v>
      </c>
      <c r="P199">
        <v>117493041</v>
      </c>
      <c r="Q199" s="3">
        <v>36679</v>
      </c>
      <c r="R199">
        <f>MONTH(Q199)</f>
        <v>6</v>
      </c>
      <c r="S199" s="2">
        <v>35201233</v>
      </c>
      <c r="T199" s="1">
        <f>I199</f>
        <v>108</v>
      </c>
      <c r="U199" s="1">
        <f>O199</f>
        <v>2802</v>
      </c>
      <c r="V199" s="1">
        <f>K199</f>
        <v>30000000</v>
      </c>
      <c r="W199" s="1">
        <f>IF(OR(R199=1,R199=12, R199=11),1,0)</f>
        <v>0</v>
      </c>
      <c r="X199" s="1">
        <f>IF(OR(R199=5, R199=6,R199=7),1,0)</f>
        <v>1</v>
      </c>
      <c r="Y199" s="1">
        <f>IF(OR(B199="Action",C199="Action", D199="Action",E199="Action",F199="Action",G199="Action"),1,0)</f>
        <v>1</v>
      </c>
      <c r="Z199" s="1">
        <f>IF(OR($B199="Comedy",$C199="Comedy",$D199="Comedy",$E199="Comedy",$F199="Comedy",$G199="Comedy"),1,0)</f>
        <v>1</v>
      </c>
      <c r="AA199" s="1">
        <f>IF(OR($B199="Drama",$C199="Drama",$D199="Drama",$E199="Drama",$F199="Drama",$G199="Drama"),1,0)</f>
        <v>0</v>
      </c>
      <c r="AB199" s="1">
        <f>IF(OR($B199="Documentary",$C199="Documentary",$D199="Documentary",$E199="Documentary",$F199="Documentary",$G199="Documentary"),1,0)</f>
        <v>0</v>
      </c>
      <c r="AC199" s="1">
        <f>IF(OR($B199="Romance",$C199="Romance",$D199="Romance",$E199="Romance",$F199="Romance",$G199="Romance"),1,0)</f>
        <v>0</v>
      </c>
      <c r="AD199" s="1">
        <f>IF(OR($B199="Family",$C199="Family",$D199="Family",$E199="Family",$F199="Family",$G199="Family"),1,0)</f>
        <v>0</v>
      </c>
      <c r="AE199" s="1">
        <f>IF($J199="PG",1,0)</f>
        <v>0</v>
      </c>
      <c r="AF199" s="1">
        <f>IF($J199="PG-13",1,0)</f>
        <v>1</v>
      </c>
      <c r="AG199" s="1">
        <f>IF($J199="R",1,0)</f>
        <v>0</v>
      </c>
      <c r="AH199" s="1">
        <f>IF($J199="Non-US",1,0)</f>
        <v>0</v>
      </c>
    </row>
    <row r="200" spans="1:34" x14ac:dyDescent="0.25">
      <c r="A200" s="4" t="s">
        <v>369</v>
      </c>
      <c r="B200" s="4" t="s">
        <v>5</v>
      </c>
      <c r="C200" s="4" t="s">
        <v>13</v>
      </c>
      <c r="D200" s="4" t="s">
        <v>24</v>
      </c>
      <c r="E200" s="4" t="s">
        <v>7</v>
      </c>
      <c r="F200" s="4"/>
      <c r="G200" s="4"/>
      <c r="H200" s="4" t="s">
        <v>283</v>
      </c>
      <c r="I200">
        <v>170</v>
      </c>
      <c r="J200" s="4" t="s">
        <v>12</v>
      </c>
      <c r="K200">
        <v>65000000</v>
      </c>
      <c r="L200" s="4" t="s">
        <v>368</v>
      </c>
      <c r="M200" s="4" t="s">
        <v>45</v>
      </c>
      <c r="N200">
        <v>16</v>
      </c>
      <c r="O200">
        <v>2805</v>
      </c>
      <c r="P200">
        <v>90399701</v>
      </c>
      <c r="Q200" s="3">
        <v>36742</v>
      </c>
      <c r="R200">
        <f>MONTH(Q200)</f>
        <v>8</v>
      </c>
      <c r="S200" s="2">
        <v>26007523</v>
      </c>
      <c r="T200" s="1">
        <f>I200</f>
        <v>170</v>
      </c>
      <c r="U200" s="1">
        <f>O200</f>
        <v>2805</v>
      </c>
      <c r="V200" s="1">
        <f>K200</f>
        <v>65000000</v>
      </c>
      <c r="W200" s="1">
        <f>IF(OR(R200=1,R200=12, R200=11),1,0)</f>
        <v>0</v>
      </c>
      <c r="X200" s="1">
        <f>IF(OR(R200=5, R200=6,R200=7),1,0)</f>
        <v>0</v>
      </c>
      <c r="Y200" s="1">
        <f>IF(OR(B200="Action",C200="Action", D200="Action",E200="Action",F200="Action",G200="Action"),1,0)</f>
        <v>0</v>
      </c>
      <c r="Z200" s="1">
        <f>IF(OR($B200="Comedy",$C200="Comedy",$D200="Comedy",$E200="Comedy",$F200="Comedy",$G200="Comedy"),1,0)</f>
        <v>1</v>
      </c>
      <c r="AA200" s="1">
        <f>IF(OR($B200="Drama",$C200="Drama",$D200="Drama",$E200="Drama",$F200="Drama",$G200="Drama"),1,0)</f>
        <v>1</v>
      </c>
      <c r="AB200" s="1">
        <f>IF(OR($B200="Documentary",$C200="Documentary",$D200="Documentary",$E200="Documentary",$F200="Documentary",$G200="Documentary"),1,0)</f>
        <v>0</v>
      </c>
      <c r="AC200" s="1">
        <f>IF(OR($B200="Romance",$C200="Romance",$D200="Romance",$E200="Romance",$F200="Romance",$G200="Romance"),1,0)</f>
        <v>0</v>
      </c>
      <c r="AD200" s="1">
        <f>IF(OR($B200="Family",$C200="Family",$D200="Family",$E200="Family",$F200="Family",$G200="Family"),1,0)</f>
        <v>0</v>
      </c>
      <c r="AE200" s="1">
        <f>IF($J200="PG",1,0)</f>
        <v>0</v>
      </c>
      <c r="AF200" s="1">
        <f>IF($J200="PG-13",1,0)</f>
        <v>1</v>
      </c>
      <c r="AG200" s="1">
        <f>IF($J200="R",1,0)</f>
        <v>0</v>
      </c>
      <c r="AH200" s="1">
        <f>IF($J200="Non-US",1,0)</f>
        <v>0</v>
      </c>
    </row>
    <row r="201" spans="1:34" x14ac:dyDescent="0.25">
      <c r="A201" s="4" t="s">
        <v>375</v>
      </c>
      <c r="B201" s="4" t="s">
        <v>60</v>
      </c>
      <c r="C201" s="4" t="s">
        <v>104</v>
      </c>
      <c r="D201" s="4" t="s">
        <v>20</v>
      </c>
      <c r="E201" s="4" t="s">
        <v>24</v>
      </c>
      <c r="F201" s="4"/>
      <c r="G201" s="4"/>
      <c r="H201" s="4" t="s">
        <v>207</v>
      </c>
      <c r="I201">
        <v>200</v>
      </c>
      <c r="J201" s="4" t="s">
        <v>12</v>
      </c>
      <c r="K201">
        <v>90000000</v>
      </c>
      <c r="L201" s="4" t="s">
        <v>133</v>
      </c>
      <c r="M201" s="4" t="s">
        <v>10</v>
      </c>
      <c r="N201">
        <v>28</v>
      </c>
      <c r="O201">
        <v>2813</v>
      </c>
      <c r="P201">
        <v>155464351</v>
      </c>
      <c r="Q201" s="3">
        <v>36728</v>
      </c>
      <c r="R201">
        <f>MONTH(Q201)</f>
        <v>7</v>
      </c>
      <c r="S201" s="2">
        <v>46488736</v>
      </c>
      <c r="T201" s="1">
        <f>I201</f>
        <v>200</v>
      </c>
      <c r="U201" s="1">
        <f>O201</f>
        <v>2813</v>
      </c>
      <c r="V201" s="1">
        <f>K201</f>
        <v>90000000</v>
      </c>
      <c r="W201" s="1">
        <f>IF(OR(R201=1,R201=12, R201=11),1,0)</f>
        <v>0</v>
      </c>
      <c r="X201" s="1">
        <f>IF(OR(R201=5, R201=6,R201=7),1,0)</f>
        <v>1</v>
      </c>
      <c r="Y201" s="1">
        <f>IF(OR(B201="Action",C201="Action", D201="Action",E201="Action",F201="Action",G201="Action"),1,0)</f>
        <v>0</v>
      </c>
      <c r="Z201" s="1">
        <f>IF(OR($B201="Comedy",$C201="Comedy",$D201="Comedy",$E201="Comedy",$F201="Comedy",$G201="Comedy"),1,0)</f>
        <v>0</v>
      </c>
      <c r="AA201" s="1">
        <f>IF(OR($B201="Drama",$C201="Drama",$D201="Drama",$E201="Drama",$F201="Drama",$G201="Drama"),1,0)</f>
        <v>1</v>
      </c>
      <c r="AB201" s="1">
        <f>IF(OR($B201="Documentary",$C201="Documentary",$D201="Documentary",$E201="Documentary",$F201="Documentary",$G201="Documentary"),1,0)</f>
        <v>0</v>
      </c>
      <c r="AC201" s="1">
        <f>IF(OR($B201="Romance",$C201="Romance",$D201="Romance",$E201="Romance",$F201="Romance",$G201="Romance"),1,0)</f>
        <v>0</v>
      </c>
      <c r="AD201" s="1">
        <f>IF(OR($B201="Family",$C201="Family",$D201="Family",$E201="Family",$F201="Family",$G201="Family"),1,0)</f>
        <v>0</v>
      </c>
      <c r="AE201" s="1">
        <f>IF($J201="PG",1,0)</f>
        <v>0</v>
      </c>
      <c r="AF201" s="1">
        <f>IF($J201="PG-13",1,0)</f>
        <v>1</v>
      </c>
      <c r="AG201" s="1">
        <f>IF($J201="R",1,0)</f>
        <v>0</v>
      </c>
      <c r="AH201" s="1">
        <f>IF($J201="Non-US",1,0)</f>
        <v>0</v>
      </c>
    </row>
    <row r="202" spans="1:34" x14ac:dyDescent="0.25">
      <c r="A202" s="4" t="s">
        <v>142</v>
      </c>
      <c r="B202" s="4" t="s">
        <v>4</v>
      </c>
      <c r="C202" s="4" t="s">
        <v>19</v>
      </c>
      <c r="D202" s="4" t="s">
        <v>24</v>
      </c>
      <c r="E202" s="4" t="s">
        <v>20</v>
      </c>
      <c r="F202" s="4"/>
      <c r="G202" s="4"/>
      <c r="H202" s="4" t="s">
        <v>81</v>
      </c>
      <c r="I202">
        <v>95</v>
      </c>
      <c r="J202" s="4" t="s">
        <v>17</v>
      </c>
      <c r="K202">
        <v>33000000</v>
      </c>
      <c r="L202" s="4" t="s">
        <v>141</v>
      </c>
      <c r="M202" s="4" t="s">
        <v>45</v>
      </c>
      <c r="N202">
        <v>11</v>
      </c>
      <c r="O202">
        <v>2830</v>
      </c>
      <c r="P202">
        <v>51710921</v>
      </c>
      <c r="Q202" s="3">
        <v>36966</v>
      </c>
      <c r="R202">
        <f>MONTH(Q202)</f>
        <v>3</v>
      </c>
      <c r="S202" s="2">
        <v>23421257</v>
      </c>
      <c r="T202" s="1">
        <f>I202</f>
        <v>95</v>
      </c>
      <c r="U202" s="1">
        <f>O202</f>
        <v>2830</v>
      </c>
      <c r="V202" s="1">
        <f>K202</f>
        <v>33000000</v>
      </c>
      <c r="W202" s="1">
        <f>IF(OR(R202=1,R202=12, R202=11),1,0)</f>
        <v>0</v>
      </c>
      <c r="X202" s="1">
        <f>IF(OR(R202=5, R202=6,R202=7),1,0)</f>
        <v>0</v>
      </c>
      <c r="Y202" s="1">
        <f>IF(OR(B202="Action",C202="Action", D202="Action",E202="Action",F202="Action",G202="Action"),1,0)</f>
        <v>1</v>
      </c>
      <c r="Z202" s="1">
        <f>IF(OR($B202="Comedy",$C202="Comedy",$D202="Comedy",$E202="Comedy",$F202="Comedy",$G202="Comedy"),1,0)</f>
        <v>0</v>
      </c>
      <c r="AA202" s="1">
        <f>IF(OR($B202="Drama",$C202="Drama",$D202="Drama",$E202="Drama",$F202="Drama",$G202="Drama"),1,0)</f>
        <v>1</v>
      </c>
      <c r="AB202" s="1">
        <f>IF(OR($B202="Documentary",$C202="Documentary",$D202="Documentary",$E202="Documentary",$F202="Documentary",$G202="Documentary"),1,0)</f>
        <v>0</v>
      </c>
      <c r="AC202" s="1">
        <f>IF(OR($B202="Romance",$C202="Romance",$D202="Romance",$E202="Romance",$F202="Romance",$G202="Romance"),1,0)</f>
        <v>0</v>
      </c>
      <c r="AD202" s="1">
        <f>IF(OR($B202="Family",$C202="Family",$D202="Family",$E202="Family",$F202="Family",$G202="Family"),1,0)</f>
        <v>0</v>
      </c>
      <c r="AE202" s="1">
        <f>IF($J202="PG",1,0)</f>
        <v>0</v>
      </c>
      <c r="AF202" s="1">
        <f>IF($J202="PG-13",1,0)</f>
        <v>0</v>
      </c>
      <c r="AG202" s="1">
        <f>IF($J202="R",1,0)</f>
        <v>1</v>
      </c>
      <c r="AH202" s="1">
        <f>IF($J202="Non-US",1,0)</f>
        <v>0</v>
      </c>
    </row>
    <row r="203" spans="1:34" x14ac:dyDescent="0.25">
      <c r="A203" s="4" t="s">
        <v>490</v>
      </c>
      <c r="B203" s="4" t="s">
        <v>25</v>
      </c>
      <c r="C203" s="4" t="s">
        <v>24</v>
      </c>
      <c r="D203" s="4"/>
      <c r="E203" s="4"/>
      <c r="F203" s="4"/>
      <c r="G203" s="4"/>
      <c r="H203" s="4" t="s">
        <v>489</v>
      </c>
      <c r="I203">
        <v>223</v>
      </c>
      <c r="J203" s="4" t="s">
        <v>17</v>
      </c>
      <c r="K203">
        <v>51000000</v>
      </c>
      <c r="L203" s="4" t="s">
        <v>488</v>
      </c>
      <c r="M203" s="4" t="s">
        <v>57</v>
      </c>
      <c r="N203">
        <v>21</v>
      </c>
      <c r="O203">
        <v>2848</v>
      </c>
      <c r="P203">
        <v>125592105</v>
      </c>
      <c r="Q203" s="3">
        <v>36602</v>
      </c>
      <c r="R203">
        <f>MONTH(Q203)</f>
        <v>3</v>
      </c>
      <c r="S203" s="2">
        <v>37308685</v>
      </c>
      <c r="T203" s="1">
        <f>I203</f>
        <v>223</v>
      </c>
      <c r="U203" s="1">
        <f>O203</f>
        <v>2848</v>
      </c>
      <c r="V203" s="1">
        <f>K203</f>
        <v>51000000</v>
      </c>
      <c r="W203" s="1">
        <f>IF(OR(R203=1,R203=12, R203=11),1,0)</f>
        <v>0</v>
      </c>
      <c r="X203" s="1">
        <f>IF(OR(R203=5, R203=6,R203=7),1,0)</f>
        <v>0</v>
      </c>
      <c r="Y203" s="1">
        <f>IF(OR(B203="Action",C203="Action", D203="Action",E203="Action",F203="Action",G203="Action"),1,0)</f>
        <v>0</v>
      </c>
      <c r="Z203" s="1">
        <f>IF(OR($B203="Comedy",$C203="Comedy",$D203="Comedy",$E203="Comedy",$F203="Comedy",$G203="Comedy"),1,0)</f>
        <v>0</v>
      </c>
      <c r="AA203" s="1">
        <f>IF(OR($B203="Drama",$C203="Drama",$D203="Drama",$E203="Drama",$F203="Drama",$G203="Drama"),1,0)</f>
        <v>1</v>
      </c>
      <c r="AB203" s="1">
        <f>IF(OR($B203="Documentary",$C203="Documentary",$D203="Documentary",$E203="Documentary",$F203="Documentary",$G203="Documentary"),1,0)</f>
        <v>0</v>
      </c>
      <c r="AC203" s="1">
        <f>IF(OR($B203="Romance",$C203="Romance",$D203="Romance",$E203="Romance",$F203="Romance",$G203="Romance"),1,0)</f>
        <v>0</v>
      </c>
      <c r="AD203" s="1">
        <f>IF(OR($B203="Family",$C203="Family",$D203="Family",$E203="Family",$F203="Family",$G203="Family"),1,0)</f>
        <v>0</v>
      </c>
      <c r="AE203" s="1">
        <f>IF($J203="PG",1,0)</f>
        <v>0</v>
      </c>
      <c r="AF203" s="1">
        <f>IF($J203="PG-13",1,0)</f>
        <v>0</v>
      </c>
      <c r="AG203" s="1">
        <f>IF($J203="R",1,0)</f>
        <v>1</v>
      </c>
      <c r="AH203" s="1">
        <f>IF($J203="Non-US",1,0)</f>
        <v>0</v>
      </c>
    </row>
    <row r="204" spans="1:34" x14ac:dyDescent="0.25">
      <c r="A204" s="4" t="s">
        <v>71</v>
      </c>
      <c r="B204" s="4" t="s">
        <v>4</v>
      </c>
      <c r="C204" s="4" t="s">
        <v>24</v>
      </c>
      <c r="D204" s="4" t="s">
        <v>70</v>
      </c>
      <c r="E204" s="4"/>
      <c r="F204" s="4"/>
      <c r="G204" s="4"/>
      <c r="H204" s="4" t="s">
        <v>69</v>
      </c>
      <c r="I204">
        <v>105</v>
      </c>
      <c r="J204" s="4" t="s">
        <v>12</v>
      </c>
      <c r="K204">
        <v>72000000</v>
      </c>
      <c r="L204" s="4" t="s">
        <v>68</v>
      </c>
      <c r="M204" s="4" t="s">
        <v>45</v>
      </c>
      <c r="N204">
        <v>10</v>
      </c>
      <c r="O204">
        <v>2905</v>
      </c>
      <c r="P204">
        <v>32585150</v>
      </c>
      <c r="Q204" s="3">
        <v>37008</v>
      </c>
      <c r="R204">
        <f>MONTH(Q204)</f>
        <v>4</v>
      </c>
      <c r="S204" s="2">
        <v>15501202</v>
      </c>
      <c r="T204" s="1">
        <f>I204</f>
        <v>105</v>
      </c>
      <c r="U204" s="1">
        <f>O204</f>
        <v>2905</v>
      </c>
      <c r="V204" s="1">
        <f>K204</f>
        <v>72000000</v>
      </c>
      <c r="W204" s="1">
        <f>IF(OR(R204=1,R204=12, R204=11),1,0)</f>
        <v>0</v>
      </c>
      <c r="X204" s="1">
        <f>IF(OR(R204=5, R204=6,R204=7),1,0)</f>
        <v>0</v>
      </c>
      <c r="Y204" s="1">
        <f>IF(OR(B204="Action",C204="Action", D204="Action",E204="Action",F204="Action",G204="Action"),1,0)</f>
        <v>1</v>
      </c>
      <c r="Z204" s="1">
        <f>IF(OR($B204="Comedy",$C204="Comedy",$D204="Comedy",$E204="Comedy",$F204="Comedy",$G204="Comedy"),1,0)</f>
        <v>0</v>
      </c>
      <c r="AA204" s="1">
        <f>IF(OR($B204="Drama",$C204="Drama",$D204="Drama",$E204="Drama",$F204="Drama",$G204="Drama"),1,0)</f>
        <v>1</v>
      </c>
      <c r="AB204" s="1">
        <f>IF(OR($B204="Documentary",$C204="Documentary",$D204="Documentary",$E204="Documentary",$F204="Documentary",$G204="Documentary"),1,0)</f>
        <v>0</v>
      </c>
      <c r="AC204" s="1">
        <f>IF(OR($B204="Romance",$C204="Romance",$D204="Romance",$E204="Romance",$F204="Romance",$G204="Romance"),1,0)</f>
        <v>0</v>
      </c>
      <c r="AD204" s="1">
        <f>IF(OR($B204="Family",$C204="Family",$D204="Family",$E204="Family",$F204="Family",$G204="Family"),1,0)</f>
        <v>0</v>
      </c>
      <c r="AE204" s="1">
        <f>IF($J204="PG",1,0)</f>
        <v>0</v>
      </c>
      <c r="AF204" s="1">
        <f>IF($J204="PG-13",1,0)</f>
        <v>1</v>
      </c>
      <c r="AG204" s="1">
        <f>IF($J204="R",1,0)</f>
        <v>0</v>
      </c>
      <c r="AH204" s="1">
        <f>IF($J204="Non-US",1,0)</f>
        <v>0</v>
      </c>
    </row>
    <row r="205" spans="1:34" x14ac:dyDescent="0.25">
      <c r="A205" s="4" t="s">
        <v>507</v>
      </c>
      <c r="B205" s="4" t="s">
        <v>13</v>
      </c>
      <c r="C205" s="4" t="s">
        <v>19</v>
      </c>
      <c r="D205" s="4"/>
      <c r="E205" s="4"/>
      <c r="F205" s="4"/>
      <c r="G205" s="4"/>
      <c r="H205" s="4" t="s">
        <v>81</v>
      </c>
      <c r="I205">
        <v>162</v>
      </c>
      <c r="J205" s="4" t="s">
        <v>17</v>
      </c>
      <c r="K205">
        <v>24000000</v>
      </c>
      <c r="L205" s="4" t="s">
        <v>46</v>
      </c>
      <c r="M205" s="4" t="s">
        <v>45</v>
      </c>
      <c r="N205">
        <v>12</v>
      </c>
      <c r="O205">
        <v>2910</v>
      </c>
      <c r="P205">
        <v>57218029</v>
      </c>
      <c r="Q205" s="3">
        <v>36574</v>
      </c>
      <c r="R205">
        <f>MONTH(Q205)</f>
        <v>2</v>
      </c>
      <c r="S205" s="2">
        <v>18881066</v>
      </c>
      <c r="T205" s="1">
        <f>I205</f>
        <v>162</v>
      </c>
      <c r="U205" s="1">
        <f>O205</f>
        <v>2910</v>
      </c>
      <c r="V205" s="1">
        <f>K205</f>
        <v>24000000</v>
      </c>
      <c r="W205" s="1">
        <f>IF(OR(R205=1,R205=12, R205=11),1,0)</f>
        <v>0</v>
      </c>
      <c r="X205" s="1">
        <f>IF(OR(R205=5, R205=6,R205=7),1,0)</f>
        <v>0</v>
      </c>
      <c r="Y205" s="1">
        <f>IF(OR(B205="Action",C205="Action", D205="Action",E205="Action",F205="Action",G205="Action"),1,0)</f>
        <v>0</v>
      </c>
      <c r="Z205" s="1">
        <f>IF(OR($B205="Comedy",$C205="Comedy",$D205="Comedy",$E205="Comedy",$F205="Comedy",$G205="Comedy"),1,0)</f>
        <v>1</v>
      </c>
      <c r="AA205" s="1">
        <f>IF(OR($B205="Drama",$C205="Drama",$D205="Drama",$E205="Drama",$F205="Drama",$G205="Drama"),1,0)</f>
        <v>0</v>
      </c>
      <c r="AB205" s="1">
        <f>IF(OR($B205="Documentary",$C205="Documentary",$D205="Documentary",$E205="Documentary",$F205="Documentary",$G205="Documentary"),1,0)</f>
        <v>0</v>
      </c>
      <c r="AC205" s="1">
        <f>IF(OR($B205="Romance",$C205="Romance",$D205="Romance",$E205="Romance",$F205="Romance",$G205="Romance"),1,0)</f>
        <v>0</v>
      </c>
      <c r="AD205" s="1">
        <f>IF(OR($B205="Family",$C205="Family",$D205="Family",$E205="Family",$F205="Family",$G205="Family"),1,0)</f>
        <v>0</v>
      </c>
      <c r="AE205" s="1">
        <f>IF($J205="PG",1,0)</f>
        <v>0</v>
      </c>
      <c r="AF205" s="1">
        <f>IF($J205="PG-13",1,0)</f>
        <v>0</v>
      </c>
      <c r="AG205" s="1">
        <f>IF($J205="R",1,0)</f>
        <v>1</v>
      </c>
      <c r="AH205" s="1">
        <f>IF($J205="Non-US",1,0)</f>
        <v>0</v>
      </c>
    </row>
    <row r="206" spans="1:34" x14ac:dyDescent="0.25">
      <c r="A206" s="4" t="s">
        <v>264</v>
      </c>
      <c r="B206" s="4" t="s">
        <v>6</v>
      </c>
      <c r="C206" s="4" t="s">
        <v>13</v>
      </c>
      <c r="D206" s="4" t="s">
        <v>38</v>
      </c>
      <c r="E206" s="4"/>
      <c r="F206" s="4"/>
      <c r="G206" s="4"/>
      <c r="H206" s="4" t="s">
        <v>138</v>
      </c>
      <c r="I206">
        <v>108</v>
      </c>
      <c r="J206" s="4" t="s">
        <v>12</v>
      </c>
      <c r="K206">
        <v>80000000</v>
      </c>
      <c r="L206" s="4" t="s">
        <v>263</v>
      </c>
      <c r="M206" s="4" t="s">
        <v>65</v>
      </c>
      <c r="N206">
        <v>11</v>
      </c>
      <c r="O206">
        <v>2910</v>
      </c>
      <c r="P206">
        <v>39374140</v>
      </c>
      <c r="Q206" s="3">
        <v>36840</v>
      </c>
      <c r="R206">
        <f>MONTH(Q206)</f>
        <v>11</v>
      </c>
      <c r="S206" s="2">
        <v>18753087</v>
      </c>
      <c r="T206" s="1">
        <f>I206</f>
        <v>108</v>
      </c>
      <c r="U206" s="1">
        <f>O206</f>
        <v>2910</v>
      </c>
      <c r="V206" s="1">
        <f>K206</f>
        <v>80000000</v>
      </c>
      <c r="W206" s="1">
        <f>IF(OR(R206=1,R206=12, R206=11),1,0)</f>
        <v>1</v>
      </c>
      <c r="X206" s="1">
        <f>IF(OR(R206=5, R206=6,R206=7),1,0)</f>
        <v>0</v>
      </c>
      <c r="Y206" s="1">
        <f>IF(OR(B206="Action",C206="Action", D206="Action",E206="Action",F206="Action",G206="Action"),1,0)</f>
        <v>0</v>
      </c>
      <c r="Z206" s="1">
        <f>IF(OR($B206="Comedy",$C206="Comedy",$D206="Comedy",$E206="Comedy",$F206="Comedy",$G206="Comedy"),1,0)</f>
        <v>1</v>
      </c>
      <c r="AA206" s="1">
        <f>IF(OR($B206="Drama",$C206="Drama",$D206="Drama",$E206="Drama",$F206="Drama",$G206="Drama"),1,0)</f>
        <v>0</v>
      </c>
      <c r="AB206" s="1">
        <f>IF(OR($B206="Documentary",$C206="Documentary",$D206="Documentary",$E206="Documentary",$F206="Documentary",$G206="Documentary"),1,0)</f>
        <v>0</v>
      </c>
      <c r="AC206" s="1">
        <f>IF(OR($B206="Romance",$C206="Romance",$D206="Romance",$E206="Romance",$F206="Romance",$G206="Romance"),1,0)</f>
        <v>1</v>
      </c>
      <c r="AD206" s="1">
        <f>IF(OR($B206="Family",$C206="Family",$D206="Family",$E206="Family",$F206="Family",$G206="Family"),1,0)</f>
        <v>0</v>
      </c>
      <c r="AE206" s="1">
        <f>IF($J206="PG",1,0)</f>
        <v>0</v>
      </c>
      <c r="AF206" s="1">
        <f>IF($J206="PG-13",1,0)</f>
        <v>1</v>
      </c>
      <c r="AG206" s="1">
        <f>IF($J206="R",1,0)</f>
        <v>0</v>
      </c>
      <c r="AH206" s="1">
        <f>IF($J206="Non-US",1,0)</f>
        <v>0</v>
      </c>
    </row>
    <row r="207" spans="1:34" x14ac:dyDescent="0.25">
      <c r="A207" s="4" t="s">
        <v>386</v>
      </c>
      <c r="B207" s="4" t="s">
        <v>13</v>
      </c>
      <c r="C207" s="4" t="s">
        <v>60</v>
      </c>
      <c r="D207" s="4"/>
      <c r="E207" s="4"/>
      <c r="F207" s="4"/>
      <c r="G207" s="4"/>
      <c r="H207" s="4" t="s">
        <v>385</v>
      </c>
      <c r="I207">
        <v>168</v>
      </c>
      <c r="J207" s="4" t="s">
        <v>17</v>
      </c>
      <c r="K207">
        <v>19000000</v>
      </c>
      <c r="L207" s="4" t="s">
        <v>384</v>
      </c>
      <c r="M207" s="4" t="s">
        <v>118</v>
      </c>
      <c r="N207">
        <v>19</v>
      </c>
      <c r="O207">
        <v>2912</v>
      </c>
      <c r="P207">
        <v>156868876</v>
      </c>
      <c r="Q207" s="3">
        <v>36714</v>
      </c>
      <c r="R207">
        <f>MONTH(Q207)</f>
        <v>7</v>
      </c>
      <c r="S207" s="2">
        <v>62900537</v>
      </c>
      <c r="T207" s="1">
        <f>I207</f>
        <v>168</v>
      </c>
      <c r="U207" s="1">
        <f>O207</f>
        <v>2912</v>
      </c>
      <c r="V207" s="1">
        <f>K207</f>
        <v>19000000</v>
      </c>
      <c r="W207" s="1">
        <f>IF(OR(R207=1,R207=12, R207=11),1,0)</f>
        <v>0</v>
      </c>
      <c r="X207" s="1">
        <f>IF(OR(R207=5, R207=6,R207=7),1,0)</f>
        <v>1</v>
      </c>
      <c r="Y207" s="1">
        <f>IF(OR(B207="Action",C207="Action", D207="Action",E207="Action",F207="Action",G207="Action"),1,0)</f>
        <v>0</v>
      </c>
      <c r="Z207" s="1">
        <f>IF(OR($B207="Comedy",$C207="Comedy",$D207="Comedy",$E207="Comedy",$F207="Comedy",$G207="Comedy"),1,0)</f>
        <v>1</v>
      </c>
      <c r="AA207" s="1">
        <f>IF(OR($B207="Drama",$C207="Drama",$D207="Drama",$E207="Drama",$F207="Drama",$G207="Drama"),1,0)</f>
        <v>0</v>
      </c>
      <c r="AB207" s="1">
        <f>IF(OR($B207="Documentary",$C207="Documentary",$D207="Documentary",$E207="Documentary",$F207="Documentary",$G207="Documentary"),1,0)</f>
        <v>0</v>
      </c>
      <c r="AC207" s="1">
        <f>IF(OR($B207="Romance",$C207="Romance",$D207="Romance",$E207="Romance",$F207="Romance",$G207="Romance"),1,0)</f>
        <v>0</v>
      </c>
      <c r="AD207" s="1">
        <f>IF(OR($B207="Family",$C207="Family",$D207="Family",$E207="Family",$F207="Family",$G207="Family"),1,0)</f>
        <v>0</v>
      </c>
      <c r="AE207" s="1">
        <f>IF($J207="PG",1,0)</f>
        <v>0</v>
      </c>
      <c r="AF207" s="1">
        <f>IF($J207="PG-13",1,0)</f>
        <v>0</v>
      </c>
      <c r="AG207" s="1">
        <f>IF($J207="R",1,0)</f>
        <v>1</v>
      </c>
      <c r="AH207" s="1">
        <f>IF($J207="Non-US",1,0)</f>
        <v>0</v>
      </c>
    </row>
    <row r="208" spans="1:34" x14ac:dyDescent="0.25">
      <c r="A208" s="4" t="s">
        <v>262</v>
      </c>
      <c r="B208" s="4" t="s">
        <v>8</v>
      </c>
      <c r="C208" s="4" t="s">
        <v>13</v>
      </c>
      <c r="D208" s="4" t="s">
        <v>51</v>
      </c>
      <c r="E208" s="4"/>
      <c r="F208" s="4"/>
      <c r="G208" s="4"/>
      <c r="H208" s="4" t="s">
        <v>261</v>
      </c>
      <c r="I208">
        <v>42</v>
      </c>
      <c r="J208" s="4" t="s">
        <v>107</v>
      </c>
      <c r="K208">
        <v>30000000</v>
      </c>
      <c r="L208" s="4" t="s">
        <v>260</v>
      </c>
      <c r="M208" s="4" t="s">
        <v>102</v>
      </c>
      <c r="N208">
        <v>18</v>
      </c>
      <c r="O208">
        <v>2934</v>
      </c>
      <c r="P208">
        <v>76388263</v>
      </c>
      <c r="Q208" s="3">
        <v>36847</v>
      </c>
      <c r="R208">
        <f>MONTH(Q208)</f>
        <v>11</v>
      </c>
      <c r="S208" s="2">
        <v>30160099</v>
      </c>
      <c r="T208" s="1">
        <f>I208</f>
        <v>42</v>
      </c>
      <c r="U208" s="1">
        <f>O208</f>
        <v>2934</v>
      </c>
      <c r="V208" s="1">
        <f>K208</f>
        <v>30000000</v>
      </c>
      <c r="W208" s="1">
        <f>IF(OR(R208=1,R208=12, R208=11),1,0)</f>
        <v>1</v>
      </c>
      <c r="X208" s="1">
        <f>IF(OR(R208=5, R208=6,R208=7),1,0)</f>
        <v>0</v>
      </c>
      <c r="Y208" s="1">
        <f>IF(OR(B208="Action",C208="Action", D208="Action",E208="Action",F208="Action",G208="Action"),1,0)</f>
        <v>0</v>
      </c>
      <c r="Z208" s="1">
        <f>IF(OR($B208="Comedy",$C208="Comedy",$D208="Comedy",$E208="Comedy",$F208="Comedy",$G208="Comedy"),1,0)</f>
        <v>1</v>
      </c>
      <c r="AA208" s="1">
        <f>IF(OR($B208="Drama",$C208="Drama",$D208="Drama",$E208="Drama",$F208="Drama",$G208="Drama"),1,0)</f>
        <v>0</v>
      </c>
      <c r="AB208" s="1">
        <f>IF(OR($B208="Documentary",$C208="Documentary",$D208="Documentary",$E208="Documentary",$F208="Documentary",$G208="Documentary"),1,0)</f>
        <v>0</v>
      </c>
      <c r="AC208" s="1">
        <f>IF(OR($B208="Romance",$C208="Romance",$D208="Romance",$E208="Romance",$F208="Romance",$G208="Romance"),1,0)</f>
        <v>0</v>
      </c>
      <c r="AD208" s="1">
        <f>IF(OR($B208="Family",$C208="Family",$D208="Family",$E208="Family",$F208="Family",$G208="Family"),1,0)</f>
        <v>1</v>
      </c>
      <c r="AE208" s="1">
        <f>IF($J208="PG",1,0)</f>
        <v>0</v>
      </c>
      <c r="AF208" s="1">
        <f>IF($J208="PG-13",1,0)</f>
        <v>0</v>
      </c>
      <c r="AG208" s="1">
        <f>IF($J208="R",1,0)</f>
        <v>0</v>
      </c>
      <c r="AH208" s="1">
        <f>IF($J208="Non-US",1,0)</f>
        <v>0</v>
      </c>
    </row>
    <row r="209" spans="1:34" x14ac:dyDescent="0.25">
      <c r="A209" s="4" t="s">
        <v>439</v>
      </c>
      <c r="B209" s="4" t="s">
        <v>4</v>
      </c>
      <c r="C209" s="4" t="s">
        <v>5</v>
      </c>
      <c r="D209" s="4" t="s">
        <v>24</v>
      </c>
      <c r="E209" s="4"/>
      <c r="F209" s="4"/>
      <c r="G209" s="4"/>
      <c r="H209" s="4" t="s">
        <v>438</v>
      </c>
      <c r="I209">
        <v>290</v>
      </c>
      <c r="J209" s="4" t="s">
        <v>17</v>
      </c>
      <c r="K209">
        <v>103000000</v>
      </c>
      <c r="L209" s="4" t="s">
        <v>49</v>
      </c>
      <c r="M209" s="4" t="s">
        <v>10</v>
      </c>
      <c r="N209">
        <v>35</v>
      </c>
      <c r="O209">
        <v>2938</v>
      </c>
      <c r="P209">
        <v>187705427</v>
      </c>
      <c r="Q209" s="3">
        <v>36651</v>
      </c>
      <c r="R209">
        <f>MONTH(Q209)</f>
        <v>5</v>
      </c>
      <c r="S209" s="2">
        <v>49016336</v>
      </c>
      <c r="T209" s="1">
        <f>I209</f>
        <v>290</v>
      </c>
      <c r="U209" s="1">
        <f>O209</f>
        <v>2938</v>
      </c>
      <c r="V209" s="1">
        <f>K209</f>
        <v>103000000</v>
      </c>
      <c r="W209" s="1">
        <f>IF(OR(R209=1,R209=12, R209=11),1,0)</f>
        <v>0</v>
      </c>
      <c r="X209" s="1">
        <f>IF(OR(R209=5, R209=6,R209=7),1,0)</f>
        <v>1</v>
      </c>
      <c r="Y209" s="1">
        <f>IF(OR(B209="Action",C209="Action", D209="Action",E209="Action",F209="Action",G209="Action"),1,0)</f>
        <v>1</v>
      </c>
      <c r="Z209" s="1">
        <f>IF(OR($B209="Comedy",$C209="Comedy",$D209="Comedy",$E209="Comedy",$F209="Comedy",$G209="Comedy"),1,0)</f>
        <v>0</v>
      </c>
      <c r="AA209" s="1">
        <f>IF(OR($B209="Drama",$C209="Drama",$D209="Drama",$E209="Drama",$F209="Drama",$G209="Drama"),1,0)</f>
        <v>1</v>
      </c>
      <c r="AB209" s="1">
        <f>IF(OR($B209="Documentary",$C209="Documentary",$D209="Documentary",$E209="Documentary",$F209="Documentary",$G209="Documentary"),1,0)</f>
        <v>0</v>
      </c>
      <c r="AC209" s="1">
        <f>IF(OR($B209="Romance",$C209="Romance",$D209="Romance",$E209="Romance",$F209="Romance",$G209="Romance"),1,0)</f>
        <v>0</v>
      </c>
      <c r="AD209" s="1">
        <f>IF(OR($B209="Family",$C209="Family",$D209="Family",$E209="Family",$F209="Family",$G209="Family"),1,0)</f>
        <v>0</v>
      </c>
      <c r="AE209" s="1">
        <f>IF($J209="PG",1,0)</f>
        <v>0</v>
      </c>
      <c r="AF209" s="1">
        <f>IF($J209="PG-13",1,0)</f>
        <v>0</v>
      </c>
      <c r="AG209" s="1">
        <f>IF($J209="R",1,0)</f>
        <v>1</v>
      </c>
      <c r="AH209" s="1">
        <f>IF($J209="Non-US",1,0)</f>
        <v>0</v>
      </c>
    </row>
    <row r="210" spans="1:34" x14ac:dyDescent="0.25">
      <c r="A210" s="4" t="s">
        <v>160</v>
      </c>
      <c r="B210" s="4" t="s">
        <v>4</v>
      </c>
      <c r="C210" s="4" t="s">
        <v>5</v>
      </c>
      <c r="D210" s="4" t="s">
        <v>13</v>
      </c>
      <c r="E210" s="4" t="s">
        <v>19</v>
      </c>
      <c r="F210" s="4" t="s">
        <v>38</v>
      </c>
      <c r="G210" s="4"/>
      <c r="H210" s="4" t="s">
        <v>159</v>
      </c>
      <c r="I210">
        <v>137</v>
      </c>
      <c r="J210" s="4" t="s">
        <v>17</v>
      </c>
      <c r="K210">
        <v>38000000</v>
      </c>
      <c r="L210" s="4" t="s">
        <v>49</v>
      </c>
      <c r="M210" s="4" t="s">
        <v>10</v>
      </c>
      <c r="N210">
        <v>13</v>
      </c>
      <c r="O210">
        <v>2951</v>
      </c>
      <c r="P210">
        <v>66845033</v>
      </c>
      <c r="Q210" s="3">
        <v>36952</v>
      </c>
      <c r="R210">
        <f>MONTH(Q210)</f>
        <v>3</v>
      </c>
      <c r="S210" s="2">
        <v>26150163</v>
      </c>
      <c r="T210" s="1">
        <f>I210</f>
        <v>137</v>
      </c>
      <c r="U210" s="1">
        <f>O210</f>
        <v>2951</v>
      </c>
      <c r="V210" s="1">
        <f>K210</f>
        <v>38000000</v>
      </c>
      <c r="W210" s="1">
        <f>IF(OR(R210=1,R210=12, R210=11),1,0)</f>
        <v>0</v>
      </c>
      <c r="X210" s="1">
        <f>IF(OR(R210=5, R210=6,R210=7),1,0)</f>
        <v>0</v>
      </c>
      <c r="Y210" s="1">
        <f>IF(OR(B210="Action",C210="Action", D210="Action",E210="Action",F210="Action",G210="Action"),1,0)</f>
        <v>1</v>
      </c>
      <c r="Z210" s="1">
        <f>IF(OR($B210="Comedy",$C210="Comedy",$D210="Comedy",$E210="Comedy",$F210="Comedy",$G210="Comedy"),1,0)</f>
        <v>1</v>
      </c>
      <c r="AA210" s="1">
        <f>IF(OR($B210="Drama",$C210="Drama",$D210="Drama",$E210="Drama",$F210="Drama",$G210="Drama"),1,0)</f>
        <v>0</v>
      </c>
      <c r="AB210" s="1">
        <f>IF(OR($B210="Documentary",$C210="Documentary",$D210="Documentary",$E210="Documentary",$F210="Documentary",$G210="Documentary"),1,0)</f>
        <v>0</v>
      </c>
      <c r="AC210" s="1">
        <f>IF(OR($B210="Romance",$C210="Romance",$D210="Romance",$E210="Romance",$F210="Romance",$G210="Romance"),1,0)</f>
        <v>1</v>
      </c>
      <c r="AD210" s="1">
        <f>IF(OR($B210="Family",$C210="Family",$D210="Family",$E210="Family",$F210="Family",$G210="Family"),1,0)</f>
        <v>0</v>
      </c>
      <c r="AE210" s="1">
        <f>IF($J210="PG",1,0)</f>
        <v>0</v>
      </c>
      <c r="AF210" s="1">
        <f>IF($J210="PG-13",1,0)</f>
        <v>0</v>
      </c>
      <c r="AG210" s="1">
        <f>IF($J210="R",1,0)</f>
        <v>1</v>
      </c>
      <c r="AH210" s="1">
        <f>IF($J210="Non-US",1,0)</f>
        <v>0</v>
      </c>
    </row>
    <row r="211" spans="1:34" x14ac:dyDescent="0.25">
      <c r="A211" s="4" t="s">
        <v>367</v>
      </c>
      <c r="B211" s="4" t="s">
        <v>60</v>
      </c>
      <c r="C211" s="4" t="s">
        <v>7</v>
      </c>
      <c r="D211" s="4" t="s">
        <v>20</v>
      </c>
      <c r="E211" s="4"/>
      <c r="F211" s="4"/>
      <c r="G211" s="4"/>
      <c r="H211" s="4" t="s">
        <v>366</v>
      </c>
      <c r="I211">
        <v>233</v>
      </c>
      <c r="J211" s="4" t="s">
        <v>17</v>
      </c>
      <c r="K211">
        <v>95000000</v>
      </c>
      <c r="L211" s="4" t="s">
        <v>53</v>
      </c>
      <c r="M211" s="4" t="s">
        <v>178</v>
      </c>
      <c r="N211">
        <v>12</v>
      </c>
      <c r="O211">
        <v>2956</v>
      </c>
      <c r="P211">
        <v>73181374</v>
      </c>
      <c r="Q211" s="3">
        <v>36742</v>
      </c>
      <c r="R211">
        <f>MONTH(Q211)</f>
        <v>8</v>
      </c>
      <c r="S211" s="2">
        <v>37256084</v>
      </c>
      <c r="T211" s="1">
        <f>I211</f>
        <v>233</v>
      </c>
      <c r="U211" s="1">
        <f>O211</f>
        <v>2956</v>
      </c>
      <c r="V211" s="1">
        <f>K211</f>
        <v>95000000</v>
      </c>
      <c r="W211" s="1">
        <f>IF(OR(R211=1,R211=12, R211=11),1,0)</f>
        <v>0</v>
      </c>
      <c r="X211" s="1">
        <f>IF(OR(R211=5, R211=6,R211=7),1,0)</f>
        <v>0</v>
      </c>
      <c r="Y211" s="1">
        <f>IF(OR(B211="Action",C211="Action", D211="Action",E211="Action",F211="Action",G211="Action"),1,0)</f>
        <v>0</v>
      </c>
      <c r="Z211" s="1">
        <f>IF(OR($B211="Comedy",$C211="Comedy",$D211="Comedy",$E211="Comedy",$F211="Comedy",$G211="Comedy"),1,0)</f>
        <v>0</v>
      </c>
      <c r="AA211" s="1">
        <f>IF(OR($B211="Drama",$C211="Drama",$D211="Drama",$E211="Drama",$F211="Drama",$G211="Drama"),1,0)</f>
        <v>0</v>
      </c>
      <c r="AB211" s="1">
        <f>IF(OR($B211="Documentary",$C211="Documentary",$D211="Documentary",$E211="Documentary",$F211="Documentary",$G211="Documentary"),1,0)</f>
        <v>0</v>
      </c>
      <c r="AC211" s="1">
        <f>IF(OR($B211="Romance",$C211="Romance",$D211="Romance",$E211="Romance",$F211="Romance",$G211="Romance"),1,0)</f>
        <v>0</v>
      </c>
      <c r="AD211" s="1">
        <f>IF(OR($B211="Family",$C211="Family",$D211="Family",$E211="Family",$F211="Family",$G211="Family"),1,0)</f>
        <v>0</v>
      </c>
      <c r="AE211" s="1">
        <f>IF($J211="PG",1,0)</f>
        <v>0</v>
      </c>
      <c r="AF211" s="1">
        <f>IF($J211="PG-13",1,0)</f>
        <v>0</v>
      </c>
      <c r="AG211" s="1">
        <f>IF($J211="R",1,0)</f>
        <v>1</v>
      </c>
      <c r="AH211" s="1">
        <f>IF($J211="Non-US",1,0)</f>
        <v>0</v>
      </c>
    </row>
    <row r="212" spans="1:34" x14ac:dyDescent="0.25">
      <c r="A212" s="4" t="s">
        <v>56</v>
      </c>
      <c r="B212" s="4" t="s">
        <v>4</v>
      </c>
      <c r="C212" s="4" t="s">
        <v>5</v>
      </c>
      <c r="D212" s="4" t="s">
        <v>13</v>
      </c>
      <c r="E212" s="4"/>
      <c r="F212" s="4"/>
      <c r="G212" s="4"/>
      <c r="H212" s="4" t="s">
        <v>55</v>
      </c>
      <c r="I212">
        <v>144</v>
      </c>
      <c r="J212" s="4" t="s">
        <v>54</v>
      </c>
      <c r="K212">
        <v>41000000</v>
      </c>
      <c r="L212" s="4" t="s">
        <v>53</v>
      </c>
      <c r="M212" s="4" t="s">
        <v>30</v>
      </c>
      <c r="N212">
        <v>11</v>
      </c>
      <c r="O212">
        <v>2980</v>
      </c>
      <c r="P212">
        <v>56016247</v>
      </c>
      <c r="Q212" s="3">
        <v>37022</v>
      </c>
      <c r="R212">
        <f>MONTH(Q212)</f>
        <v>5</v>
      </c>
      <c r="S212" s="2">
        <v>21466335</v>
      </c>
      <c r="T212" s="1">
        <f>I212</f>
        <v>144</v>
      </c>
      <c r="U212" s="1">
        <f>O212</f>
        <v>2980</v>
      </c>
      <c r="V212" s="1">
        <f>K212</f>
        <v>41000000</v>
      </c>
      <c r="W212" s="1">
        <f>IF(OR(R212=1,R212=12, R212=11),1,0)</f>
        <v>0</v>
      </c>
      <c r="X212" s="1">
        <f>IF(OR(R212=5, R212=6,R212=7),1,0)</f>
        <v>1</v>
      </c>
      <c r="Y212" s="1">
        <f>IF(OR(B212="Action",C212="Action", D212="Action",E212="Action",F212="Action",G212="Action"),1,0)</f>
        <v>1</v>
      </c>
      <c r="Z212" s="1">
        <f>IF(OR($B212="Comedy",$C212="Comedy",$D212="Comedy",$E212="Comedy",$F212="Comedy",$G212="Comedy"),1,0)</f>
        <v>1</v>
      </c>
      <c r="AA212" s="1">
        <f>IF(OR($B212="Drama",$C212="Drama",$D212="Drama",$E212="Drama",$F212="Drama",$G212="Drama"),1,0)</f>
        <v>0</v>
      </c>
      <c r="AB212" s="1">
        <f>IF(OR($B212="Documentary",$C212="Documentary",$D212="Documentary",$E212="Documentary",$F212="Documentary",$G212="Documentary"),1,0)</f>
        <v>0</v>
      </c>
      <c r="AC212" s="1">
        <f>IF(OR($B212="Romance",$C212="Romance",$D212="Romance",$E212="Romance",$F212="Romance",$G212="Romance"),1,0)</f>
        <v>0</v>
      </c>
      <c r="AD212" s="1">
        <f>IF(OR($B212="Family",$C212="Family",$D212="Family",$E212="Family",$F212="Family",$G212="Family"),1,0)</f>
        <v>0</v>
      </c>
      <c r="AE212" s="1">
        <f>IF($J212="PG",1,0)</f>
        <v>0</v>
      </c>
      <c r="AF212" s="1">
        <f>IF($J212="PG-13",1,0)</f>
        <v>0</v>
      </c>
      <c r="AG212" s="1">
        <f>IF($J212="R",1,0)</f>
        <v>0</v>
      </c>
      <c r="AH212" s="1">
        <f>IF($J212="Non-US",1,0)</f>
        <v>0</v>
      </c>
    </row>
    <row r="213" spans="1:34" x14ac:dyDescent="0.25">
      <c r="A213" s="4" t="s">
        <v>409</v>
      </c>
      <c r="B213" s="4" t="s">
        <v>4</v>
      </c>
      <c r="C213" s="4" t="s">
        <v>19</v>
      </c>
      <c r="D213" s="4" t="s">
        <v>20</v>
      </c>
      <c r="E213" s="4"/>
      <c r="F213" s="4"/>
      <c r="G213" s="4"/>
      <c r="H213" s="4" t="s">
        <v>408</v>
      </c>
      <c r="I213">
        <v>178</v>
      </c>
      <c r="J213" s="4" t="s">
        <v>12</v>
      </c>
      <c r="K213">
        <v>90000000</v>
      </c>
      <c r="L213" s="4" t="s">
        <v>35</v>
      </c>
      <c r="M213" s="4" t="s">
        <v>0</v>
      </c>
      <c r="N213">
        <v>24</v>
      </c>
      <c r="O213">
        <v>3006</v>
      </c>
      <c r="P213">
        <v>101626103</v>
      </c>
      <c r="Q213" s="3">
        <v>36686</v>
      </c>
      <c r="R213">
        <f>MONTH(Q213)</f>
        <v>6</v>
      </c>
      <c r="S213" s="2">
        <v>37178056</v>
      </c>
      <c r="T213" s="1">
        <f>I213</f>
        <v>178</v>
      </c>
      <c r="U213" s="1">
        <f>O213</f>
        <v>3006</v>
      </c>
      <c r="V213" s="1">
        <f>K213</f>
        <v>90000000</v>
      </c>
      <c r="W213" s="1">
        <f>IF(OR(R213=1,R213=12, R213=11),1,0)</f>
        <v>0</v>
      </c>
      <c r="X213" s="1">
        <f>IF(OR(R213=5, R213=6,R213=7),1,0)</f>
        <v>1</v>
      </c>
      <c r="Y213" s="1">
        <f>IF(OR(B213="Action",C213="Action", D213="Action",E213="Action",F213="Action",G213="Action"),1,0)</f>
        <v>1</v>
      </c>
      <c r="Z213" s="1">
        <f>IF(OR($B213="Comedy",$C213="Comedy",$D213="Comedy",$E213="Comedy",$F213="Comedy",$G213="Comedy"),1,0)</f>
        <v>0</v>
      </c>
      <c r="AA213" s="1">
        <f>IF(OR($B213="Drama",$C213="Drama",$D213="Drama",$E213="Drama",$F213="Drama",$G213="Drama"),1,0)</f>
        <v>0</v>
      </c>
      <c r="AB213" s="1">
        <f>IF(OR($B213="Documentary",$C213="Documentary",$D213="Documentary",$E213="Documentary",$F213="Documentary",$G213="Documentary"),1,0)</f>
        <v>0</v>
      </c>
      <c r="AC213" s="1">
        <f>IF(OR($B213="Romance",$C213="Romance",$D213="Romance",$E213="Romance",$F213="Romance",$G213="Romance"),1,0)</f>
        <v>0</v>
      </c>
      <c r="AD213" s="1">
        <f>IF(OR($B213="Family",$C213="Family",$D213="Family",$E213="Family",$F213="Family",$G213="Family"),1,0)</f>
        <v>0</v>
      </c>
      <c r="AE213" s="1">
        <f>IF($J213="PG",1,0)</f>
        <v>0</v>
      </c>
      <c r="AF213" s="1">
        <f>IF($J213="PG-13",1,0)</f>
        <v>1</v>
      </c>
      <c r="AG213" s="1">
        <f>IF($J213="R",1,0)</f>
        <v>0</v>
      </c>
      <c r="AH213" s="1">
        <f>IF($J213="Non-US",1,0)</f>
        <v>0</v>
      </c>
    </row>
    <row r="214" spans="1:34" x14ac:dyDescent="0.25">
      <c r="A214" s="4" t="s">
        <v>225</v>
      </c>
      <c r="B214" s="4" t="s">
        <v>13</v>
      </c>
      <c r="C214" s="4" t="s">
        <v>6</v>
      </c>
      <c r="D214" s="4" t="s">
        <v>38</v>
      </c>
      <c r="E214" s="4"/>
      <c r="F214" s="4"/>
      <c r="G214" s="4"/>
      <c r="H214" s="4" t="s">
        <v>224</v>
      </c>
      <c r="I214">
        <v>150</v>
      </c>
      <c r="J214" s="4" t="s">
        <v>12</v>
      </c>
      <c r="K214">
        <v>70000000</v>
      </c>
      <c r="L214" s="4" t="s">
        <v>223</v>
      </c>
      <c r="M214" s="4" t="s">
        <v>136</v>
      </c>
      <c r="N214">
        <v>22</v>
      </c>
      <c r="O214">
        <v>3012</v>
      </c>
      <c r="P214">
        <v>182693746</v>
      </c>
      <c r="Q214" s="3">
        <v>36875</v>
      </c>
      <c r="R214">
        <f>MONTH(Q214)</f>
        <v>12</v>
      </c>
      <c r="S214" s="2">
        <v>48567079</v>
      </c>
      <c r="T214" s="1">
        <f>I214</f>
        <v>150</v>
      </c>
      <c r="U214" s="1">
        <f>O214</f>
        <v>3012</v>
      </c>
      <c r="V214" s="1">
        <f>K214</f>
        <v>70000000</v>
      </c>
      <c r="W214" s="1">
        <f>IF(OR(R214=1,R214=12, R214=11),1,0)</f>
        <v>1</v>
      </c>
      <c r="X214" s="1">
        <f>IF(OR(R214=5, R214=6,R214=7),1,0)</f>
        <v>0</v>
      </c>
      <c r="Y214" s="1">
        <f>IF(OR(B214="Action",C214="Action", D214="Action",E214="Action",F214="Action",G214="Action"),1,0)</f>
        <v>0</v>
      </c>
      <c r="Z214" s="1">
        <f>IF(OR($B214="Comedy",$C214="Comedy",$D214="Comedy",$E214="Comedy",$F214="Comedy",$G214="Comedy"),1,0)</f>
        <v>1</v>
      </c>
      <c r="AA214" s="1">
        <f>IF(OR($B214="Drama",$C214="Drama",$D214="Drama",$E214="Drama",$F214="Drama",$G214="Drama"),1,0)</f>
        <v>0</v>
      </c>
      <c r="AB214" s="1">
        <f>IF(OR($B214="Documentary",$C214="Documentary",$D214="Documentary",$E214="Documentary",$F214="Documentary",$G214="Documentary"),1,0)</f>
        <v>0</v>
      </c>
      <c r="AC214" s="1">
        <f>IF(OR($B214="Romance",$C214="Romance",$D214="Romance",$E214="Romance",$F214="Romance",$G214="Romance"),1,0)</f>
        <v>1</v>
      </c>
      <c r="AD214" s="1">
        <f>IF(OR($B214="Family",$C214="Family",$D214="Family",$E214="Family",$F214="Family",$G214="Family"),1,0)</f>
        <v>0</v>
      </c>
      <c r="AE214" s="1">
        <f>IF($J214="PG",1,0)</f>
        <v>0</v>
      </c>
      <c r="AF214" s="1">
        <f>IF($J214="PG-13",1,0)</f>
        <v>1</v>
      </c>
      <c r="AG214" s="1">
        <f>IF($J214="R",1,0)</f>
        <v>0</v>
      </c>
      <c r="AH214" s="1">
        <f>IF($J214="Non-US",1,0)</f>
        <v>0</v>
      </c>
    </row>
    <row r="215" spans="1:34" x14ac:dyDescent="0.25">
      <c r="A215" s="4" t="s">
        <v>400</v>
      </c>
      <c r="B215" s="4" t="s">
        <v>5</v>
      </c>
      <c r="C215" s="4" t="s">
        <v>13</v>
      </c>
      <c r="D215" s="4" t="s">
        <v>19</v>
      </c>
      <c r="E215" s="4" t="s">
        <v>38</v>
      </c>
      <c r="F215" s="4"/>
      <c r="G215" s="4"/>
      <c r="H215" s="4" t="s">
        <v>399</v>
      </c>
      <c r="I215">
        <v>176</v>
      </c>
      <c r="J215" s="4" t="s">
        <v>17</v>
      </c>
      <c r="K215">
        <v>51000000</v>
      </c>
      <c r="L215" s="4" t="s">
        <v>133</v>
      </c>
      <c r="M215" s="4" t="s">
        <v>40</v>
      </c>
      <c r="N215">
        <v>15</v>
      </c>
      <c r="O215">
        <v>3019</v>
      </c>
      <c r="P215">
        <v>90417336</v>
      </c>
      <c r="Q215" s="3">
        <v>36700</v>
      </c>
      <c r="R215">
        <f>MONTH(Q215)</f>
        <v>6</v>
      </c>
      <c r="S215" s="2">
        <v>35861697</v>
      </c>
      <c r="T215" s="1">
        <f>I215</f>
        <v>176</v>
      </c>
      <c r="U215" s="1">
        <f>O215</f>
        <v>3019</v>
      </c>
      <c r="V215" s="1">
        <f>K215</f>
        <v>51000000</v>
      </c>
      <c r="W215" s="1">
        <f>IF(OR(R215=1,R215=12, R215=11),1,0)</f>
        <v>0</v>
      </c>
      <c r="X215" s="1">
        <f>IF(OR(R215=5, R215=6,R215=7),1,0)</f>
        <v>1</v>
      </c>
      <c r="Y215" s="1">
        <f>IF(OR(B215="Action",C215="Action", D215="Action",E215="Action",F215="Action",G215="Action"),1,0)</f>
        <v>0</v>
      </c>
      <c r="Z215" s="1">
        <f>IF(OR($B215="Comedy",$C215="Comedy",$D215="Comedy",$E215="Comedy",$F215="Comedy",$G215="Comedy"),1,0)</f>
        <v>1</v>
      </c>
      <c r="AA215" s="1">
        <f>IF(OR($B215="Drama",$C215="Drama",$D215="Drama",$E215="Drama",$F215="Drama",$G215="Drama"),1,0)</f>
        <v>0</v>
      </c>
      <c r="AB215" s="1">
        <f>IF(OR($B215="Documentary",$C215="Documentary",$D215="Documentary",$E215="Documentary",$F215="Documentary",$G215="Documentary"),1,0)</f>
        <v>0</v>
      </c>
      <c r="AC215" s="1">
        <f>IF(OR($B215="Romance",$C215="Romance",$D215="Romance",$E215="Romance",$F215="Romance",$G215="Romance"),1,0)</f>
        <v>1</v>
      </c>
      <c r="AD215" s="1">
        <f>IF(OR($B215="Family",$C215="Family",$D215="Family",$E215="Family",$F215="Family",$G215="Family"),1,0)</f>
        <v>0</v>
      </c>
      <c r="AE215" s="1">
        <f>IF($J215="PG",1,0)</f>
        <v>0</v>
      </c>
      <c r="AF215" s="1">
        <f>IF($J215="PG-13",1,0)</f>
        <v>0</v>
      </c>
      <c r="AG215" s="1">
        <f>IF($J215="R",1,0)</f>
        <v>1</v>
      </c>
      <c r="AH215" s="1">
        <f>IF($J215="Non-US",1,0)</f>
        <v>0</v>
      </c>
    </row>
    <row r="216" spans="1:34" x14ac:dyDescent="0.25">
      <c r="A216" s="4" t="s">
        <v>379</v>
      </c>
      <c r="B216" s="4" t="s">
        <v>4</v>
      </c>
      <c r="C216" s="4" t="s">
        <v>7</v>
      </c>
      <c r="D216" s="4" t="s">
        <v>20</v>
      </c>
      <c r="E216" s="4"/>
      <c r="F216" s="4"/>
      <c r="G216" s="4"/>
      <c r="H216" s="4" t="s">
        <v>378</v>
      </c>
      <c r="I216">
        <v>314</v>
      </c>
      <c r="J216" s="4" t="s">
        <v>12</v>
      </c>
      <c r="K216">
        <v>75000000</v>
      </c>
      <c r="L216" s="4" t="s">
        <v>133</v>
      </c>
      <c r="M216" s="4" t="s">
        <v>40</v>
      </c>
      <c r="N216">
        <v>18</v>
      </c>
      <c r="O216">
        <v>3025</v>
      </c>
      <c r="P216">
        <v>157226495</v>
      </c>
      <c r="Q216" s="3">
        <v>36721</v>
      </c>
      <c r="R216">
        <f>MONTH(Q216)</f>
        <v>7</v>
      </c>
      <c r="S216" s="2">
        <v>75850059</v>
      </c>
      <c r="T216" s="1">
        <f>I216</f>
        <v>314</v>
      </c>
      <c r="U216" s="1">
        <f>O216</f>
        <v>3025</v>
      </c>
      <c r="V216" s="1">
        <f>K216</f>
        <v>75000000</v>
      </c>
      <c r="W216" s="1">
        <f>IF(OR(R216=1,R216=12, R216=11),1,0)</f>
        <v>0</v>
      </c>
      <c r="X216" s="1">
        <f>IF(OR(R216=5, R216=6,R216=7),1,0)</f>
        <v>1</v>
      </c>
      <c r="Y216" s="1">
        <f>IF(OR(B216="Action",C216="Action", D216="Action",E216="Action",F216="Action",G216="Action"),1,0)</f>
        <v>1</v>
      </c>
      <c r="Z216" s="1">
        <f>IF(OR($B216="Comedy",$C216="Comedy",$D216="Comedy",$E216="Comedy",$F216="Comedy",$G216="Comedy"),1,0)</f>
        <v>0</v>
      </c>
      <c r="AA216" s="1">
        <f>IF(OR($B216="Drama",$C216="Drama",$D216="Drama",$E216="Drama",$F216="Drama",$G216="Drama"),1,0)</f>
        <v>0</v>
      </c>
      <c r="AB216" s="1">
        <f>IF(OR($B216="Documentary",$C216="Documentary",$D216="Documentary",$E216="Documentary",$F216="Documentary",$G216="Documentary"),1,0)</f>
        <v>0</v>
      </c>
      <c r="AC216" s="1">
        <f>IF(OR($B216="Romance",$C216="Romance",$D216="Romance",$E216="Romance",$F216="Romance",$G216="Romance"),1,0)</f>
        <v>0</v>
      </c>
      <c r="AD216" s="1">
        <f>IF(OR($B216="Family",$C216="Family",$D216="Family",$E216="Family",$F216="Family",$G216="Family"),1,0)</f>
        <v>0</v>
      </c>
      <c r="AE216" s="1">
        <f>IF($J216="PG",1,0)</f>
        <v>0</v>
      </c>
      <c r="AF216" s="1">
        <f>IF($J216="PG-13",1,0)</f>
        <v>1</v>
      </c>
      <c r="AG216" s="1">
        <f>IF($J216="R",1,0)</f>
        <v>0</v>
      </c>
      <c r="AH216" s="1">
        <f>IF($J216="Non-US",1,0)</f>
        <v>0</v>
      </c>
    </row>
    <row r="217" spans="1:34" x14ac:dyDescent="0.25">
      <c r="A217" s="4" t="s">
        <v>274</v>
      </c>
      <c r="B217" s="4" t="s">
        <v>4</v>
      </c>
      <c r="C217" s="4" t="s">
        <v>13</v>
      </c>
      <c r="D217" s="4" t="s">
        <v>5</v>
      </c>
      <c r="E217" s="4"/>
      <c r="F217" s="4"/>
      <c r="G217" s="4"/>
      <c r="H217" s="4" t="s">
        <v>273</v>
      </c>
      <c r="I217">
        <v>204</v>
      </c>
      <c r="J217" s="4" t="s">
        <v>12</v>
      </c>
      <c r="K217">
        <v>92000000</v>
      </c>
      <c r="L217" s="4" t="s">
        <v>53</v>
      </c>
      <c r="M217" s="4" t="s">
        <v>178</v>
      </c>
      <c r="N217">
        <v>16</v>
      </c>
      <c r="O217">
        <v>3037</v>
      </c>
      <c r="P217">
        <v>125256367</v>
      </c>
      <c r="Q217" s="3">
        <v>36833</v>
      </c>
      <c r="R217">
        <f>MONTH(Q217)</f>
        <v>11</v>
      </c>
      <c r="S217" s="2">
        <v>50404458</v>
      </c>
      <c r="T217" s="1">
        <f>I217</f>
        <v>204</v>
      </c>
      <c r="U217" s="1">
        <f>O217</f>
        <v>3037</v>
      </c>
      <c r="V217" s="1">
        <f>K217</f>
        <v>92000000</v>
      </c>
      <c r="W217" s="1">
        <f>IF(OR(R217=1,R217=12, R217=11),1,0)</f>
        <v>1</v>
      </c>
      <c r="X217" s="1">
        <f>IF(OR(R217=5, R217=6,R217=7),1,0)</f>
        <v>0</v>
      </c>
      <c r="Y217" s="1">
        <f>IF(OR(B217="Action",C217="Action", D217="Action",E217="Action",F217="Action",G217="Action"),1,0)</f>
        <v>1</v>
      </c>
      <c r="Z217" s="1">
        <f>IF(OR($B217="Comedy",$C217="Comedy",$D217="Comedy",$E217="Comedy",$F217="Comedy",$G217="Comedy"),1,0)</f>
        <v>1</v>
      </c>
      <c r="AA217" s="1">
        <f>IF(OR($B217="Drama",$C217="Drama",$D217="Drama",$E217="Drama",$F217="Drama",$G217="Drama"),1,0)</f>
        <v>0</v>
      </c>
      <c r="AB217" s="1">
        <f>IF(OR($B217="Documentary",$C217="Documentary",$D217="Documentary",$E217="Documentary",$F217="Documentary",$G217="Documentary"),1,0)</f>
        <v>0</v>
      </c>
      <c r="AC217" s="1">
        <f>IF(OR($B217="Romance",$C217="Romance",$D217="Romance",$E217="Romance",$F217="Romance",$G217="Romance"),1,0)</f>
        <v>0</v>
      </c>
      <c r="AD217" s="1">
        <f>IF(OR($B217="Family",$C217="Family",$D217="Family",$E217="Family",$F217="Family",$G217="Family"),1,0)</f>
        <v>0</v>
      </c>
      <c r="AE217" s="1">
        <f>IF($J217="PG",1,0)</f>
        <v>0</v>
      </c>
      <c r="AF217" s="1">
        <f>IF($J217="PG-13",1,0)</f>
        <v>1</v>
      </c>
      <c r="AG217" s="1">
        <f>IF($J217="R",1,0)</f>
        <v>0</v>
      </c>
      <c r="AH217" s="1">
        <f>IF($J217="Non-US",1,0)</f>
        <v>0</v>
      </c>
    </row>
    <row r="218" spans="1:34" x14ac:dyDescent="0.25">
      <c r="A218" s="4" t="s">
        <v>445</v>
      </c>
      <c r="B218" s="4" t="s">
        <v>51</v>
      </c>
      <c r="C218" s="4" t="s">
        <v>13</v>
      </c>
      <c r="D218" s="4"/>
      <c r="E218" s="4"/>
      <c r="F218" s="4"/>
      <c r="G218" s="4"/>
      <c r="H218" s="4" t="s">
        <v>236</v>
      </c>
      <c r="I218">
        <v>71</v>
      </c>
      <c r="J218" s="4" t="s">
        <v>2</v>
      </c>
      <c r="K218">
        <v>58000000</v>
      </c>
      <c r="L218" s="4" t="s">
        <v>444</v>
      </c>
      <c r="M218" s="4" t="s">
        <v>206</v>
      </c>
      <c r="N218">
        <v>16</v>
      </c>
      <c r="O218">
        <v>3040</v>
      </c>
      <c r="P218">
        <v>35268275</v>
      </c>
      <c r="Q218" s="3">
        <v>36644</v>
      </c>
      <c r="R218">
        <f>MONTH(Q218)</f>
        <v>4</v>
      </c>
      <c r="S218" s="2">
        <v>12008105</v>
      </c>
      <c r="T218" s="1">
        <f>I218</f>
        <v>71</v>
      </c>
      <c r="U218" s="1">
        <f>O218</f>
        <v>3040</v>
      </c>
      <c r="V218" s="1">
        <f>K218</f>
        <v>58000000</v>
      </c>
      <c r="W218" s="1">
        <f>IF(OR(R218=1,R218=12, R218=11),1,0)</f>
        <v>0</v>
      </c>
      <c r="X218" s="1">
        <f>IF(OR(R218=5, R218=6,R218=7),1,0)</f>
        <v>0</v>
      </c>
      <c r="Y218" s="1">
        <f>IF(OR(B218="Action",C218="Action", D218="Action",E218="Action",F218="Action",G218="Action"),1,0)</f>
        <v>0</v>
      </c>
      <c r="Z218" s="1">
        <f>IF(OR($B218="Comedy",$C218="Comedy",$D218="Comedy",$E218="Comedy",$F218="Comedy",$G218="Comedy"),1,0)</f>
        <v>1</v>
      </c>
      <c r="AA218" s="1">
        <f>IF(OR($B218="Drama",$C218="Drama",$D218="Drama",$E218="Drama",$F218="Drama",$G218="Drama"),1,0)</f>
        <v>0</v>
      </c>
      <c r="AB218" s="1">
        <f>IF(OR($B218="Documentary",$C218="Documentary",$D218="Documentary",$E218="Documentary",$F218="Documentary",$G218="Documentary"),1,0)</f>
        <v>0</v>
      </c>
      <c r="AC218" s="1">
        <f>IF(OR($B218="Romance",$C218="Romance",$D218="Romance",$E218="Romance",$F218="Romance",$G218="Romance"),1,0)</f>
        <v>0</v>
      </c>
      <c r="AD218" s="1">
        <f>IF(OR($B218="Family",$C218="Family",$D218="Family",$E218="Family",$F218="Family",$G218="Family"),1,0)</f>
        <v>1</v>
      </c>
      <c r="AE218" s="1">
        <f>IF($J218="PG",1,0)</f>
        <v>1</v>
      </c>
      <c r="AF218" s="1">
        <f>IF($J218="PG-13",1,0)</f>
        <v>0</v>
      </c>
      <c r="AG218" s="1">
        <f>IF($J218="R",1,0)</f>
        <v>0</v>
      </c>
      <c r="AH218" s="1">
        <f>IF($J218="Non-US",1,0)</f>
        <v>0</v>
      </c>
    </row>
    <row r="219" spans="1:34" x14ac:dyDescent="0.25">
      <c r="A219" s="4" t="s">
        <v>494</v>
      </c>
      <c r="B219" s="4" t="s">
        <v>24</v>
      </c>
      <c r="C219" s="4" t="s">
        <v>7</v>
      </c>
      <c r="D219" s="4" t="s">
        <v>20</v>
      </c>
      <c r="E219" s="4" t="s">
        <v>5</v>
      </c>
      <c r="F219" s="4"/>
      <c r="G219" s="4"/>
      <c r="H219" s="4" t="s">
        <v>93</v>
      </c>
      <c r="I219">
        <v>205</v>
      </c>
      <c r="J219" s="4" t="s">
        <v>2</v>
      </c>
      <c r="K219">
        <v>90000000</v>
      </c>
      <c r="L219" s="4" t="s">
        <v>477</v>
      </c>
      <c r="M219" s="4" t="s">
        <v>0</v>
      </c>
      <c r="N219">
        <v>16</v>
      </c>
      <c r="O219">
        <v>3054</v>
      </c>
      <c r="P219">
        <v>60857148</v>
      </c>
      <c r="Q219" s="3">
        <v>36595</v>
      </c>
      <c r="R219">
        <f>MONTH(Q219)</f>
        <v>3</v>
      </c>
      <c r="S219" s="2">
        <v>29226731</v>
      </c>
      <c r="T219" s="1">
        <f>I219</f>
        <v>205</v>
      </c>
      <c r="U219" s="1">
        <f>O219</f>
        <v>3054</v>
      </c>
      <c r="V219" s="1">
        <f>K219</f>
        <v>90000000</v>
      </c>
      <c r="W219" s="1">
        <f>IF(OR(R219=1,R219=12, R219=11),1,0)</f>
        <v>0</v>
      </c>
      <c r="X219" s="1">
        <f>IF(OR(R219=5, R219=6,R219=7),1,0)</f>
        <v>0</v>
      </c>
      <c r="Y219" s="1">
        <f>IF(OR(B219="Action",C219="Action", D219="Action",E219="Action",F219="Action",G219="Action"),1,0)</f>
        <v>0</v>
      </c>
      <c r="Z219" s="1">
        <f>IF(OR($B219="Comedy",$C219="Comedy",$D219="Comedy",$E219="Comedy",$F219="Comedy",$G219="Comedy"),1,0)</f>
        <v>0</v>
      </c>
      <c r="AA219" s="1">
        <f>IF(OR($B219="Drama",$C219="Drama",$D219="Drama",$E219="Drama",$F219="Drama",$G219="Drama"),1,0)</f>
        <v>1</v>
      </c>
      <c r="AB219" s="1">
        <f>IF(OR($B219="Documentary",$C219="Documentary",$D219="Documentary",$E219="Documentary",$F219="Documentary",$G219="Documentary"),1,0)</f>
        <v>0</v>
      </c>
      <c r="AC219" s="1">
        <f>IF(OR($B219="Romance",$C219="Romance",$D219="Romance",$E219="Romance",$F219="Romance",$G219="Romance"),1,0)</f>
        <v>0</v>
      </c>
      <c r="AD219" s="1">
        <f>IF(OR($B219="Family",$C219="Family",$D219="Family",$E219="Family",$F219="Family",$G219="Family"),1,0)</f>
        <v>0</v>
      </c>
      <c r="AE219" s="1">
        <f>IF($J219="PG",1,0)</f>
        <v>1</v>
      </c>
      <c r="AF219" s="1">
        <f>IF($J219="PG-13",1,0)</f>
        <v>0</v>
      </c>
      <c r="AG219" s="1">
        <f>IF($J219="R",1,0)</f>
        <v>0</v>
      </c>
      <c r="AH219" s="1">
        <f>IF($J219="Non-US",1,0)</f>
        <v>0</v>
      </c>
    </row>
    <row r="220" spans="1:34" x14ac:dyDescent="0.25">
      <c r="A220" s="4" t="s">
        <v>398</v>
      </c>
      <c r="B220" s="4" t="s">
        <v>4</v>
      </c>
      <c r="C220" s="4" t="s">
        <v>24</v>
      </c>
      <c r="D220" s="4" t="s">
        <v>37</v>
      </c>
      <c r="E220" s="4"/>
      <c r="F220" s="4"/>
      <c r="G220" s="4"/>
      <c r="H220" s="4" t="s">
        <v>397</v>
      </c>
      <c r="I220">
        <v>202</v>
      </c>
      <c r="J220" s="4" t="s">
        <v>54</v>
      </c>
      <c r="K220">
        <v>110000000</v>
      </c>
      <c r="L220" s="4" t="s">
        <v>223</v>
      </c>
      <c r="M220" s="4" t="s">
        <v>178</v>
      </c>
      <c r="N220">
        <v>16</v>
      </c>
      <c r="O220">
        <v>3061</v>
      </c>
      <c r="P220">
        <v>113271414</v>
      </c>
      <c r="Q220" s="3">
        <v>36705</v>
      </c>
      <c r="R220">
        <f>MONTH(Q220)</f>
        <v>6</v>
      </c>
      <c r="S220" s="2">
        <v>9322652</v>
      </c>
      <c r="T220" s="1">
        <f>I220</f>
        <v>202</v>
      </c>
      <c r="U220" s="1">
        <f>O220</f>
        <v>3061</v>
      </c>
      <c r="V220" s="1">
        <f>K220</f>
        <v>110000000</v>
      </c>
      <c r="W220" s="1">
        <f>IF(OR(R220=1,R220=12, R220=11),1,0)</f>
        <v>0</v>
      </c>
      <c r="X220" s="1">
        <f>IF(OR(R220=5, R220=6,R220=7),1,0)</f>
        <v>1</v>
      </c>
      <c r="Y220" s="1">
        <f>IF(OR(B220="Action",C220="Action", D220="Action",E220="Action",F220="Action",G220="Action"),1,0)</f>
        <v>1</v>
      </c>
      <c r="Z220" s="1">
        <f>IF(OR($B220="Comedy",$C220="Comedy",$D220="Comedy",$E220="Comedy",$F220="Comedy",$G220="Comedy"),1,0)</f>
        <v>0</v>
      </c>
      <c r="AA220" s="1">
        <f>IF(OR($B220="Drama",$C220="Drama",$D220="Drama",$E220="Drama",$F220="Drama",$G220="Drama"),1,0)</f>
        <v>1</v>
      </c>
      <c r="AB220" s="1">
        <f>IF(OR($B220="Documentary",$C220="Documentary",$D220="Documentary",$E220="Documentary",$F220="Documentary",$G220="Documentary"),1,0)</f>
        <v>0</v>
      </c>
      <c r="AC220" s="1">
        <f>IF(OR($B220="Romance",$C220="Romance",$D220="Romance",$E220="Romance",$F220="Romance",$G220="Romance"),1,0)</f>
        <v>0</v>
      </c>
      <c r="AD220" s="1">
        <f>IF(OR($B220="Family",$C220="Family",$D220="Family",$E220="Family",$F220="Family",$G220="Family"),1,0)</f>
        <v>0</v>
      </c>
      <c r="AE220" s="1">
        <f>IF($J220="PG",1,0)</f>
        <v>0</v>
      </c>
      <c r="AF220" s="1">
        <f>IF($J220="PG-13",1,0)</f>
        <v>0</v>
      </c>
      <c r="AG220" s="1">
        <f>IF($J220="R",1,0)</f>
        <v>0</v>
      </c>
      <c r="AH220" s="1">
        <f>IF($J220="Non-US",1,0)</f>
        <v>0</v>
      </c>
    </row>
    <row r="221" spans="1:34" x14ac:dyDescent="0.25">
      <c r="A221" s="4" t="s">
        <v>120</v>
      </c>
      <c r="B221" s="4" t="s">
        <v>4</v>
      </c>
      <c r="C221" s="4" t="s">
        <v>5</v>
      </c>
      <c r="D221" s="4" t="s">
        <v>13</v>
      </c>
      <c r="E221" s="4" t="s">
        <v>51</v>
      </c>
      <c r="F221" s="4"/>
      <c r="G221" s="4"/>
      <c r="H221" s="4" t="s">
        <v>119</v>
      </c>
      <c r="I221">
        <v>121</v>
      </c>
      <c r="J221" s="4" t="s">
        <v>2</v>
      </c>
      <c r="K221">
        <v>35000000</v>
      </c>
      <c r="L221" s="4" t="s">
        <v>118</v>
      </c>
      <c r="M221" s="4" t="s">
        <v>118</v>
      </c>
      <c r="N221">
        <v>16</v>
      </c>
      <c r="O221">
        <v>3104</v>
      </c>
      <c r="P221">
        <v>112608807</v>
      </c>
      <c r="Q221" s="3">
        <v>36980</v>
      </c>
      <c r="R221">
        <f>MONTH(Q221)</f>
        <v>3</v>
      </c>
      <c r="S221" s="2">
        <v>31178048</v>
      </c>
      <c r="T221" s="1">
        <f>I221</f>
        <v>121</v>
      </c>
      <c r="U221" s="1">
        <f>O221</f>
        <v>3104</v>
      </c>
      <c r="V221" s="1">
        <f>K221</f>
        <v>35000000</v>
      </c>
      <c r="W221" s="1">
        <f>IF(OR(R221=1,R221=12, R221=11),1,0)</f>
        <v>0</v>
      </c>
      <c r="X221" s="1">
        <f>IF(OR(R221=5, R221=6,R221=7),1,0)</f>
        <v>0</v>
      </c>
      <c r="Y221" s="1">
        <f>IF(OR(B221="Action",C221="Action", D221="Action",E221="Action",F221="Action",G221="Action"),1,0)</f>
        <v>1</v>
      </c>
      <c r="Z221" s="1">
        <f>IF(OR($B221="Comedy",$C221="Comedy",$D221="Comedy",$E221="Comedy",$F221="Comedy",$G221="Comedy"),1,0)</f>
        <v>1</v>
      </c>
      <c r="AA221" s="1">
        <f>IF(OR($B221="Drama",$C221="Drama",$D221="Drama",$E221="Drama",$F221="Drama",$G221="Drama"),1,0)</f>
        <v>0</v>
      </c>
      <c r="AB221" s="1">
        <f>IF(OR($B221="Documentary",$C221="Documentary",$D221="Documentary",$E221="Documentary",$F221="Documentary",$G221="Documentary"),1,0)</f>
        <v>0</v>
      </c>
      <c r="AC221" s="1">
        <f>IF(OR($B221="Romance",$C221="Romance",$D221="Romance",$E221="Romance",$F221="Romance",$G221="Romance"),1,0)</f>
        <v>0</v>
      </c>
      <c r="AD221" s="1">
        <f>IF(OR($B221="Family",$C221="Family",$D221="Family",$E221="Family",$F221="Family",$G221="Family"),1,0)</f>
        <v>1</v>
      </c>
      <c r="AE221" s="1">
        <f>IF($J221="PG",1,0)</f>
        <v>1</v>
      </c>
      <c r="AF221" s="1">
        <f>IF($J221="PG-13",1,0)</f>
        <v>0</v>
      </c>
      <c r="AG221" s="1">
        <f>IF($J221="R",1,0)</f>
        <v>0</v>
      </c>
      <c r="AH221" s="1">
        <f>IF($J221="Non-US",1,0)</f>
        <v>0</v>
      </c>
    </row>
    <row r="222" spans="1:34" x14ac:dyDescent="0.25">
      <c r="A222" s="4" t="s">
        <v>256</v>
      </c>
      <c r="B222" s="4" t="s">
        <v>51</v>
      </c>
      <c r="C222" s="4" t="s">
        <v>6</v>
      </c>
      <c r="D222" s="4" t="s">
        <v>13</v>
      </c>
      <c r="E222" s="4" t="s">
        <v>24</v>
      </c>
      <c r="F222" s="4"/>
      <c r="G222" s="4"/>
      <c r="H222" s="4" t="s">
        <v>255</v>
      </c>
      <c r="I222">
        <v>172</v>
      </c>
      <c r="J222" s="4" t="s">
        <v>2</v>
      </c>
      <c r="K222">
        <v>123000000</v>
      </c>
      <c r="L222" s="4" t="s">
        <v>254</v>
      </c>
      <c r="M222" s="4" t="s">
        <v>57</v>
      </c>
      <c r="N222">
        <v>15</v>
      </c>
      <c r="O222">
        <v>3134</v>
      </c>
      <c r="P222">
        <v>260044825</v>
      </c>
      <c r="Q222" s="3">
        <v>36847</v>
      </c>
      <c r="R222">
        <f>MONTH(Q222)</f>
        <v>11</v>
      </c>
      <c r="S222" s="2">
        <v>84977355</v>
      </c>
      <c r="T222" s="1">
        <f>I222</f>
        <v>172</v>
      </c>
      <c r="U222" s="1">
        <f>O222</f>
        <v>3134</v>
      </c>
      <c r="V222" s="1">
        <f>K222</f>
        <v>123000000</v>
      </c>
      <c r="W222" s="1">
        <f>IF(OR(R222=1,R222=12, R222=11),1,0)</f>
        <v>1</v>
      </c>
      <c r="X222" s="1">
        <f>IF(OR(R222=5, R222=6,R222=7),1,0)</f>
        <v>0</v>
      </c>
      <c r="Y222" s="1">
        <f>IF(OR(B222="Action",C222="Action", D222="Action",E222="Action",F222="Action",G222="Action"),1,0)</f>
        <v>0</v>
      </c>
      <c r="Z222" s="1">
        <f>IF(OR($B222="Comedy",$C222="Comedy",$D222="Comedy",$E222="Comedy",$F222="Comedy",$G222="Comedy"),1,0)</f>
        <v>1</v>
      </c>
      <c r="AA222" s="1">
        <f>IF(OR($B222="Drama",$C222="Drama",$D222="Drama",$E222="Drama",$F222="Drama",$G222="Drama"),1,0)</f>
        <v>1</v>
      </c>
      <c r="AB222" s="1">
        <f>IF(OR($B222="Documentary",$C222="Documentary",$D222="Documentary",$E222="Documentary",$F222="Documentary",$G222="Documentary"),1,0)</f>
        <v>0</v>
      </c>
      <c r="AC222" s="1">
        <f>IF(OR($B222="Romance",$C222="Romance",$D222="Romance",$E222="Romance",$F222="Romance",$G222="Romance"),1,0)</f>
        <v>0</v>
      </c>
      <c r="AD222" s="1">
        <f>IF(OR($B222="Family",$C222="Family",$D222="Family",$E222="Family",$F222="Family",$G222="Family"),1,0)</f>
        <v>1</v>
      </c>
      <c r="AE222" s="1">
        <f>IF($J222="PG",1,0)</f>
        <v>1</v>
      </c>
      <c r="AF222" s="1">
        <f>IF($J222="PG-13",1,0)</f>
        <v>0</v>
      </c>
      <c r="AG222" s="1">
        <f>IF($J222="R",1,0)</f>
        <v>0</v>
      </c>
      <c r="AH222" s="1">
        <f>IF($J222="Non-US",1,0)</f>
        <v>0</v>
      </c>
    </row>
    <row r="223" spans="1:34" x14ac:dyDescent="0.25">
      <c r="A223" s="4" t="s">
        <v>471</v>
      </c>
      <c r="B223" s="4" t="s">
        <v>20</v>
      </c>
      <c r="C223" s="4" t="s">
        <v>24</v>
      </c>
      <c r="D223" s="4"/>
      <c r="E223" s="4"/>
      <c r="F223" s="4"/>
      <c r="G223" s="4"/>
      <c r="H223" s="4" t="s">
        <v>74</v>
      </c>
      <c r="I223">
        <v>145</v>
      </c>
      <c r="J223" s="4" t="s">
        <v>17</v>
      </c>
      <c r="K223">
        <v>60000000</v>
      </c>
      <c r="L223" s="4" t="s">
        <v>102</v>
      </c>
      <c r="M223" s="4" t="s">
        <v>136</v>
      </c>
      <c r="N223">
        <v>16</v>
      </c>
      <c r="O223">
        <v>3155</v>
      </c>
      <c r="P223">
        <v>61256232</v>
      </c>
      <c r="Q223" s="3">
        <v>36623</v>
      </c>
      <c r="R223">
        <f>MONTH(Q223)</f>
        <v>4</v>
      </c>
      <c r="S223" s="2">
        <v>19662000</v>
      </c>
      <c r="T223" s="1">
        <f>I223</f>
        <v>145</v>
      </c>
      <c r="U223" s="1">
        <f>O223</f>
        <v>3155</v>
      </c>
      <c r="V223" s="1">
        <f>K223</f>
        <v>60000000</v>
      </c>
      <c r="W223" s="1">
        <f>IF(OR(R223=1,R223=12, R223=11),1,0)</f>
        <v>0</v>
      </c>
      <c r="X223" s="1">
        <f>IF(OR(R223=5, R223=6,R223=7),1,0)</f>
        <v>0</v>
      </c>
      <c r="Y223" s="1">
        <f>IF(OR(B223="Action",C223="Action", D223="Action",E223="Action",F223="Action",G223="Action"),1,0)</f>
        <v>0</v>
      </c>
      <c r="Z223" s="1">
        <f>IF(OR($B223="Comedy",$C223="Comedy",$D223="Comedy",$E223="Comedy",$F223="Comedy",$G223="Comedy"),1,0)</f>
        <v>0</v>
      </c>
      <c r="AA223" s="1">
        <f>IF(OR($B223="Drama",$C223="Drama",$D223="Drama",$E223="Drama",$F223="Drama",$G223="Drama"),1,0)</f>
        <v>1</v>
      </c>
      <c r="AB223" s="1">
        <f>IF(OR($B223="Documentary",$C223="Documentary",$D223="Documentary",$E223="Documentary",$F223="Documentary",$G223="Documentary"),1,0)</f>
        <v>0</v>
      </c>
      <c r="AC223" s="1">
        <f>IF(OR($B223="Romance",$C223="Romance",$D223="Romance",$E223="Romance",$F223="Romance",$G223="Romance"),1,0)</f>
        <v>0</v>
      </c>
      <c r="AD223" s="1">
        <f>IF(OR($B223="Family",$C223="Family",$D223="Family",$E223="Family",$F223="Family",$G223="Family"),1,0)</f>
        <v>0</v>
      </c>
      <c r="AE223" s="1">
        <f>IF($J223="PG",1,0)</f>
        <v>0</v>
      </c>
      <c r="AF223" s="1">
        <f>IF($J223="PG-13",1,0)</f>
        <v>0</v>
      </c>
      <c r="AG223" s="1">
        <f>IF($J223="R",1,0)</f>
        <v>1</v>
      </c>
      <c r="AH223" s="1">
        <f>IF($J223="Non-US",1,0)</f>
        <v>0</v>
      </c>
    </row>
    <row r="224" spans="1:34" x14ac:dyDescent="0.25">
      <c r="A224" s="4" t="s">
        <v>39</v>
      </c>
      <c r="B224" s="4" t="s">
        <v>4</v>
      </c>
      <c r="C224" s="4" t="s">
        <v>24</v>
      </c>
      <c r="D224" s="4" t="s">
        <v>38</v>
      </c>
      <c r="E224" s="4" t="s">
        <v>37</v>
      </c>
      <c r="F224" s="4"/>
      <c r="G224" s="4"/>
      <c r="H224" s="4" t="s">
        <v>36</v>
      </c>
      <c r="I224">
        <v>218</v>
      </c>
      <c r="J224" s="4" t="s">
        <v>12</v>
      </c>
      <c r="K224">
        <v>135250000</v>
      </c>
      <c r="L224" s="4" t="s">
        <v>35</v>
      </c>
      <c r="M224" s="4" t="s">
        <v>34</v>
      </c>
      <c r="N224">
        <v>24</v>
      </c>
      <c r="O224">
        <v>3214</v>
      </c>
      <c r="P224">
        <v>198440062</v>
      </c>
      <c r="Q224" s="3">
        <v>37036</v>
      </c>
      <c r="R224">
        <f>MONTH(Q224)</f>
        <v>5</v>
      </c>
      <c r="S224" s="2">
        <v>89295163</v>
      </c>
      <c r="T224" s="1">
        <f>I224</f>
        <v>218</v>
      </c>
      <c r="U224" s="1">
        <f>O224</f>
        <v>3214</v>
      </c>
      <c r="V224" s="1">
        <f>K224</f>
        <v>135250000</v>
      </c>
      <c r="W224" s="1">
        <f>IF(OR(R224=1,R224=12, R224=11),1,0)</f>
        <v>0</v>
      </c>
      <c r="X224" s="1">
        <f>IF(OR(R224=5, R224=6,R224=7),1,0)</f>
        <v>1</v>
      </c>
      <c r="Y224" s="1">
        <f>IF(OR(B224="Action",C224="Action", D224="Action",E224="Action",F224="Action",G224="Action"),1,0)</f>
        <v>1</v>
      </c>
      <c r="Z224" s="1">
        <f>IF(OR($B224="Comedy",$C224="Comedy",$D224="Comedy",$E224="Comedy",$F224="Comedy",$G224="Comedy"),1,0)</f>
        <v>0</v>
      </c>
      <c r="AA224" s="1">
        <f>IF(OR($B224="Drama",$C224="Drama",$D224="Drama",$E224="Drama",$F224="Drama",$G224="Drama"),1,0)</f>
        <v>1</v>
      </c>
      <c r="AB224" s="1">
        <f>IF(OR($B224="Documentary",$C224="Documentary",$D224="Documentary",$E224="Documentary",$F224="Documentary",$G224="Documentary"),1,0)</f>
        <v>0</v>
      </c>
      <c r="AC224" s="1">
        <f>IF(OR($B224="Romance",$C224="Romance",$D224="Romance",$E224="Romance",$F224="Romance",$G224="Romance"),1,0)</f>
        <v>1</v>
      </c>
      <c r="AD224" s="1">
        <f>IF(OR($B224="Family",$C224="Family",$D224="Family",$E224="Family",$F224="Family",$G224="Family"),1,0)</f>
        <v>0</v>
      </c>
      <c r="AE224" s="1">
        <f>IF($J224="PG",1,0)</f>
        <v>0</v>
      </c>
      <c r="AF224" s="1">
        <f>IF($J224="PG-13",1,0)</f>
        <v>1</v>
      </c>
      <c r="AG224" s="1">
        <f>IF($J224="R",1,0)</f>
        <v>0</v>
      </c>
      <c r="AH224" s="1">
        <f>IF($J224="Non-US",1,0)</f>
        <v>0</v>
      </c>
    </row>
    <row r="225" spans="1:34" x14ac:dyDescent="0.25">
      <c r="A225" s="4" t="s">
        <v>476</v>
      </c>
      <c r="B225" s="4" t="s">
        <v>8</v>
      </c>
      <c r="C225" s="4" t="s">
        <v>5</v>
      </c>
      <c r="D225" s="4" t="s">
        <v>51</v>
      </c>
      <c r="E225" s="4" t="s">
        <v>4</v>
      </c>
      <c r="F225" s="4" t="s">
        <v>13</v>
      </c>
      <c r="G225" s="4"/>
      <c r="H225" s="4" t="s">
        <v>3</v>
      </c>
      <c r="I225">
        <v>108</v>
      </c>
      <c r="J225" s="4" t="s">
        <v>475</v>
      </c>
      <c r="K225">
        <v>95000000</v>
      </c>
      <c r="L225" s="4" t="s">
        <v>49</v>
      </c>
      <c r="M225" s="4" t="s">
        <v>10</v>
      </c>
      <c r="N225">
        <v>13</v>
      </c>
      <c r="O225">
        <v>3218</v>
      </c>
      <c r="P225">
        <v>50863742</v>
      </c>
      <c r="Q225" s="3">
        <v>36616</v>
      </c>
      <c r="R225">
        <f>MONTH(Q225)</f>
        <v>3</v>
      </c>
      <c r="S225" s="2">
        <v>16037702</v>
      </c>
      <c r="T225" s="1">
        <f>I225</f>
        <v>108</v>
      </c>
      <c r="U225" s="1">
        <f>O225</f>
        <v>3218</v>
      </c>
      <c r="V225" s="1">
        <f>K225</f>
        <v>95000000</v>
      </c>
      <c r="W225" s="1">
        <f>IF(OR(R225=1,R225=12, R225=11),1,0)</f>
        <v>0</v>
      </c>
      <c r="X225" s="1">
        <f>IF(OR(R225=5, R225=6,R225=7),1,0)</f>
        <v>0</v>
      </c>
      <c r="Y225" s="1">
        <f>IF(OR(B225="Action",C225="Action", D225="Action",E225="Action",F225="Action",G225="Action"),1,0)</f>
        <v>1</v>
      </c>
      <c r="Z225" s="1">
        <f>IF(OR($B225="Comedy",$C225="Comedy",$D225="Comedy",$E225="Comedy",$F225="Comedy",$G225="Comedy"),1,0)</f>
        <v>1</v>
      </c>
      <c r="AA225" s="1">
        <f>IF(OR($B225="Drama",$C225="Drama",$D225="Drama",$E225="Drama",$F225="Drama",$G225="Drama"),1,0)</f>
        <v>0</v>
      </c>
      <c r="AB225" s="1">
        <f>IF(OR($B225="Documentary",$C225="Documentary",$D225="Documentary",$E225="Documentary",$F225="Documentary",$G225="Documentary"),1,0)</f>
        <v>0</v>
      </c>
      <c r="AC225" s="1">
        <f>IF(OR($B225="Romance",$C225="Romance",$D225="Romance",$E225="Romance",$F225="Romance",$G225="Romance"),1,0)</f>
        <v>0</v>
      </c>
      <c r="AD225" s="1">
        <f>IF(OR($B225="Family",$C225="Family",$D225="Family",$E225="Family",$F225="Family",$G225="Family"),1,0)</f>
        <v>1</v>
      </c>
      <c r="AE225" s="1">
        <f>IF($J225="PG",1,0)</f>
        <v>0</v>
      </c>
      <c r="AF225" s="1">
        <f>IF($J225="PG-13",1,0)</f>
        <v>0</v>
      </c>
      <c r="AG225" s="1">
        <f>IF($J225="R",1,0)</f>
        <v>0</v>
      </c>
      <c r="AH225" s="1">
        <f>IF($J225="Non-US",1,0)</f>
        <v>0</v>
      </c>
    </row>
    <row r="226" spans="1:34" x14ac:dyDescent="0.25">
      <c r="A226" s="4" t="s">
        <v>176</v>
      </c>
      <c r="B226" s="4" t="s">
        <v>19</v>
      </c>
      <c r="C226" s="4" t="s">
        <v>20</v>
      </c>
      <c r="D226" s="4"/>
      <c r="E226" s="4"/>
      <c r="F226" s="4"/>
      <c r="G226" s="4"/>
      <c r="H226" s="4" t="s">
        <v>175</v>
      </c>
      <c r="I226">
        <v>251</v>
      </c>
      <c r="J226" s="4" t="s">
        <v>17</v>
      </c>
      <c r="K226">
        <v>87000000</v>
      </c>
      <c r="L226" s="4" t="s">
        <v>130</v>
      </c>
      <c r="M226" s="4" t="s">
        <v>174</v>
      </c>
      <c r="N226">
        <v>14</v>
      </c>
      <c r="O226">
        <v>3230</v>
      </c>
      <c r="P226">
        <v>164706762</v>
      </c>
      <c r="Q226" s="3">
        <v>36931</v>
      </c>
      <c r="R226">
        <f>MONTH(Q226)</f>
        <v>2</v>
      </c>
      <c r="S226" s="2">
        <v>73874502</v>
      </c>
      <c r="T226" s="1">
        <f>I226</f>
        <v>251</v>
      </c>
      <c r="U226" s="1">
        <f>O226</f>
        <v>3230</v>
      </c>
      <c r="V226" s="1">
        <f>K226</f>
        <v>87000000</v>
      </c>
      <c r="W226" s="1">
        <f>IF(OR(R226=1,R226=12, R226=11),1,0)</f>
        <v>0</v>
      </c>
      <c r="X226" s="1">
        <f>IF(OR(R226=5, R226=6,R226=7),1,0)</f>
        <v>0</v>
      </c>
      <c r="Y226" s="1">
        <f>IF(OR(B226="Action",C226="Action", D226="Action",E226="Action",F226="Action",G226="Action"),1,0)</f>
        <v>0</v>
      </c>
      <c r="Z226" s="1">
        <f>IF(OR($B226="Comedy",$C226="Comedy",$D226="Comedy",$E226="Comedy",$F226="Comedy",$G226="Comedy"),1,0)</f>
        <v>0</v>
      </c>
      <c r="AA226" s="1">
        <f>IF(OR($B226="Drama",$C226="Drama",$D226="Drama",$E226="Drama",$F226="Drama",$G226="Drama"),1,0)</f>
        <v>0</v>
      </c>
      <c r="AB226" s="1">
        <f>IF(OR($B226="Documentary",$C226="Documentary",$D226="Documentary",$E226="Documentary",$F226="Documentary",$G226="Documentary"),1,0)</f>
        <v>0</v>
      </c>
      <c r="AC226" s="1">
        <f>IF(OR($B226="Romance",$C226="Romance",$D226="Romance",$E226="Romance",$F226="Romance",$G226="Romance"),1,0)</f>
        <v>0</v>
      </c>
      <c r="AD226" s="1">
        <f>IF(OR($B226="Family",$C226="Family",$D226="Family",$E226="Family",$F226="Family",$G226="Family"),1,0)</f>
        <v>0</v>
      </c>
      <c r="AE226" s="1">
        <f>IF($J226="PG",1,0)</f>
        <v>0</v>
      </c>
      <c r="AF226" s="1">
        <f>IF($J226="PG-13",1,0)</f>
        <v>0</v>
      </c>
      <c r="AG226" s="1">
        <f>IF($J226="R",1,0)</f>
        <v>1</v>
      </c>
      <c r="AH226" s="1">
        <f>IF($J226="Non-US",1,0)</f>
        <v>0</v>
      </c>
    </row>
    <row r="227" spans="1:34" x14ac:dyDescent="0.25">
      <c r="A227" s="4" t="s">
        <v>373</v>
      </c>
      <c r="B227" s="4" t="s">
        <v>13</v>
      </c>
      <c r="C227" s="4" t="s">
        <v>6</v>
      </c>
      <c r="D227" s="4"/>
      <c r="E227" s="4"/>
      <c r="F227" s="4"/>
      <c r="G227" s="4"/>
      <c r="H227" s="4" t="s">
        <v>372</v>
      </c>
      <c r="I227">
        <v>118</v>
      </c>
      <c r="J227" s="4" t="s">
        <v>12</v>
      </c>
      <c r="K227">
        <v>84000000</v>
      </c>
      <c r="L227" s="4" t="s">
        <v>254</v>
      </c>
      <c r="M227" s="4" t="s">
        <v>57</v>
      </c>
      <c r="N227">
        <v>23</v>
      </c>
      <c r="O227">
        <v>3242</v>
      </c>
      <c r="P227">
        <v>123309890</v>
      </c>
      <c r="Q227" s="3">
        <v>36735</v>
      </c>
      <c r="R227">
        <f>MONTH(Q227)</f>
        <v>7</v>
      </c>
      <c r="S227" s="2">
        <v>58533530</v>
      </c>
      <c r="T227" s="1">
        <f>I227</f>
        <v>118</v>
      </c>
      <c r="U227" s="1">
        <f>O227</f>
        <v>3242</v>
      </c>
      <c r="V227" s="1">
        <f>K227</f>
        <v>84000000</v>
      </c>
      <c r="W227" s="1">
        <f>IF(OR(R227=1,R227=12, R227=11),1,0)</f>
        <v>0</v>
      </c>
      <c r="X227" s="1">
        <f>IF(OR(R227=5, R227=6,R227=7),1,0)</f>
        <v>1</v>
      </c>
      <c r="Y227" s="1">
        <f>IF(OR(B227="Action",C227="Action", D227="Action",E227="Action",F227="Action",G227="Action"),1,0)</f>
        <v>0</v>
      </c>
      <c r="Z227" s="1">
        <f>IF(OR($B227="Comedy",$C227="Comedy",$D227="Comedy",$E227="Comedy",$F227="Comedy",$G227="Comedy"),1,0)</f>
        <v>1</v>
      </c>
      <c r="AA227" s="1">
        <f>IF(OR($B227="Drama",$C227="Drama",$D227="Drama",$E227="Drama",$F227="Drama",$G227="Drama"),1,0)</f>
        <v>0</v>
      </c>
      <c r="AB227" s="1">
        <f>IF(OR($B227="Documentary",$C227="Documentary",$D227="Documentary",$E227="Documentary",$F227="Documentary",$G227="Documentary"),1,0)</f>
        <v>0</v>
      </c>
      <c r="AC227" s="1">
        <f>IF(OR($B227="Romance",$C227="Romance",$D227="Romance",$E227="Romance",$F227="Romance",$G227="Romance"),1,0)</f>
        <v>0</v>
      </c>
      <c r="AD227" s="1">
        <f>IF(OR($B227="Family",$C227="Family",$D227="Family",$E227="Family",$F227="Family",$G227="Family"),1,0)</f>
        <v>0</v>
      </c>
      <c r="AE227" s="1">
        <f>IF($J227="PG",1,0)</f>
        <v>0</v>
      </c>
      <c r="AF227" s="1">
        <f>IF($J227="PG-13",1,0)</f>
        <v>1</v>
      </c>
      <c r="AG227" s="1">
        <f>IF($J227="R",1,0)</f>
        <v>0</v>
      </c>
      <c r="AH227" s="1">
        <f>IF($J227="Non-US",1,0)</f>
        <v>0</v>
      </c>
    </row>
    <row r="228" spans="1:34" x14ac:dyDescent="0.25">
      <c r="A228" s="4" t="s">
        <v>424</v>
      </c>
      <c r="B228" s="4" t="s">
        <v>8</v>
      </c>
      <c r="C228" s="4" t="s">
        <v>51</v>
      </c>
      <c r="D228" s="4" t="s">
        <v>5</v>
      </c>
      <c r="E228" s="4"/>
      <c r="F228" s="4"/>
      <c r="G228" s="4"/>
      <c r="H228" s="4" t="s">
        <v>423</v>
      </c>
      <c r="I228">
        <v>159</v>
      </c>
      <c r="J228" s="4" t="s">
        <v>2</v>
      </c>
      <c r="K228">
        <v>127500000</v>
      </c>
      <c r="L228" s="4" t="s">
        <v>1</v>
      </c>
      <c r="M228" s="4" t="s">
        <v>0</v>
      </c>
      <c r="N228">
        <v>25</v>
      </c>
      <c r="O228">
        <v>3257</v>
      </c>
      <c r="P228">
        <v>137682756</v>
      </c>
      <c r="Q228" s="3">
        <v>36665</v>
      </c>
      <c r="R228">
        <f>MONTH(Q228)</f>
        <v>5</v>
      </c>
      <c r="S228" s="2">
        <v>48410715</v>
      </c>
      <c r="T228" s="1">
        <f>I228</f>
        <v>159</v>
      </c>
      <c r="U228" s="1">
        <f>O228</f>
        <v>3257</v>
      </c>
      <c r="V228" s="1">
        <f>K228</f>
        <v>127500000</v>
      </c>
      <c r="W228" s="1">
        <f>IF(OR(R228=1,R228=12, R228=11),1,0)</f>
        <v>0</v>
      </c>
      <c r="X228" s="1">
        <f>IF(OR(R228=5, R228=6,R228=7),1,0)</f>
        <v>1</v>
      </c>
      <c r="Y228" s="1">
        <f>IF(OR(B228="Action",C228="Action", D228="Action",E228="Action",F228="Action",G228="Action"),1,0)</f>
        <v>0</v>
      </c>
      <c r="Z228" s="1">
        <f>IF(OR($B228="Comedy",$C228="Comedy",$D228="Comedy",$E228="Comedy",$F228="Comedy",$G228="Comedy"),1,0)</f>
        <v>0</v>
      </c>
      <c r="AA228" s="1">
        <f>IF(OR($B228="Drama",$C228="Drama",$D228="Drama",$E228="Drama",$F228="Drama",$G228="Drama"),1,0)</f>
        <v>0</v>
      </c>
      <c r="AB228" s="1">
        <f>IF(OR($B228="Documentary",$C228="Documentary",$D228="Documentary",$E228="Documentary",$F228="Documentary",$G228="Documentary"),1,0)</f>
        <v>0</v>
      </c>
      <c r="AC228" s="1">
        <f>IF(OR($B228="Romance",$C228="Romance",$D228="Romance",$E228="Romance",$F228="Romance",$G228="Romance"),1,0)</f>
        <v>0</v>
      </c>
      <c r="AD228" s="1">
        <f>IF(OR($B228="Family",$C228="Family",$D228="Family",$E228="Family",$F228="Family",$G228="Family"),1,0)</f>
        <v>1</v>
      </c>
      <c r="AE228" s="1">
        <f>IF($J228="PG",1,0)</f>
        <v>1</v>
      </c>
      <c r="AF228" s="1">
        <f>IF($J228="PG-13",1,0)</f>
        <v>0</v>
      </c>
      <c r="AG228" s="1">
        <f>IF($J228="R",1,0)</f>
        <v>0</v>
      </c>
      <c r="AH228" s="1">
        <f>IF($J228="Non-US",1,0)</f>
        <v>0</v>
      </c>
    </row>
    <row r="229" spans="1:34" x14ac:dyDescent="0.25">
      <c r="A229" s="4" t="s">
        <v>431</v>
      </c>
      <c r="B229" s="4" t="s">
        <v>4</v>
      </c>
      <c r="C229" s="4" t="s">
        <v>7</v>
      </c>
      <c r="D229" s="4"/>
      <c r="E229" s="4"/>
      <c r="F229" s="4"/>
      <c r="G229" s="4"/>
      <c r="H229" s="4" t="s">
        <v>430</v>
      </c>
      <c r="I229">
        <v>172</v>
      </c>
      <c r="J229" s="4" t="s">
        <v>12</v>
      </c>
      <c r="K229">
        <v>73000000</v>
      </c>
      <c r="L229" s="4" t="s">
        <v>429</v>
      </c>
      <c r="M229" s="4" t="s">
        <v>45</v>
      </c>
      <c r="N229">
        <v>6</v>
      </c>
      <c r="O229">
        <v>3307</v>
      </c>
      <c r="P229">
        <v>21440573</v>
      </c>
      <c r="Q229" s="3">
        <v>36658</v>
      </c>
      <c r="R229">
        <f>MONTH(Q229)</f>
        <v>5</v>
      </c>
      <c r="S229" s="2">
        <v>14330401</v>
      </c>
      <c r="T229" s="1">
        <f>I229</f>
        <v>172</v>
      </c>
      <c r="U229" s="1">
        <f>O229</f>
        <v>3307</v>
      </c>
      <c r="V229" s="1">
        <f>K229</f>
        <v>73000000</v>
      </c>
      <c r="W229" s="1">
        <f>IF(OR(R229=1,R229=12, R229=11),1,0)</f>
        <v>0</v>
      </c>
      <c r="X229" s="1">
        <f>IF(OR(R229=5, R229=6,R229=7),1,0)</f>
        <v>1</v>
      </c>
      <c r="Y229" s="1">
        <f>IF(OR(B229="Action",C229="Action", D229="Action",E229="Action",F229="Action",G229="Action"),1,0)</f>
        <v>1</v>
      </c>
      <c r="Z229" s="1">
        <f>IF(OR($B229="Comedy",$C229="Comedy",$D229="Comedy",$E229="Comedy",$F229="Comedy",$G229="Comedy"),1,0)</f>
        <v>0</v>
      </c>
      <c r="AA229" s="1">
        <f>IF(OR($B229="Drama",$C229="Drama",$D229="Drama",$E229="Drama",$F229="Drama",$G229="Drama"),1,0)</f>
        <v>0</v>
      </c>
      <c r="AB229" s="1">
        <f>IF(OR($B229="Documentary",$C229="Documentary",$D229="Documentary",$E229="Documentary",$F229="Documentary",$G229="Documentary"),1,0)</f>
        <v>0</v>
      </c>
      <c r="AC229" s="1">
        <f>IF(OR($B229="Romance",$C229="Romance",$D229="Romance",$E229="Romance",$F229="Romance",$G229="Romance"),1,0)</f>
        <v>0</v>
      </c>
      <c r="AD229" s="1">
        <f>IF(OR($B229="Family",$C229="Family",$D229="Family",$E229="Family",$F229="Family",$G229="Family"),1,0)</f>
        <v>0</v>
      </c>
      <c r="AE229" s="1">
        <f>IF($J229="PG",1,0)</f>
        <v>0</v>
      </c>
      <c r="AF229" s="1">
        <f>IF($J229="PG-13",1,0)</f>
        <v>1</v>
      </c>
      <c r="AG229" s="1">
        <f>IF($J229="R",1,0)</f>
        <v>0</v>
      </c>
      <c r="AH229" s="1">
        <f>IF($J229="Non-US",1,0)</f>
        <v>0</v>
      </c>
    </row>
    <row r="230" spans="1:34" x14ac:dyDescent="0.25">
      <c r="A230" s="4" t="s">
        <v>287</v>
      </c>
      <c r="B230" s="4" t="s">
        <v>19</v>
      </c>
      <c r="C230" s="4" t="s">
        <v>60</v>
      </c>
      <c r="D230" s="4" t="s">
        <v>20</v>
      </c>
      <c r="E230" s="4"/>
      <c r="F230" s="4"/>
      <c r="G230" s="4"/>
      <c r="H230" s="4" t="s">
        <v>286</v>
      </c>
      <c r="I230">
        <v>164</v>
      </c>
      <c r="J230" s="4" t="s">
        <v>17</v>
      </c>
      <c r="K230">
        <v>15000000</v>
      </c>
      <c r="L230" s="4" t="s">
        <v>285</v>
      </c>
      <c r="M230" s="4" t="s">
        <v>285</v>
      </c>
      <c r="N230">
        <v>7</v>
      </c>
      <c r="O230">
        <v>3317</v>
      </c>
      <c r="P230">
        <v>26392495</v>
      </c>
      <c r="Q230" s="3">
        <v>36826</v>
      </c>
      <c r="R230">
        <f>MONTH(Q230)</f>
        <v>10</v>
      </c>
      <c r="S230" s="2">
        <v>16788138</v>
      </c>
      <c r="T230" s="1">
        <f>I230</f>
        <v>164</v>
      </c>
      <c r="U230" s="1">
        <f>O230</f>
        <v>3317</v>
      </c>
      <c r="V230" s="1">
        <f>K230</f>
        <v>15000000</v>
      </c>
      <c r="W230" s="1">
        <f>IF(OR(R230=1,R230=12, R230=11),1,0)</f>
        <v>0</v>
      </c>
      <c r="X230" s="1">
        <f>IF(OR(R230=5, R230=6,R230=7),1,0)</f>
        <v>0</v>
      </c>
      <c r="Y230" s="1">
        <f>IF(OR(B230="Action",C230="Action", D230="Action",E230="Action",F230="Action",G230="Action"),1,0)</f>
        <v>0</v>
      </c>
      <c r="Z230" s="1">
        <f>IF(OR($B230="Comedy",$C230="Comedy",$D230="Comedy",$E230="Comedy",$F230="Comedy",$G230="Comedy"),1,0)</f>
        <v>0</v>
      </c>
      <c r="AA230" s="1">
        <f>IF(OR($B230="Drama",$C230="Drama",$D230="Drama",$E230="Drama",$F230="Drama",$G230="Drama"),1,0)</f>
        <v>0</v>
      </c>
      <c r="AB230" s="1">
        <f>IF(OR($B230="Documentary",$C230="Documentary",$D230="Documentary",$E230="Documentary",$F230="Documentary",$G230="Documentary"),1,0)</f>
        <v>0</v>
      </c>
      <c r="AC230" s="1">
        <f>IF(OR($B230="Romance",$C230="Romance",$D230="Romance",$E230="Romance",$F230="Romance",$G230="Romance"),1,0)</f>
        <v>0</v>
      </c>
      <c r="AD230" s="1">
        <f>IF(OR($B230="Family",$C230="Family",$D230="Family",$E230="Family",$F230="Family",$G230="Family"),1,0)</f>
        <v>0</v>
      </c>
      <c r="AE230" s="1">
        <f>IF($J230="PG",1,0)</f>
        <v>0</v>
      </c>
      <c r="AF230" s="1">
        <f>IF($J230="PG-13",1,0)</f>
        <v>0</v>
      </c>
      <c r="AG230" s="1">
        <f>IF($J230="R",1,0)</f>
        <v>1</v>
      </c>
      <c r="AH230" s="1">
        <f>IF($J230="Non-US",1,0)</f>
        <v>0</v>
      </c>
    </row>
    <row r="231" spans="1:34" x14ac:dyDescent="0.25">
      <c r="A231" s="4" t="s">
        <v>61</v>
      </c>
      <c r="B231" s="4" t="s">
        <v>4</v>
      </c>
      <c r="C231" s="4" t="s">
        <v>5</v>
      </c>
      <c r="D231" s="4" t="s">
        <v>6</v>
      </c>
      <c r="E231" s="4" t="s">
        <v>60</v>
      </c>
      <c r="F231" s="4" t="s">
        <v>20</v>
      </c>
      <c r="G231" s="4"/>
      <c r="H231" s="4" t="s">
        <v>59</v>
      </c>
      <c r="I231">
        <v>178</v>
      </c>
      <c r="J231" s="4" t="s">
        <v>12</v>
      </c>
      <c r="K231">
        <v>98000000</v>
      </c>
      <c r="L231" s="4" t="s">
        <v>58</v>
      </c>
      <c r="M231" s="4" t="s">
        <v>57</v>
      </c>
      <c r="N231">
        <v>22</v>
      </c>
      <c r="O231">
        <v>3401</v>
      </c>
      <c r="P231">
        <v>202019785</v>
      </c>
      <c r="Q231" s="3">
        <v>37015</v>
      </c>
      <c r="R231">
        <f>MONTH(Q231)</f>
        <v>5</v>
      </c>
      <c r="S231" s="2">
        <v>84293785</v>
      </c>
      <c r="T231" s="1">
        <f>I231</f>
        <v>178</v>
      </c>
      <c r="U231" s="1">
        <f>O231</f>
        <v>3401</v>
      </c>
      <c r="V231" s="1">
        <f>K231</f>
        <v>98000000</v>
      </c>
      <c r="W231" s="1">
        <f>IF(OR(R231=1,R231=12, R231=11),1,0)</f>
        <v>0</v>
      </c>
      <c r="X231" s="1">
        <f>IF(OR(R231=5, R231=6,R231=7),1,0)</f>
        <v>1</v>
      </c>
      <c r="Y231" s="1">
        <f>IF(OR(B231="Action",C231="Action", D231="Action",E231="Action",F231="Action",G231="Action"),1,0)</f>
        <v>1</v>
      </c>
      <c r="Z231" s="1">
        <f>IF(OR($B231="Comedy",$C231="Comedy",$D231="Comedy",$E231="Comedy",$F231="Comedy",$G231="Comedy"),1,0)</f>
        <v>0</v>
      </c>
      <c r="AA231" s="1">
        <f>IF(OR($B231="Drama",$C231="Drama",$D231="Drama",$E231="Drama",$F231="Drama",$G231="Drama"),1,0)</f>
        <v>0</v>
      </c>
      <c r="AB231" s="1">
        <f>IF(OR($B231="Documentary",$C231="Documentary",$D231="Documentary",$E231="Documentary",$F231="Documentary",$G231="Documentary"),1,0)</f>
        <v>0</v>
      </c>
      <c r="AC231" s="1">
        <f>IF(OR($B231="Romance",$C231="Romance",$D231="Romance",$E231="Romance",$F231="Romance",$G231="Romance"),1,0)</f>
        <v>0</v>
      </c>
      <c r="AD231" s="1">
        <f>IF(OR($B231="Family",$C231="Family",$D231="Family",$E231="Family",$F231="Family",$G231="Family"),1,0)</f>
        <v>0</v>
      </c>
      <c r="AE231" s="1">
        <f>IF($J231="PG",1,0)</f>
        <v>0</v>
      </c>
      <c r="AF231" s="1">
        <f>IF($J231="PG-13",1,0)</f>
        <v>1</v>
      </c>
      <c r="AG231" s="1">
        <f>IF($J231="R",1,0)</f>
        <v>0</v>
      </c>
      <c r="AH231" s="1">
        <f>IF($J231="Non-US",1,0)</f>
        <v>0</v>
      </c>
    </row>
    <row r="232" spans="1:34" x14ac:dyDescent="0.25">
      <c r="A232" s="4" t="s">
        <v>389</v>
      </c>
      <c r="B232" s="4" t="s">
        <v>5</v>
      </c>
      <c r="C232" s="4" t="s">
        <v>24</v>
      </c>
      <c r="D232" s="4" t="s">
        <v>4</v>
      </c>
      <c r="E232" s="4" t="s">
        <v>20</v>
      </c>
      <c r="F232" s="4"/>
      <c r="G232" s="4"/>
      <c r="H232" s="4" t="s">
        <v>388</v>
      </c>
      <c r="I232">
        <v>240</v>
      </c>
      <c r="J232" s="4" t="s">
        <v>12</v>
      </c>
      <c r="K232">
        <v>140000000</v>
      </c>
      <c r="L232" s="4" t="s">
        <v>215</v>
      </c>
      <c r="M232" s="4" t="s">
        <v>15</v>
      </c>
      <c r="N232">
        <v>22</v>
      </c>
      <c r="O232">
        <v>3407</v>
      </c>
      <c r="P232">
        <v>182561537</v>
      </c>
      <c r="Q232" s="3">
        <v>36707</v>
      </c>
      <c r="R232">
        <f>MONTH(Q232)</f>
        <v>6</v>
      </c>
      <c r="S232" s="2">
        <v>73076981</v>
      </c>
      <c r="T232" s="1">
        <f>I232</f>
        <v>240</v>
      </c>
      <c r="U232" s="1">
        <f>O232</f>
        <v>3407</v>
      </c>
      <c r="V232" s="1">
        <f>K232</f>
        <v>140000000</v>
      </c>
      <c r="W232" s="1">
        <f>IF(OR(R232=1,R232=12, R232=11),1,0)</f>
        <v>0</v>
      </c>
      <c r="X232" s="1">
        <f>IF(OR(R232=5, R232=6,R232=7),1,0)</f>
        <v>1</v>
      </c>
      <c r="Y232" s="1">
        <f>IF(OR(B232="Action",C232="Action", D232="Action",E232="Action",F232="Action",G232="Action"),1,0)</f>
        <v>1</v>
      </c>
      <c r="Z232" s="1">
        <f>IF(OR($B232="Comedy",$C232="Comedy",$D232="Comedy",$E232="Comedy",$F232="Comedy",$G232="Comedy"),1,0)</f>
        <v>0</v>
      </c>
      <c r="AA232" s="1">
        <f>IF(OR($B232="Drama",$C232="Drama",$D232="Drama",$E232="Drama",$F232="Drama",$G232="Drama"),1,0)</f>
        <v>1</v>
      </c>
      <c r="AB232" s="1">
        <f>IF(OR($B232="Documentary",$C232="Documentary",$D232="Documentary",$E232="Documentary",$F232="Documentary",$G232="Documentary"),1,0)</f>
        <v>0</v>
      </c>
      <c r="AC232" s="1">
        <f>IF(OR($B232="Romance",$C232="Romance",$D232="Romance",$E232="Romance",$F232="Romance",$G232="Romance"),1,0)</f>
        <v>0</v>
      </c>
      <c r="AD232" s="1">
        <f>IF(OR($B232="Family",$C232="Family",$D232="Family",$E232="Family",$F232="Family",$G232="Family"),1,0)</f>
        <v>0</v>
      </c>
      <c r="AE232" s="1">
        <f>IF($J232="PG",1,0)</f>
        <v>0</v>
      </c>
      <c r="AF232" s="1">
        <f>IF($J232="PG-13",1,0)</f>
        <v>1</v>
      </c>
      <c r="AG232" s="1">
        <f>IF($J232="R",1,0)</f>
        <v>0</v>
      </c>
      <c r="AH232" s="1">
        <f>IF($J232="Non-US",1,0)</f>
        <v>0</v>
      </c>
    </row>
    <row r="233" spans="1:34" x14ac:dyDescent="0.25">
      <c r="A233" s="4" t="s">
        <v>520</v>
      </c>
      <c r="B233" s="4" t="s">
        <v>13</v>
      </c>
      <c r="C233" s="4" t="s">
        <v>60</v>
      </c>
      <c r="D233" s="4" t="s">
        <v>104</v>
      </c>
      <c r="E233" s="4" t="s">
        <v>20</v>
      </c>
      <c r="F233" s="4"/>
      <c r="G233" s="4"/>
      <c r="H233" s="4" t="s">
        <v>408</v>
      </c>
      <c r="I233">
        <v>195</v>
      </c>
      <c r="J233" s="4" t="s">
        <v>17</v>
      </c>
      <c r="K233">
        <v>40000000</v>
      </c>
      <c r="L233" s="4" t="s">
        <v>519</v>
      </c>
      <c r="M233" s="4" t="s">
        <v>118</v>
      </c>
      <c r="N233">
        <v>15</v>
      </c>
      <c r="O233">
        <v>3467</v>
      </c>
      <c r="P233">
        <v>89059468</v>
      </c>
      <c r="Q233" s="3">
        <v>36560</v>
      </c>
      <c r="R233">
        <f>MONTH(Q233)</f>
        <v>2</v>
      </c>
      <c r="S233" s="2">
        <v>40660918</v>
      </c>
      <c r="T233" s="1">
        <f>I233</f>
        <v>195</v>
      </c>
      <c r="U233" s="1">
        <f>O233</f>
        <v>3467</v>
      </c>
      <c r="V233" s="1">
        <f>K233</f>
        <v>40000000</v>
      </c>
      <c r="W233" s="1">
        <f>IF(OR(R233=1,R233=12, R233=11),1,0)</f>
        <v>0</v>
      </c>
      <c r="X233" s="1">
        <f>IF(OR(R233=5, R233=6,R233=7),1,0)</f>
        <v>0</v>
      </c>
      <c r="Y233" s="1">
        <f>IF(OR(B233="Action",C233="Action", D233="Action",E233="Action",F233="Action",G233="Action"),1,0)</f>
        <v>0</v>
      </c>
      <c r="Z233" s="1">
        <f>IF(OR($B233="Comedy",$C233="Comedy",$D233="Comedy",$E233="Comedy",$F233="Comedy",$G233="Comedy"),1,0)</f>
        <v>1</v>
      </c>
      <c r="AA233" s="1">
        <f>IF(OR($B233="Drama",$C233="Drama",$D233="Drama",$E233="Drama",$F233="Drama",$G233="Drama"),1,0)</f>
        <v>0</v>
      </c>
      <c r="AB233" s="1">
        <f>IF(OR($B233="Documentary",$C233="Documentary",$D233="Documentary",$E233="Documentary",$F233="Documentary",$G233="Documentary"),1,0)</f>
        <v>0</v>
      </c>
      <c r="AC233" s="1">
        <f>IF(OR($B233="Romance",$C233="Romance",$D233="Romance",$E233="Romance",$F233="Romance",$G233="Romance"),1,0)</f>
        <v>0</v>
      </c>
      <c r="AD233" s="1">
        <f>IF(OR($B233="Family",$C233="Family",$D233="Family",$E233="Family",$F233="Family",$G233="Family"),1,0)</f>
        <v>0</v>
      </c>
      <c r="AE233" s="1">
        <f>IF($J233="PG",1,0)</f>
        <v>0</v>
      </c>
      <c r="AF233" s="1">
        <f>IF($J233="PG-13",1,0)</f>
        <v>0</v>
      </c>
      <c r="AG233" s="1">
        <f>IF($J233="R",1,0)</f>
        <v>1</v>
      </c>
      <c r="AH233" s="1">
        <f>IF($J233="Non-US",1,0)</f>
        <v>0</v>
      </c>
    </row>
    <row r="234" spans="1:34" x14ac:dyDescent="0.25">
      <c r="A234" s="4" t="s">
        <v>422</v>
      </c>
      <c r="B234" s="4" t="s">
        <v>4</v>
      </c>
      <c r="C234" s="4" t="s">
        <v>5</v>
      </c>
      <c r="D234" s="4" t="s">
        <v>20</v>
      </c>
      <c r="E234" s="4"/>
      <c r="F234" s="4"/>
      <c r="G234" s="4"/>
      <c r="H234" s="4" t="s">
        <v>421</v>
      </c>
      <c r="I234">
        <v>221</v>
      </c>
      <c r="J234" s="4" t="s">
        <v>12</v>
      </c>
      <c r="K234">
        <v>125000000</v>
      </c>
      <c r="L234" s="4" t="s">
        <v>420</v>
      </c>
      <c r="M234" s="4" t="s">
        <v>136</v>
      </c>
      <c r="N234">
        <v>21</v>
      </c>
      <c r="O234">
        <v>3653</v>
      </c>
      <c r="P234">
        <v>215366397</v>
      </c>
      <c r="Q234" s="3">
        <v>36670</v>
      </c>
      <c r="R234">
        <f>MONTH(Q234)</f>
        <v>5</v>
      </c>
      <c r="S234" s="2">
        <v>21002839</v>
      </c>
      <c r="T234" s="1">
        <f>I234</f>
        <v>221</v>
      </c>
      <c r="U234" s="1">
        <f>O234</f>
        <v>3653</v>
      </c>
      <c r="V234" s="1">
        <f>K234</f>
        <v>125000000</v>
      </c>
      <c r="W234" s="1">
        <f>IF(OR(R234=1,R234=12, R234=11),1,0)</f>
        <v>0</v>
      </c>
      <c r="X234" s="1">
        <f>IF(OR(R234=5, R234=6,R234=7),1,0)</f>
        <v>1</v>
      </c>
      <c r="Y234" s="1">
        <f>IF(OR(B234="Action",C234="Action", D234="Action",E234="Action",F234="Action",G234="Action"),1,0)</f>
        <v>1</v>
      </c>
      <c r="Z234" s="1">
        <f>IF(OR($B234="Comedy",$C234="Comedy",$D234="Comedy",$E234="Comedy",$F234="Comedy",$G234="Comedy"),1,0)</f>
        <v>0</v>
      </c>
      <c r="AA234" s="1">
        <f>IF(OR($B234="Drama",$C234="Drama",$D234="Drama",$E234="Drama",$F234="Drama",$G234="Drama"),1,0)</f>
        <v>0</v>
      </c>
      <c r="AB234" s="1">
        <f>IF(OR($B234="Documentary",$C234="Documentary",$D234="Documentary",$E234="Documentary",$F234="Documentary",$G234="Documentary"),1,0)</f>
        <v>0</v>
      </c>
      <c r="AC234" s="1">
        <f>IF(OR($B234="Romance",$C234="Romance",$D234="Romance",$E234="Romance",$F234="Romance",$G234="Romance"),1,0)</f>
        <v>0</v>
      </c>
      <c r="AD234" s="1">
        <f>IF(OR($B234="Family",$C234="Family",$D234="Family",$E234="Family",$F234="Family",$G234="Family"),1,0)</f>
        <v>0</v>
      </c>
      <c r="AE234" s="1">
        <f>IF($J234="PG",1,0)</f>
        <v>0</v>
      </c>
      <c r="AF234" s="1">
        <f>IF($J234="PG-13",1,0)</f>
        <v>1</v>
      </c>
      <c r="AG234" s="1">
        <f>IF($J234="R",1,0)</f>
        <v>0</v>
      </c>
      <c r="AH234" s="1">
        <f>IF($J234="Non-US",1,0)</f>
        <v>0</v>
      </c>
    </row>
  </sheetData>
  <sortState xmlns:xlrd2="http://schemas.microsoft.com/office/spreadsheetml/2017/richdata2" ref="A2:AH234">
    <sortCondition ref="O1:O2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B87-771B-4E2B-91DB-9D297F2AFBA4}">
  <dimension ref="A1:AH154"/>
  <sheetViews>
    <sheetView topLeftCell="H1" workbookViewId="0">
      <selection activeCell="S1" sqref="S1:S1048576"/>
    </sheetView>
  </sheetViews>
  <sheetFormatPr defaultRowHeight="15" x14ac:dyDescent="0.25"/>
  <sheetData>
    <row r="1" spans="1:34" x14ac:dyDescent="0.25">
      <c r="A1" s="9" t="s">
        <v>578</v>
      </c>
      <c r="B1" s="9" t="s">
        <v>577</v>
      </c>
      <c r="C1" s="9" t="s">
        <v>576</v>
      </c>
      <c r="D1" s="9" t="s">
        <v>575</v>
      </c>
      <c r="E1" s="9" t="s">
        <v>574</v>
      </c>
      <c r="F1" s="9" t="s">
        <v>573</v>
      </c>
      <c r="G1" s="9" t="s">
        <v>572</v>
      </c>
      <c r="H1" s="10" t="s">
        <v>571</v>
      </c>
      <c r="I1" s="8" t="s">
        <v>570</v>
      </c>
      <c r="J1" s="9" t="s">
        <v>569</v>
      </c>
      <c r="K1" s="8" t="s">
        <v>558</v>
      </c>
      <c r="L1" s="9" t="s">
        <v>568</v>
      </c>
      <c r="M1" s="9" t="s">
        <v>567</v>
      </c>
      <c r="N1" s="8" t="s">
        <v>566</v>
      </c>
      <c r="O1" s="8" t="s">
        <v>565</v>
      </c>
      <c r="P1" s="8" t="s">
        <v>564</v>
      </c>
      <c r="Q1" s="8" t="s">
        <v>563</v>
      </c>
      <c r="R1" s="8" t="s">
        <v>562</v>
      </c>
      <c r="S1" s="7" t="s">
        <v>561</v>
      </c>
      <c r="T1" s="6" t="s">
        <v>560</v>
      </c>
      <c r="U1" s="6" t="s">
        <v>559</v>
      </c>
      <c r="V1" s="6" t="s">
        <v>558</v>
      </c>
      <c r="W1" s="6" t="s">
        <v>557</v>
      </c>
      <c r="X1" s="6" t="s">
        <v>556</v>
      </c>
      <c r="Y1" s="6" t="s">
        <v>4</v>
      </c>
      <c r="Z1" s="6" t="s">
        <v>13</v>
      </c>
      <c r="AA1" s="6" t="s">
        <v>24</v>
      </c>
      <c r="AB1" s="6" t="s">
        <v>555</v>
      </c>
      <c r="AC1" s="6" t="s">
        <v>38</v>
      </c>
      <c r="AD1" s="6" t="s">
        <v>51</v>
      </c>
      <c r="AE1" s="6" t="s">
        <v>2</v>
      </c>
      <c r="AF1" s="6" t="s">
        <v>12</v>
      </c>
      <c r="AG1" s="6" t="s">
        <v>17</v>
      </c>
      <c r="AH1" s="6" t="s">
        <v>115</v>
      </c>
    </row>
    <row r="2" spans="1:34" x14ac:dyDescent="0.25">
      <c r="A2" s="4" t="s">
        <v>407</v>
      </c>
      <c r="B2" s="4" t="s">
        <v>24</v>
      </c>
      <c r="C2" s="4"/>
      <c r="D2" s="4"/>
      <c r="E2" s="4"/>
      <c r="F2" s="4"/>
      <c r="G2" s="4"/>
      <c r="H2" s="4" t="s">
        <v>207</v>
      </c>
      <c r="I2">
        <v>83</v>
      </c>
      <c r="J2" s="4" t="s">
        <v>17</v>
      </c>
      <c r="K2">
        <v>2500000</v>
      </c>
      <c r="L2" s="4" t="s">
        <v>406</v>
      </c>
      <c r="M2" s="4" t="s">
        <v>72</v>
      </c>
      <c r="N2">
        <v>7</v>
      </c>
      <c r="O2">
        <v>1</v>
      </c>
      <c r="P2">
        <v>1133659</v>
      </c>
      <c r="Q2" s="3">
        <v>36693</v>
      </c>
      <c r="R2">
        <f>MONTH(Q2)</f>
        <v>6</v>
      </c>
      <c r="S2" s="2">
        <v>56388</v>
      </c>
      <c r="T2" s="1">
        <f>I2</f>
        <v>83</v>
      </c>
      <c r="U2" s="1">
        <f>O2</f>
        <v>1</v>
      </c>
      <c r="V2" s="1">
        <f>K2</f>
        <v>2500000</v>
      </c>
      <c r="W2" s="1">
        <f>IF(OR(R2=1,R2=12, R2=11),1,0)</f>
        <v>0</v>
      </c>
      <c r="X2" s="1">
        <f>IF(OR(R2=5, R2=6,R2=7),1,0)</f>
        <v>1</v>
      </c>
      <c r="Y2" s="1">
        <f>IF(OR(B2="Action",C2="Action", D2="Action",E2="Action",F2="Action",G2="Action"),1,0)</f>
        <v>0</v>
      </c>
      <c r="Z2" s="1">
        <f>IF(OR($B2="Comedy",$C2="Comedy",$D2="Comedy",$E2="Comedy",$F2="Comedy",$G2="Comedy"),1,0)</f>
        <v>0</v>
      </c>
      <c r="AA2" s="1">
        <f>IF(OR($B2="Drama",$C2="Drama",$D2="Drama",$E2="Drama",$F2="Drama",$G2="Drama"),1,0)</f>
        <v>1</v>
      </c>
      <c r="AB2" s="1">
        <f>IF(OR($B2="Documentary",$C2="Documentary",$D2="Documentary",$E2="Documentary",$F2="Documentary",$G2="Documentary"),1,0)</f>
        <v>0</v>
      </c>
      <c r="AC2" s="1">
        <f>IF(OR($B2="Romance",$C2="Romance",$D2="Romance",$E2="Romance",$F2="Romance",$G2="Romance"),1,0)</f>
        <v>0</v>
      </c>
      <c r="AD2" s="1">
        <f>IF(OR($B2="Family",$C2="Family",$D2="Family",$E2="Family",$F2="Family",$G2="Family"),1,0)</f>
        <v>0</v>
      </c>
      <c r="AE2" s="1">
        <f>IF($J2="PG",1,0)</f>
        <v>0</v>
      </c>
      <c r="AF2" s="1">
        <f>IF($J2="PG-13",1,0)</f>
        <v>0</v>
      </c>
      <c r="AG2" s="1">
        <f>IF($J2="R",1,0)</f>
        <v>1</v>
      </c>
      <c r="AH2" s="1">
        <f>IF($J2="Non-US",1,0)</f>
        <v>0</v>
      </c>
    </row>
    <row r="3" spans="1:34" x14ac:dyDescent="0.25">
      <c r="A3" s="4" t="s">
        <v>396</v>
      </c>
      <c r="B3" s="4" t="s">
        <v>4</v>
      </c>
      <c r="C3" s="4" t="s">
        <v>24</v>
      </c>
      <c r="D3" s="4"/>
      <c r="E3" s="4"/>
      <c r="F3" s="4"/>
      <c r="G3" s="4"/>
      <c r="H3" s="4" t="s">
        <v>395</v>
      </c>
      <c r="I3">
        <v>63</v>
      </c>
      <c r="J3" s="4" t="s">
        <v>17</v>
      </c>
      <c r="K3">
        <v>11500000</v>
      </c>
      <c r="L3" s="4" t="s">
        <v>394</v>
      </c>
      <c r="M3" s="4" t="s">
        <v>393</v>
      </c>
      <c r="N3">
        <v>1</v>
      </c>
      <c r="O3">
        <v>1</v>
      </c>
      <c r="P3">
        <v>7123</v>
      </c>
      <c r="Q3" s="3">
        <v>36707</v>
      </c>
      <c r="R3">
        <f>MONTH(Q3)</f>
        <v>6</v>
      </c>
      <c r="S3" s="2">
        <v>7123</v>
      </c>
      <c r="T3" s="1">
        <f>I3</f>
        <v>63</v>
      </c>
      <c r="U3" s="1">
        <f>O3</f>
        <v>1</v>
      </c>
      <c r="V3" s="1">
        <f>K3</f>
        <v>11500000</v>
      </c>
      <c r="W3" s="1">
        <f>IF(OR(R3=1,R3=12, R3=11),1,0)</f>
        <v>0</v>
      </c>
      <c r="X3" s="1">
        <f>IF(OR(R3=5, R3=6,R3=7),1,0)</f>
        <v>1</v>
      </c>
      <c r="Y3" s="1">
        <f>IF(OR(B3="Action",C3="Action", D3="Action",E3="Action",F3="Action",G3="Action"),1,0)</f>
        <v>1</v>
      </c>
      <c r="Z3" s="1">
        <f>IF(OR($B3="Comedy",$C3="Comedy",$D3="Comedy",$E3="Comedy",$F3="Comedy",$G3="Comedy"),1,0)</f>
        <v>0</v>
      </c>
      <c r="AA3" s="1">
        <f>IF(OR($B3="Drama",$C3="Drama",$D3="Drama",$E3="Drama",$F3="Drama",$G3="Drama"),1,0)</f>
        <v>1</v>
      </c>
      <c r="AB3" s="1">
        <f>IF(OR($B3="Documentary",$C3="Documentary",$D3="Documentary",$E3="Documentary",$F3="Documentary",$G3="Documentary"),1,0)</f>
        <v>0</v>
      </c>
      <c r="AC3" s="1">
        <f>IF(OR($B3="Romance",$C3="Romance",$D3="Romance",$E3="Romance",$F3="Romance",$G3="Romance"),1,0)</f>
        <v>0</v>
      </c>
      <c r="AD3" s="1">
        <f>IF(OR($B3="Family",$C3="Family",$D3="Family",$E3="Family",$F3="Family",$G3="Family"),1,0)</f>
        <v>0</v>
      </c>
      <c r="AE3" s="1">
        <f>IF($J3="PG",1,0)</f>
        <v>0</v>
      </c>
      <c r="AF3" s="1">
        <f>IF($J3="PG-13",1,0)</f>
        <v>0</v>
      </c>
      <c r="AG3" s="1">
        <f>IF($J3="R",1,0)</f>
        <v>1</v>
      </c>
      <c r="AH3" s="1">
        <f>IF($J3="Non-US",1,0)</f>
        <v>0</v>
      </c>
    </row>
    <row r="4" spans="1:34" x14ac:dyDescent="0.25">
      <c r="A4" s="4" t="s">
        <v>353</v>
      </c>
      <c r="B4" s="4" t="s">
        <v>13</v>
      </c>
      <c r="C4" s="4" t="s">
        <v>38</v>
      </c>
      <c r="D4" s="4"/>
      <c r="E4" s="4"/>
      <c r="F4" s="4"/>
      <c r="G4" s="4"/>
      <c r="H4" s="4" t="s">
        <v>183</v>
      </c>
      <c r="I4">
        <v>22</v>
      </c>
      <c r="J4" s="4" t="s">
        <v>17</v>
      </c>
      <c r="K4">
        <v>40000</v>
      </c>
      <c r="L4" s="4" t="s">
        <v>352</v>
      </c>
      <c r="M4" s="4" t="s">
        <v>351</v>
      </c>
      <c r="N4">
        <v>2</v>
      </c>
      <c r="O4">
        <v>1</v>
      </c>
      <c r="P4">
        <v>99447</v>
      </c>
      <c r="Q4" s="3">
        <v>36763</v>
      </c>
      <c r="R4">
        <f>MONTH(Q4)</f>
        <v>8</v>
      </c>
      <c r="S4" s="2">
        <v>19541</v>
      </c>
      <c r="T4" s="1">
        <f>I4</f>
        <v>22</v>
      </c>
      <c r="U4" s="1">
        <f>O4</f>
        <v>1</v>
      </c>
      <c r="V4" s="1">
        <f>K4</f>
        <v>40000</v>
      </c>
      <c r="W4" s="1">
        <f>IF(OR(R4=1,R4=12, R4=11),1,0)</f>
        <v>0</v>
      </c>
      <c r="X4" s="1">
        <f>IF(OR(R4=5, R4=6,R4=7),1,0)</f>
        <v>0</v>
      </c>
      <c r="Y4" s="1">
        <f>IF(OR(B4="Action",C4="Action", D4="Action",E4="Action",F4="Action",G4="Action"),1,0)</f>
        <v>0</v>
      </c>
      <c r="Z4" s="1">
        <f>IF(OR($B4="Comedy",$C4="Comedy",$D4="Comedy",$E4="Comedy",$F4="Comedy",$G4="Comedy"),1,0)</f>
        <v>1</v>
      </c>
      <c r="AA4" s="1">
        <f>IF(OR($B4="Drama",$C4="Drama",$D4="Drama",$E4="Drama",$F4="Drama",$G4="Drama"),1,0)</f>
        <v>0</v>
      </c>
      <c r="AB4" s="1">
        <f>IF(OR($B4="Documentary",$C4="Documentary",$D4="Documentary",$E4="Documentary",$F4="Documentary",$G4="Documentary"),1,0)</f>
        <v>0</v>
      </c>
      <c r="AC4" s="1">
        <f>IF(OR($B4="Romance",$C4="Romance",$D4="Romance",$E4="Romance",$F4="Romance",$G4="Romance"),1,0)</f>
        <v>1</v>
      </c>
      <c r="AD4" s="1">
        <f>IF(OR($B4="Family",$C4="Family",$D4="Family",$E4="Family",$F4="Family",$G4="Family"),1,0)</f>
        <v>0</v>
      </c>
      <c r="AE4" s="1">
        <f>IF($J4="PG",1,0)</f>
        <v>0</v>
      </c>
      <c r="AF4" s="1">
        <f>IF($J4="PG-13",1,0)</f>
        <v>0</v>
      </c>
      <c r="AG4" s="1">
        <f>IF($J4="R",1,0)</f>
        <v>1</v>
      </c>
      <c r="AH4" s="1">
        <f>IF($J4="Non-US",1,0)</f>
        <v>0</v>
      </c>
    </row>
    <row r="5" spans="1:34" x14ac:dyDescent="0.25">
      <c r="A5" s="4" t="s">
        <v>245</v>
      </c>
      <c r="B5" s="4" t="s">
        <v>13</v>
      </c>
      <c r="C5" s="4" t="s">
        <v>19</v>
      </c>
      <c r="D5" s="4" t="s">
        <v>70</v>
      </c>
      <c r="E5" s="4" t="s">
        <v>20</v>
      </c>
      <c r="F5" s="4"/>
      <c r="G5" s="4"/>
      <c r="H5" s="4" t="s">
        <v>244</v>
      </c>
      <c r="I5">
        <v>168</v>
      </c>
      <c r="J5" s="4" t="s">
        <v>17</v>
      </c>
      <c r="K5">
        <v>10000000</v>
      </c>
      <c r="L5" s="4" t="s">
        <v>53</v>
      </c>
      <c r="M5" s="4" t="s">
        <v>76</v>
      </c>
      <c r="N5">
        <v>8</v>
      </c>
      <c r="O5">
        <v>1</v>
      </c>
      <c r="P5">
        <v>29735070</v>
      </c>
      <c r="Q5" s="3">
        <v>36868</v>
      </c>
      <c r="R5">
        <f>MONTH(Q5)</f>
        <v>12</v>
      </c>
      <c r="S5" s="2">
        <v>9730</v>
      </c>
      <c r="T5" s="1">
        <f>I5</f>
        <v>168</v>
      </c>
      <c r="U5" s="1">
        <f>O5</f>
        <v>1</v>
      </c>
      <c r="V5" s="1">
        <f>K5</f>
        <v>10000000</v>
      </c>
      <c r="W5" s="1">
        <f>IF(OR(R5=1,R5=12, R5=11),1,0)</f>
        <v>1</v>
      </c>
      <c r="X5" s="1">
        <f>IF(OR(R5=5, R5=6,R5=7),1,0)</f>
        <v>0</v>
      </c>
      <c r="Y5" s="1">
        <f>IF(OR(B5="Action",C5="Action", D5="Action",E5="Action",F5="Action",G5="Action"),1,0)</f>
        <v>0</v>
      </c>
      <c r="Z5" s="1">
        <f>IF(OR($B5="Comedy",$C5="Comedy",$D5="Comedy",$E5="Comedy",$F5="Comedy",$G5="Comedy"),1,0)</f>
        <v>1</v>
      </c>
      <c r="AA5" s="1">
        <f>IF(OR($B5="Drama",$C5="Drama",$D5="Drama",$E5="Drama",$F5="Drama",$G5="Drama"),1,0)</f>
        <v>0</v>
      </c>
      <c r="AB5" s="1">
        <f>IF(OR($B5="Documentary",$C5="Documentary",$D5="Documentary",$E5="Documentary",$F5="Documentary",$G5="Documentary"),1,0)</f>
        <v>0</v>
      </c>
      <c r="AC5" s="1">
        <f>IF(OR($B5="Romance",$C5="Romance",$D5="Romance",$E5="Romance",$F5="Romance",$G5="Romance"),1,0)</f>
        <v>0</v>
      </c>
      <c r="AD5" s="1">
        <f>IF(OR($B5="Family",$C5="Family",$D5="Family",$E5="Family",$F5="Family",$G5="Family"),1,0)</f>
        <v>0</v>
      </c>
      <c r="AE5" s="1">
        <f>IF($J5="PG",1,0)</f>
        <v>0</v>
      </c>
      <c r="AF5" s="1">
        <f>IF($J5="PG-13",1,0)</f>
        <v>0</v>
      </c>
      <c r="AG5" s="1">
        <f>IF($J5="R",1,0)</f>
        <v>1</v>
      </c>
      <c r="AH5" s="1">
        <f>IF($J5="Non-US",1,0)</f>
        <v>0</v>
      </c>
    </row>
    <row r="6" spans="1:34" x14ac:dyDescent="0.25">
      <c r="A6" s="4" t="s">
        <v>505</v>
      </c>
      <c r="B6" s="4" t="s">
        <v>24</v>
      </c>
      <c r="C6" s="4" t="s">
        <v>13</v>
      </c>
      <c r="D6" s="4"/>
      <c r="E6" s="4"/>
      <c r="F6" s="4"/>
      <c r="G6" s="4"/>
      <c r="H6" s="4" t="s">
        <v>504</v>
      </c>
      <c r="I6">
        <v>182</v>
      </c>
      <c r="J6" s="4" t="s">
        <v>17</v>
      </c>
      <c r="K6">
        <v>35000000</v>
      </c>
      <c r="L6" s="4" t="s">
        <v>503</v>
      </c>
      <c r="M6" s="4" t="s">
        <v>102</v>
      </c>
      <c r="N6">
        <v>17</v>
      </c>
      <c r="O6">
        <v>2</v>
      </c>
      <c r="P6">
        <v>19353122</v>
      </c>
      <c r="Q6" s="3">
        <v>36579</v>
      </c>
      <c r="R6">
        <f>MONTH(Q6)</f>
        <v>2</v>
      </c>
      <c r="S6" s="2">
        <v>47934</v>
      </c>
      <c r="T6" s="1">
        <f>I6</f>
        <v>182</v>
      </c>
      <c r="U6" s="1">
        <f>O6</f>
        <v>2</v>
      </c>
      <c r="V6" s="1">
        <f>K6</f>
        <v>35000000</v>
      </c>
      <c r="W6" s="1">
        <f>IF(OR(R6=1,R6=12, R6=11),1,0)</f>
        <v>0</v>
      </c>
      <c r="X6" s="1">
        <f>IF(OR(R6=5, R6=6,R6=7),1,0)</f>
        <v>0</v>
      </c>
      <c r="Y6" s="1">
        <f>IF(OR(B6="Action",C6="Action", D6="Action",E6="Action",F6="Action",G6="Action"),1,0)</f>
        <v>0</v>
      </c>
      <c r="Z6" s="1">
        <f>IF(OR($B6="Comedy",$C6="Comedy",$D6="Comedy",$E6="Comedy",$F6="Comedy",$G6="Comedy"),1,0)</f>
        <v>1</v>
      </c>
      <c r="AA6" s="1">
        <f>IF(OR($B6="Drama",$C6="Drama",$D6="Drama",$E6="Drama",$F6="Drama",$G6="Drama"),1,0)</f>
        <v>1</v>
      </c>
      <c r="AB6" s="1">
        <f>IF(OR($B6="Documentary",$C6="Documentary",$D6="Documentary",$E6="Documentary",$F6="Documentary",$G6="Documentary"),1,0)</f>
        <v>0</v>
      </c>
      <c r="AC6" s="1">
        <f>IF(OR($B6="Romance",$C6="Romance",$D6="Romance",$E6="Romance",$F6="Romance",$G6="Romance"),1,0)</f>
        <v>0</v>
      </c>
      <c r="AD6" s="1">
        <f>IF(OR($B6="Family",$C6="Family",$D6="Family",$E6="Family",$F6="Family",$G6="Family"),1,0)</f>
        <v>0</v>
      </c>
      <c r="AE6" s="1">
        <f>IF($J6="PG",1,0)</f>
        <v>0</v>
      </c>
      <c r="AF6" s="1">
        <f>IF($J6="PG-13",1,0)</f>
        <v>0</v>
      </c>
      <c r="AG6" s="1">
        <f>IF($J6="R",1,0)</f>
        <v>1</v>
      </c>
      <c r="AH6" s="1">
        <f>IF($J6="Non-US",1,0)</f>
        <v>0</v>
      </c>
    </row>
    <row r="7" spans="1:34" x14ac:dyDescent="0.25">
      <c r="A7" s="4" t="s">
        <v>411</v>
      </c>
      <c r="B7" s="4" t="s">
        <v>38</v>
      </c>
      <c r="C7" s="4" t="s">
        <v>13</v>
      </c>
      <c r="D7" s="4" t="s">
        <v>43</v>
      </c>
      <c r="E7" s="4"/>
      <c r="F7" s="4"/>
      <c r="G7" s="4"/>
      <c r="H7" s="4" t="s">
        <v>81</v>
      </c>
      <c r="I7">
        <v>68</v>
      </c>
      <c r="J7" s="4" t="s">
        <v>2</v>
      </c>
      <c r="K7">
        <v>13000000</v>
      </c>
      <c r="L7" s="4" t="s">
        <v>86</v>
      </c>
      <c r="M7" s="4" t="s">
        <v>410</v>
      </c>
      <c r="N7">
        <v>5</v>
      </c>
      <c r="O7">
        <v>2</v>
      </c>
      <c r="P7">
        <v>299792</v>
      </c>
      <c r="Q7" s="3">
        <v>36686</v>
      </c>
      <c r="R7">
        <f>MONTH(Q7)</f>
        <v>6</v>
      </c>
      <c r="S7" s="2">
        <v>36855</v>
      </c>
      <c r="T7" s="1">
        <f>I7</f>
        <v>68</v>
      </c>
      <c r="U7" s="1">
        <f>O7</f>
        <v>2</v>
      </c>
      <c r="V7" s="1">
        <f>K7</f>
        <v>13000000</v>
      </c>
      <c r="W7" s="1">
        <f>IF(OR(R7=1,R7=12, R7=11),1,0)</f>
        <v>0</v>
      </c>
      <c r="X7" s="1">
        <f>IF(OR(R7=5, R7=6,R7=7),1,0)</f>
        <v>1</v>
      </c>
      <c r="Y7" s="1">
        <f>IF(OR(B7="Action",C7="Action", D7="Action",E7="Action",F7="Action",G7="Action"),1,0)</f>
        <v>0</v>
      </c>
      <c r="Z7" s="1">
        <f>IF(OR($B7="Comedy",$C7="Comedy",$D7="Comedy",$E7="Comedy",$F7="Comedy",$G7="Comedy"),1,0)</f>
        <v>1</v>
      </c>
      <c r="AA7" s="1">
        <f>IF(OR($B7="Drama",$C7="Drama",$D7="Drama",$E7="Drama",$F7="Drama",$G7="Drama"),1,0)</f>
        <v>0</v>
      </c>
      <c r="AB7" s="1">
        <f>IF(OR($B7="Documentary",$C7="Documentary",$D7="Documentary",$E7="Documentary",$F7="Documentary",$G7="Documentary"),1,0)</f>
        <v>0</v>
      </c>
      <c r="AC7" s="1">
        <f>IF(OR($B7="Romance",$C7="Romance",$D7="Romance",$E7="Romance",$F7="Romance",$G7="Romance"),1,0)</f>
        <v>1</v>
      </c>
      <c r="AD7" s="1">
        <f>IF(OR($B7="Family",$C7="Family",$D7="Family",$E7="Family",$F7="Family",$G7="Family"),1,0)</f>
        <v>0</v>
      </c>
      <c r="AE7" s="1">
        <f>IF($J7="PG",1,0)</f>
        <v>1</v>
      </c>
      <c r="AF7" s="1">
        <f>IF($J7="PG-13",1,0)</f>
        <v>0</v>
      </c>
      <c r="AG7" s="1">
        <f>IF($J7="R",1,0)</f>
        <v>0</v>
      </c>
      <c r="AH7" s="1">
        <f>IF($J7="Non-US",1,0)</f>
        <v>0</v>
      </c>
    </row>
    <row r="8" spans="1:34" x14ac:dyDescent="0.25">
      <c r="A8" s="4" t="s">
        <v>317</v>
      </c>
      <c r="B8" s="4" t="s">
        <v>19</v>
      </c>
      <c r="C8" s="4" t="s">
        <v>24</v>
      </c>
      <c r="D8" s="4" t="s">
        <v>60</v>
      </c>
      <c r="E8" s="4"/>
      <c r="F8" s="4"/>
      <c r="G8" s="4"/>
      <c r="H8" s="4" t="s">
        <v>316</v>
      </c>
      <c r="I8">
        <v>185</v>
      </c>
      <c r="J8" s="4" t="s">
        <v>315</v>
      </c>
      <c r="K8">
        <v>4500000</v>
      </c>
      <c r="L8" s="4" t="s">
        <v>285</v>
      </c>
      <c r="M8" s="4" t="s">
        <v>285</v>
      </c>
      <c r="N8">
        <v>21</v>
      </c>
      <c r="O8">
        <v>2</v>
      </c>
      <c r="P8">
        <v>3559079</v>
      </c>
      <c r="Q8" s="3">
        <v>36805</v>
      </c>
      <c r="R8">
        <f>MONTH(Q8)</f>
        <v>10</v>
      </c>
      <c r="S8" s="2">
        <v>99151</v>
      </c>
      <c r="T8" s="1">
        <f>I8</f>
        <v>185</v>
      </c>
      <c r="U8" s="1">
        <f>O8</f>
        <v>2</v>
      </c>
      <c r="V8" s="1">
        <f>K8</f>
        <v>4500000</v>
      </c>
      <c r="W8" s="1">
        <f>IF(OR(R8=1,R8=12, R8=11),1,0)</f>
        <v>0</v>
      </c>
      <c r="X8" s="1">
        <f>IF(OR(R8=5, R8=6,R8=7),1,0)</f>
        <v>0</v>
      </c>
      <c r="Y8" s="1">
        <f>IF(OR(B8="Action",C8="Action", D8="Action",E8="Action",F8="Action",G8="Action"),1,0)</f>
        <v>0</v>
      </c>
      <c r="Z8" s="1">
        <f>IF(OR($B8="Comedy",$C8="Comedy",$D8="Comedy",$E8="Comedy",$F8="Comedy",$G8="Comedy"),1,0)</f>
        <v>0</v>
      </c>
      <c r="AA8" s="1">
        <f>IF(OR($B8="Drama",$C8="Drama",$D8="Drama",$E8="Drama",$F8="Drama",$G8="Drama"),1,0)</f>
        <v>1</v>
      </c>
      <c r="AB8" s="1">
        <f>IF(OR($B8="Documentary",$C8="Documentary",$D8="Documentary",$E8="Documentary",$F8="Documentary",$G8="Documentary"),1,0)</f>
        <v>0</v>
      </c>
      <c r="AC8" s="1">
        <f>IF(OR($B8="Romance",$C8="Romance",$D8="Romance",$E8="Romance",$F8="Romance",$G8="Romance"),1,0)</f>
        <v>0</v>
      </c>
      <c r="AD8" s="1">
        <f>IF(OR($B8="Family",$C8="Family",$D8="Family",$E8="Family",$F8="Family",$G8="Family"),1,0)</f>
        <v>0</v>
      </c>
      <c r="AE8" s="1">
        <f>IF($J8="PG",1,0)</f>
        <v>0</v>
      </c>
      <c r="AF8" s="1">
        <f>IF($J8="PG-13",1,0)</f>
        <v>0</v>
      </c>
      <c r="AG8" s="1">
        <f>IF($J8="R",1,0)</f>
        <v>0</v>
      </c>
      <c r="AH8" s="1">
        <f>IF($J8="Non-US",1,0)</f>
        <v>0</v>
      </c>
    </row>
    <row r="9" spans="1:34" x14ac:dyDescent="0.25">
      <c r="A9" s="4" t="s">
        <v>248</v>
      </c>
      <c r="B9" s="4" t="s">
        <v>13</v>
      </c>
      <c r="C9" s="4" t="s">
        <v>91</v>
      </c>
      <c r="D9" s="4"/>
      <c r="E9" s="4"/>
      <c r="F9" s="4"/>
      <c r="G9" s="4"/>
      <c r="H9" s="4" t="s">
        <v>247</v>
      </c>
      <c r="I9">
        <v>73</v>
      </c>
      <c r="J9" s="4" t="s">
        <v>107</v>
      </c>
      <c r="K9">
        <v>560000</v>
      </c>
      <c r="L9" s="4" t="s">
        <v>246</v>
      </c>
      <c r="M9" s="4" t="s">
        <v>86</v>
      </c>
      <c r="N9">
        <v>8</v>
      </c>
      <c r="O9">
        <v>2</v>
      </c>
      <c r="P9">
        <v>934201</v>
      </c>
      <c r="Q9" s="3">
        <v>36861</v>
      </c>
      <c r="R9">
        <f>MONTH(Q9)</f>
        <v>12</v>
      </c>
      <c r="S9" s="2">
        <v>82668</v>
      </c>
      <c r="T9" s="1">
        <f>I9</f>
        <v>73</v>
      </c>
      <c r="U9" s="1">
        <f>O9</f>
        <v>2</v>
      </c>
      <c r="V9" s="1">
        <f>K9</f>
        <v>560000</v>
      </c>
      <c r="W9" s="1">
        <f>IF(OR(R9=1,R9=12, R9=11),1,0)</f>
        <v>1</v>
      </c>
      <c r="X9" s="1">
        <f>IF(OR(R9=5, R9=6,R9=7),1,0)</f>
        <v>0</v>
      </c>
      <c r="Y9" s="1">
        <f>IF(OR(B9="Action",C9="Action", D9="Action",E9="Action",F9="Action",G9="Action"),1,0)</f>
        <v>0</v>
      </c>
      <c r="Z9" s="1">
        <f>IF(OR($B9="Comedy",$C9="Comedy",$D9="Comedy",$E9="Comedy",$F9="Comedy",$G9="Comedy"),1,0)</f>
        <v>1</v>
      </c>
      <c r="AA9" s="1">
        <f>IF(OR($B9="Drama",$C9="Drama",$D9="Drama",$E9="Drama",$F9="Drama",$G9="Drama"),1,0)</f>
        <v>0</v>
      </c>
      <c r="AB9" s="1">
        <f>IF(OR($B9="Documentary",$C9="Documentary",$D9="Documentary",$E9="Documentary",$F9="Documentary",$G9="Documentary"),1,0)</f>
        <v>0</v>
      </c>
      <c r="AC9" s="1">
        <f>IF(OR($B9="Romance",$C9="Romance",$D9="Romance",$E9="Romance",$F9="Romance",$G9="Romance"),1,0)</f>
        <v>0</v>
      </c>
      <c r="AD9" s="1">
        <f>IF(OR($B9="Family",$C9="Family",$D9="Family",$E9="Family",$F9="Family",$G9="Family"),1,0)</f>
        <v>0</v>
      </c>
      <c r="AE9" s="1">
        <f>IF($J9="PG",1,0)</f>
        <v>0</v>
      </c>
      <c r="AF9" s="1">
        <f>IF($J9="PG-13",1,0)</f>
        <v>0</v>
      </c>
      <c r="AG9" s="1">
        <f>IF($J9="R",1,0)</f>
        <v>0</v>
      </c>
      <c r="AH9" s="1">
        <f>IF($J9="Non-US",1,0)</f>
        <v>0</v>
      </c>
    </row>
    <row r="10" spans="1:34" x14ac:dyDescent="0.25">
      <c r="A10" s="4" t="s">
        <v>129</v>
      </c>
      <c r="B10" s="4" t="s">
        <v>24</v>
      </c>
      <c r="C10" s="4" t="s">
        <v>20</v>
      </c>
      <c r="D10" s="4"/>
      <c r="E10" s="4"/>
      <c r="F10" s="4"/>
      <c r="G10" s="4"/>
      <c r="H10" s="4" t="s">
        <v>128</v>
      </c>
      <c r="I10">
        <v>123</v>
      </c>
      <c r="J10" s="4" t="s">
        <v>17</v>
      </c>
      <c r="K10">
        <v>2000000</v>
      </c>
      <c r="L10" s="4" t="s">
        <v>127</v>
      </c>
      <c r="M10" s="4" t="s">
        <v>72</v>
      </c>
      <c r="N10">
        <v>12</v>
      </c>
      <c r="O10">
        <v>2</v>
      </c>
      <c r="P10">
        <v>5347385</v>
      </c>
      <c r="Q10" s="3">
        <v>36980</v>
      </c>
      <c r="R10">
        <f>MONTH(Q10)</f>
        <v>3</v>
      </c>
      <c r="S10" s="2">
        <v>92181</v>
      </c>
      <c r="T10" s="1">
        <f>I10</f>
        <v>123</v>
      </c>
      <c r="U10" s="1">
        <f>O10</f>
        <v>2</v>
      </c>
      <c r="V10" s="1">
        <f>K10</f>
        <v>2000000</v>
      </c>
      <c r="W10" s="1">
        <f>IF(OR(R10=1,R10=12, R10=11),1,0)</f>
        <v>0</v>
      </c>
      <c r="X10" s="1">
        <f>IF(OR(R10=5, R10=6,R10=7),1,0)</f>
        <v>0</v>
      </c>
      <c r="Y10" s="1">
        <f>IF(OR(B10="Action",C10="Action", D10="Action",E10="Action",F10="Action",G10="Action"),1,0)</f>
        <v>0</v>
      </c>
      <c r="Z10" s="1">
        <f>IF(OR($B10="Comedy",$C10="Comedy",$D10="Comedy",$E10="Comedy",$F10="Comedy",$G10="Comedy"),1,0)</f>
        <v>0</v>
      </c>
      <c r="AA10" s="1">
        <f>IF(OR($B10="Drama",$C10="Drama",$D10="Drama",$E10="Drama",$F10="Drama",$G10="Drama"),1,0)</f>
        <v>1</v>
      </c>
      <c r="AB10" s="1">
        <f>IF(OR($B10="Documentary",$C10="Documentary",$D10="Documentary",$E10="Documentary",$F10="Documentary",$G10="Documentary"),1,0)</f>
        <v>0</v>
      </c>
      <c r="AC10" s="1">
        <f>IF(OR($B10="Romance",$C10="Romance",$D10="Romance",$E10="Romance",$F10="Romance",$G10="Romance"),1,0)</f>
        <v>0</v>
      </c>
      <c r="AD10" s="1">
        <f>IF(OR($B10="Family",$C10="Family",$D10="Family",$E10="Family",$F10="Family",$G10="Family"),1,0)</f>
        <v>0</v>
      </c>
      <c r="AE10" s="1">
        <f>IF($J10="PG",1,0)</f>
        <v>0</v>
      </c>
      <c r="AF10" s="1">
        <f>IF($J10="PG-13",1,0)</f>
        <v>0</v>
      </c>
      <c r="AG10" s="1">
        <f>IF($J10="R",1,0)</f>
        <v>1</v>
      </c>
      <c r="AH10" s="1">
        <f>IF($J10="Non-US",1,0)</f>
        <v>0</v>
      </c>
    </row>
    <row r="11" spans="1:34" x14ac:dyDescent="0.25">
      <c r="A11" s="4" t="s">
        <v>52</v>
      </c>
      <c r="B11" s="4" t="s">
        <v>8</v>
      </c>
      <c r="C11" s="4" t="s">
        <v>5</v>
      </c>
      <c r="D11" s="4" t="s">
        <v>13</v>
      </c>
      <c r="E11" s="4" t="s">
        <v>51</v>
      </c>
      <c r="F11" s="4" t="s">
        <v>6</v>
      </c>
      <c r="G11" s="4" t="s">
        <v>38</v>
      </c>
      <c r="H11" s="4" t="s">
        <v>50</v>
      </c>
      <c r="I11">
        <v>209</v>
      </c>
      <c r="J11" s="4" t="s">
        <v>2</v>
      </c>
      <c r="K11">
        <v>60000000</v>
      </c>
      <c r="L11" s="4" t="s">
        <v>49</v>
      </c>
      <c r="M11" s="4" t="s">
        <v>10</v>
      </c>
      <c r="N11">
        <v>30</v>
      </c>
      <c r="O11">
        <v>2</v>
      </c>
      <c r="P11">
        <v>267665011</v>
      </c>
      <c r="Q11" s="3">
        <v>37027</v>
      </c>
      <c r="R11">
        <f>MONTH(Q11)</f>
        <v>5</v>
      </c>
      <c r="S11" s="2">
        <v>39588</v>
      </c>
      <c r="T11" s="1">
        <f>I11</f>
        <v>209</v>
      </c>
      <c r="U11" s="1">
        <f>O11</f>
        <v>2</v>
      </c>
      <c r="V11" s="1">
        <f>K11</f>
        <v>60000000</v>
      </c>
      <c r="W11" s="1">
        <f>IF(OR(R11=1,R11=12, R11=11),1,0)</f>
        <v>0</v>
      </c>
      <c r="X11" s="1">
        <f>IF(OR(R11=5, R11=6,R11=7),1,0)</f>
        <v>1</v>
      </c>
      <c r="Y11" s="1">
        <f>IF(OR(B11="Action",C11="Action", D11="Action",E11="Action",F11="Action",G11="Action"),1,0)</f>
        <v>0</v>
      </c>
      <c r="Z11" s="1">
        <f>IF(OR($B11="Comedy",$C11="Comedy",$D11="Comedy",$E11="Comedy",$F11="Comedy",$G11="Comedy"),1,0)</f>
        <v>1</v>
      </c>
      <c r="AA11" s="1">
        <f>IF(OR($B11="Drama",$C11="Drama",$D11="Drama",$E11="Drama",$F11="Drama",$G11="Drama"),1,0)</f>
        <v>0</v>
      </c>
      <c r="AB11" s="1">
        <f>IF(OR($B11="Documentary",$C11="Documentary",$D11="Documentary",$E11="Documentary",$F11="Documentary",$G11="Documentary"),1,0)</f>
        <v>0</v>
      </c>
      <c r="AC11" s="1">
        <f>IF(OR($B11="Romance",$C11="Romance",$D11="Romance",$E11="Romance",$F11="Romance",$G11="Romance"),1,0)</f>
        <v>1</v>
      </c>
      <c r="AD11" s="1">
        <f>IF(OR($B11="Family",$C11="Family",$D11="Family",$E11="Family",$F11="Family",$G11="Family"),1,0)</f>
        <v>1</v>
      </c>
      <c r="AE11" s="1">
        <f>IF($J11="PG",1,0)</f>
        <v>1</v>
      </c>
      <c r="AF11" s="1">
        <f>IF($J11="PG-13",1,0)</f>
        <v>0</v>
      </c>
      <c r="AG11" s="1">
        <f>IF($J11="R",1,0)</f>
        <v>0</v>
      </c>
      <c r="AH11" s="1">
        <f>IF($J11="Non-US",1,0)</f>
        <v>0</v>
      </c>
    </row>
    <row r="12" spans="1:34" x14ac:dyDescent="0.25">
      <c r="A12" s="4" t="s">
        <v>44</v>
      </c>
      <c r="B12" s="4" t="s">
        <v>24</v>
      </c>
      <c r="C12" s="4" t="s">
        <v>43</v>
      </c>
      <c r="D12" s="4" t="s">
        <v>38</v>
      </c>
      <c r="E12" s="4"/>
      <c r="F12" s="4"/>
      <c r="G12" s="4"/>
      <c r="H12" s="4" t="s">
        <v>42</v>
      </c>
      <c r="I12">
        <v>222</v>
      </c>
      <c r="J12" s="4" t="s">
        <v>12</v>
      </c>
      <c r="K12">
        <v>52500000</v>
      </c>
      <c r="L12" s="4" t="s">
        <v>41</v>
      </c>
      <c r="M12" s="4" t="s">
        <v>40</v>
      </c>
      <c r="N12">
        <v>39</v>
      </c>
      <c r="O12">
        <v>2</v>
      </c>
      <c r="P12">
        <v>57324886</v>
      </c>
      <c r="Q12" s="3">
        <v>37029</v>
      </c>
      <c r="R12">
        <f>MONTH(Q12)</f>
        <v>5</v>
      </c>
      <c r="S12" s="2">
        <v>317552</v>
      </c>
      <c r="T12" s="1">
        <f>I12</f>
        <v>222</v>
      </c>
      <c r="U12" s="1">
        <f>O12</f>
        <v>2</v>
      </c>
      <c r="V12" s="1">
        <f>K12</f>
        <v>52500000</v>
      </c>
      <c r="W12" s="1">
        <f>IF(OR(R12=1,R12=12, R12=11),1,0)</f>
        <v>0</v>
      </c>
      <c r="X12" s="1">
        <f>IF(OR(R12=5, R12=6,R12=7),1,0)</f>
        <v>1</v>
      </c>
      <c r="Y12" s="1">
        <f>IF(OR(B12="Action",C12="Action", D12="Action",E12="Action",F12="Action",G12="Action"),1,0)</f>
        <v>0</v>
      </c>
      <c r="Z12" s="1">
        <f>IF(OR($B12="Comedy",$C12="Comedy",$D12="Comedy",$E12="Comedy",$F12="Comedy",$G12="Comedy"),1,0)</f>
        <v>0</v>
      </c>
      <c r="AA12" s="1">
        <f>IF(OR($B12="Drama",$C12="Drama",$D12="Drama",$E12="Drama",$F12="Drama",$G12="Drama"),1,0)</f>
        <v>1</v>
      </c>
      <c r="AB12" s="1">
        <f>IF(OR($B12="Documentary",$C12="Documentary",$D12="Documentary",$E12="Documentary",$F12="Documentary",$G12="Documentary"),1,0)</f>
        <v>0</v>
      </c>
      <c r="AC12" s="1">
        <f>IF(OR($B12="Romance",$C12="Romance",$D12="Romance",$E12="Romance",$F12="Romance",$G12="Romance"),1,0)</f>
        <v>1</v>
      </c>
      <c r="AD12" s="1">
        <f>IF(OR($B12="Family",$C12="Family",$D12="Family",$E12="Family",$F12="Family",$G12="Family"),1,0)</f>
        <v>0</v>
      </c>
      <c r="AE12" s="1">
        <f>IF($J12="PG",1,0)</f>
        <v>0</v>
      </c>
      <c r="AF12" s="1">
        <f>IF($J12="PG-13",1,0)</f>
        <v>1</v>
      </c>
      <c r="AG12" s="1">
        <f>IF($J12="R",1,0)</f>
        <v>0</v>
      </c>
      <c r="AH12" s="1">
        <f>IF($J12="Non-US",1,0)</f>
        <v>0</v>
      </c>
    </row>
    <row r="13" spans="1:34" x14ac:dyDescent="0.25">
      <c r="A13" s="4" t="s">
        <v>9</v>
      </c>
      <c r="B13" s="4" t="s">
        <v>8</v>
      </c>
      <c r="C13" s="4" t="s">
        <v>7</v>
      </c>
      <c r="D13" s="4" t="s">
        <v>6</v>
      </c>
      <c r="E13" s="4" t="s">
        <v>5</v>
      </c>
      <c r="F13" s="4" t="s">
        <v>4</v>
      </c>
      <c r="G13" s="4"/>
      <c r="H13" s="4" t="s">
        <v>3</v>
      </c>
      <c r="I13">
        <v>129</v>
      </c>
      <c r="J13" s="4" t="s">
        <v>2</v>
      </c>
      <c r="K13">
        <v>90000000</v>
      </c>
      <c r="L13" s="4" t="s">
        <v>1</v>
      </c>
      <c r="M13" s="4" t="s">
        <v>0</v>
      </c>
      <c r="N13">
        <v>24</v>
      </c>
      <c r="O13">
        <v>2</v>
      </c>
      <c r="P13">
        <v>83958163</v>
      </c>
      <c r="Q13" s="3">
        <v>37050</v>
      </c>
      <c r="R13">
        <f>MONTH(Q13)</f>
        <v>6</v>
      </c>
      <c r="S13" s="2">
        <v>501360</v>
      </c>
      <c r="T13" s="1">
        <f>I13</f>
        <v>129</v>
      </c>
      <c r="U13" s="1">
        <f>O13</f>
        <v>2</v>
      </c>
      <c r="V13" s="1">
        <f>K13</f>
        <v>90000000</v>
      </c>
      <c r="W13" s="1">
        <f>IF(OR(R13=1,R13=12, R13=11),1,0)</f>
        <v>0</v>
      </c>
      <c r="X13" s="1">
        <f>IF(OR(R13=5, R13=6,R13=7),1,0)</f>
        <v>1</v>
      </c>
      <c r="Y13" s="1">
        <f>IF(OR(B13="Action",C13="Action", D13="Action",E13="Action",F13="Action",G13="Action"),1,0)</f>
        <v>1</v>
      </c>
      <c r="Z13" s="1">
        <f>IF(OR($B13="Comedy",$C13="Comedy",$D13="Comedy",$E13="Comedy",$F13="Comedy",$G13="Comedy"),1,0)</f>
        <v>0</v>
      </c>
      <c r="AA13" s="1">
        <f>IF(OR($B13="Drama",$C13="Drama",$D13="Drama",$E13="Drama",$F13="Drama",$G13="Drama"),1,0)</f>
        <v>0</v>
      </c>
      <c r="AB13" s="1">
        <f>IF(OR($B13="Documentary",$C13="Documentary",$D13="Documentary",$E13="Documentary",$F13="Documentary",$G13="Documentary"),1,0)</f>
        <v>0</v>
      </c>
      <c r="AC13" s="1">
        <f>IF(OR($B13="Romance",$C13="Romance",$D13="Romance",$E13="Romance",$F13="Romance",$G13="Romance"),1,0)</f>
        <v>0</v>
      </c>
      <c r="AD13" s="1">
        <f>IF(OR($B13="Family",$C13="Family",$D13="Family",$E13="Family",$F13="Family",$G13="Family"),1,0)</f>
        <v>0</v>
      </c>
      <c r="AE13" s="1">
        <f>IF($J13="PG",1,0)</f>
        <v>1</v>
      </c>
      <c r="AF13" s="1">
        <f>IF($J13="PG-13",1,0)</f>
        <v>0</v>
      </c>
      <c r="AG13" s="1">
        <f>IF($J13="R",1,0)</f>
        <v>0</v>
      </c>
      <c r="AH13" s="1">
        <f>IF($J13="Non-US",1,0)</f>
        <v>0</v>
      </c>
    </row>
    <row r="14" spans="1:34" x14ac:dyDescent="0.25">
      <c r="A14" s="4" t="s">
        <v>528</v>
      </c>
      <c r="B14" s="4" t="s">
        <v>13</v>
      </c>
      <c r="C14" s="4"/>
      <c r="D14" s="4"/>
      <c r="E14" s="4"/>
      <c r="F14" s="4"/>
      <c r="G14" s="4"/>
      <c r="H14" s="4"/>
      <c r="I14">
        <v>34</v>
      </c>
      <c r="J14" s="4" t="s">
        <v>17</v>
      </c>
      <c r="K14">
        <v>4000000</v>
      </c>
      <c r="L14" s="4" t="s">
        <v>527</v>
      </c>
      <c r="M14" s="4" t="s">
        <v>45</v>
      </c>
      <c r="N14">
        <v>1</v>
      </c>
      <c r="O14">
        <v>4</v>
      </c>
      <c r="P14">
        <v>40375</v>
      </c>
      <c r="Q14" s="3">
        <v>36553</v>
      </c>
      <c r="R14">
        <f>MONTH(Q14)</f>
        <v>1</v>
      </c>
      <c r="S14" s="2">
        <v>40375</v>
      </c>
      <c r="T14" s="1">
        <f>I14</f>
        <v>34</v>
      </c>
      <c r="U14" s="1">
        <f>O14</f>
        <v>4</v>
      </c>
      <c r="V14" s="1">
        <f>K14</f>
        <v>4000000</v>
      </c>
      <c r="W14" s="1">
        <f>IF(OR(R14=1,R14=12, R14=11),1,0)</f>
        <v>1</v>
      </c>
      <c r="X14" s="1">
        <f>IF(OR(R14=5, R14=6,R14=7),1,0)</f>
        <v>0</v>
      </c>
      <c r="Y14" s="1">
        <f>IF(OR(B14="Action",C14="Action", D14="Action",E14="Action",F14="Action",G14="Action"),1,0)</f>
        <v>0</v>
      </c>
      <c r="Z14" s="1">
        <f>IF(OR($B14="Comedy",$C14="Comedy",$D14="Comedy",$E14="Comedy",$F14="Comedy",$G14="Comedy"),1,0)</f>
        <v>1</v>
      </c>
      <c r="AA14" s="1">
        <f>IF(OR($B14="Drama",$C14="Drama",$D14="Drama",$E14="Drama",$F14="Drama",$G14="Drama"),1,0)</f>
        <v>0</v>
      </c>
      <c r="AB14" s="1">
        <f>IF(OR($B14="Documentary",$C14="Documentary",$D14="Documentary",$E14="Documentary",$F14="Documentary",$G14="Documentary"),1,0)</f>
        <v>0</v>
      </c>
      <c r="AC14" s="1">
        <f>IF(OR($B14="Romance",$C14="Romance",$D14="Romance",$E14="Romance",$F14="Romance",$G14="Romance"),1,0)</f>
        <v>0</v>
      </c>
      <c r="AD14" s="1">
        <f>IF(OR($B14="Family",$C14="Family",$D14="Family",$E14="Family",$F14="Family",$G14="Family"),1,0)</f>
        <v>0</v>
      </c>
      <c r="AE14" s="1">
        <f>IF($J14="PG",1,0)</f>
        <v>0</v>
      </c>
      <c r="AF14" s="1">
        <f>IF($J14="PG-13",1,0)</f>
        <v>0</v>
      </c>
      <c r="AG14" s="1">
        <f>IF($J14="R",1,0)</f>
        <v>1</v>
      </c>
      <c r="AH14" s="1">
        <f>IF($J14="Non-US",1,0)</f>
        <v>0</v>
      </c>
    </row>
    <row r="15" spans="1:34" x14ac:dyDescent="0.25">
      <c r="A15" s="4" t="s">
        <v>437</v>
      </c>
      <c r="B15" s="4" t="s">
        <v>24</v>
      </c>
      <c r="C15" s="4" t="s">
        <v>19</v>
      </c>
      <c r="D15" s="4" t="s">
        <v>38</v>
      </c>
      <c r="E15" s="4" t="s">
        <v>20</v>
      </c>
      <c r="F15" s="4"/>
      <c r="G15" s="4"/>
      <c r="H15" s="4" t="s">
        <v>81</v>
      </c>
      <c r="I15">
        <v>99</v>
      </c>
      <c r="J15" s="4" t="s">
        <v>17</v>
      </c>
      <c r="K15">
        <v>2000000</v>
      </c>
      <c r="L15" s="4" t="s">
        <v>436</v>
      </c>
      <c r="M15" s="4" t="s">
        <v>86</v>
      </c>
      <c r="N15">
        <v>11</v>
      </c>
      <c r="O15">
        <v>4</v>
      </c>
      <c r="P15">
        <v>1489072</v>
      </c>
      <c r="Q15" s="3">
        <v>36658</v>
      </c>
      <c r="R15">
        <f>MONTH(Q15)</f>
        <v>5</v>
      </c>
      <c r="S15" s="2">
        <v>97471</v>
      </c>
      <c r="T15" s="1">
        <f>I15</f>
        <v>99</v>
      </c>
      <c r="U15" s="1">
        <f>O15</f>
        <v>4</v>
      </c>
      <c r="V15" s="1">
        <f>K15</f>
        <v>2000000</v>
      </c>
      <c r="W15" s="1">
        <f>IF(OR(R15=1,R15=12, R15=11),1,0)</f>
        <v>0</v>
      </c>
      <c r="X15" s="1">
        <f>IF(OR(R15=5, R15=6,R15=7),1,0)</f>
        <v>1</v>
      </c>
      <c r="Y15" s="1">
        <f>IF(OR(B15="Action",C15="Action", D15="Action",E15="Action",F15="Action",G15="Action"),1,0)</f>
        <v>0</v>
      </c>
      <c r="Z15" s="1">
        <f>IF(OR($B15="Comedy",$C15="Comedy",$D15="Comedy",$E15="Comedy",$F15="Comedy",$G15="Comedy"),1,0)</f>
        <v>0</v>
      </c>
      <c r="AA15" s="1">
        <f>IF(OR($B15="Drama",$C15="Drama",$D15="Drama",$E15="Drama",$F15="Drama",$G15="Drama"),1,0)</f>
        <v>1</v>
      </c>
      <c r="AB15" s="1">
        <f>IF(OR($B15="Documentary",$C15="Documentary",$D15="Documentary",$E15="Documentary",$F15="Documentary",$G15="Documentary"),1,0)</f>
        <v>0</v>
      </c>
      <c r="AC15" s="1">
        <f>IF(OR($B15="Romance",$C15="Romance",$D15="Romance",$E15="Romance",$F15="Romance",$G15="Romance"),1,0)</f>
        <v>1</v>
      </c>
      <c r="AD15" s="1">
        <f>IF(OR($B15="Family",$C15="Family",$D15="Family",$E15="Family",$F15="Family",$G15="Family"),1,0)</f>
        <v>0</v>
      </c>
      <c r="AE15" s="1">
        <f>IF($J15="PG",1,0)</f>
        <v>0</v>
      </c>
      <c r="AF15" s="1">
        <f>IF($J15="PG-13",1,0)</f>
        <v>0</v>
      </c>
      <c r="AG15" s="1">
        <f>IF($J15="R",1,0)</f>
        <v>1</v>
      </c>
      <c r="AH15" s="1">
        <f>IF($J15="Non-US",1,0)</f>
        <v>0</v>
      </c>
    </row>
    <row r="16" spans="1:34" x14ac:dyDescent="0.25">
      <c r="A16" s="4" t="s">
        <v>387</v>
      </c>
      <c r="B16" s="4" t="s">
        <v>13</v>
      </c>
      <c r="C16" s="4" t="s">
        <v>38</v>
      </c>
      <c r="D16" s="4" t="s">
        <v>24</v>
      </c>
      <c r="E16" s="4"/>
      <c r="F16" s="4"/>
      <c r="G16" s="4"/>
      <c r="H16" s="4" t="s">
        <v>190</v>
      </c>
      <c r="I16">
        <v>80</v>
      </c>
      <c r="J16" s="4" t="s">
        <v>315</v>
      </c>
      <c r="K16">
        <v>1200000</v>
      </c>
      <c r="L16" s="4" t="s">
        <v>152</v>
      </c>
      <c r="M16" s="4" t="s">
        <v>72</v>
      </c>
      <c r="N16">
        <v>8</v>
      </c>
      <c r="O16">
        <v>4</v>
      </c>
      <c r="P16">
        <v>2056752</v>
      </c>
      <c r="Q16" s="3">
        <v>36714</v>
      </c>
      <c r="R16">
        <f>MONTH(Q16)</f>
        <v>7</v>
      </c>
      <c r="S16" s="2">
        <v>87964</v>
      </c>
      <c r="T16" s="1">
        <f>I16</f>
        <v>80</v>
      </c>
      <c r="U16" s="1">
        <f>O16</f>
        <v>4</v>
      </c>
      <c r="V16" s="1">
        <f>K16</f>
        <v>1200000</v>
      </c>
      <c r="W16" s="1">
        <f>IF(OR(R16=1,R16=12, R16=11),1,0)</f>
        <v>0</v>
      </c>
      <c r="X16" s="1">
        <f>IF(OR(R16=5, R16=6,R16=7),1,0)</f>
        <v>1</v>
      </c>
      <c r="Y16" s="1">
        <f>IF(OR(B16="Action",C16="Action", D16="Action",E16="Action",F16="Action",G16="Action"),1,0)</f>
        <v>0</v>
      </c>
      <c r="Z16" s="1">
        <f>IF(OR($B16="Comedy",$C16="Comedy",$D16="Comedy",$E16="Comedy",$F16="Comedy",$G16="Comedy"),1,0)</f>
        <v>1</v>
      </c>
      <c r="AA16" s="1">
        <f>IF(OR($B16="Drama",$C16="Drama",$D16="Drama",$E16="Drama",$F16="Drama",$G16="Drama"),1,0)</f>
        <v>1</v>
      </c>
      <c r="AB16" s="1">
        <f>IF(OR($B16="Documentary",$C16="Documentary",$D16="Documentary",$E16="Documentary",$F16="Documentary",$G16="Documentary"),1,0)</f>
        <v>0</v>
      </c>
      <c r="AC16" s="1">
        <f>IF(OR($B16="Romance",$C16="Romance",$D16="Romance",$E16="Romance",$F16="Romance",$G16="Romance"),1,0)</f>
        <v>1</v>
      </c>
      <c r="AD16" s="1">
        <f>IF(OR($B16="Family",$C16="Family",$D16="Family",$E16="Family",$F16="Family",$G16="Family"),1,0)</f>
        <v>0</v>
      </c>
      <c r="AE16" s="1">
        <f>IF($J16="PG",1,0)</f>
        <v>0</v>
      </c>
      <c r="AF16" s="1">
        <f>IF($J16="PG-13",1,0)</f>
        <v>0</v>
      </c>
      <c r="AG16" s="1">
        <f>IF($J16="R",1,0)</f>
        <v>0</v>
      </c>
      <c r="AH16" s="1">
        <f>IF($J16="Non-US",1,0)</f>
        <v>0</v>
      </c>
    </row>
    <row r="17" spans="1:34" x14ac:dyDescent="0.25">
      <c r="A17" s="4" t="s">
        <v>415</v>
      </c>
      <c r="B17" s="4" t="s">
        <v>414</v>
      </c>
      <c r="C17" s="4"/>
      <c r="D17" s="4"/>
      <c r="E17" s="4"/>
      <c r="F17" s="4"/>
      <c r="G17" s="4"/>
      <c r="H17" s="4" t="s">
        <v>81</v>
      </c>
      <c r="I17">
        <v>32</v>
      </c>
      <c r="J17" s="4" t="s">
        <v>17</v>
      </c>
      <c r="K17">
        <v>650000</v>
      </c>
      <c r="L17" s="4" t="s">
        <v>413</v>
      </c>
      <c r="M17" s="4" t="s">
        <v>412</v>
      </c>
      <c r="N17">
        <v>2</v>
      </c>
      <c r="O17">
        <v>5</v>
      </c>
      <c r="P17">
        <v>117389</v>
      </c>
      <c r="Q17" s="3">
        <v>36686</v>
      </c>
      <c r="R17">
        <f>MONTH(Q17)</f>
        <v>6</v>
      </c>
      <c r="S17" s="2">
        <v>58267</v>
      </c>
      <c r="T17" s="1">
        <f>I17</f>
        <v>32</v>
      </c>
      <c r="U17" s="1">
        <f>O17</f>
        <v>5</v>
      </c>
      <c r="V17" s="1">
        <f>K17</f>
        <v>650000</v>
      </c>
      <c r="W17" s="1">
        <f>IF(OR(R17=1,R17=12, R17=11),1,0)</f>
        <v>0</v>
      </c>
      <c r="X17" s="1">
        <f>IF(OR(R17=5, R17=6,R17=7),1,0)</f>
        <v>1</v>
      </c>
      <c r="Y17" s="1">
        <f>IF(OR(B17="Action",C17="Action", D17="Action",E17="Action",F17="Action",G17="Action"),1,0)</f>
        <v>0</v>
      </c>
      <c r="Z17" s="1">
        <f>IF(OR($B17="Comedy",$C17="Comedy",$D17="Comedy",$E17="Comedy",$F17="Comedy",$G17="Comedy"),1,0)</f>
        <v>0</v>
      </c>
      <c r="AA17" s="1">
        <f>IF(OR($B17="Drama",$C17="Drama",$D17="Drama",$E17="Drama",$F17="Drama",$G17="Drama"),1,0)</f>
        <v>0</v>
      </c>
      <c r="AB17" s="1">
        <f>IF(OR($B17="Documentary",$C17="Documentary",$D17="Documentary",$E17="Documentary",$F17="Documentary",$G17="Documentary"),1,0)</f>
        <v>1</v>
      </c>
      <c r="AC17" s="1">
        <f>IF(OR($B17="Romance",$C17="Romance",$D17="Romance",$E17="Romance",$F17="Romance",$G17="Romance"),1,0)</f>
        <v>0</v>
      </c>
      <c r="AD17" s="1">
        <f>IF(OR($B17="Family",$C17="Family",$D17="Family",$E17="Family",$F17="Family",$G17="Family"),1,0)</f>
        <v>0</v>
      </c>
      <c r="AE17" s="1">
        <f>IF($J17="PG",1,0)</f>
        <v>0</v>
      </c>
      <c r="AF17" s="1">
        <f>IF($J17="PG-13",1,0)</f>
        <v>0</v>
      </c>
      <c r="AG17" s="1">
        <f>IF($J17="R",1,0)</f>
        <v>1</v>
      </c>
      <c r="AH17" s="1">
        <f>IF($J17="Non-US",1,0)</f>
        <v>0</v>
      </c>
    </row>
    <row r="18" spans="1:34" x14ac:dyDescent="0.25">
      <c r="A18" s="4" t="s">
        <v>214</v>
      </c>
      <c r="B18" s="4" t="s">
        <v>13</v>
      </c>
      <c r="C18" s="4" t="s">
        <v>5</v>
      </c>
      <c r="D18" s="4" t="s">
        <v>19</v>
      </c>
      <c r="E18" s="4" t="s">
        <v>91</v>
      </c>
      <c r="F18" s="4"/>
      <c r="G18" s="4"/>
      <c r="H18" s="4" t="s">
        <v>213</v>
      </c>
      <c r="I18">
        <v>194</v>
      </c>
      <c r="J18" s="4" t="s">
        <v>12</v>
      </c>
      <c r="K18">
        <v>26000000</v>
      </c>
      <c r="L18" s="4" t="s">
        <v>0</v>
      </c>
      <c r="M18" s="4" t="s">
        <v>0</v>
      </c>
      <c r="N18">
        <v>27</v>
      </c>
      <c r="O18">
        <v>5</v>
      </c>
      <c r="P18">
        <v>45396673</v>
      </c>
      <c r="Q18" s="3">
        <v>36882</v>
      </c>
      <c r="R18">
        <f>MONTH(Q18)</f>
        <v>12</v>
      </c>
      <c r="S18" s="2">
        <v>332155</v>
      </c>
      <c r="T18" s="1">
        <f>I18</f>
        <v>194</v>
      </c>
      <c r="U18" s="1">
        <f>O18</f>
        <v>5</v>
      </c>
      <c r="V18" s="1">
        <f>K18</f>
        <v>26000000</v>
      </c>
      <c r="W18" s="1">
        <f>IF(OR(R18=1,R18=12, R18=11),1,0)</f>
        <v>1</v>
      </c>
      <c r="X18" s="1">
        <f>IF(OR(R18=5, R18=6,R18=7),1,0)</f>
        <v>0</v>
      </c>
      <c r="Y18" s="1">
        <f>IF(OR(B18="Action",C18="Action", D18="Action",E18="Action",F18="Action",G18="Action"),1,0)</f>
        <v>0</v>
      </c>
      <c r="Z18" s="1">
        <f>IF(OR($B18="Comedy",$C18="Comedy",$D18="Comedy",$E18="Comedy",$F18="Comedy",$G18="Comedy"),1,0)</f>
        <v>1</v>
      </c>
      <c r="AA18" s="1">
        <f>IF(OR($B18="Drama",$C18="Drama",$D18="Drama",$E18="Drama",$F18="Drama",$G18="Drama"),1,0)</f>
        <v>0</v>
      </c>
      <c r="AB18" s="1">
        <f>IF(OR($B18="Documentary",$C18="Documentary",$D18="Documentary",$E18="Documentary",$F18="Documentary",$G18="Documentary"),1,0)</f>
        <v>0</v>
      </c>
      <c r="AC18" s="1">
        <f>IF(OR($B18="Romance",$C18="Romance",$D18="Romance",$E18="Romance",$F18="Romance",$G18="Romance"),1,0)</f>
        <v>0</v>
      </c>
      <c r="AD18" s="1">
        <f>IF(OR($B18="Family",$C18="Family",$D18="Family",$E18="Family",$F18="Family",$G18="Family"),1,0)</f>
        <v>0</v>
      </c>
      <c r="AE18" s="1">
        <f>IF($J18="PG",1,0)</f>
        <v>0</v>
      </c>
      <c r="AF18" s="1">
        <f>IF($J18="PG-13",1,0)</f>
        <v>1</v>
      </c>
      <c r="AG18" s="1">
        <f>IF($J18="R",1,0)</f>
        <v>0</v>
      </c>
      <c r="AH18" s="1">
        <f>IF($J18="Non-US",1,0)</f>
        <v>0</v>
      </c>
    </row>
    <row r="19" spans="1:34" x14ac:dyDescent="0.25">
      <c r="A19" s="4" t="s">
        <v>75</v>
      </c>
      <c r="B19" s="4" t="s">
        <v>24</v>
      </c>
      <c r="C19" s="4" t="s">
        <v>38</v>
      </c>
      <c r="D19" s="4"/>
      <c r="E19" s="4"/>
      <c r="F19" s="4"/>
      <c r="G19" s="4"/>
      <c r="H19" s="4" t="s">
        <v>74</v>
      </c>
      <c r="I19">
        <v>53</v>
      </c>
      <c r="J19" s="4" t="s">
        <v>17</v>
      </c>
      <c r="K19">
        <v>15000000</v>
      </c>
      <c r="L19" s="4" t="s">
        <v>73</v>
      </c>
      <c r="M19" s="4" t="s">
        <v>72</v>
      </c>
      <c r="N19">
        <v>14</v>
      </c>
      <c r="O19">
        <v>5</v>
      </c>
      <c r="P19">
        <v>3008577</v>
      </c>
      <c r="Q19" s="3">
        <v>37008</v>
      </c>
      <c r="R19">
        <f>MONTH(Q19)</f>
        <v>4</v>
      </c>
      <c r="S19" s="2">
        <v>130014</v>
      </c>
      <c r="T19" s="1">
        <f>I19</f>
        <v>53</v>
      </c>
      <c r="U19" s="1">
        <f>O19</f>
        <v>5</v>
      </c>
      <c r="V19" s="1">
        <f>K19</f>
        <v>15000000</v>
      </c>
      <c r="W19" s="1">
        <f>IF(OR(R19=1,R19=12, R19=11),1,0)</f>
        <v>0</v>
      </c>
      <c r="X19" s="1">
        <f>IF(OR(R19=5, R19=6,R19=7),1,0)</f>
        <v>0</v>
      </c>
      <c r="Y19" s="1">
        <f>IF(OR(B19="Action",C19="Action", D19="Action",E19="Action",F19="Action",G19="Action"),1,0)</f>
        <v>0</v>
      </c>
      <c r="Z19" s="1">
        <f>IF(OR($B19="Comedy",$C19="Comedy",$D19="Comedy",$E19="Comedy",$F19="Comedy",$G19="Comedy"),1,0)</f>
        <v>0</v>
      </c>
      <c r="AA19" s="1">
        <f>IF(OR($B19="Drama",$C19="Drama",$D19="Drama",$E19="Drama",$F19="Drama",$G19="Drama"),1,0)</f>
        <v>1</v>
      </c>
      <c r="AB19" s="1">
        <f>IF(OR($B19="Documentary",$C19="Documentary",$D19="Documentary",$E19="Documentary",$F19="Documentary",$G19="Documentary"),1,0)</f>
        <v>0</v>
      </c>
      <c r="AC19" s="1">
        <f>IF(OR($B19="Romance",$C19="Romance",$D19="Romance",$E19="Romance",$F19="Romance",$G19="Romance"),1,0)</f>
        <v>1</v>
      </c>
      <c r="AD19" s="1">
        <f>IF(OR($B19="Family",$C19="Family",$D19="Family",$E19="Family",$F19="Family",$G19="Family"),1,0)</f>
        <v>0</v>
      </c>
      <c r="AE19" s="1">
        <f>IF($J19="PG",1,0)</f>
        <v>0</v>
      </c>
      <c r="AF19" s="1">
        <f>IF($J19="PG-13",1,0)</f>
        <v>0</v>
      </c>
      <c r="AG19" s="1">
        <f>IF($J19="R",1,0)</f>
        <v>1</v>
      </c>
      <c r="AH19" s="1">
        <f>IF($J19="Non-US",1,0)</f>
        <v>0</v>
      </c>
    </row>
    <row r="20" spans="1:34" x14ac:dyDescent="0.25">
      <c r="A20" s="4" t="s">
        <v>546</v>
      </c>
      <c r="B20" s="4" t="s">
        <v>24</v>
      </c>
      <c r="C20" s="4"/>
      <c r="D20" s="4"/>
      <c r="E20" s="4"/>
      <c r="F20" s="4"/>
      <c r="G20" s="4"/>
      <c r="H20" s="4" t="s">
        <v>545</v>
      </c>
      <c r="I20">
        <v>110</v>
      </c>
      <c r="J20" s="4" t="s">
        <v>17</v>
      </c>
      <c r="K20">
        <v>25000000</v>
      </c>
      <c r="L20" s="4" t="s">
        <v>103</v>
      </c>
      <c r="M20" s="4" t="s">
        <v>102</v>
      </c>
      <c r="N20">
        <v>10</v>
      </c>
      <c r="O20">
        <v>6</v>
      </c>
      <c r="P20">
        <v>12611281</v>
      </c>
      <c r="Q20" s="3">
        <v>36519</v>
      </c>
      <c r="R20">
        <f>MONTH(Q20)</f>
        <v>12</v>
      </c>
      <c r="S20" s="2">
        <v>94662</v>
      </c>
      <c r="T20" s="1">
        <f>I20</f>
        <v>110</v>
      </c>
      <c r="U20" s="1">
        <f>O20</f>
        <v>6</v>
      </c>
      <c r="V20" s="1">
        <f>K20</f>
        <v>25000000</v>
      </c>
      <c r="W20" s="1">
        <f>IF(OR(R20=1,R20=12, R20=11),1,0)</f>
        <v>1</v>
      </c>
      <c r="X20" s="1">
        <f>IF(OR(R20=5, R20=6,R20=7),1,0)</f>
        <v>0</v>
      </c>
      <c r="Y20" s="1">
        <f>IF(OR(B20="Action",C20="Action", D20="Action",E20="Action",F20="Action",G20="Action"),1,0)</f>
        <v>0</v>
      </c>
      <c r="Z20" s="1">
        <f>IF(OR($B20="Comedy",$C20="Comedy",$D20="Comedy",$E20="Comedy",$F20="Comedy",$G20="Comedy"),1,0)</f>
        <v>0</v>
      </c>
      <c r="AA20" s="1">
        <f>IF(OR($B20="Drama",$C20="Drama",$D20="Drama",$E20="Drama",$F20="Drama",$G20="Drama"),1,0)</f>
        <v>1</v>
      </c>
      <c r="AB20" s="1">
        <f>IF(OR($B20="Documentary",$C20="Documentary",$D20="Documentary",$E20="Documentary",$F20="Documentary",$G20="Documentary"),1,0)</f>
        <v>0</v>
      </c>
      <c r="AC20" s="1">
        <f>IF(OR($B20="Romance",$C20="Romance",$D20="Romance",$E20="Romance",$F20="Romance",$G20="Romance"),1,0)</f>
        <v>0</v>
      </c>
      <c r="AD20" s="1">
        <f>IF(OR($B20="Family",$C20="Family",$D20="Family",$E20="Family",$F20="Family",$G20="Family"),1,0)</f>
        <v>0</v>
      </c>
      <c r="AE20" s="1">
        <f>IF($J20="PG",1,0)</f>
        <v>0</v>
      </c>
      <c r="AF20" s="1">
        <f>IF($J20="PG-13",1,0)</f>
        <v>0</v>
      </c>
      <c r="AG20" s="1">
        <f>IF($J20="R",1,0)</f>
        <v>1</v>
      </c>
      <c r="AH20" s="1">
        <f>IF($J20="Non-US",1,0)</f>
        <v>0</v>
      </c>
    </row>
    <row r="21" spans="1:34" x14ac:dyDescent="0.25">
      <c r="A21" s="4" t="s">
        <v>453</v>
      </c>
      <c r="B21" s="4" t="s">
        <v>13</v>
      </c>
      <c r="C21" s="4" t="s">
        <v>24</v>
      </c>
      <c r="D21" s="4"/>
      <c r="E21" s="4"/>
      <c r="F21" s="4"/>
      <c r="G21" s="4"/>
      <c r="H21" s="4" t="s">
        <v>66</v>
      </c>
      <c r="I21">
        <v>42</v>
      </c>
      <c r="J21" s="4" t="s">
        <v>17</v>
      </c>
      <c r="K21">
        <v>3000000</v>
      </c>
      <c r="L21" s="4" t="s">
        <v>86</v>
      </c>
      <c r="M21" s="4" t="s">
        <v>86</v>
      </c>
      <c r="N21">
        <v>1</v>
      </c>
      <c r="O21">
        <v>6</v>
      </c>
      <c r="P21">
        <v>18006</v>
      </c>
      <c r="Q21" s="3">
        <v>36644</v>
      </c>
      <c r="R21">
        <f>MONTH(Q21)</f>
        <v>4</v>
      </c>
      <c r="S21" s="2">
        <v>18006</v>
      </c>
      <c r="T21" s="1">
        <f>I21</f>
        <v>42</v>
      </c>
      <c r="U21" s="1">
        <f>O21</f>
        <v>6</v>
      </c>
      <c r="V21" s="1">
        <f>K21</f>
        <v>3000000</v>
      </c>
      <c r="W21" s="1">
        <f>IF(OR(R21=1,R21=12, R21=11),1,0)</f>
        <v>0</v>
      </c>
      <c r="X21" s="1">
        <f>IF(OR(R21=5, R21=6,R21=7),1,0)</f>
        <v>0</v>
      </c>
      <c r="Y21" s="1">
        <f>IF(OR(B21="Action",C21="Action", D21="Action",E21="Action",F21="Action",G21="Action"),1,0)</f>
        <v>0</v>
      </c>
      <c r="Z21" s="1">
        <f>IF(OR($B21="Comedy",$C21="Comedy",$D21="Comedy",$E21="Comedy",$F21="Comedy",$G21="Comedy"),1,0)</f>
        <v>1</v>
      </c>
      <c r="AA21" s="1">
        <f>IF(OR($B21="Drama",$C21="Drama",$D21="Drama",$E21="Drama",$F21="Drama",$G21="Drama"),1,0)</f>
        <v>1</v>
      </c>
      <c r="AB21" s="1">
        <f>IF(OR($B21="Documentary",$C21="Documentary",$D21="Documentary",$E21="Documentary",$F21="Documentary",$G21="Documentary"),1,0)</f>
        <v>0</v>
      </c>
      <c r="AC21" s="1">
        <f>IF(OR($B21="Romance",$C21="Romance",$D21="Romance",$E21="Romance",$F21="Romance",$G21="Romance"),1,0)</f>
        <v>0</v>
      </c>
      <c r="AD21" s="1">
        <f>IF(OR($B21="Family",$C21="Family",$D21="Family",$E21="Family",$F21="Family",$G21="Family"),1,0)</f>
        <v>0</v>
      </c>
      <c r="AE21" s="1">
        <f>IF($J21="PG",1,0)</f>
        <v>0</v>
      </c>
      <c r="AF21" s="1">
        <f>IF($J21="PG-13",1,0)</f>
        <v>0</v>
      </c>
      <c r="AG21" s="1">
        <f>IF($J21="R",1,0)</f>
        <v>1</v>
      </c>
      <c r="AH21" s="1">
        <f>IF($J21="Non-US",1,0)</f>
        <v>0</v>
      </c>
    </row>
    <row r="22" spans="1:34" x14ac:dyDescent="0.25">
      <c r="A22" s="4" t="s">
        <v>497</v>
      </c>
      <c r="B22" s="4" t="s">
        <v>24</v>
      </c>
      <c r="C22" s="4" t="s">
        <v>20</v>
      </c>
      <c r="D22" s="4"/>
      <c r="E22" s="4"/>
      <c r="F22" s="4"/>
      <c r="G22" s="4"/>
      <c r="H22" s="4" t="s">
        <v>93</v>
      </c>
      <c r="I22">
        <v>37</v>
      </c>
      <c r="J22" s="4" t="s">
        <v>17</v>
      </c>
      <c r="K22">
        <v>800000</v>
      </c>
      <c r="L22" s="4" t="s">
        <v>300</v>
      </c>
      <c r="M22" s="4" t="s">
        <v>22</v>
      </c>
      <c r="N22">
        <v>2</v>
      </c>
      <c r="O22">
        <v>7</v>
      </c>
      <c r="P22">
        <v>65571</v>
      </c>
      <c r="Q22" s="3">
        <v>36595</v>
      </c>
      <c r="R22">
        <f>MONTH(Q22)</f>
        <v>3</v>
      </c>
      <c r="S22" s="2">
        <v>34144</v>
      </c>
      <c r="T22" s="1">
        <f>I22</f>
        <v>37</v>
      </c>
      <c r="U22" s="1">
        <f>O22</f>
        <v>7</v>
      </c>
      <c r="V22" s="1">
        <f>K22</f>
        <v>800000</v>
      </c>
      <c r="W22" s="1">
        <f>IF(OR(R22=1,R22=12, R22=11),1,0)</f>
        <v>0</v>
      </c>
      <c r="X22" s="1">
        <f>IF(OR(R22=5, R22=6,R22=7),1,0)</f>
        <v>0</v>
      </c>
      <c r="Y22" s="1">
        <f>IF(OR(B22="Action",C22="Action", D22="Action",E22="Action",F22="Action",G22="Action"),1,0)</f>
        <v>0</v>
      </c>
      <c r="Z22" s="1">
        <f>IF(OR($B22="Comedy",$C22="Comedy",$D22="Comedy",$E22="Comedy",$F22="Comedy",$G22="Comedy"),1,0)</f>
        <v>0</v>
      </c>
      <c r="AA22" s="1">
        <f>IF(OR($B22="Drama",$C22="Drama",$D22="Drama",$E22="Drama",$F22="Drama",$G22="Drama"),1,0)</f>
        <v>1</v>
      </c>
      <c r="AB22" s="1">
        <f>IF(OR($B22="Documentary",$C22="Documentary",$D22="Documentary",$E22="Documentary",$F22="Documentary",$G22="Documentary"),1,0)</f>
        <v>0</v>
      </c>
      <c r="AC22" s="1">
        <f>IF(OR($B22="Romance",$C22="Romance",$D22="Romance",$E22="Romance",$F22="Romance",$G22="Romance"),1,0)</f>
        <v>0</v>
      </c>
      <c r="AD22" s="1">
        <f>IF(OR($B22="Family",$C22="Family",$D22="Family",$E22="Family",$F22="Family",$G22="Family"),1,0)</f>
        <v>0</v>
      </c>
      <c r="AE22" s="1">
        <f>IF($J22="PG",1,0)</f>
        <v>0</v>
      </c>
      <c r="AF22" s="1">
        <f>IF($J22="PG-13",1,0)</f>
        <v>0</v>
      </c>
      <c r="AG22" s="1">
        <f>IF($J22="R",1,0)</f>
        <v>1</v>
      </c>
      <c r="AH22" s="1">
        <f>IF($J22="Non-US",1,0)</f>
        <v>0</v>
      </c>
    </row>
    <row r="23" spans="1:34" x14ac:dyDescent="0.25">
      <c r="A23" s="4" t="s">
        <v>452</v>
      </c>
      <c r="B23" s="4" t="s">
        <v>24</v>
      </c>
      <c r="C23" s="4"/>
      <c r="D23" s="4"/>
      <c r="E23" s="4"/>
      <c r="F23" s="4"/>
      <c r="G23" s="4"/>
      <c r="H23" s="4" t="s">
        <v>93</v>
      </c>
      <c r="I23">
        <v>79</v>
      </c>
      <c r="J23" s="4" t="s">
        <v>17</v>
      </c>
      <c r="K23">
        <v>4000000</v>
      </c>
      <c r="L23" s="4" t="s">
        <v>451</v>
      </c>
      <c r="M23" s="4" t="s">
        <v>450</v>
      </c>
      <c r="N23">
        <v>6</v>
      </c>
      <c r="O23">
        <v>7</v>
      </c>
      <c r="P23">
        <v>892336</v>
      </c>
      <c r="Q23" s="3">
        <v>36644</v>
      </c>
      <c r="R23">
        <f>MONTH(Q23)</f>
        <v>4</v>
      </c>
      <c r="S23" s="2">
        <v>134783</v>
      </c>
      <c r="T23" s="1">
        <f>I23</f>
        <v>79</v>
      </c>
      <c r="U23" s="1">
        <f>O23</f>
        <v>7</v>
      </c>
      <c r="V23" s="1">
        <f>K23</f>
        <v>4000000</v>
      </c>
      <c r="W23" s="1">
        <f>IF(OR(R23=1,R23=12, R23=11),1,0)</f>
        <v>0</v>
      </c>
      <c r="X23" s="1">
        <f>IF(OR(R23=5, R23=6,R23=7),1,0)</f>
        <v>0</v>
      </c>
      <c r="Y23" s="1">
        <f>IF(OR(B23="Action",C23="Action", D23="Action",E23="Action",F23="Action",G23="Action"),1,0)</f>
        <v>0</v>
      </c>
      <c r="Z23" s="1">
        <f>IF(OR($B23="Comedy",$C23="Comedy",$D23="Comedy",$E23="Comedy",$F23="Comedy",$G23="Comedy"),1,0)</f>
        <v>0</v>
      </c>
      <c r="AA23" s="1">
        <f>IF(OR($B23="Drama",$C23="Drama",$D23="Drama",$E23="Drama",$F23="Drama",$G23="Drama"),1,0)</f>
        <v>1</v>
      </c>
      <c r="AB23" s="1">
        <f>IF(OR($B23="Documentary",$C23="Documentary",$D23="Documentary",$E23="Documentary",$F23="Documentary",$G23="Documentary"),1,0)</f>
        <v>0</v>
      </c>
      <c r="AC23" s="1">
        <f>IF(OR($B23="Romance",$C23="Romance",$D23="Romance",$E23="Romance",$F23="Romance",$G23="Romance"),1,0)</f>
        <v>0</v>
      </c>
      <c r="AD23" s="1">
        <f>IF(OR($B23="Family",$C23="Family",$D23="Family",$E23="Family",$F23="Family",$G23="Family"),1,0)</f>
        <v>0</v>
      </c>
      <c r="AE23" s="1">
        <f>IF($J23="PG",1,0)</f>
        <v>0</v>
      </c>
      <c r="AF23" s="1">
        <f>IF($J23="PG-13",1,0)</f>
        <v>0</v>
      </c>
      <c r="AG23" s="1">
        <f>IF($J23="R",1,0)</f>
        <v>1</v>
      </c>
      <c r="AH23" s="1">
        <f>IF($J23="Non-US",1,0)</f>
        <v>0</v>
      </c>
    </row>
    <row r="24" spans="1:34" x14ac:dyDescent="0.25">
      <c r="A24" s="4" t="s">
        <v>381</v>
      </c>
      <c r="B24" s="4" t="s">
        <v>13</v>
      </c>
      <c r="C24" s="4" t="s">
        <v>24</v>
      </c>
      <c r="D24" s="4"/>
      <c r="E24" s="4"/>
      <c r="F24" s="4"/>
      <c r="G24" s="4"/>
      <c r="H24" s="4" t="s">
        <v>380</v>
      </c>
      <c r="I24">
        <v>64</v>
      </c>
      <c r="J24" s="4" t="s">
        <v>17</v>
      </c>
      <c r="K24">
        <v>250000</v>
      </c>
      <c r="L24" s="4" t="s">
        <v>285</v>
      </c>
      <c r="M24" s="4" t="s">
        <v>285</v>
      </c>
      <c r="N24">
        <v>6</v>
      </c>
      <c r="O24">
        <v>7</v>
      </c>
      <c r="P24">
        <v>872246</v>
      </c>
      <c r="Q24" s="3">
        <v>36721</v>
      </c>
      <c r="R24">
        <f>MONTH(Q24)</f>
        <v>7</v>
      </c>
      <c r="S24" s="2">
        <v>113857</v>
      </c>
      <c r="T24" s="1">
        <f>I24</f>
        <v>64</v>
      </c>
      <c r="U24" s="1">
        <f>O24</f>
        <v>7</v>
      </c>
      <c r="V24" s="1">
        <f>K24</f>
        <v>250000</v>
      </c>
      <c r="W24" s="1">
        <f>IF(OR(R24=1,R24=12, R24=11),1,0)</f>
        <v>0</v>
      </c>
      <c r="X24" s="1">
        <f>IF(OR(R24=5, R24=6,R24=7),1,0)</f>
        <v>1</v>
      </c>
      <c r="Y24" s="1">
        <f>IF(OR(B24="Action",C24="Action", D24="Action",E24="Action",F24="Action",G24="Action"),1,0)</f>
        <v>0</v>
      </c>
      <c r="Z24" s="1">
        <f>IF(OR($B24="Comedy",$C24="Comedy",$D24="Comedy",$E24="Comedy",$F24="Comedy",$G24="Comedy"),1,0)</f>
        <v>1</v>
      </c>
      <c r="AA24" s="1">
        <f>IF(OR($B24="Drama",$C24="Drama",$D24="Drama",$E24="Drama",$F24="Drama",$G24="Drama"),1,0)</f>
        <v>1</v>
      </c>
      <c r="AB24" s="1">
        <f>IF(OR($B24="Documentary",$C24="Documentary",$D24="Documentary",$E24="Documentary",$F24="Documentary",$G24="Documentary"),1,0)</f>
        <v>0</v>
      </c>
      <c r="AC24" s="1">
        <f>IF(OR($B24="Romance",$C24="Romance",$D24="Romance",$E24="Romance",$F24="Romance",$G24="Romance"),1,0)</f>
        <v>0</v>
      </c>
      <c r="AD24" s="1">
        <f>IF(OR($B24="Family",$C24="Family",$D24="Family",$E24="Family",$F24="Family",$G24="Family"),1,0)</f>
        <v>0</v>
      </c>
      <c r="AE24" s="1">
        <f>IF($J24="PG",1,0)</f>
        <v>0</v>
      </c>
      <c r="AF24" s="1">
        <f>IF($J24="PG-13",1,0)</f>
        <v>0</v>
      </c>
      <c r="AG24" s="1">
        <f>IF($J24="R",1,0)</f>
        <v>1</v>
      </c>
      <c r="AH24" s="1">
        <f>IF($J24="Non-US",1,0)</f>
        <v>0</v>
      </c>
    </row>
    <row r="25" spans="1:34" x14ac:dyDescent="0.25">
      <c r="A25" s="4" t="s">
        <v>323</v>
      </c>
      <c r="B25" s="4" t="s">
        <v>24</v>
      </c>
      <c r="C25" s="4" t="s">
        <v>13</v>
      </c>
      <c r="D25" s="4"/>
      <c r="E25" s="4"/>
      <c r="F25" s="4"/>
      <c r="G25" s="4"/>
      <c r="H25" s="4" t="s">
        <v>74</v>
      </c>
      <c r="I25">
        <v>49</v>
      </c>
      <c r="J25" s="4" t="s">
        <v>17</v>
      </c>
      <c r="K25">
        <v>1000000</v>
      </c>
      <c r="L25" s="4" t="s">
        <v>322</v>
      </c>
      <c r="M25" s="4" t="s">
        <v>76</v>
      </c>
      <c r="N25">
        <v>11</v>
      </c>
      <c r="O25">
        <v>7</v>
      </c>
      <c r="P25">
        <v>1691306</v>
      </c>
      <c r="Q25" s="3">
        <v>36798</v>
      </c>
      <c r="R25">
        <f>MONTH(Q25)</f>
        <v>9</v>
      </c>
      <c r="S25" s="2">
        <v>149334</v>
      </c>
      <c r="T25" s="1">
        <f>I25</f>
        <v>49</v>
      </c>
      <c r="U25" s="1">
        <f>O25</f>
        <v>7</v>
      </c>
      <c r="V25" s="1">
        <f>K25</f>
        <v>1000000</v>
      </c>
      <c r="W25" s="1">
        <f>IF(OR(R25=1,R25=12, R25=11),1,0)</f>
        <v>0</v>
      </c>
      <c r="X25" s="1">
        <f>IF(OR(R25=5, R25=6,R25=7),1,0)</f>
        <v>0</v>
      </c>
      <c r="Y25" s="1">
        <f>IF(OR(B25="Action",C25="Action", D25="Action",E25="Action",F25="Action",G25="Action"),1,0)</f>
        <v>0</v>
      </c>
      <c r="Z25" s="1">
        <f>IF(OR($B25="Comedy",$C25="Comedy",$D25="Comedy",$E25="Comedy",$F25="Comedy",$G25="Comedy"),1,0)</f>
        <v>1</v>
      </c>
      <c r="AA25" s="1">
        <f>IF(OR($B25="Drama",$C25="Drama",$D25="Drama",$E25="Drama",$F25="Drama",$G25="Drama"),1,0)</f>
        <v>1</v>
      </c>
      <c r="AB25" s="1">
        <f>IF(OR($B25="Documentary",$C25="Documentary",$D25="Documentary",$E25="Documentary",$F25="Documentary",$G25="Documentary"),1,0)</f>
        <v>0</v>
      </c>
      <c r="AC25" s="1">
        <f>IF(OR($B25="Romance",$C25="Romance",$D25="Romance",$E25="Romance",$F25="Romance",$G25="Romance"),1,0)</f>
        <v>0</v>
      </c>
      <c r="AD25" s="1">
        <f>IF(OR($B25="Family",$C25="Family",$D25="Family",$E25="Family",$F25="Family",$G25="Family"),1,0)</f>
        <v>0</v>
      </c>
      <c r="AE25" s="1">
        <f>IF($J25="PG",1,0)</f>
        <v>0</v>
      </c>
      <c r="AF25" s="1">
        <f>IF($J25="PG-13",1,0)</f>
        <v>0</v>
      </c>
      <c r="AG25" s="1">
        <f>IF($J25="R",1,0)</f>
        <v>1</v>
      </c>
      <c r="AH25" s="1">
        <f>IF($J25="Non-US",1,0)</f>
        <v>0</v>
      </c>
    </row>
    <row r="26" spans="1:34" x14ac:dyDescent="0.25">
      <c r="A26" s="4" t="s">
        <v>220</v>
      </c>
      <c r="B26" s="4" t="s">
        <v>38</v>
      </c>
      <c r="C26" s="4" t="s">
        <v>24</v>
      </c>
      <c r="D26" s="4"/>
      <c r="E26" s="4"/>
      <c r="F26" s="4"/>
      <c r="G26" s="4"/>
      <c r="H26" s="4" t="s">
        <v>219</v>
      </c>
      <c r="I26">
        <v>87</v>
      </c>
      <c r="J26" s="4" t="s">
        <v>2</v>
      </c>
      <c r="K26">
        <v>10000000</v>
      </c>
      <c r="L26" s="4" t="s">
        <v>218</v>
      </c>
      <c r="M26" s="4" t="s">
        <v>217</v>
      </c>
      <c r="N26">
        <v>20</v>
      </c>
      <c r="O26">
        <v>7</v>
      </c>
      <c r="P26">
        <v>2842062</v>
      </c>
      <c r="Q26" s="3">
        <v>36882</v>
      </c>
      <c r="R26">
        <f>MONTH(Q26)</f>
        <v>12</v>
      </c>
      <c r="S26" s="2">
        <v>93898</v>
      </c>
      <c r="T26" s="1">
        <f>I26</f>
        <v>87</v>
      </c>
      <c r="U26" s="1">
        <f>O26</f>
        <v>7</v>
      </c>
      <c r="V26" s="1">
        <f>K26</f>
        <v>10000000</v>
      </c>
      <c r="W26" s="1">
        <f>IF(OR(R26=1,R26=12, R26=11),1,0)</f>
        <v>1</v>
      </c>
      <c r="X26" s="1">
        <f>IF(OR(R26=5, R26=6,R26=7),1,0)</f>
        <v>0</v>
      </c>
      <c r="Y26" s="1">
        <f>IF(OR(B26="Action",C26="Action", D26="Action",E26="Action",F26="Action",G26="Action"),1,0)</f>
        <v>0</v>
      </c>
      <c r="Z26" s="1">
        <f>IF(OR($B26="Comedy",$C26="Comedy",$D26="Comedy",$E26="Comedy",$F26="Comedy",$G26="Comedy"),1,0)</f>
        <v>0</v>
      </c>
      <c r="AA26" s="1">
        <f>IF(OR($B26="Drama",$C26="Drama",$D26="Drama",$E26="Drama",$F26="Drama",$G26="Drama"),1,0)</f>
        <v>1</v>
      </c>
      <c r="AB26" s="1">
        <f>IF(OR($B26="Documentary",$C26="Documentary",$D26="Documentary",$E26="Documentary",$F26="Documentary",$G26="Documentary"),1,0)</f>
        <v>0</v>
      </c>
      <c r="AC26" s="1">
        <f>IF(OR($B26="Romance",$C26="Romance",$D26="Romance",$E26="Romance",$F26="Romance",$G26="Romance"),1,0)</f>
        <v>1</v>
      </c>
      <c r="AD26" s="1">
        <f>IF(OR($B26="Family",$C26="Family",$D26="Family",$E26="Family",$F26="Family",$G26="Family"),1,0)</f>
        <v>0</v>
      </c>
      <c r="AE26" s="1">
        <f>IF($J26="PG",1,0)</f>
        <v>1</v>
      </c>
      <c r="AF26" s="1">
        <f>IF($J26="PG-13",1,0)</f>
        <v>0</v>
      </c>
      <c r="AG26" s="1">
        <f>IF($J26="R",1,0)</f>
        <v>0</v>
      </c>
      <c r="AH26" s="1">
        <f>IF($J26="Non-US",1,0)</f>
        <v>0</v>
      </c>
    </row>
    <row r="27" spans="1:34" x14ac:dyDescent="0.25">
      <c r="A27" s="4" t="s">
        <v>291</v>
      </c>
      <c r="B27" s="4" t="s">
        <v>19</v>
      </c>
      <c r="C27" s="4" t="s">
        <v>24</v>
      </c>
      <c r="D27" s="4" t="s">
        <v>20</v>
      </c>
      <c r="E27" s="4"/>
      <c r="F27" s="4"/>
      <c r="G27" s="4"/>
      <c r="H27" s="4" t="s">
        <v>159</v>
      </c>
      <c r="I27">
        <v>78</v>
      </c>
      <c r="J27" s="4" t="s">
        <v>54</v>
      </c>
      <c r="K27">
        <v>20000000</v>
      </c>
      <c r="L27" s="4" t="s">
        <v>150</v>
      </c>
      <c r="M27" s="4" t="s">
        <v>86</v>
      </c>
      <c r="N27">
        <v>4</v>
      </c>
      <c r="O27">
        <v>8</v>
      </c>
      <c r="P27">
        <v>856635</v>
      </c>
      <c r="Q27" s="3">
        <v>36819</v>
      </c>
      <c r="R27">
        <f>MONTH(Q27)</f>
        <v>10</v>
      </c>
      <c r="S27" s="2">
        <v>83346</v>
      </c>
      <c r="T27" s="1">
        <f>I27</f>
        <v>78</v>
      </c>
      <c r="U27" s="1">
        <f>O27</f>
        <v>8</v>
      </c>
      <c r="V27" s="1">
        <f>K27</f>
        <v>20000000</v>
      </c>
      <c r="W27" s="1">
        <f>IF(OR(R27=1,R27=12, R27=11),1,0)</f>
        <v>0</v>
      </c>
      <c r="X27" s="1">
        <f>IF(OR(R27=5, R27=6,R27=7),1,0)</f>
        <v>0</v>
      </c>
      <c r="Y27" s="1">
        <f>IF(OR(B27="Action",C27="Action", D27="Action",E27="Action",F27="Action",G27="Action"),1,0)</f>
        <v>0</v>
      </c>
      <c r="Z27" s="1">
        <f>IF(OR($B27="Comedy",$C27="Comedy",$D27="Comedy",$E27="Comedy",$F27="Comedy",$G27="Comedy"),1,0)</f>
        <v>0</v>
      </c>
      <c r="AA27" s="1">
        <f>IF(OR($B27="Drama",$C27="Drama",$D27="Drama",$E27="Drama",$F27="Drama",$G27="Drama"),1,0)</f>
        <v>1</v>
      </c>
      <c r="AB27" s="1">
        <f>IF(OR($B27="Documentary",$C27="Documentary",$D27="Documentary",$E27="Documentary",$F27="Documentary",$G27="Documentary"),1,0)</f>
        <v>0</v>
      </c>
      <c r="AC27" s="1">
        <f>IF(OR($B27="Romance",$C27="Romance",$D27="Romance",$E27="Romance",$F27="Romance",$G27="Romance"),1,0)</f>
        <v>0</v>
      </c>
      <c r="AD27" s="1">
        <f>IF(OR($B27="Family",$C27="Family",$D27="Family",$E27="Family",$F27="Family",$G27="Family"),1,0)</f>
        <v>0</v>
      </c>
      <c r="AE27" s="1">
        <f>IF($J27="PG",1,0)</f>
        <v>0</v>
      </c>
      <c r="AF27" s="1">
        <f>IF($J27="PG-13",1,0)</f>
        <v>0</v>
      </c>
      <c r="AG27" s="1">
        <f>IF($J27="R",1,0)</f>
        <v>0</v>
      </c>
      <c r="AH27" s="1">
        <f>IF($J27="Non-US",1,0)</f>
        <v>0</v>
      </c>
    </row>
    <row r="28" spans="1:34" x14ac:dyDescent="0.25">
      <c r="A28" s="4" t="s">
        <v>272</v>
      </c>
      <c r="B28" s="4" t="s">
        <v>24</v>
      </c>
      <c r="C28" s="4"/>
      <c r="D28" s="4"/>
      <c r="E28" s="4"/>
      <c r="F28" s="4"/>
      <c r="G28" s="4"/>
      <c r="H28" s="4" t="s">
        <v>271</v>
      </c>
      <c r="I28">
        <v>118</v>
      </c>
      <c r="J28" s="4" t="s">
        <v>17</v>
      </c>
      <c r="K28">
        <v>1200000</v>
      </c>
      <c r="L28" s="4" t="s">
        <v>270</v>
      </c>
      <c r="M28" s="4" t="s">
        <v>22</v>
      </c>
      <c r="N28">
        <v>27</v>
      </c>
      <c r="O28">
        <v>8</v>
      </c>
      <c r="P28">
        <v>9386494</v>
      </c>
      <c r="Q28" s="3">
        <v>36840</v>
      </c>
      <c r="R28">
        <f>MONTH(Q28)</f>
        <v>11</v>
      </c>
      <c r="S28" s="2">
        <v>160698</v>
      </c>
      <c r="T28" s="1">
        <f>I28</f>
        <v>118</v>
      </c>
      <c r="U28" s="1">
        <f>O28</f>
        <v>8</v>
      </c>
      <c r="V28" s="1">
        <f>K28</f>
        <v>1200000</v>
      </c>
      <c r="W28" s="1">
        <f>IF(OR(R28=1,R28=12, R28=11),1,0)</f>
        <v>1</v>
      </c>
      <c r="X28" s="1">
        <f>IF(OR(R28=5, R28=6,R28=7),1,0)</f>
        <v>0</v>
      </c>
      <c r="Y28" s="1">
        <f>IF(OR(B28="Action",C28="Action", D28="Action",E28="Action",F28="Action",G28="Action"),1,0)</f>
        <v>0</v>
      </c>
      <c r="Z28" s="1">
        <f>IF(OR($B28="Comedy",$C28="Comedy",$D28="Comedy",$E28="Comedy",$F28="Comedy",$G28="Comedy"),1,0)</f>
        <v>0</v>
      </c>
      <c r="AA28" s="1">
        <f>IF(OR($B28="Drama",$C28="Drama",$D28="Drama",$E28="Drama",$F28="Drama",$G28="Drama"),1,0)</f>
        <v>1</v>
      </c>
      <c r="AB28" s="1">
        <f>IF(OR($B28="Documentary",$C28="Documentary",$D28="Documentary",$E28="Documentary",$F28="Documentary",$G28="Documentary"),1,0)</f>
        <v>0</v>
      </c>
      <c r="AC28" s="1">
        <f>IF(OR($B28="Romance",$C28="Romance",$D28="Romance",$E28="Romance",$F28="Romance",$G28="Romance"),1,0)</f>
        <v>0</v>
      </c>
      <c r="AD28" s="1">
        <f>IF(OR($B28="Family",$C28="Family",$D28="Family",$E28="Family",$F28="Family",$G28="Family"),1,0)</f>
        <v>0</v>
      </c>
      <c r="AE28" s="1">
        <f>IF($J28="PG",1,0)</f>
        <v>0</v>
      </c>
      <c r="AF28" s="1">
        <f>IF($J28="PG-13",1,0)</f>
        <v>0</v>
      </c>
      <c r="AG28" s="1">
        <f>IF($J28="R",1,0)</f>
        <v>1</v>
      </c>
      <c r="AH28" s="1">
        <f>IF($J28="Non-US",1,0)</f>
        <v>0</v>
      </c>
    </row>
    <row r="29" spans="1:34" x14ac:dyDescent="0.25">
      <c r="A29" s="4" t="s">
        <v>227</v>
      </c>
      <c r="B29" s="4" t="s">
        <v>13</v>
      </c>
      <c r="C29" s="4" t="s">
        <v>24</v>
      </c>
      <c r="D29" s="4" t="s">
        <v>38</v>
      </c>
      <c r="E29" s="4"/>
      <c r="F29" s="4"/>
      <c r="G29" s="4"/>
      <c r="H29" s="4" t="s">
        <v>226</v>
      </c>
      <c r="I29">
        <v>153</v>
      </c>
      <c r="J29" s="4" t="s">
        <v>12</v>
      </c>
      <c r="K29">
        <v>25000000</v>
      </c>
      <c r="L29" s="4" t="s">
        <v>103</v>
      </c>
      <c r="M29" s="4" t="s">
        <v>86</v>
      </c>
      <c r="N29">
        <v>25</v>
      </c>
      <c r="O29">
        <v>8</v>
      </c>
      <c r="P29">
        <v>71158545</v>
      </c>
      <c r="Q29" s="3">
        <v>36875</v>
      </c>
      <c r="R29">
        <f>MONTH(Q29)</f>
        <v>12</v>
      </c>
      <c r="S29" s="2">
        <v>249471</v>
      </c>
      <c r="T29" s="1">
        <f>I29</f>
        <v>153</v>
      </c>
      <c r="U29" s="1">
        <f>O29</f>
        <v>8</v>
      </c>
      <c r="V29" s="1">
        <f>K29</f>
        <v>25000000</v>
      </c>
      <c r="W29" s="1">
        <f>IF(OR(R29=1,R29=12, R29=11),1,0)</f>
        <v>1</v>
      </c>
      <c r="X29" s="1">
        <f>IF(OR(R29=5, R29=6,R29=7),1,0)</f>
        <v>0</v>
      </c>
      <c r="Y29" s="1">
        <f>IF(OR(B29="Action",C29="Action", D29="Action",E29="Action",F29="Action",G29="Action"),1,0)</f>
        <v>0</v>
      </c>
      <c r="Z29" s="1">
        <f>IF(OR($B29="Comedy",$C29="Comedy",$D29="Comedy",$E29="Comedy",$F29="Comedy",$G29="Comedy"),1,0)</f>
        <v>1</v>
      </c>
      <c r="AA29" s="1">
        <f>IF(OR($B29="Drama",$C29="Drama",$D29="Drama",$E29="Drama",$F29="Drama",$G29="Drama"),1,0)</f>
        <v>1</v>
      </c>
      <c r="AB29" s="1">
        <f>IF(OR($B29="Documentary",$C29="Documentary",$D29="Documentary",$E29="Documentary",$F29="Documentary",$G29="Documentary"),1,0)</f>
        <v>0</v>
      </c>
      <c r="AC29" s="1">
        <f>IF(OR($B29="Romance",$C29="Romance",$D29="Romance",$E29="Romance",$F29="Romance",$G29="Romance"),1,0)</f>
        <v>1</v>
      </c>
      <c r="AD29" s="1">
        <f>IF(OR($B29="Family",$C29="Family",$D29="Family",$E29="Family",$F29="Family",$G29="Family"),1,0)</f>
        <v>0</v>
      </c>
      <c r="AE29" s="1">
        <f>IF($J29="PG",1,0)</f>
        <v>0</v>
      </c>
      <c r="AF29" s="1">
        <f>IF($J29="PG-13",1,0)</f>
        <v>1</v>
      </c>
      <c r="AG29" s="1">
        <f>IF($J29="R",1,0)</f>
        <v>0</v>
      </c>
      <c r="AH29" s="1">
        <f>IF($J29="Non-US",1,0)</f>
        <v>0</v>
      </c>
    </row>
    <row r="30" spans="1:34" x14ac:dyDescent="0.25">
      <c r="A30" s="4" t="s">
        <v>216</v>
      </c>
      <c r="B30" s="4" t="s">
        <v>13</v>
      </c>
      <c r="C30" s="4"/>
      <c r="D30" s="4"/>
      <c r="E30" s="4"/>
      <c r="F30" s="4"/>
      <c r="G30" s="4"/>
      <c r="H30" s="4" t="s">
        <v>93</v>
      </c>
      <c r="I30">
        <v>35</v>
      </c>
      <c r="J30" s="4" t="s">
        <v>17</v>
      </c>
      <c r="K30">
        <v>14000000</v>
      </c>
      <c r="L30" s="4" t="s">
        <v>215</v>
      </c>
      <c r="M30" s="4" t="s">
        <v>10</v>
      </c>
      <c r="N30">
        <v>4</v>
      </c>
      <c r="O30">
        <v>8</v>
      </c>
      <c r="P30">
        <v>75228</v>
      </c>
      <c r="Q30" s="3">
        <v>36882</v>
      </c>
      <c r="R30">
        <f>MONTH(Q30)</f>
        <v>12</v>
      </c>
      <c r="S30" s="2">
        <v>22639</v>
      </c>
      <c r="T30" s="1">
        <f>I30</f>
        <v>35</v>
      </c>
      <c r="U30" s="1">
        <f>O30</f>
        <v>8</v>
      </c>
      <c r="V30" s="1">
        <f>K30</f>
        <v>14000000</v>
      </c>
      <c r="W30" s="1">
        <f>IF(OR(R30=1,R30=12, R30=11),1,0)</f>
        <v>1</v>
      </c>
      <c r="X30" s="1">
        <f>IF(OR(R30=5, R30=6,R30=7),1,0)</f>
        <v>0</v>
      </c>
      <c r="Y30" s="1">
        <f>IF(OR(B30="Action",C30="Action", D30="Action",E30="Action",F30="Action",G30="Action"),1,0)</f>
        <v>0</v>
      </c>
      <c r="Z30" s="1">
        <f>IF(OR($B30="Comedy",$C30="Comedy",$D30="Comedy",$E30="Comedy",$F30="Comedy",$G30="Comedy"),1,0)</f>
        <v>1</v>
      </c>
      <c r="AA30" s="1">
        <f>IF(OR($B30="Drama",$C30="Drama",$D30="Drama",$E30="Drama",$F30="Drama",$G30="Drama"),1,0)</f>
        <v>0</v>
      </c>
      <c r="AB30" s="1">
        <f>IF(OR($B30="Documentary",$C30="Documentary",$D30="Documentary",$E30="Documentary",$F30="Documentary",$G30="Documentary"),1,0)</f>
        <v>0</v>
      </c>
      <c r="AC30" s="1">
        <f>IF(OR($B30="Romance",$C30="Romance",$D30="Romance",$E30="Romance",$F30="Romance",$G30="Romance"),1,0)</f>
        <v>0</v>
      </c>
      <c r="AD30" s="1">
        <f>IF(OR($B30="Family",$C30="Family",$D30="Family",$E30="Family",$F30="Family",$G30="Family"),1,0)</f>
        <v>0</v>
      </c>
      <c r="AE30" s="1">
        <f>IF($J30="PG",1,0)</f>
        <v>0</v>
      </c>
      <c r="AF30" s="1">
        <f>IF($J30="PG-13",1,0)</f>
        <v>0</v>
      </c>
      <c r="AG30" s="1">
        <f>IF($J30="R",1,0)</f>
        <v>1</v>
      </c>
      <c r="AH30" s="1">
        <f>IF($J30="Non-US",1,0)</f>
        <v>0</v>
      </c>
    </row>
    <row r="31" spans="1:34" x14ac:dyDescent="0.25">
      <c r="A31" s="4" t="s">
        <v>205</v>
      </c>
      <c r="B31" s="4" t="s">
        <v>24</v>
      </c>
      <c r="C31" s="4" t="s">
        <v>139</v>
      </c>
      <c r="D31" s="4" t="s">
        <v>20</v>
      </c>
      <c r="E31" s="4"/>
      <c r="F31" s="4"/>
      <c r="G31" s="4"/>
      <c r="H31" s="4" t="s">
        <v>204</v>
      </c>
      <c r="I31">
        <v>156</v>
      </c>
      <c r="J31" s="4" t="s">
        <v>12</v>
      </c>
      <c r="K31">
        <v>80000000</v>
      </c>
      <c r="L31" s="4" t="s">
        <v>203</v>
      </c>
      <c r="M31" s="4" t="s">
        <v>202</v>
      </c>
      <c r="N31">
        <v>14</v>
      </c>
      <c r="O31">
        <v>8</v>
      </c>
      <c r="P31">
        <v>34503105</v>
      </c>
      <c r="Q31" s="3">
        <v>36882</v>
      </c>
      <c r="R31">
        <f>MONTH(Q31)</f>
        <v>12</v>
      </c>
      <c r="S31" s="2">
        <v>154122</v>
      </c>
      <c r="T31" s="1">
        <f>I31</f>
        <v>156</v>
      </c>
      <c r="U31" s="1">
        <f>O31</f>
        <v>8</v>
      </c>
      <c r="V31" s="1">
        <f>K31</f>
        <v>80000000</v>
      </c>
      <c r="W31" s="1">
        <f>IF(OR(R31=1,R31=12, R31=11),1,0)</f>
        <v>1</v>
      </c>
      <c r="X31" s="1">
        <f>IF(OR(R31=5, R31=6,R31=7),1,0)</f>
        <v>0</v>
      </c>
      <c r="Y31" s="1">
        <f>IF(OR(B31="Action",C31="Action", D31="Action",E31="Action",F31="Action",G31="Action"),1,0)</f>
        <v>0</v>
      </c>
      <c r="Z31" s="1">
        <f>IF(OR($B31="Comedy",$C31="Comedy",$D31="Comedy",$E31="Comedy",$F31="Comedy",$G31="Comedy"),1,0)</f>
        <v>0</v>
      </c>
      <c r="AA31" s="1">
        <f>IF(OR($B31="Drama",$C31="Drama",$D31="Drama",$E31="Drama",$F31="Drama",$G31="Drama"),1,0)</f>
        <v>1</v>
      </c>
      <c r="AB31" s="1">
        <f>IF(OR($B31="Documentary",$C31="Documentary",$D31="Documentary",$E31="Documentary",$F31="Documentary",$G31="Documentary"),1,0)</f>
        <v>0</v>
      </c>
      <c r="AC31" s="1">
        <f>IF(OR($B31="Romance",$C31="Romance",$D31="Romance",$E31="Romance",$F31="Romance",$G31="Romance"),1,0)</f>
        <v>0</v>
      </c>
      <c r="AD31" s="1">
        <f>IF(OR($B31="Family",$C31="Family",$D31="Family",$E31="Family",$F31="Family",$G31="Family"),1,0)</f>
        <v>0</v>
      </c>
      <c r="AE31" s="1">
        <f>IF($J31="PG",1,0)</f>
        <v>0</v>
      </c>
      <c r="AF31" s="1">
        <f>IF($J31="PG-13",1,0)</f>
        <v>1</v>
      </c>
      <c r="AG31" s="1">
        <f>IF($J31="R",1,0)</f>
        <v>0</v>
      </c>
      <c r="AH31" s="1">
        <f>IF($J31="Non-US",1,0)</f>
        <v>0</v>
      </c>
    </row>
    <row r="32" spans="1:34" x14ac:dyDescent="0.25">
      <c r="A32" s="4" t="s">
        <v>26</v>
      </c>
      <c r="B32" s="4" t="s">
        <v>25</v>
      </c>
      <c r="C32" s="4" t="s">
        <v>24</v>
      </c>
      <c r="D32" s="4"/>
      <c r="E32" s="4"/>
      <c r="F32" s="4"/>
      <c r="G32" s="4"/>
      <c r="H32" s="4"/>
      <c r="I32">
        <v>29</v>
      </c>
      <c r="J32" s="4" t="s">
        <v>17</v>
      </c>
      <c r="K32">
        <v>12000000</v>
      </c>
      <c r="L32" s="4" t="s">
        <v>23</v>
      </c>
      <c r="M32" s="4" t="s">
        <v>22</v>
      </c>
      <c r="N32">
        <v>4</v>
      </c>
      <c r="O32">
        <v>8</v>
      </c>
      <c r="P32">
        <v>292724</v>
      </c>
      <c r="Q32" s="3">
        <v>37050</v>
      </c>
      <c r="R32">
        <f>MONTH(Q32)</f>
        <v>6</v>
      </c>
      <c r="S32" s="2">
        <v>51783</v>
      </c>
      <c r="T32" s="1">
        <f>I32</f>
        <v>29</v>
      </c>
      <c r="U32" s="1">
        <f>O32</f>
        <v>8</v>
      </c>
      <c r="V32" s="1">
        <f>K32</f>
        <v>12000000</v>
      </c>
      <c r="W32" s="1">
        <f>IF(OR(R32=1,R32=12, R32=11),1,0)</f>
        <v>0</v>
      </c>
      <c r="X32" s="1">
        <f>IF(OR(R32=5, R32=6,R32=7),1,0)</f>
        <v>1</v>
      </c>
      <c r="Y32" s="1">
        <f>IF(OR(B32="Action",C32="Action", D32="Action",E32="Action",F32="Action",G32="Action"),1,0)</f>
        <v>0</v>
      </c>
      <c r="Z32" s="1">
        <f>IF(OR($B32="Comedy",$C32="Comedy",$D32="Comedy",$E32="Comedy",$F32="Comedy",$G32="Comedy"),1,0)</f>
        <v>0</v>
      </c>
      <c r="AA32" s="1">
        <f>IF(OR($B32="Drama",$C32="Drama",$D32="Drama",$E32="Drama",$F32="Drama",$G32="Drama"),1,0)</f>
        <v>1</v>
      </c>
      <c r="AB32" s="1">
        <f>IF(OR($B32="Documentary",$C32="Documentary",$D32="Documentary",$E32="Documentary",$F32="Documentary",$G32="Documentary"),1,0)</f>
        <v>0</v>
      </c>
      <c r="AC32" s="1">
        <f>IF(OR($B32="Romance",$C32="Romance",$D32="Romance",$E32="Romance",$F32="Romance",$G32="Romance"),1,0)</f>
        <v>0</v>
      </c>
      <c r="AD32" s="1">
        <f>IF(OR($B32="Family",$C32="Family",$D32="Family",$E32="Family",$F32="Family",$G32="Family"),1,0)</f>
        <v>0</v>
      </c>
      <c r="AE32" s="1">
        <f>IF($J32="PG",1,0)</f>
        <v>0</v>
      </c>
      <c r="AF32" s="1">
        <f>IF($J32="PG-13",1,0)</f>
        <v>0</v>
      </c>
      <c r="AG32" s="1">
        <f>IF($J32="R",1,0)</f>
        <v>1</v>
      </c>
      <c r="AH32" s="1">
        <f>IF($J32="Non-US",1,0)</f>
        <v>0</v>
      </c>
    </row>
    <row r="33" spans="1:34" x14ac:dyDescent="0.25">
      <c r="A33" s="4" t="s">
        <v>365</v>
      </c>
      <c r="B33" s="4" t="s">
        <v>13</v>
      </c>
      <c r="C33" s="4"/>
      <c r="D33" s="4"/>
      <c r="E33" s="4"/>
      <c r="F33" s="4"/>
      <c r="G33" s="4"/>
      <c r="H33" s="4" t="s">
        <v>93</v>
      </c>
      <c r="I33">
        <v>92</v>
      </c>
      <c r="J33" s="4" t="s">
        <v>17</v>
      </c>
      <c r="K33">
        <v>10000000</v>
      </c>
      <c r="L33" s="4" t="s">
        <v>364</v>
      </c>
      <c r="M33" s="4" t="s">
        <v>285</v>
      </c>
      <c r="N33">
        <v>5</v>
      </c>
      <c r="O33">
        <v>9</v>
      </c>
      <c r="P33">
        <v>1101142</v>
      </c>
      <c r="Q33" s="3">
        <v>36749</v>
      </c>
      <c r="R33">
        <f>MONTH(Q33)</f>
        <v>8</v>
      </c>
      <c r="S33" s="2">
        <v>189545</v>
      </c>
      <c r="T33" s="1">
        <f>I33</f>
        <v>92</v>
      </c>
      <c r="U33" s="1">
        <f>O33</f>
        <v>9</v>
      </c>
      <c r="V33" s="1">
        <f>K33</f>
        <v>10000000</v>
      </c>
      <c r="W33" s="1">
        <f>IF(OR(R33=1,R33=12, R33=11),1,0)</f>
        <v>0</v>
      </c>
      <c r="X33" s="1">
        <f>IF(OR(R33=5, R33=6,R33=7),1,0)</f>
        <v>0</v>
      </c>
      <c r="Y33" s="1">
        <f>IF(OR(B33="Action",C33="Action", D33="Action",E33="Action",F33="Action",G33="Action"),1,0)</f>
        <v>0</v>
      </c>
      <c r="Z33" s="1">
        <f>IF(OR($B33="Comedy",$C33="Comedy",$D33="Comedy",$E33="Comedy",$F33="Comedy",$G33="Comedy"),1,0)</f>
        <v>1</v>
      </c>
      <c r="AA33" s="1">
        <f>IF(OR($B33="Drama",$C33="Drama",$D33="Drama",$E33="Drama",$F33="Drama",$G33="Drama"),1,0)</f>
        <v>0</v>
      </c>
      <c r="AB33" s="1">
        <f>IF(OR($B33="Documentary",$C33="Documentary",$D33="Documentary",$E33="Documentary",$F33="Documentary",$G33="Documentary"),1,0)</f>
        <v>0</v>
      </c>
      <c r="AC33" s="1">
        <f>IF(OR($B33="Romance",$C33="Romance",$D33="Romance",$E33="Romance",$F33="Romance",$G33="Romance"),1,0)</f>
        <v>0</v>
      </c>
      <c r="AD33" s="1">
        <f>IF(OR($B33="Family",$C33="Family",$D33="Family",$E33="Family",$F33="Family",$G33="Family"),1,0)</f>
        <v>0</v>
      </c>
      <c r="AE33" s="1">
        <f>IF($J33="PG",1,0)</f>
        <v>0</v>
      </c>
      <c r="AF33" s="1">
        <f>IF($J33="PG-13",1,0)</f>
        <v>0</v>
      </c>
      <c r="AG33" s="1">
        <f>IF($J33="R",1,0)</f>
        <v>1</v>
      </c>
      <c r="AH33" s="1">
        <f>IF($J33="Non-US",1,0)</f>
        <v>0</v>
      </c>
    </row>
    <row r="34" spans="1:34" x14ac:dyDescent="0.25">
      <c r="A34" s="4" t="s">
        <v>232</v>
      </c>
      <c r="B34" s="4" t="s">
        <v>25</v>
      </c>
      <c r="C34" s="4" t="s">
        <v>24</v>
      </c>
      <c r="D34" s="4"/>
      <c r="E34" s="4"/>
      <c r="F34" s="4"/>
      <c r="G34" s="4"/>
      <c r="H34" s="4" t="s">
        <v>231</v>
      </c>
      <c r="I34">
        <v>106</v>
      </c>
      <c r="J34" s="4" t="s">
        <v>17</v>
      </c>
      <c r="K34">
        <v>6000000</v>
      </c>
      <c r="L34" s="4" t="s">
        <v>230</v>
      </c>
      <c r="M34" s="4" t="s">
        <v>178</v>
      </c>
      <c r="N34">
        <v>13</v>
      </c>
      <c r="O34">
        <v>9</v>
      </c>
      <c r="P34">
        <v>8275683</v>
      </c>
      <c r="Q34" s="3">
        <v>36875</v>
      </c>
      <c r="R34">
        <f>MONTH(Q34)</f>
        <v>12</v>
      </c>
      <c r="S34" s="2">
        <v>380037</v>
      </c>
      <c r="T34" s="1">
        <f>I34</f>
        <v>106</v>
      </c>
      <c r="U34" s="1">
        <f>O34</f>
        <v>9</v>
      </c>
      <c r="V34" s="1">
        <f>K34</f>
        <v>6000000</v>
      </c>
      <c r="W34" s="1">
        <f>IF(OR(R34=1,R34=12, R34=11),1,0)</f>
        <v>1</v>
      </c>
      <c r="X34" s="1">
        <f>IF(OR(R34=5, R34=6,R34=7),1,0)</f>
        <v>0</v>
      </c>
      <c r="Y34" s="1">
        <f>IF(OR(B34="Action",C34="Action", D34="Action",E34="Action",F34="Action",G34="Action"),1,0)</f>
        <v>0</v>
      </c>
      <c r="Z34" s="1">
        <f>IF(OR($B34="Comedy",$C34="Comedy",$D34="Comedy",$E34="Comedy",$F34="Comedy",$G34="Comedy"),1,0)</f>
        <v>0</v>
      </c>
      <c r="AA34" s="1">
        <f>IF(OR($B34="Drama",$C34="Drama",$D34="Drama",$E34="Drama",$F34="Drama",$G34="Drama"),1,0)</f>
        <v>1</v>
      </c>
      <c r="AB34" s="1">
        <f>IF(OR($B34="Documentary",$C34="Documentary",$D34="Documentary",$E34="Documentary",$F34="Documentary",$G34="Documentary"),1,0)</f>
        <v>0</v>
      </c>
      <c r="AC34" s="1">
        <f>IF(OR($B34="Romance",$C34="Romance",$D34="Romance",$E34="Romance",$F34="Romance",$G34="Romance"),1,0)</f>
        <v>0</v>
      </c>
      <c r="AD34" s="1">
        <f>IF(OR($B34="Family",$C34="Family",$D34="Family",$E34="Family",$F34="Family",$G34="Family"),1,0)</f>
        <v>0</v>
      </c>
      <c r="AE34" s="1">
        <f>IF($J34="PG",1,0)</f>
        <v>0</v>
      </c>
      <c r="AF34" s="1">
        <f>IF($J34="PG-13",1,0)</f>
        <v>0</v>
      </c>
      <c r="AG34" s="1">
        <f>IF($J34="R",1,0)</f>
        <v>1</v>
      </c>
      <c r="AH34" s="1">
        <f>IF($J34="Non-US",1,0)</f>
        <v>0</v>
      </c>
    </row>
    <row r="35" spans="1:34" x14ac:dyDescent="0.25">
      <c r="A35" s="4" t="s">
        <v>64</v>
      </c>
      <c r="B35" s="4" t="s">
        <v>24</v>
      </c>
      <c r="C35" s="4" t="s">
        <v>38</v>
      </c>
      <c r="D35" s="4"/>
      <c r="E35" s="4"/>
      <c r="F35" s="4"/>
      <c r="G35" s="4"/>
      <c r="H35" s="4"/>
      <c r="I35">
        <v>17</v>
      </c>
      <c r="J35" s="4" t="s">
        <v>17</v>
      </c>
      <c r="K35">
        <v>5000000</v>
      </c>
      <c r="L35" s="4" t="s">
        <v>63</v>
      </c>
      <c r="M35" s="4" t="s">
        <v>62</v>
      </c>
      <c r="N35">
        <v>3</v>
      </c>
      <c r="O35">
        <v>9</v>
      </c>
      <c r="P35">
        <v>36992</v>
      </c>
      <c r="Q35" s="3">
        <v>37015</v>
      </c>
      <c r="R35">
        <f>MONTH(Q35)</f>
        <v>5</v>
      </c>
      <c r="S35" s="2">
        <v>24081</v>
      </c>
      <c r="T35" s="1">
        <f>I35</f>
        <v>17</v>
      </c>
      <c r="U35" s="1">
        <f>O35</f>
        <v>9</v>
      </c>
      <c r="V35" s="1">
        <f>K35</f>
        <v>5000000</v>
      </c>
      <c r="W35" s="1">
        <f>IF(OR(R35=1,R35=12, R35=11),1,0)</f>
        <v>0</v>
      </c>
      <c r="X35" s="1">
        <f>IF(OR(R35=5, R35=6,R35=7),1,0)</f>
        <v>1</v>
      </c>
      <c r="Y35" s="1">
        <f>IF(OR(B35="Action",C35="Action", D35="Action",E35="Action",F35="Action",G35="Action"),1,0)</f>
        <v>0</v>
      </c>
      <c r="Z35" s="1">
        <f>IF(OR($B35="Comedy",$C35="Comedy",$D35="Comedy",$E35="Comedy",$F35="Comedy",$G35="Comedy"),1,0)</f>
        <v>0</v>
      </c>
      <c r="AA35" s="1">
        <f>IF(OR($B35="Drama",$C35="Drama",$D35="Drama",$E35="Drama",$F35="Drama",$G35="Drama"),1,0)</f>
        <v>1</v>
      </c>
      <c r="AB35" s="1">
        <f>IF(OR($B35="Documentary",$C35="Documentary",$D35="Documentary",$E35="Documentary",$F35="Documentary",$G35="Documentary"),1,0)</f>
        <v>0</v>
      </c>
      <c r="AC35" s="1">
        <f>IF(OR($B35="Romance",$C35="Romance",$D35="Romance",$E35="Romance",$F35="Romance",$G35="Romance"),1,0)</f>
        <v>1</v>
      </c>
      <c r="AD35" s="1">
        <f>IF(OR($B35="Family",$C35="Family",$D35="Family",$E35="Family",$F35="Family",$G35="Family"),1,0)</f>
        <v>0</v>
      </c>
      <c r="AE35" s="1">
        <f>IF($J35="PG",1,0)</f>
        <v>0</v>
      </c>
      <c r="AF35" s="1">
        <f>IF($J35="PG-13",1,0)</f>
        <v>0</v>
      </c>
      <c r="AG35" s="1">
        <f>IF($J35="R",1,0)</f>
        <v>1</v>
      </c>
      <c r="AH35" s="1">
        <f>IF($J35="Non-US",1,0)</f>
        <v>0</v>
      </c>
    </row>
    <row r="36" spans="1:34" x14ac:dyDescent="0.25">
      <c r="A36" s="4" t="s">
        <v>333</v>
      </c>
      <c r="B36" s="4" t="s">
        <v>20</v>
      </c>
      <c r="C36" s="4" t="s">
        <v>24</v>
      </c>
      <c r="D36" s="4"/>
      <c r="E36" s="4"/>
      <c r="F36" s="4"/>
      <c r="G36" s="4"/>
      <c r="H36" s="4" t="s">
        <v>332</v>
      </c>
      <c r="I36">
        <v>37</v>
      </c>
      <c r="J36" s="4" t="s">
        <v>17</v>
      </c>
      <c r="K36">
        <v>225000</v>
      </c>
      <c r="L36" s="4" t="s">
        <v>331</v>
      </c>
      <c r="M36" s="4" t="s">
        <v>72</v>
      </c>
      <c r="N36">
        <v>8</v>
      </c>
      <c r="O36">
        <v>10</v>
      </c>
      <c r="P36">
        <v>942836</v>
      </c>
      <c r="Q36" s="3">
        <v>36784</v>
      </c>
      <c r="R36">
        <f>MONTH(Q36)</f>
        <v>9</v>
      </c>
      <c r="S36" s="2">
        <v>100613</v>
      </c>
      <c r="T36" s="1">
        <f>I36</f>
        <v>37</v>
      </c>
      <c r="U36" s="1">
        <f>O36</f>
        <v>10</v>
      </c>
      <c r="V36" s="1">
        <f>K36</f>
        <v>225000</v>
      </c>
      <c r="W36" s="1">
        <f>IF(OR(R36=1,R36=12, R36=11),1,0)</f>
        <v>0</v>
      </c>
      <c r="X36" s="1">
        <f>IF(OR(R36=5, R36=6,R36=7),1,0)</f>
        <v>0</v>
      </c>
      <c r="Y36" s="1">
        <f>IF(OR(B36="Action",C36="Action", D36="Action",E36="Action",F36="Action",G36="Action"),1,0)</f>
        <v>0</v>
      </c>
      <c r="Z36" s="1">
        <f>IF(OR($B36="Comedy",$C36="Comedy",$D36="Comedy",$E36="Comedy",$F36="Comedy",$G36="Comedy"),1,0)</f>
        <v>0</v>
      </c>
      <c r="AA36" s="1">
        <f>IF(OR($B36="Drama",$C36="Drama",$D36="Drama",$E36="Drama",$F36="Drama",$G36="Drama"),1,0)</f>
        <v>1</v>
      </c>
      <c r="AB36" s="1">
        <f>IF(OR($B36="Documentary",$C36="Documentary",$D36="Documentary",$E36="Documentary",$F36="Documentary",$G36="Documentary"),1,0)</f>
        <v>0</v>
      </c>
      <c r="AC36" s="1">
        <f>IF(OR($B36="Romance",$C36="Romance",$D36="Romance",$E36="Romance",$F36="Romance",$G36="Romance"),1,0)</f>
        <v>0</v>
      </c>
      <c r="AD36" s="1">
        <f>IF(OR($B36="Family",$C36="Family",$D36="Family",$E36="Family",$F36="Family",$G36="Family"),1,0)</f>
        <v>0</v>
      </c>
      <c r="AE36" s="1">
        <f>IF($J36="PG",1,0)</f>
        <v>0</v>
      </c>
      <c r="AF36" s="1">
        <f>IF($J36="PG-13",1,0)</f>
        <v>0</v>
      </c>
      <c r="AG36" s="1">
        <f>IF($J36="R",1,0)</f>
        <v>1</v>
      </c>
      <c r="AH36" s="1">
        <f>IF($J36="Non-US",1,0)</f>
        <v>0</v>
      </c>
    </row>
    <row r="37" spans="1:34" x14ac:dyDescent="0.25">
      <c r="A37" s="4" t="s">
        <v>306</v>
      </c>
      <c r="B37" s="4" t="s">
        <v>13</v>
      </c>
      <c r="C37" s="4" t="s">
        <v>24</v>
      </c>
      <c r="D37" s="4"/>
      <c r="E37" s="4"/>
      <c r="F37" s="4"/>
      <c r="G37" s="4"/>
      <c r="H37" s="4" t="s">
        <v>305</v>
      </c>
      <c r="I37">
        <v>147</v>
      </c>
      <c r="J37" s="4" t="s">
        <v>12</v>
      </c>
      <c r="K37">
        <v>5000000</v>
      </c>
      <c r="L37" s="4" t="s">
        <v>304</v>
      </c>
      <c r="M37" s="4" t="s">
        <v>303</v>
      </c>
      <c r="N37">
        <v>27</v>
      </c>
      <c r="O37">
        <v>10</v>
      </c>
      <c r="P37">
        <v>21882595</v>
      </c>
      <c r="Q37" s="3">
        <v>36812</v>
      </c>
      <c r="R37">
        <f>MONTH(Q37)</f>
        <v>10</v>
      </c>
      <c r="S37" s="2">
        <v>323117</v>
      </c>
      <c r="T37" s="1">
        <f>I37</f>
        <v>147</v>
      </c>
      <c r="U37" s="1">
        <f>O37</f>
        <v>10</v>
      </c>
      <c r="V37" s="1">
        <f>K37</f>
        <v>5000000</v>
      </c>
      <c r="W37" s="1">
        <f>IF(OR(R37=1,R37=12, R37=11),1,0)</f>
        <v>0</v>
      </c>
      <c r="X37" s="1">
        <f>IF(OR(R37=5, R37=6,R37=7),1,0)</f>
        <v>0</v>
      </c>
      <c r="Y37" s="1">
        <f>IF(OR(B37="Action",C37="Action", D37="Action",E37="Action",F37="Action",G37="Action"),1,0)</f>
        <v>0</v>
      </c>
      <c r="Z37" s="1">
        <f>IF(OR($B37="Comedy",$C37="Comedy",$D37="Comedy",$E37="Comedy",$F37="Comedy",$G37="Comedy"),1,0)</f>
        <v>1</v>
      </c>
      <c r="AA37" s="1">
        <f>IF(OR($B37="Drama",$C37="Drama",$D37="Drama",$E37="Drama",$F37="Drama",$G37="Drama"),1,0)</f>
        <v>1</v>
      </c>
      <c r="AB37" s="1">
        <f>IF(OR($B37="Documentary",$C37="Documentary",$D37="Documentary",$E37="Documentary",$F37="Documentary",$G37="Documentary"),1,0)</f>
        <v>0</v>
      </c>
      <c r="AC37" s="1">
        <f>IF(OR($B37="Romance",$C37="Romance",$D37="Romance",$E37="Romance",$F37="Romance",$G37="Romance"),1,0)</f>
        <v>0</v>
      </c>
      <c r="AD37" s="1">
        <f>IF(OR($B37="Family",$C37="Family",$D37="Family",$E37="Family",$F37="Family",$G37="Family"),1,0)</f>
        <v>0</v>
      </c>
      <c r="AE37" s="1">
        <f>IF($J37="PG",1,0)</f>
        <v>0</v>
      </c>
      <c r="AF37" s="1">
        <f>IF($J37="PG-13",1,0)</f>
        <v>1</v>
      </c>
      <c r="AG37" s="1">
        <f>IF($J37="R",1,0)</f>
        <v>0</v>
      </c>
      <c r="AH37" s="1">
        <f>IF($J37="Non-US",1,0)</f>
        <v>0</v>
      </c>
    </row>
    <row r="38" spans="1:34" x14ac:dyDescent="0.25">
      <c r="A38" s="4" t="s">
        <v>146</v>
      </c>
      <c r="B38" s="4" t="s">
        <v>19</v>
      </c>
      <c r="C38" s="4" t="s">
        <v>24</v>
      </c>
      <c r="D38" s="4" t="s">
        <v>104</v>
      </c>
      <c r="E38" s="4" t="s">
        <v>20</v>
      </c>
      <c r="F38" s="4"/>
      <c r="G38" s="4"/>
      <c r="H38" s="4" t="s">
        <v>145</v>
      </c>
      <c r="I38">
        <v>242</v>
      </c>
      <c r="J38" s="4" t="s">
        <v>17</v>
      </c>
      <c r="K38">
        <v>5000000</v>
      </c>
      <c r="L38" s="4" t="s">
        <v>144</v>
      </c>
      <c r="M38" s="4" t="s">
        <v>143</v>
      </c>
      <c r="N38">
        <v>26</v>
      </c>
      <c r="O38">
        <v>11</v>
      </c>
      <c r="P38">
        <v>25363957</v>
      </c>
      <c r="Q38" s="3">
        <v>36966</v>
      </c>
      <c r="R38">
        <f>MONTH(Q38)</f>
        <v>3</v>
      </c>
      <c r="S38" s="2">
        <v>352243</v>
      </c>
      <c r="T38" s="1">
        <f>I38</f>
        <v>242</v>
      </c>
      <c r="U38" s="1">
        <f>O38</f>
        <v>11</v>
      </c>
      <c r="V38" s="1">
        <f>K38</f>
        <v>5000000</v>
      </c>
      <c r="W38" s="1">
        <f>IF(OR(R38=1,R38=12, R38=11),1,0)</f>
        <v>0</v>
      </c>
      <c r="X38" s="1">
        <f>IF(OR(R38=5, R38=6,R38=7),1,0)</f>
        <v>0</v>
      </c>
      <c r="Y38" s="1">
        <f>IF(OR(B38="Action",C38="Action", D38="Action",E38="Action",F38="Action",G38="Action"),1,0)</f>
        <v>0</v>
      </c>
      <c r="Z38" s="1">
        <f>IF(OR($B38="Comedy",$C38="Comedy",$D38="Comedy",$E38="Comedy",$F38="Comedy",$G38="Comedy"),1,0)</f>
        <v>0</v>
      </c>
      <c r="AA38" s="1">
        <f>IF(OR($B38="Drama",$C38="Drama",$D38="Drama",$E38="Drama",$F38="Drama",$G38="Drama"),1,0)</f>
        <v>1</v>
      </c>
      <c r="AB38" s="1">
        <f>IF(OR($B38="Documentary",$C38="Documentary",$D38="Documentary",$E38="Documentary",$F38="Documentary",$G38="Documentary"),1,0)</f>
        <v>0</v>
      </c>
      <c r="AC38" s="1">
        <f>IF(OR($B38="Romance",$C38="Romance",$D38="Romance",$E38="Romance",$F38="Romance",$G38="Romance"),1,0)</f>
        <v>0</v>
      </c>
      <c r="AD38" s="1">
        <f>IF(OR($B38="Family",$C38="Family",$D38="Family",$E38="Family",$F38="Family",$G38="Family"),1,0)</f>
        <v>0</v>
      </c>
      <c r="AE38" s="1">
        <f>IF($J38="PG",1,0)</f>
        <v>0</v>
      </c>
      <c r="AF38" s="1">
        <f>IF($J38="PG-13",1,0)</f>
        <v>0</v>
      </c>
      <c r="AG38" s="1">
        <f>IF($J38="R",1,0)</f>
        <v>1</v>
      </c>
      <c r="AH38" s="1">
        <f>IF($J38="Non-US",1,0)</f>
        <v>0</v>
      </c>
    </row>
    <row r="39" spans="1:34" x14ac:dyDescent="0.25">
      <c r="A39" s="4" t="s">
        <v>158</v>
      </c>
      <c r="B39" s="4" t="s">
        <v>24</v>
      </c>
      <c r="C39" s="4"/>
      <c r="D39" s="4"/>
      <c r="E39" s="4"/>
      <c r="F39" s="4"/>
      <c r="G39" s="4"/>
      <c r="H39" s="4" t="s">
        <v>157</v>
      </c>
      <c r="I39">
        <v>62</v>
      </c>
      <c r="J39" s="4" t="s">
        <v>156</v>
      </c>
      <c r="K39">
        <v>10000</v>
      </c>
      <c r="L39" s="4" t="s">
        <v>155</v>
      </c>
      <c r="M39" s="4" t="s">
        <v>154</v>
      </c>
      <c r="N39">
        <v>3</v>
      </c>
      <c r="O39">
        <v>13</v>
      </c>
      <c r="P39">
        <v>408388</v>
      </c>
      <c r="Q39" s="3">
        <v>36959</v>
      </c>
      <c r="R39">
        <f>MONTH(Q39)</f>
        <v>3</v>
      </c>
      <c r="S39" s="2">
        <v>60187</v>
      </c>
      <c r="T39" s="1">
        <f>I39</f>
        <v>62</v>
      </c>
      <c r="U39" s="1">
        <f>O39</f>
        <v>13</v>
      </c>
      <c r="V39" s="1">
        <f>K39</f>
        <v>10000</v>
      </c>
      <c r="W39" s="1">
        <f>IF(OR(R39=1,R39=12, R39=11),1,0)</f>
        <v>0</v>
      </c>
      <c r="X39" s="1">
        <f>IF(OR(R39=5, R39=6,R39=7),1,0)</f>
        <v>0</v>
      </c>
      <c r="Y39" s="1">
        <f>IF(OR(B39="Action",C39="Action", D39="Action",E39="Action",F39="Action",G39="Action"),1,0)</f>
        <v>0</v>
      </c>
      <c r="Z39" s="1">
        <f>IF(OR($B39="Comedy",$C39="Comedy",$D39="Comedy",$E39="Comedy",$F39="Comedy",$G39="Comedy"),1,0)</f>
        <v>0</v>
      </c>
      <c r="AA39" s="1">
        <f>IF(OR($B39="Drama",$C39="Drama",$D39="Drama",$E39="Drama",$F39="Drama",$G39="Drama"),1,0)</f>
        <v>1</v>
      </c>
      <c r="AB39" s="1">
        <f>IF(OR($B39="Documentary",$C39="Documentary",$D39="Documentary",$E39="Documentary",$F39="Documentary",$G39="Documentary"),1,0)</f>
        <v>0</v>
      </c>
      <c r="AC39" s="1">
        <f>IF(OR($B39="Romance",$C39="Romance",$D39="Romance",$E39="Romance",$F39="Romance",$G39="Romance"),1,0)</f>
        <v>0</v>
      </c>
      <c r="AD39" s="1">
        <f>IF(OR($B39="Family",$C39="Family",$D39="Family",$E39="Family",$F39="Family",$G39="Family"),1,0)</f>
        <v>0</v>
      </c>
      <c r="AE39" s="1">
        <f>IF($J39="PG",1,0)</f>
        <v>0</v>
      </c>
      <c r="AF39" s="1">
        <f>IF($J39="PG-13",1,0)</f>
        <v>0</v>
      </c>
      <c r="AG39" s="1">
        <f>IF($J39="R",1,0)</f>
        <v>0</v>
      </c>
      <c r="AH39" s="1">
        <f>IF($J39="Non-US",1,0)</f>
        <v>0</v>
      </c>
    </row>
    <row r="40" spans="1:34" x14ac:dyDescent="0.25">
      <c r="A40" s="4" t="s">
        <v>117</v>
      </c>
      <c r="B40" s="4" t="s">
        <v>24</v>
      </c>
      <c r="C40" s="4"/>
      <c r="D40" s="4"/>
      <c r="E40" s="4"/>
      <c r="F40" s="4"/>
      <c r="G40" s="4"/>
      <c r="H40" s="4" t="s">
        <v>116</v>
      </c>
      <c r="I40">
        <v>46</v>
      </c>
      <c r="J40" s="4" t="s">
        <v>115</v>
      </c>
      <c r="K40">
        <v>180000</v>
      </c>
      <c r="L40" s="4" t="s">
        <v>114</v>
      </c>
      <c r="M40" s="4" t="s">
        <v>113</v>
      </c>
      <c r="N40">
        <v>2</v>
      </c>
      <c r="O40">
        <v>14</v>
      </c>
      <c r="P40">
        <v>127585</v>
      </c>
      <c r="Q40" s="3">
        <v>36987</v>
      </c>
      <c r="R40">
        <f>MONTH(Q40)</f>
        <v>4</v>
      </c>
      <c r="S40" s="2">
        <v>72893</v>
      </c>
      <c r="T40" s="1">
        <f>I40</f>
        <v>46</v>
      </c>
      <c r="U40" s="1">
        <f>O40</f>
        <v>14</v>
      </c>
      <c r="V40" s="1">
        <f>K40</f>
        <v>180000</v>
      </c>
      <c r="W40" s="1">
        <f>IF(OR(R40=1,R40=12, R40=11),1,0)</f>
        <v>0</v>
      </c>
      <c r="X40" s="1">
        <f>IF(OR(R40=5, R40=6,R40=7),1,0)</f>
        <v>0</v>
      </c>
      <c r="Y40" s="1">
        <f>IF(OR(B40="Action",C40="Action", D40="Action",E40="Action",F40="Action",G40="Action"),1,0)</f>
        <v>0</v>
      </c>
      <c r="Z40" s="1">
        <f>IF(OR($B40="Comedy",$C40="Comedy",$D40="Comedy",$E40="Comedy",$F40="Comedy",$G40="Comedy"),1,0)</f>
        <v>0</v>
      </c>
      <c r="AA40" s="1">
        <f>IF(OR($B40="Drama",$C40="Drama",$D40="Drama",$E40="Drama",$F40="Drama",$G40="Drama"),1,0)</f>
        <v>1</v>
      </c>
      <c r="AB40" s="1">
        <f>IF(OR($B40="Documentary",$C40="Documentary",$D40="Documentary",$E40="Documentary",$F40="Documentary",$G40="Documentary"),1,0)</f>
        <v>0</v>
      </c>
      <c r="AC40" s="1">
        <f>IF(OR($B40="Romance",$C40="Romance",$D40="Romance",$E40="Romance",$F40="Romance",$G40="Romance"),1,0)</f>
        <v>0</v>
      </c>
      <c r="AD40" s="1">
        <f>IF(OR($B40="Family",$C40="Family",$D40="Family",$E40="Family",$F40="Family",$G40="Family"),1,0)</f>
        <v>0</v>
      </c>
      <c r="AE40" s="1">
        <f>IF($J40="PG",1,0)</f>
        <v>0</v>
      </c>
      <c r="AF40" s="1">
        <f>IF($J40="PG-13",1,0)</f>
        <v>0</v>
      </c>
      <c r="AG40" s="1">
        <f>IF($J40="R",1,0)</f>
        <v>0</v>
      </c>
      <c r="AH40" s="1">
        <f>IF($J40="Non-US",1,0)</f>
        <v>1</v>
      </c>
    </row>
    <row r="41" spans="1:34" x14ac:dyDescent="0.25">
      <c r="A41" s="4" t="s">
        <v>243</v>
      </c>
      <c r="B41" s="4" t="s">
        <v>4</v>
      </c>
      <c r="C41" s="4" t="s">
        <v>24</v>
      </c>
      <c r="D41" s="4" t="s">
        <v>6</v>
      </c>
      <c r="E41" s="4" t="s">
        <v>20</v>
      </c>
      <c r="F41" s="4"/>
      <c r="G41" s="4"/>
      <c r="H41" s="4" t="s">
        <v>242</v>
      </c>
      <c r="I41">
        <v>263</v>
      </c>
      <c r="J41" s="4" t="s">
        <v>12</v>
      </c>
      <c r="K41">
        <v>15000000</v>
      </c>
      <c r="L41" s="4" t="s">
        <v>241</v>
      </c>
      <c r="M41" s="4" t="s">
        <v>240</v>
      </c>
      <c r="N41">
        <v>28</v>
      </c>
      <c r="O41">
        <v>16</v>
      </c>
      <c r="P41">
        <v>127850079</v>
      </c>
      <c r="Q41" s="3">
        <v>36868</v>
      </c>
      <c r="R41">
        <f>MONTH(Q41)</f>
        <v>12</v>
      </c>
      <c r="S41" s="2">
        <v>1066653</v>
      </c>
      <c r="T41" s="1">
        <f>I41</f>
        <v>263</v>
      </c>
      <c r="U41" s="1">
        <f>O41</f>
        <v>16</v>
      </c>
      <c r="V41" s="1">
        <f>K41</f>
        <v>15000000</v>
      </c>
      <c r="W41" s="1">
        <f>IF(OR(R41=1,R41=12, R41=11),1,0)</f>
        <v>1</v>
      </c>
      <c r="X41" s="1">
        <f>IF(OR(R41=5, R41=6,R41=7),1,0)</f>
        <v>0</v>
      </c>
      <c r="Y41" s="1">
        <f>IF(OR(B41="Action",C41="Action", D41="Action",E41="Action",F41="Action",G41="Action"),1,0)</f>
        <v>1</v>
      </c>
      <c r="Z41" s="1">
        <f>IF(OR($B41="Comedy",$C41="Comedy",$D41="Comedy",$E41="Comedy",$F41="Comedy",$G41="Comedy"),1,0)</f>
        <v>0</v>
      </c>
      <c r="AA41" s="1">
        <f>IF(OR($B41="Drama",$C41="Drama",$D41="Drama",$E41="Drama",$F41="Drama",$G41="Drama"),1,0)</f>
        <v>1</v>
      </c>
      <c r="AB41" s="1">
        <f>IF(OR($B41="Documentary",$C41="Documentary",$D41="Documentary",$E41="Documentary",$F41="Documentary",$G41="Documentary"),1,0)</f>
        <v>0</v>
      </c>
      <c r="AC41" s="1">
        <f>IF(OR($B41="Romance",$C41="Romance",$D41="Romance",$E41="Romance",$F41="Romance",$G41="Romance"),1,0)</f>
        <v>0</v>
      </c>
      <c r="AD41" s="1">
        <f>IF(OR($B41="Family",$C41="Family",$D41="Family",$E41="Family",$F41="Family",$G41="Family"),1,0)</f>
        <v>0</v>
      </c>
      <c r="AE41" s="1">
        <f>IF($J41="PG",1,0)</f>
        <v>0</v>
      </c>
      <c r="AF41" s="1">
        <f>IF($J41="PG-13",1,0)</f>
        <v>1</v>
      </c>
      <c r="AG41" s="1">
        <f>IF($J41="R",1,0)</f>
        <v>0</v>
      </c>
      <c r="AH41" s="1">
        <f>IF($J41="Non-US",1,0)</f>
        <v>0</v>
      </c>
    </row>
    <row r="42" spans="1:34" x14ac:dyDescent="0.25">
      <c r="A42" s="4" t="s">
        <v>312</v>
      </c>
      <c r="B42" s="4" t="s">
        <v>13</v>
      </c>
      <c r="C42" s="4" t="s">
        <v>24</v>
      </c>
      <c r="D42" s="4"/>
      <c r="E42" s="4"/>
      <c r="F42" s="4"/>
      <c r="G42" s="4"/>
      <c r="H42" s="4" t="s">
        <v>138</v>
      </c>
      <c r="I42">
        <v>101</v>
      </c>
      <c r="J42" s="4" t="s">
        <v>17</v>
      </c>
      <c r="K42">
        <v>10000000</v>
      </c>
      <c r="L42" s="4" t="s">
        <v>311</v>
      </c>
      <c r="M42" s="4" t="s">
        <v>65</v>
      </c>
      <c r="N42">
        <v>6</v>
      </c>
      <c r="O42">
        <v>17</v>
      </c>
      <c r="P42">
        <v>2136738</v>
      </c>
      <c r="Q42" s="3">
        <v>36805</v>
      </c>
      <c r="R42">
        <f>MONTH(Q42)</f>
        <v>10</v>
      </c>
      <c r="S42" s="2">
        <v>263873</v>
      </c>
      <c r="T42" s="1">
        <f>I42</f>
        <v>101</v>
      </c>
      <c r="U42" s="1">
        <f>O42</f>
        <v>17</v>
      </c>
      <c r="V42" s="1">
        <f>K42</f>
        <v>10000000</v>
      </c>
      <c r="W42" s="1">
        <f>IF(OR(R42=1,R42=12, R42=11),1,0)</f>
        <v>0</v>
      </c>
      <c r="X42" s="1">
        <f>IF(OR(R42=5, R42=6,R42=7),1,0)</f>
        <v>0</v>
      </c>
      <c r="Y42" s="1">
        <f>IF(OR(B42="Action",C42="Action", D42="Action",E42="Action",F42="Action",G42="Action"),1,0)</f>
        <v>0</v>
      </c>
      <c r="Z42" s="1">
        <f>IF(OR($B42="Comedy",$C42="Comedy",$D42="Comedy",$E42="Comedy",$F42="Comedy",$G42="Comedy"),1,0)</f>
        <v>1</v>
      </c>
      <c r="AA42" s="1">
        <f>IF(OR($B42="Drama",$C42="Drama",$D42="Drama",$E42="Drama",$F42="Drama",$G42="Drama"),1,0)</f>
        <v>1</v>
      </c>
      <c r="AB42" s="1">
        <f>IF(OR($B42="Documentary",$C42="Documentary",$D42="Documentary",$E42="Documentary",$F42="Documentary",$G42="Documentary"),1,0)</f>
        <v>0</v>
      </c>
      <c r="AC42" s="1">
        <f>IF(OR($B42="Romance",$C42="Romance",$D42="Romance",$E42="Romance",$F42="Romance",$G42="Romance"),1,0)</f>
        <v>0</v>
      </c>
      <c r="AD42" s="1">
        <f>IF(OR($B42="Family",$C42="Family",$D42="Family",$E42="Family",$F42="Family",$G42="Family"),1,0)</f>
        <v>0</v>
      </c>
      <c r="AE42" s="1">
        <f>IF($J42="PG",1,0)</f>
        <v>0</v>
      </c>
      <c r="AF42" s="1">
        <f>IF($J42="PG-13",1,0)</f>
        <v>0</v>
      </c>
      <c r="AG42" s="1">
        <f>IF($J42="R",1,0)</f>
        <v>1</v>
      </c>
      <c r="AH42" s="1">
        <f>IF($J42="Non-US",1,0)</f>
        <v>0</v>
      </c>
    </row>
    <row r="43" spans="1:34" x14ac:dyDescent="0.25">
      <c r="A43" s="4" t="s">
        <v>463</v>
      </c>
      <c r="B43" s="4" t="s">
        <v>24</v>
      </c>
      <c r="C43" s="4" t="s">
        <v>104</v>
      </c>
      <c r="D43" s="4"/>
      <c r="E43" s="4"/>
      <c r="F43" s="4"/>
      <c r="G43" s="4"/>
      <c r="H43" s="4" t="s">
        <v>462</v>
      </c>
      <c r="I43">
        <v>166</v>
      </c>
      <c r="J43" s="4" t="s">
        <v>17</v>
      </c>
      <c r="K43">
        <v>6000000</v>
      </c>
      <c r="L43" s="4" t="s">
        <v>461</v>
      </c>
      <c r="M43" s="4" t="s">
        <v>136</v>
      </c>
      <c r="N43">
        <v>15</v>
      </c>
      <c r="O43">
        <v>18</v>
      </c>
      <c r="P43">
        <v>4740553</v>
      </c>
      <c r="Q43" s="3">
        <v>36637</v>
      </c>
      <c r="R43">
        <f>MONTH(Q43)</f>
        <v>4</v>
      </c>
      <c r="S43" s="2">
        <v>322875</v>
      </c>
      <c r="T43" s="1">
        <f>I43</f>
        <v>166</v>
      </c>
      <c r="U43" s="1">
        <f>O43</f>
        <v>18</v>
      </c>
      <c r="V43" s="1">
        <f>K43</f>
        <v>6000000</v>
      </c>
      <c r="W43" s="1">
        <f>IF(OR(R43=1,R43=12, R43=11),1,0)</f>
        <v>0</v>
      </c>
      <c r="X43" s="1">
        <f>IF(OR(R43=5, R43=6,R43=7),1,0)</f>
        <v>0</v>
      </c>
      <c r="Y43" s="1">
        <f>IF(OR(B43="Action",C43="Action", D43="Action",E43="Action",F43="Action",G43="Action"),1,0)</f>
        <v>0</v>
      </c>
      <c r="Z43" s="1">
        <f>IF(OR($B43="Comedy",$C43="Comedy",$D43="Comedy",$E43="Comedy",$F43="Comedy",$G43="Comedy"),1,0)</f>
        <v>0</v>
      </c>
      <c r="AA43" s="1">
        <f>IF(OR($B43="Drama",$C43="Drama",$D43="Drama",$E43="Drama",$F43="Drama",$G43="Drama"),1,0)</f>
        <v>1</v>
      </c>
      <c r="AB43" s="1">
        <f>IF(OR($B43="Documentary",$C43="Documentary",$D43="Documentary",$E43="Documentary",$F43="Documentary",$G43="Documentary"),1,0)</f>
        <v>0</v>
      </c>
      <c r="AC43" s="1">
        <f>IF(OR($B43="Romance",$C43="Romance",$D43="Romance",$E43="Romance",$F43="Romance",$G43="Romance"),1,0)</f>
        <v>0</v>
      </c>
      <c r="AD43" s="1">
        <f>IF(OR($B43="Family",$C43="Family",$D43="Family",$E43="Family",$F43="Family",$G43="Family"),1,0)</f>
        <v>0</v>
      </c>
      <c r="AE43" s="1">
        <f>IF($J43="PG",1,0)</f>
        <v>0</v>
      </c>
      <c r="AF43" s="1">
        <f>IF($J43="PG-13",1,0)</f>
        <v>0</v>
      </c>
      <c r="AG43" s="1">
        <f>IF($J43="R",1,0)</f>
        <v>1</v>
      </c>
      <c r="AH43" s="1">
        <f>IF($J43="Non-US",1,0)</f>
        <v>0</v>
      </c>
    </row>
    <row r="44" spans="1:34" x14ac:dyDescent="0.25">
      <c r="A44" s="4" t="s">
        <v>325</v>
      </c>
      <c r="B44" s="4" t="s">
        <v>19</v>
      </c>
      <c r="C44" s="4" t="s">
        <v>24</v>
      </c>
      <c r="D44" s="4" t="s">
        <v>20</v>
      </c>
      <c r="E44" s="4"/>
      <c r="F44" s="4"/>
      <c r="G44" s="4"/>
      <c r="H44" s="4" t="s">
        <v>93</v>
      </c>
      <c r="I44">
        <v>55</v>
      </c>
      <c r="J44" s="4" t="s">
        <v>17</v>
      </c>
      <c r="K44">
        <v>25000000</v>
      </c>
      <c r="L44" s="4" t="s">
        <v>324</v>
      </c>
      <c r="M44" s="4" t="s">
        <v>178</v>
      </c>
      <c r="N44">
        <v>1</v>
      </c>
      <c r="O44">
        <v>19</v>
      </c>
      <c r="P44">
        <v>145410</v>
      </c>
      <c r="Q44" s="3">
        <v>36791</v>
      </c>
      <c r="R44">
        <f>MONTH(Q44)</f>
        <v>9</v>
      </c>
      <c r="S44" s="2">
        <v>145410</v>
      </c>
      <c r="T44" s="1">
        <f>I44</f>
        <v>55</v>
      </c>
      <c r="U44" s="1">
        <f>O44</f>
        <v>19</v>
      </c>
      <c r="V44" s="1">
        <f>K44</f>
        <v>25000000</v>
      </c>
      <c r="W44" s="1">
        <f>IF(OR(R44=1,R44=12, R44=11),1,0)</f>
        <v>0</v>
      </c>
      <c r="X44" s="1">
        <f>IF(OR(R44=5, R44=6,R44=7),1,0)</f>
        <v>0</v>
      </c>
      <c r="Y44" s="1">
        <f>IF(OR(B44="Action",C44="Action", D44="Action",E44="Action",F44="Action",G44="Action"),1,0)</f>
        <v>0</v>
      </c>
      <c r="Z44" s="1">
        <f>IF(OR($B44="Comedy",$C44="Comedy",$D44="Comedy",$E44="Comedy",$F44="Comedy",$G44="Comedy"),1,0)</f>
        <v>0</v>
      </c>
      <c r="AA44" s="1">
        <f>IF(OR($B44="Drama",$C44="Drama",$D44="Drama",$E44="Drama",$F44="Drama",$G44="Drama"),1,0)</f>
        <v>1</v>
      </c>
      <c r="AB44" s="1">
        <f>IF(OR($B44="Documentary",$C44="Documentary",$D44="Documentary",$E44="Documentary",$F44="Documentary",$G44="Documentary"),1,0)</f>
        <v>0</v>
      </c>
      <c r="AC44" s="1">
        <f>IF(OR($B44="Romance",$C44="Romance",$D44="Romance",$E44="Romance",$F44="Romance",$G44="Romance"),1,0)</f>
        <v>0</v>
      </c>
      <c r="AD44" s="1">
        <f>IF(OR($B44="Family",$C44="Family",$D44="Family",$E44="Family",$F44="Family",$G44="Family"),1,0)</f>
        <v>0</v>
      </c>
      <c r="AE44" s="1">
        <f>IF($J44="PG",1,0)</f>
        <v>0</v>
      </c>
      <c r="AF44" s="1">
        <f>IF($J44="PG-13",1,0)</f>
        <v>0</v>
      </c>
      <c r="AG44" s="1">
        <f>IF($J44="R",1,0)</f>
        <v>1</v>
      </c>
      <c r="AH44" s="1">
        <f>IF($J44="Non-US",1,0)</f>
        <v>0</v>
      </c>
    </row>
    <row r="45" spans="1:34" x14ac:dyDescent="0.25">
      <c r="A45" s="4" t="s">
        <v>518</v>
      </c>
      <c r="B45" s="4" t="s">
        <v>20</v>
      </c>
      <c r="C45" s="4"/>
      <c r="D45" s="4"/>
      <c r="E45" s="4"/>
      <c r="F45" s="4"/>
      <c r="G45" s="4"/>
      <c r="H45" s="4" t="s">
        <v>183</v>
      </c>
      <c r="I45">
        <v>6</v>
      </c>
      <c r="J45" s="4" t="s">
        <v>315</v>
      </c>
      <c r="K45">
        <v>200000</v>
      </c>
      <c r="L45" s="4" t="s">
        <v>517</v>
      </c>
      <c r="M45" s="4" t="s">
        <v>178</v>
      </c>
      <c r="N45">
        <v>4</v>
      </c>
      <c r="O45">
        <v>20</v>
      </c>
      <c r="P45">
        <v>916600</v>
      </c>
      <c r="Q45" s="3">
        <v>36567</v>
      </c>
      <c r="R45">
        <f>MONTH(Q45)</f>
        <v>2</v>
      </c>
      <c r="S45" s="2">
        <v>268918</v>
      </c>
      <c r="T45" s="1">
        <f>I45</f>
        <v>6</v>
      </c>
      <c r="U45" s="1">
        <f>O45</f>
        <v>20</v>
      </c>
      <c r="V45" s="1">
        <f>K45</f>
        <v>200000</v>
      </c>
      <c r="W45" s="1">
        <f>IF(OR(R45=1,R45=12, R45=11),1,0)</f>
        <v>0</v>
      </c>
      <c r="X45" s="1">
        <f>IF(OR(R45=5, R45=6,R45=7),1,0)</f>
        <v>0</v>
      </c>
      <c r="Y45" s="1">
        <f>IF(OR(B45="Action",C45="Action", D45="Action",E45="Action",F45="Action",G45="Action"),1,0)</f>
        <v>0</v>
      </c>
      <c r="Z45" s="1">
        <f>IF(OR($B45="Comedy",$C45="Comedy",$D45="Comedy",$E45="Comedy",$F45="Comedy",$G45="Comedy"),1,0)</f>
        <v>0</v>
      </c>
      <c r="AA45" s="1">
        <f>IF(OR($B45="Drama",$C45="Drama",$D45="Drama",$E45="Drama",$F45="Drama",$G45="Drama"),1,0)</f>
        <v>0</v>
      </c>
      <c r="AB45" s="1">
        <f>IF(OR($B45="Documentary",$C45="Documentary",$D45="Documentary",$E45="Documentary",$F45="Documentary",$G45="Documentary"),1,0)</f>
        <v>0</v>
      </c>
      <c r="AC45" s="1">
        <f>IF(OR($B45="Romance",$C45="Romance",$D45="Romance",$E45="Romance",$F45="Romance",$G45="Romance"),1,0)</f>
        <v>0</v>
      </c>
      <c r="AD45" s="1">
        <f>IF(OR($B45="Family",$C45="Family",$D45="Family",$E45="Family",$F45="Family",$G45="Family"),1,0)</f>
        <v>0</v>
      </c>
      <c r="AE45" s="1">
        <f>IF($J45="PG",1,0)</f>
        <v>0</v>
      </c>
      <c r="AF45" s="1">
        <f>IF($J45="PG-13",1,0)</f>
        <v>0</v>
      </c>
      <c r="AG45" s="1">
        <f>IF($J45="R",1,0)</f>
        <v>0</v>
      </c>
      <c r="AH45" s="1">
        <f>IF($J45="Non-US",1,0)</f>
        <v>0</v>
      </c>
    </row>
    <row r="46" spans="1:34" x14ac:dyDescent="0.25">
      <c r="A46" s="4" t="s">
        <v>149</v>
      </c>
      <c r="B46" s="4" t="s">
        <v>13</v>
      </c>
      <c r="C46" s="4" t="s">
        <v>24</v>
      </c>
      <c r="D46" s="4" t="s">
        <v>38</v>
      </c>
      <c r="E46" s="4"/>
      <c r="F46" s="4"/>
      <c r="G46" s="4"/>
      <c r="H46" s="4"/>
      <c r="I46">
        <v>9</v>
      </c>
      <c r="J46" s="4" t="s">
        <v>54</v>
      </c>
      <c r="K46">
        <v>250000</v>
      </c>
      <c r="L46" s="4" t="s">
        <v>148</v>
      </c>
      <c r="M46" s="4" t="s">
        <v>147</v>
      </c>
      <c r="N46">
        <v>3</v>
      </c>
      <c r="O46">
        <v>38</v>
      </c>
      <c r="P46">
        <v>826873</v>
      </c>
      <c r="Q46" s="3">
        <v>36966</v>
      </c>
      <c r="R46">
        <f>MONTH(Q46)</f>
        <v>3</v>
      </c>
      <c r="S46" s="2">
        <v>380054</v>
      </c>
      <c r="T46" s="1">
        <f>I46</f>
        <v>9</v>
      </c>
      <c r="U46" s="1">
        <f>O46</f>
        <v>38</v>
      </c>
      <c r="V46" s="1">
        <f>K46</f>
        <v>250000</v>
      </c>
      <c r="W46" s="1">
        <f>IF(OR(R46=1,R46=12, R46=11),1,0)</f>
        <v>0</v>
      </c>
      <c r="X46" s="1">
        <f>IF(OR(R46=5, R46=6,R46=7),1,0)</f>
        <v>0</v>
      </c>
      <c r="Y46" s="1">
        <f>IF(OR(B46="Action",C46="Action", D46="Action",E46="Action",F46="Action",G46="Action"),1,0)</f>
        <v>0</v>
      </c>
      <c r="Z46" s="1">
        <f>IF(OR($B46="Comedy",$C46="Comedy",$D46="Comedy",$E46="Comedy",$F46="Comedy",$G46="Comedy"),1,0)</f>
        <v>1</v>
      </c>
      <c r="AA46" s="1">
        <f>IF(OR($B46="Drama",$C46="Drama",$D46="Drama",$E46="Drama",$F46="Drama",$G46="Drama"),1,0)</f>
        <v>1</v>
      </c>
      <c r="AB46" s="1">
        <f>IF(OR($B46="Documentary",$C46="Documentary",$D46="Documentary",$E46="Documentary",$F46="Documentary",$G46="Documentary"),1,0)</f>
        <v>0</v>
      </c>
      <c r="AC46" s="1">
        <f>IF(OR($B46="Romance",$C46="Romance",$D46="Romance",$E46="Romance",$F46="Romance",$G46="Romance"),1,0)</f>
        <v>1</v>
      </c>
      <c r="AD46" s="1">
        <f>IF(OR($B46="Family",$C46="Family",$D46="Family",$E46="Family",$F46="Family",$G46="Family"),1,0)</f>
        <v>0</v>
      </c>
      <c r="AE46" s="1">
        <f>IF($J46="PG",1,0)</f>
        <v>0</v>
      </c>
      <c r="AF46" s="1">
        <f>IF($J46="PG-13",1,0)</f>
        <v>0</v>
      </c>
      <c r="AG46" s="1">
        <f>IF($J46="R",1,0)</f>
        <v>0</v>
      </c>
      <c r="AH46" s="1">
        <f>IF($J46="Non-US",1,0)</f>
        <v>0</v>
      </c>
    </row>
    <row r="47" spans="1:34" x14ac:dyDescent="0.25">
      <c r="A47" s="4" t="s">
        <v>342</v>
      </c>
      <c r="B47" s="4" t="s">
        <v>24</v>
      </c>
      <c r="C47" s="4"/>
      <c r="D47" s="4"/>
      <c r="E47" s="4"/>
      <c r="F47" s="4"/>
      <c r="G47" s="4"/>
      <c r="H47" s="4" t="s">
        <v>341</v>
      </c>
      <c r="I47">
        <v>1</v>
      </c>
      <c r="J47" s="4" t="s">
        <v>115</v>
      </c>
      <c r="K47">
        <v>1000000</v>
      </c>
      <c r="L47" s="4" t="s">
        <v>186</v>
      </c>
      <c r="M47" s="4" t="s">
        <v>340</v>
      </c>
      <c r="N47">
        <v>1</v>
      </c>
      <c r="O47">
        <v>39</v>
      </c>
      <c r="P47">
        <v>446708</v>
      </c>
      <c r="Q47" s="3">
        <v>36777</v>
      </c>
      <c r="R47">
        <f>MONTH(Q47)</f>
        <v>9</v>
      </c>
      <c r="S47" s="2">
        <v>446708</v>
      </c>
      <c r="T47" s="1">
        <f>I47</f>
        <v>1</v>
      </c>
      <c r="U47" s="1">
        <f>O47</f>
        <v>39</v>
      </c>
      <c r="V47" s="1">
        <f>K47</f>
        <v>1000000</v>
      </c>
      <c r="W47" s="1">
        <f>IF(OR(R47=1,R47=12, R47=11),1,0)</f>
        <v>0</v>
      </c>
      <c r="X47" s="1">
        <f>IF(OR(R47=5, R47=6,R47=7),1,0)</f>
        <v>0</v>
      </c>
      <c r="Y47" s="1">
        <f>IF(OR(B47="Action",C47="Action", D47="Action",E47="Action",F47="Action",G47="Action"),1,0)</f>
        <v>0</v>
      </c>
      <c r="Z47" s="1">
        <f>IF(OR($B47="Comedy",$C47="Comedy",$D47="Comedy",$E47="Comedy",$F47="Comedy",$G47="Comedy"),1,0)</f>
        <v>0</v>
      </c>
      <c r="AA47" s="1">
        <f>IF(OR($B47="Drama",$C47="Drama",$D47="Drama",$E47="Drama",$F47="Drama",$G47="Drama"),1,0)</f>
        <v>1</v>
      </c>
      <c r="AB47" s="1">
        <f>IF(OR($B47="Documentary",$C47="Documentary",$D47="Documentary",$E47="Documentary",$F47="Documentary",$G47="Documentary"),1,0)</f>
        <v>0</v>
      </c>
      <c r="AC47" s="1">
        <f>IF(OR($B47="Romance",$C47="Romance",$D47="Romance",$E47="Romance",$F47="Romance",$G47="Romance"),1,0)</f>
        <v>0</v>
      </c>
      <c r="AD47" s="1">
        <f>IF(OR($B47="Family",$C47="Family",$D47="Family",$E47="Family",$F47="Family",$G47="Family"),1,0)</f>
        <v>0</v>
      </c>
      <c r="AE47" s="1">
        <f>IF($J47="PG",1,0)</f>
        <v>0</v>
      </c>
      <c r="AF47" s="1">
        <f>IF($J47="PG-13",1,0)</f>
        <v>0</v>
      </c>
      <c r="AG47" s="1">
        <f>IF($J47="R",1,0)</f>
        <v>0</v>
      </c>
      <c r="AH47" s="1">
        <f>IF($J47="Non-US",1,0)</f>
        <v>1</v>
      </c>
    </row>
    <row r="48" spans="1:34" x14ac:dyDescent="0.25">
      <c r="A48" s="4" t="s">
        <v>443</v>
      </c>
      <c r="B48" s="4" t="s">
        <v>13</v>
      </c>
      <c r="C48" s="4" t="s">
        <v>38</v>
      </c>
      <c r="D48" s="4"/>
      <c r="E48" s="4"/>
      <c r="F48" s="4"/>
      <c r="G48" s="4"/>
      <c r="H48" s="4" t="s">
        <v>100</v>
      </c>
      <c r="I48">
        <v>18</v>
      </c>
      <c r="J48" s="4" t="s">
        <v>17</v>
      </c>
      <c r="K48">
        <v>1000000</v>
      </c>
      <c r="L48" s="4" t="s">
        <v>442</v>
      </c>
      <c r="M48" s="4" t="s">
        <v>441</v>
      </c>
      <c r="N48">
        <v>2</v>
      </c>
      <c r="O48">
        <v>51</v>
      </c>
      <c r="P48">
        <v>252238</v>
      </c>
      <c r="Q48" s="3">
        <v>36651</v>
      </c>
      <c r="R48">
        <f>MONTH(Q48)</f>
        <v>5</v>
      </c>
      <c r="S48" s="2">
        <v>147274</v>
      </c>
      <c r="T48" s="1">
        <f>I48</f>
        <v>18</v>
      </c>
      <c r="U48" s="1">
        <f>O48</f>
        <v>51</v>
      </c>
      <c r="V48" s="1">
        <f>K48</f>
        <v>1000000</v>
      </c>
      <c r="W48" s="1">
        <f>IF(OR(R48=1,R48=12, R48=11),1,0)</f>
        <v>0</v>
      </c>
      <c r="X48" s="1">
        <f>IF(OR(R48=5, R48=6,R48=7),1,0)</f>
        <v>1</v>
      </c>
      <c r="Y48" s="1">
        <f>IF(OR(B48="Action",C48="Action", D48="Action",E48="Action",F48="Action",G48="Action"),1,0)</f>
        <v>0</v>
      </c>
      <c r="Z48" s="1">
        <f>IF(OR($B48="Comedy",$C48="Comedy",$D48="Comedy",$E48="Comedy",$F48="Comedy",$G48="Comedy"),1,0)</f>
        <v>1</v>
      </c>
      <c r="AA48" s="1">
        <f>IF(OR($B48="Drama",$C48="Drama",$D48="Drama",$E48="Drama",$F48="Drama",$G48="Drama"),1,0)</f>
        <v>0</v>
      </c>
      <c r="AB48" s="1">
        <f>IF(OR($B48="Documentary",$C48="Documentary",$D48="Documentary",$E48="Documentary",$F48="Documentary",$G48="Documentary"),1,0)</f>
        <v>0</v>
      </c>
      <c r="AC48" s="1">
        <f>IF(OR($B48="Romance",$C48="Romance",$D48="Romance",$E48="Romance",$F48="Romance",$G48="Romance"),1,0)</f>
        <v>1</v>
      </c>
      <c r="AD48" s="1">
        <f>IF(OR($B48="Family",$C48="Family",$D48="Family",$E48="Family",$F48="Family",$G48="Family"),1,0)</f>
        <v>0</v>
      </c>
      <c r="AE48" s="1">
        <f>IF($J48="PG",1,0)</f>
        <v>0</v>
      </c>
      <c r="AF48" s="1">
        <f>IF($J48="PG-13",1,0)</f>
        <v>0</v>
      </c>
      <c r="AG48" s="1">
        <f>IF($J48="R",1,0)</f>
        <v>1</v>
      </c>
      <c r="AH48" s="1">
        <f>IF($J48="Non-US",1,0)</f>
        <v>0</v>
      </c>
    </row>
    <row r="49" spans="1:34" x14ac:dyDescent="0.25">
      <c r="A49" s="4" t="s">
        <v>112</v>
      </c>
      <c r="B49" s="4" t="s">
        <v>19</v>
      </c>
      <c r="C49" s="4" t="s">
        <v>24</v>
      </c>
      <c r="D49" s="4" t="s">
        <v>104</v>
      </c>
      <c r="E49" s="4"/>
      <c r="F49" s="4"/>
      <c r="G49" s="4"/>
      <c r="H49" s="4" t="s">
        <v>111</v>
      </c>
      <c r="I49">
        <v>26</v>
      </c>
      <c r="J49" s="4" t="s">
        <v>12</v>
      </c>
      <c r="K49">
        <v>1000000</v>
      </c>
      <c r="L49" s="4" t="s">
        <v>110</v>
      </c>
      <c r="M49" s="4" t="s">
        <v>109</v>
      </c>
      <c r="N49">
        <v>4</v>
      </c>
      <c r="O49">
        <v>51</v>
      </c>
      <c r="P49">
        <v>532024</v>
      </c>
      <c r="Q49" s="3">
        <v>36987</v>
      </c>
      <c r="R49">
        <f>MONTH(Q49)</f>
        <v>4</v>
      </c>
      <c r="S49" s="2">
        <v>170883</v>
      </c>
      <c r="T49" s="1">
        <f>I49</f>
        <v>26</v>
      </c>
      <c r="U49" s="1">
        <f>O49</f>
        <v>51</v>
      </c>
      <c r="V49" s="1">
        <f>K49</f>
        <v>1000000</v>
      </c>
      <c r="W49" s="1">
        <f>IF(OR(R49=1,R49=12, R49=11),1,0)</f>
        <v>0</v>
      </c>
      <c r="X49" s="1">
        <f>IF(OR(R49=5, R49=6,R49=7),1,0)</f>
        <v>0</v>
      </c>
      <c r="Y49" s="1">
        <f>IF(OR(B49="Action",C49="Action", D49="Action",E49="Action",F49="Action",G49="Action"),1,0)</f>
        <v>0</v>
      </c>
      <c r="Z49" s="1">
        <f>IF(OR($B49="Comedy",$C49="Comedy",$D49="Comedy",$E49="Comedy",$F49="Comedy",$G49="Comedy"),1,0)</f>
        <v>0</v>
      </c>
      <c r="AA49" s="1">
        <f>IF(OR($B49="Drama",$C49="Drama",$D49="Drama",$E49="Drama",$F49="Drama",$G49="Drama"),1,0)</f>
        <v>1</v>
      </c>
      <c r="AB49" s="1">
        <f>IF(OR($B49="Documentary",$C49="Documentary",$D49="Documentary",$E49="Documentary",$F49="Documentary",$G49="Documentary"),1,0)</f>
        <v>0</v>
      </c>
      <c r="AC49" s="1">
        <f>IF(OR($B49="Romance",$C49="Romance",$D49="Romance",$E49="Romance",$F49="Romance",$G49="Romance"),1,0)</f>
        <v>0</v>
      </c>
      <c r="AD49" s="1">
        <f>IF(OR($B49="Family",$C49="Family",$D49="Family",$E49="Family",$F49="Family",$G49="Family"),1,0)</f>
        <v>0</v>
      </c>
      <c r="AE49" s="1">
        <f>IF($J49="PG",1,0)</f>
        <v>0</v>
      </c>
      <c r="AF49" s="1">
        <f>IF($J49="PG-13",1,0)</f>
        <v>1</v>
      </c>
      <c r="AG49" s="1">
        <f>IF($J49="R",1,0)</f>
        <v>0</v>
      </c>
      <c r="AH49" s="1">
        <f>IF($J49="Non-US",1,0)</f>
        <v>0</v>
      </c>
    </row>
    <row r="50" spans="1:34" x14ac:dyDescent="0.25">
      <c r="A50" s="4" t="s">
        <v>537</v>
      </c>
      <c r="B50" s="4" t="s">
        <v>51</v>
      </c>
      <c r="C50" s="4" t="s">
        <v>8</v>
      </c>
      <c r="D50" s="4" t="s">
        <v>91</v>
      </c>
      <c r="E50" s="4"/>
      <c r="F50" s="4"/>
      <c r="G50" s="4"/>
      <c r="H50" s="4" t="s">
        <v>536</v>
      </c>
      <c r="I50">
        <v>120</v>
      </c>
      <c r="J50" s="4" t="s">
        <v>107</v>
      </c>
      <c r="K50">
        <v>80000000</v>
      </c>
      <c r="L50" s="4" t="s">
        <v>1</v>
      </c>
      <c r="M50" s="4" t="s">
        <v>0</v>
      </c>
      <c r="N50">
        <v>21</v>
      </c>
      <c r="O50">
        <v>54</v>
      </c>
      <c r="P50">
        <v>60431381</v>
      </c>
      <c r="Q50" s="3">
        <v>36526</v>
      </c>
      <c r="R50">
        <f>MONTH(Q50)</f>
        <v>1</v>
      </c>
      <c r="S50" s="2">
        <v>3603584</v>
      </c>
      <c r="T50" s="1">
        <f>I50</f>
        <v>120</v>
      </c>
      <c r="U50" s="1">
        <f>O50</f>
        <v>54</v>
      </c>
      <c r="V50" s="1">
        <f>K50</f>
        <v>80000000</v>
      </c>
      <c r="W50" s="1">
        <f>IF(OR(R50=1,R50=12, R50=11),1,0)</f>
        <v>1</v>
      </c>
      <c r="X50" s="1">
        <f>IF(OR(R50=5, R50=6,R50=7),1,0)</f>
        <v>0</v>
      </c>
      <c r="Y50" s="1">
        <f>IF(OR(B50="Action",C50="Action", D50="Action",E50="Action",F50="Action",G50="Action"),1,0)</f>
        <v>0</v>
      </c>
      <c r="Z50" s="1">
        <f>IF(OR($B50="Comedy",$C50="Comedy",$D50="Comedy",$E50="Comedy",$F50="Comedy",$G50="Comedy"),1,0)</f>
        <v>0</v>
      </c>
      <c r="AA50" s="1">
        <f>IF(OR($B50="Drama",$C50="Drama",$D50="Drama",$E50="Drama",$F50="Drama",$G50="Drama"),1,0)</f>
        <v>0</v>
      </c>
      <c r="AB50" s="1">
        <f>IF(OR($B50="Documentary",$C50="Documentary",$D50="Documentary",$E50="Documentary",$F50="Documentary",$G50="Documentary"),1,0)</f>
        <v>0</v>
      </c>
      <c r="AC50" s="1">
        <f>IF(OR($B50="Romance",$C50="Romance",$D50="Romance",$E50="Romance",$F50="Romance",$G50="Romance"),1,0)</f>
        <v>0</v>
      </c>
      <c r="AD50" s="1">
        <f>IF(OR($B50="Family",$C50="Family",$D50="Family",$E50="Family",$F50="Family",$G50="Family"),1,0)</f>
        <v>1</v>
      </c>
      <c r="AE50" s="1">
        <f>IF($J50="PG",1,0)</f>
        <v>0</v>
      </c>
      <c r="AF50" s="1">
        <f>IF($J50="PG-13",1,0)</f>
        <v>0</v>
      </c>
      <c r="AG50" s="1">
        <f>IF($J50="R",1,0)</f>
        <v>0</v>
      </c>
      <c r="AH50" s="1">
        <f>IF($J50="Non-US",1,0)</f>
        <v>0</v>
      </c>
    </row>
    <row r="51" spans="1:34" x14ac:dyDescent="0.25">
      <c r="A51" s="4" t="s">
        <v>487</v>
      </c>
      <c r="B51" s="4" t="s">
        <v>24</v>
      </c>
      <c r="C51" s="4" t="s">
        <v>20</v>
      </c>
      <c r="D51" s="4"/>
      <c r="E51" s="4"/>
      <c r="F51" s="4"/>
      <c r="G51" s="4"/>
      <c r="H51" s="4" t="s">
        <v>93</v>
      </c>
      <c r="I51">
        <v>47</v>
      </c>
      <c r="J51" s="4" t="s">
        <v>17</v>
      </c>
      <c r="K51">
        <v>8500000</v>
      </c>
      <c r="L51" s="4" t="s">
        <v>336</v>
      </c>
      <c r="M51" s="4" t="s">
        <v>486</v>
      </c>
      <c r="N51">
        <v>1</v>
      </c>
      <c r="O51">
        <v>62</v>
      </c>
      <c r="P51">
        <v>208871</v>
      </c>
      <c r="Q51" s="3">
        <v>36607</v>
      </c>
      <c r="R51">
        <f>MONTH(Q51)</f>
        <v>3</v>
      </c>
      <c r="S51" s="2">
        <v>208871</v>
      </c>
      <c r="T51" s="1">
        <f>I51</f>
        <v>47</v>
      </c>
      <c r="U51" s="1">
        <f>O51</f>
        <v>62</v>
      </c>
      <c r="V51" s="1">
        <f>K51</f>
        <v>8500000</v>
      </c>
      <c r="W51" s="1">
        <f>IF(OR(R51=1,R51=12, R51=11),1,0)</f>
        <v>0</v>
      </c>
      <c r="X51" s="1">
        <f>IF(OR(R51=5, R51=6,R51=7),1,0)</f>
        <v>0</v>
      </c>
      <c r="Y51" s="1">
        <f>IF(OR(B51="Action",C51="Action", D51="Action",E51="Action",F51="Action",G51="Action"),1,0)</f>
        <v>0</v>
      </c>
      <c r="Z51" s="1">
        <f>IF(OR($B51="Comedy",$C51="Comedy",$D51="Comedy",$E51="Comedy",$F51="Comedy",$G51="Comedy"),1,0)</f>
        <v>0</v>
      </c>
      <c r="AA51" s="1">
        <f>IF(OR($B51="Drama",$C51="Drama",$D51="Drama",$E51="Drama",$F51="Drama",$G51="Drama"),1,0)</f>
        <v>1</v>
      </c>
      <c r="AB51" s="1">
        <f>IF(OR($B51="Documentary",$C51="Documentary",$D51="Documentary",$E51="Documentary",$F51="Documentary",$G51="Documentary"),1,0)</f>
        <v>0</v>
      </c>
      <c r="AC51" s="1">
        <f>IF(OR($B51="Romance",$C51="Romance",$D51="Romance",$E51="Romance",$F51="Romance",$G51="Romance"),1,0)</f>
        <v>0</v>
      </c>
      <c r="AD51" s="1">
        <f>IF(OR($B51="Family",$C51="Family",$D51="Family",$E51="Family",$F51="Family",$G51="Family"),1,0)</f>
        <v>0</v>
      </c>
      <c r="AE51" s="1">
        <f>IF($J51="PG",1,0)</f>
        <v>0</v>
      </c>
      <c r="AF51" s="1">
        <f>IF($J51="PG-13",1,0)</f>
        <v>0</v>
      </c>
      <c r="AG51" s="1">
        <f>IF($J51="R",1,0)</f>
        <v>1</v>
      </c>
      <c r="AH51" s="1">
        <f>IF($J51="Non-US",1,0)</f>
        <v>0</v>
      </c>
    </row>
    <row r="52" spans="1:34" x14ac:dyDescent="0.25">
      <c r="A52" s="4" t="s">
        <v>284</v>
      </c>
      <c r="B52" s="4" t="s">
        <v>8</v>
      </c>
      <c r="C52" s="4" t="s">
        <v>51</v>
      </c>
      <c r="D52" s="4" t="s">
        <v>6</v>
      </c>
      <c r="E52" s="4" t="s">
        <v>43</v>
      </c>
      <c r="F52" s="4"/>
      <c r="G52" s="4"/>
      <c r="H52" s="4" t="s">
        <v>283</v>
      </c>
      <c r="I52">
        <v>83</v>
      </c>
      <c r="J52" s="4" t="s">
        <v>2</v>
      </c>
      <c r="K52">
        <v>18000000</v>
      </c>
      <c r="L52" s="4" t="s">
        <v>282</v>
      </c>
      <c r="M52" s="4" t="s">
        <v>281</v>
      </c>
      <c r="N52">
        <v>1</v>
      </c>
      <c r="O52">
        <v>72</v>
      </c>
      <c r="P52">
        <v>266035</v>
      </c>
      <c r="Q52" s="3">
        <v>36826</v>
      </c>
      <c r="R52">
        <f>MONTH(Q52)</f>
        <v>10</v>
      </c>
      <c r="S52" s="2">
        <v>266035</v>
      </c>
      <c r="T52" s="1">
        <f>I52</f>
        <v>83</v>
      </c>
      <c r="U52" s="1">
        <f>O52</f>
        <v>72</v>
      </c>
      <c r="V52" s="1">
        <f>K52</f>
        <v>18000000</v>
      </c>
      <c r="W52" s="1">
        <f>IF(OR(R52=1,R52=12, R52=11),1,0)</f>
        <v>0</v>
      </c>
      <c r="X52" s="1">
        <f>IF(OR(R52=5, R52=6,R52=7),1,0)</f>
        <v>0</v>
      </c>
      <c r="Y52" s="1">
        <f>IF(OR(B52="Action",C52="Action", D52="Action",E52="Action",F52="Action",G52="Action"),1,0)</f>
        <v>0</v>
      </c>
      <c r="Z52" s="1">
        <f>IF(OR($B52="Comedy",$C52="Comedy",$D52="Comedy",$E52="Comedy",$F52="Comedy",$G52="Comedy"),1,0)</f>
        <v>0</v>
      </c>
      <c r="AA52" s="1">
        <f>IF(OR($B52="Drama",$C52="Drama",$D52="Drama",$E52="Drama",$F52="Drama",$G52="Drama"),1,0)</f>
        <v>0</v>
      </c>
      <c r="AB52" s="1">
        <f>IF(OR($B52="Documentary",$C52="Documentary",$D52="Documentary",$E52="Documentary",$F52="Documentary",$G52="Documentary"),1,0)</f>
        <v>0</v>
      </c>
      <c r="AC52" s="1">
        <f>IF(OR($B52="Romance",$C52="Romance",$D52="Romance",$E52="Romance",$F52="Romance",$G52="Romance"),1,0)</f>
        <v>0</v>
      </c>
      <c r="AD52" s="1">
        <f>IF(OR($B52="Family",$C52="Family",$D52="Family",$E52="Family",$F52="Family",$G52="Family"),1,0)</f>
        <v>1</v>
      </c>
      <c r="AE52" s="1">
        <f>IF($J52="PG",1,0)</f>
        <v>1</v>
      </c>
      <c r="AF52" s="1">
        <f>IF($J52="PG-13",1,0)</f>
        <v>0</v>
      </c>
      <c r="AG52" s="1">
        <f>IF($J52="R",1,0)</f>
        <v>0</v>
      </c>
      <c r="AH52" s="1">
        <f>IF($J52="Non-US",1,0)</f>
        <v>0</v>
      </c>
    </row>
    <row r="53" spans="1:34" x14ac:dyDescent="0.25">
      <c r="A53" s="4" t="s">
        <v>539</v>
      </c>
      <c r="B53" s="4" t="s">
        <v>25</v>
      </c>
      <c r="C53" s="4" t="s">
        <v>24</v>
      </c>
      <c r="D53" s="4" t="s">
        <v>70</v>
      </c>
      <c r="E53" s="4"/>
      <c r="F53" s="4"/>
      <c r="G53" s="4"/>
      <c r="H53" s="4" t="s">
        <v>538</v>
      </c>
      <c r="I53">
        <v>174</v>
      </c>
      <c r="J53" s="4" t="s">
        <v>17</v>
      </c>
      <c r="K53">
        <v>38000000</v>
      </c>
      <c r="L53" s="4" t="s">
        <v>203</v>
      </c>
      <c r="M53" s="4" t="s">
        <v>281</v>
      </c>
      <c r="N53">
        <v>14</v>
      </c>
      <c r="O53">
        <v>159</v>
      </c>
      <c r="P53">
        <v>50594386</v>
      </c>
      <c r="Q53" s="3">
        <v>36523</v>
      </c>
      <c r="R53">
        <f>MONTH(Q53)</f>
        <v>12</v>
      </c>
      <c r="S53" s="2">
        <v>3403395</v>
      </c>
      <c r="T53" s="1">
        <f>I53</f>
        <v>174</v>
      </c>
      <c r="U53" s="1">
        <f>O53</f>
        <v>159</v>
      </c>
      <c r="V53" s="1">
        <f>K53</f>
        <v>38000000</v>
      </c>
      <c r="W53" s="1">
        <f>IF(OR(R53=1,R53=12, R53=11),1,0)</f>
        <v>1</v>
      </c>
      <c r="X53" s="1">
        <f>IF(OR(R53=5, R53=6,R53=7),1,0)</f>
        <v>0</v>
      </c>
      <c r="Y53" s="1">
        <f>IF(OR(B53="Action",C53="Action", D53="Action",E53="Action",F53="Action",G53="Action"),1,0)</f>
        <v>0</v>
      </c>
      <c r="Z53" s="1">
        <f>IF(OR($B53="Comedy",$C53="Comedy",$D53="Comedy",$E53="Comedy",$F53="Comedy",$G53="Comedy"),1,0)</f>
        <v>0</v>
      </c>
      <c r="AA53" s="1">
        <f>IF(OR($B53="Drama",$C53="Drama",$D53="Drama",$E53="Drama",$F53="Drama",$G53="Drama"),1,0)</f>
        <v>1</v>
      </c>
      <c r="AB53" s="1">
        <f>IF(OR($B53="Documentary",$C53="Documentary",$D53="Documentary",$E53="Documentary",$F53="Documentary",$G53="Documentary"),1,0)</f>
        <v>0</v>
      </c>
      <c r="AC53" s="1">
        <f>IF(OR($B53="Romance",$C53="Romance",$D53="Romance",$E53="Romance",$F53="Romance",$G53="Romance"),1,0)</f>
        <v>0</v>
      </c>
      <c r="AD53" s="1">
        <f>IF(OR($B53="Family",$C53="Family",$D53="Family",$E53="Family",$F53="Family",$G53="Family"),1,0)</f>
        <v>0</v>
      </c>
      <c r="AE53" s="1">
        <f>IF($J53="PG",1,0)</f>
        <v>0</v>
      </c>
      <c r="AF53" s="1">
        <f>IF($J53="PG-13",1,0)</f>
        <v>0</v>
      </c>
      <c r="AG53" s="1">
        <f>IF($J53="R",1,0)</f>
        <v>1</v>
      </c>
      <c r="AH53" s="1">
        <f>IF($J53="Non-US",1,0)</f>
        <v>0</v>
      </c>
    </row>
    <row r="54" spans="1:34" x14ac:dyDescent="0.25">
      <c r="A54" s="4" t="s">
        <v>124</v>
      </c>
      <c r="B54" s="4" t="s">
        <v>24</v>
      </c>
      <c r="C54" s="4" t="s">
        <v>20</v>
      </c>
      <c r="D54" s="4"/>
      <c r="E54" s="4"/>
      <c r="F54" s="4"/>
      <c r="G54" s="4"/>
      <c r="H54" s="4" t="s">
        <v>93</v>
      </c>
      <c r="I54">
        <v>109</v>
      </c>
      <c r="J54" s="4" t="s">
        <v>17</v>
      </c>
      <c r="K54">
        <v>18000000</v>
      </c>
      <c r="L54" s="4" t="s">
        <v>53</v>
      </c>
      <c r="M54" s="4" t="s">
        <v>123</v>
      </c>
      <c r="N54">
        <v>14</v>
      </c>
      <c r="O54">
        <v>199</v>
      </c>
      <c r="P54">
        <v>13452069</v>
      </c>
      <c r="Q54" s="3">
        <v>36980</v>
      </c>
      <c r="R54">
        <f>MONTH(Q54)</f>
        <v>3</v>
      </c>
      <c r="S54" s="2">
        <v>2394060</v>
      </c>
      <c r="T54" s="1">
        <f>I54</f>
        <v>109</v>
      </c>
      <c r="U54" s="1">
        <f>O54</f>
        <v>199</v>
      </c>
      <c r="V54" s="1">
        <f>K54</f>
        <v>18000000</v>
      </c>
      <c r="W54" s="1">
        <f>IF(OR(R54=1,R54=12, R54=11),1,0)</f>
        <v>0</v>
      </c>
      <c r="X54" s="1">
        <f>IF(OR(R54=5, R54=6,R54=7),1,0)</f>
        <v>0</v>
      </c>
      <c r="Y54" s="1">
        <f>IF(OR(B54="Action",C54="Action", D54="Action",E54="Action",F54="Action",G54="Action"),1,0)</f>
        <v>0</v>
      </c>
      <c r="Z54" s="1">
        <f>IF(OR($B54="Comedy",$C54="Comedy",$D54="Comedy",$E54="Comedy",$F54="Comedy",$G54="Comedy"),1,0)</f>
        <v>0</v>
      </c>
      <c r="AA54" s="1">
        <f>IF(OR($B54="Drama",$C54="Drama",$D54="Drama",$E54="Drama",$F54="Drama",$G54="Drama"),1,0)</f>
        <v>1</v>
      </c>
      <c r="AB54" s="1">
        <f>IF(OR($B54="Documentary",$C54="Documentary",$D54="Documentary",$E54="Documentary",$F54="Documentary",$G54="Documentary"),1,0)</f>
        <v>0</v>
      </c>
      <c r="AC54" s="1">
        <f>IF(OR($B54="Romance",$C54="Romance",$D54="Romance",$E54="Romance",$F54="Romance",$G54="Romance"),1,0)</f>
        <v>0</v>
      </c>
      <c r="AD54" s="1">
        <f>IF(OR($B54="Family",$C54="Family",$D54="Family",$E54="Family",$F54="Family",$G54="Family"),1,0)</f>
        <v>0</v>
      </c>
      <c r="AE54" s="1">
        <f>IF($J54="PG",1,0)</f>
        <v>0</v>
      </c>
      <c r="AF54" s="1">
        <f>IF($J54="PG-13",1,0)</f>
        <v>0</v>
      </c>
      <c r="AG54" s="1">
        <f>IF($J54="R",1,0)</f>
        <v>1</v>
      </c>
      <c r="AH54" s="1">
        <f>IF($J54="Non-US",1,0)</f>
        <v>0</v>
      </c>
    </row>
    <row r="55" spans="1:34" x14ac:dyDescent="0.25">
      <c r="A55" s="4" t="s">
        <v>523</v>
      </c>
      <c r="B55" s="4" t="s">
        <v>13</v>
      </c>
      <c r="C55" s="4" t="s">
        <v>19</v>
      </c>
      <c r="D55" s="4" t="s">
        <v>38</v>
      </c>
      <c r="E55" s="4"/>
      <c r="F55" s="4"/>
      <c r="G55" s="4"/>
      <c r="H55" s="4"/>
      <c r="I55">
        <v>53</v>
      </c>
      <c r="J55" s="4" t="s">
        <v>17</v>
      </c>
      <c r="K55">
        <v>10000000</v>
      </c>
      <c r="L55" s="4" t="s">
        <v>522</v>
      </c>
      <c r="M55" s="4" t="s">
        <v>521</v>
      </c>
      <c r="N55">
        <v>1</v>
      </c>
      <c r="O55">
        <v>296</v>
      </c>
      <c r="P55">
        <v>895004</v>
      </c>
      <c r="Q55" s="3">
        <v>36560</v>
      </c>
      <c r="R55">
        <f>MONTH(Q55)</f>
        <v>2</v>
      </c>
      <c r="S55" s="2">
        <v>895004</v>
      </c>
      <c r="T55" s="1">
        <f>I55</f>
        <v>53</v>
      </c>
      <c r="U55" s="1">
        <f>O55</f>
        <v>296</v>
      </c>
      <c r="V55" s="1">
        <f>K55</f>
        <v>10000000</v>
      </c>
      <c r="W55" s="1">
        <f>IF(OR(R55=1,R55=12, R55=11),1,0)</f>
        <v>0</v>
      </c>
      <c r="X55" s="1">
        <f>IF(OR(R55=5, R55=6,R55=7),1,0)</f>
        <v>0</v>
      </c>
      <c r="Y55" s="1">
        <f>IF(OR(B55="Action",C55="Action", D55="Action",E55="Action",F55="Action",G55="Action"),1,0)</f>
        <v>0</v>
      </c>
      <c r="Z55" s="1">
        <f>IF(OR($B55="Comedy",$C55="Comedy",$D55="Comedy",$E55="Comedy",$F55="Comedy",$G55="Comedy"),1,0)</f>
        <v>1</v>
      </c>
      <c r="AA55" s="1">
        <f>IF(OR($B55="Drama",$C55="Drama",$D55="Drama",$E55="Drama",$F55="Drama",$G55="Drama"),1,0)</f>
        <v>0</v>
      </c>
      <c r="AB55" s="1">
        <f>IF(OR($B55="Documentary",$C55="Documentary",$D55="Documentary",$E55="Documentary",$F55="Documentary",$G55="Documentary"),1,0)</f>
        <v>0</v>
      </c>
      <c r="AC55" s="1">
        <f>IF(OR($B55="Romance",$C55="Romance",$D55="Romance",$E55="Romance",$F55="Romance",$G55="Romance"),1,0)</f>
        <v>1</v>
      </c>
      <c r="AD55" s="1">
        <f>IF(OR($B55="Family",$C55="Family",$D55="Family",$E55="Family",$F55="Family",$G55="Family"),1,0)</f>
        <v>0</v>
      </c>
      <c r="AE55" s="1">
        <f>IF($J55="PG",1,0)</f>
        <v>0</v>
      </c>
      <c r="AF55" s="1">
        <f>IF($J55="PG-13",1,0)</f>
        <v>0</v>
      </c>
      <c r="AG55" s="1">
        <f>IF($J55="R",1,0)</f>
        <v>1</v>
      </c>
      <c r="AH55" s="1">
        <f>IF($J55="Non-US",1,0)</f>
        <v>0</v>
      </c>
    </row>
    <row r="56" spans="1:34" x14ac:dyDescent="0.25">
      <c r="A56" s="4" t="s">
        <v>330</v>
      </c>
      <c r="B56" s="4" t="s">
        <v>13</v>
      </c>
      <c r="C56" s="4" t="s">
        <v>24</v>
      </c>
      <c r="D56" s="4" t="s">
        <v>91</v>
      </c>
      <c r="E56" s="4"/>
      <c r="F56" s="4"/>
      <c r="G56" s="4"/>
      <c r="H56" s="4"/>
      <c r="I56">
        <v>76</v>
      </c>
      <c r="J56" s="4" t="s">
        <v>17</v>
      </c>
      <c r="K56">
        <v>15000000</v>
      </c>
      <c r="L56" s="4" t="s">
        <v>203</v>
      </c>
      <c r="M56" s="4" t="s">
        <v>0</v>
      </c>
      <c r="N56">
        <v>4</v>
      </c>
      <c r="O56">
        <v>581</v>
      </c>
      <c r="P56">
        <v>4656900</v>
      </c>
      <c r="Q56" s="3">
        <v>36784</v>
      </c>
      <c r="R56">
        <f>MONTH(Q56)</f>
        <v>9</v>
      </c>
      <c r="S56" s="2">
        <v>2565472</v>
      </c>
      <c r="T56" s="1">
        <f>I56</f>
        <v>76</v>
      </c>
      <c r="U56" s="1">
        <f>O56</f>
        <v>581</v>
      </c>
      <c r="V56" s="1">
        <f>K56</f>
        <v>15000000</v>
      </c>
      <c r="W56" s="1">
        <f>IF(OR(R56=1,R56=12, R56=11),1,0)</f>
        <v>0</v>
      </c>
      <c r="X56" s="1">
        <f>IF(OR(R56=5, R56=6,R56=7),1,0)</f>
        <v>0</v>
      </c>
      <c r="Y56" s="1">
        <f>IF(OR(B56="Action",C56="Action", D56="Action",E56="Action",F56="Action",G56="Action"),1,0)</f>
        <v>0</v>
      </c>
      <c r="Z56" s="1">
        <f>IF(OR($B56="Comedy",$C56="Comedy",$D56="Comedy",$E56="Comedy",$F56="Comedy",$G56="Comedy"),1,0)</f>
        <v>1</v>
      </c>
      <c r="AA56" s="1">
        <f>IF(OR($B56="Drama",$C56="Drama",$D56="Drama",$E56="Drama",$F56="Drama",$G56="Drama"),1,0)</f>
        <v>1</v>
      </c>
      <c r="AB56" s="1">
        <f>IF(OR($B56="Documentary",$C56="Documentary",$D56="Documentary",$E56="Documentary",$F56="Documentary",$G56="Documentary"),1,0)</f>
        <v>0</v>
      </c>
      <c r="AC56" s="1">
        <f>IF(OR($B56="Romance",$C56="Romance",$D56="Romance",$E56="Romance",$F56="Romance",$G56="Romance"),1,0)</f>
        <v>0</v>
      </c>
      <c r="AD56" s="1">
        <f>IF(OR($B56="Family",$C56="Family",$D56="Family",$E56="Family",$F56="Family",$G56="Family"),1,0)</f>
        <v>0</v>
      </c>
      <c r="AE56" s="1">
        <f>IF($J56="PG",1,0)</f>
        <v>0</v>
      </c>
      <c r="AF56" s="1">
        <f>IF($J56="PG-13",1,0)</f>
        <v>0</v>
      </c>
      <c r="AG56" s="1">
        <f>IF($J56="R",1,0)</f>
        <v>1</v>
      </c>
      <c r="AH56" s="1">
        <f>IF($J56="Non-US",1,0)</f>
        <v>0</v>
      </c>
    </row>
    <row r="57" spans="1:34" x14ac:dyDescent="0.25">
      <c r="A57" s="4" t="s">
        <v>321</v>
      </c>
      <c r="B57" s="4" t="s">
        <v>24</v>
      </c>
      <c r="C57" s="4" t="s">
        <v>13</v>
      </c>
      <c r="D57" s="4"/>
      <c r="E57" s="4"/>
      <c r="F57" s="4"/>
      <c r="G57" s="4"/>
      <c r="H57" s="4" t="s">
        <v>93</v>
      </c>
      <c r="I57">
        <v>42</v>
      </c>
      <c r="J57" s="4" t="s">
        <v>12</v>
      </c>
      <c r="K57">
        <v>9000000</v>
      </c>
      <c r="L57" s="4" t="s">
        <v>320</v>
      </c>
      <c r="M57" s="4" t="s">
        <v>320</v>
      </c>
      <c r="N57">
        <v>4</v>
      </c>
      <c r="O57">
        <v>646</v>
      </c>
      <c r="P57">
        <v>3112757</v>
      </c>
      <c r="Q57" s="3">
        <v>36798</v>
      </c>
      <c r="R57">
        <f>MONTH(Q57)</f>
        <v>9</v>
      </c>
      <c r="S57" s="2">
        <v>1763256</v>
      </c>
      <c r="T57" s="1">
        <f>I57</f>
        <v>42</v>
      </c>
      <c r="U57" s="1">
        <f>O57</f>
        <v>646</v>
      </c>
      <c r="V57" s="1">
        <f>K57</f>
        <v>9000000</v>
      </c>
      <c r="W57" s="1">
        <f>IF(OR(R57=1,R57=12, R57=11),1,0)</f>
        <v>0</v>
      </c>
      <c r="X57" s="1">
        <f>IF(OR(R57=5, R57=6,R57=7),1,0)</f>
        <v>0</v>
      </c>
      <c r="Y57" s="1">
        <f>IF(OR(B57="Action",C57="Action", D57="Action",E57="Action",F57="Action",G57="Action"),1,0)</f>
        <v>0</v>
      </c>
      <c r="Z57" s="1">
        <f>IF(OR($B57="Comedy",$C57="Comedy",$D57="Comedy",$E57="Comedy",$F57="Comedy",$G57="Comedy"),1,0)</f>
        <v>1</v>
      </c>
      <c r="AA57" s="1">
        <f>IF(OR($B57="Drama",$C57="Drama",$D57="Drama",$E57="Drama",$F57="Drama",$G57="Drama"),1,0)</f>
        <v>1</v>
      </c>
      <c r="AB57" s="1">
        <f>IF(OR($B57="Documentary",$C57="Documentary",$D57="Documentary",$E57="Documentary",$F57="Documentary",$G57="Documentary"),1,0)</f>
        <v>0</v>
      </c>
      <c r="AC57" s="1">
        <f>IF(OR($B57="Romance",$C57="Romance",$D57="Romance",$E57="Romance",$F57="Romance",$G57="Romance"),1,0)</f>
        <v>0</v>
      </c>
      <c r="AD57" s="1">
        <f>IF(OR($B57="Family",$C57="Family",$D57="Family",$E57="Family",$F57="Family",$G57="Family"),1,0)</f>
        <v>0</v>
      </c>
      <c r="AE57" s="1">
        <f>IF($J57="PG",1,0)</f>
        <v>0</v>
      </c>
      <c r="AF57" s="1">
        <f>IF($J57="PG-13",1,0)</f>
        <v>1</v>
      </c>
      <c r="AG57" s="1">
        <f>IF($J57="R",1,0)</f>
        <v>0</v>
      </c>
      <c r="AH57" s="1">
        <f>IF($J57="Non-US",1,0)</f>
        <v>0</v>
      </c>
    </row>
    <row r="58" spans="1:34" x14ac:dyDescent="0.25">
      <c r="A58" s="4" t="s">
        <v>435</v>
      </c>
      <c r="B58" s="4" t="s">
        <v>13</v>
      </c>
      <c r="C58" s="4"/>
      <c r="D58" s="4"/>
      <c r="E58" s="4"/>
      <c r="F58" s="4"/>
      <c r="G58" s="4"/>
      <c r="H58" s="4"/>
      <c r="I58">
        <v>23</v>
      </c>
      <c r="J58" s="4" t="s">
        <v>12</v>
      </c>
      <c r="K58">
        <v>8000000</v>
      </c>
      <c r="L58" s="4" t="s">
        <v>326</v>
      </c>
      <c r="M58" s="4" t="s">
        <v>434</v>
      </c>
      <c r="N58">
        <v>4</v>
      </c>
      <c r="O58">
        <v>688</v>
      </c>
      <c r="P58">
        <v>4512333</v>
      </c>
      <c r="Q58" s="3">
        <v>36658</v>
      </c>
      <c r="R58">
        <f>MONTH(Q58)</f>
        <v>5</v>
      </c>
      <c r="S58" s="2">
        <v>2364243</v>
      </c>
      <c r="T58" s="1">
        <f>I58</f>
        <v>23</v>
      </c>
      <c r="U58" s="1">
        <f>O58</f>
        <v>688</v>
      </c>
      <c r="V58" s="1">
        <f>K58</f>
        <v>8000000</v>
      </c>
      <c r="W58" s="1">
        <f>IF(OR(R58=1,R58=12, R58=11),1,0)</f>
        <v>0</v>
      </c>
      <c r="X58" s="1">
        <f>IF(OR(R58=5, R58=6,R58=7),1,0)</f>
        <v>1</v>
      </c>
      <c r="Y58" s="1">
        <f>IF(OR(B58="Action",C58="Action", D58="Action",E58="Action",F58="Action",G58="Action"),1,0)</f>
        <v>0</v>
      </c>
      <c r="Z58" s="1">
        <f>IF(OR($B58="Comedy",$C58="Comedy",$D58="Comedy",$E58="Comedy",$F58="Comedy",$G58="Comedy"),1,0)</f>
        <v>1</v>
      </c>
      <c r="AA58" s="1">
        <f>IF(OR($B58="Drama",$C58="Drama",$D58="Drama",$E58="Drama",$F58="Drama",$G58="Drama"),1,0)</f>
        <v>0</v>
      </c>
      <c r="AB58" s="1">
        <f>IF(OR($B58="Documentary",$C58="Documentary",$D58="Documentary",$E58="Documentary",$F58="Documentary",$G58="Documentary"),1,0)</f>
        <v>0</v>
      </c>
      <c r="AC58" s="1">
        <f>IF(OR($B58="Romance",$C58="Romance",$D58="Romance",$E58="Romance",$F58="Romance",$G58="Romance"),1,0)</f>
        <v>0</v>
      </c>
      <c r="AD58" s="1">
        <f>IF(OR($B58="Family",$C58="Family",$D58="Family",$E58="Family",$F58="Family",$G58="Family"),1,0)</f>
        <v>0</v>
      </c>
      <c r="AE58" s="1">
        <f>IF($J58="PG",1,0)</f>
        <v>0</v>
      </c>
      <c r="AF58" s="1">
        <f>IF($J58="PG-13",1,0)</f>
        <v>1</v>
      </c>
      <c r="AG58" s="1">
        <f>IF($J58="R",1,0)</f>
        <v>0</v>
      </c>
      <c r="AH58" s="1">
        <f>IF($J58="Non-US",1,0)</f>
        <v>0</v>
      </c>
    </row>
    <row r="59" spans="1:34" x14ac:dyDescent="0.25">
      <c r="A59" s="4" t="s">
        <v>524</v>
      </c>
      <c r="B59" s="4" t="s">
        <v>25</v>
      </c>
      <c r="C59" s="4" t="s">
        <v>13</v>
      </c>
      <c r="D59" s="4" t="s">
        <v>24</v>
      </c>
      <c r="E59" s="4" t="s">
        <v>38</v>
      </c>
      <c r="F59" s="4"/>
      <c r="G59" s="4"/>
      <c r="H59" s="4" t="s">
        <v>93</v>
      </c>
      <c r="I59">
        <v>65</v>
      </c>
      <c r="J59" s="4" t="s">
        <v>17</v>
      </c>
      <c r="K59">
        <v>36000000</v>
      </c>
      <c r="L59" s="4" t="s">
        <v>503</v>
      </c>
      <c r="M59" s="4" t="s">
        <v>390</v>
      </c>
      <c r="N59">
        <v>4</v>
      </c>
      <c r="O59">
        <v>750</v>
      </c>
      <c r="P59">
        <v>2962465</v>
      </c>
      <c r="Q59" s="3">
        <v>36553</v>
      </c>
      <c r="R59">
        <f>MONTH(Q59)</f>
        <v>1</v>
      </c>
      <c r="S59" s="2">
        <v>1800025</v>
      </c>
      <c r="T59" s="1">
        <f>I59</f>
        <v>65</v>
      </c>
      <c r="U59" s="1">
        <f>O59</f>
        <v>750</v>
      </c>
      <c r="V59" s="1">
        <f>K59</f>
        <v>36000000</v>
      </c>
      <c r="W59" s="1">
        <f>IF(OR(R59=1,R59=12, R59=11),1,0)</f>
        <v>1</v>
      </c>
      <c r="X59" s="1">
        <f>IF(OR(R59=5, R59=6,R59=7),1,0)</f>
        <v>0</v>
      </c>
      <c r="Y59" s="1">
        <f>IF(OR(B59="Action",C59="Action", D59="Action",E59="Action",F59="Action",G59="Action"),1,0)</f>
        <v>0</v>
      </c>
      <c r="Z59" s="1">
        <f>IF(OR($B59="Comedy",$C59="Comedy",$D59="Comedy",$E59="Comedy",$F59="Comedy",$G59="Comedy"),1,0)</f>
        <v>1</v>
      </c>
      <c r="AA59" s="1">
        <f>IF(OR($B59="Drama",$C59="Drama",$D59="Drama",$E59="Drama",$F59="Drama",$G59="Drama"),1,0)</f>
        <v>1</v>
      </c>
      <c r="AB59" s="1">
        <f>IF(OR($B59="Documentary",$C59="Documentary",$D59="Documentary",$E59="Documentary",$F59="Documentary",$G59="Documentary"),1,0)</f>
        <v>0</v>
      </c>
      <c r="AC59" s="1">
        <f>IF(OR($B59="Romance",$C59="Romance",$D59="Romance",$E59="Romance",$F59="Romance",$G59="Romance"),1,0)</f>
        <v>1</v>
      </c>
      <c r="AD59" s="1">
        <f>IF(OR($B59="Family",$C59="Family",$D59="Family",$E59="Family",$F59="Family",$G59="Family"),1,0)</f>
        <v>0</v>
      </c>
      <c r="AE59" s="1">
        <f>IF($J59="PG",1,0)</f>
        <v>0</v>
      </c>
      <c r="AF59" s="1">
        <f>IF($J59="PG-13",1,0)</f>
        <v>0</v>
      </c>
      <c r="AG59" s="1">
        <f>IF($J59="R",1,0)</f>
        <v>1</v>
      </c>
      <c r="AH59" s="1">
        <f>IF($J59="Non-US",1,0)</f>
        <v>0</v>
      </c>
    </row>
    <row r="60" spans="1:34" x14ac:dyDescent="0.25">
      <c r="A60" s="4" t="s">
        <v>482</v>
      </c>
      <c r="B60" s="4" t="s">
        <v>24</v>
      </c>
      <c r="C60" s="4" t="s">
        <v>70</v>
      </c>
      <c r="D60" s="4"/>
      <c r="E60" s="4"/>
      <c r="F60" s="4"/>
      <c r="G60" s="4"/>
      <c r="H60" s="4" t="s">
        <v>66</v>
      </c>
      <c r="I60">
        <v>53</v>
      </c>
      <c r="J60" s="4" t="s">
        <v>12</v>
      </c>
      <c r="K60">
        <v>10000000</v>
      </c>
      <c r="L60" s="4" t="s">
        <v>65</v>
      </c>
      <c r="M60" s="4" t="s">
        <v>65</v>
      </c>
      <c r="N60">
        <v>3</v>
      </c>
      <c r="O60">
        <v>802</v>
      </c>
      <c r="P60">
        <v>3208609</v>
      </c>
      <c r="Q60" s="3">
        <v>36616</v>
      </c>
      <c r="R60">
        <f>MONTH(Q60)</f>
        <v>3</v>
      </c>
      <c r="S60" s="2">
        <v>2004734</v>
      </c>
      <c r="T60" s="1">
        <f>I60</f>
        <v>53</v>
      </c>
      <c r="U60" s="1">
        <f>O60</f>
        <v>802</v>
      </c>
      <c r="V60" s="1">
        <f>K60</f>
        <v>10000000</v>
      </c>
      <c r="W60" s="1">
        <f>IF(OR(R60=1,R60=12, R60=11),1,0)</f>
        <v>0</v>
      </c>
      <c r="X60" s="1">
        <f>IF(OR(R60=5, R60=6,R60=7),1,0)</f>
        <v>0</v>
      </c>
      <c r="Y60" s="1">
        <f>IF(OR(B60="Action",C60="Action", D60="Action",E60="Action",F60="Action",G60="Action"),1,0)</f>
        <v>0</v>
      </c>
      <c r="Z60" s="1">
        <f>IF(OR($B60="Comedy",$C60="Comedy",$D60="Comedy",$E60="Comedy",$F60="Comedy",$G60="Comedy"),1,0)</f>
        <v>0</v>
      </c>
      <c r="AA60" s="1">
        <f>IF(OR($B60="Drama",$C60="Drama",$D60="Drama",$E60="Drama",$F60="Drama",$G60="Drama"),1,0)</f>
        <v>1</v>
      </c>
      <c r="AB60" s="1">
        <f>IF(OR($B60="Documentary",$C60="Documentary",$D60="Documentary",$E60="Documentary",$F60="Documentary",$G60="Documentary"),1,0)</f>
        <v>0</v>
      </c>
      <c r="AC60" s="1">
        <f>IF(OR($B60="Romance",$C60="Romance",$D60="Romance",$E60="Romance",$F60="Romance",$G60="Romance"),1,0)</f>
        <v>0</v>
      </c>
      <c r="AD60" s="1">
        <f>IF(OR($B60="Family",$C60="Family",$D60="Family",$E60="Family",$F60="Family",$G60="Family"),1,0)</f>
        <v>0</v>
      </c>
      <c r="AE60" s="1">
        <f>IF($J60="PG",1,0)</f>
        <v>0</v>
      </c>
      <c r="AF60" s="1">
        <f>IF($J60="PG-13",1,0)</f>
        <v>1</v>
      </c>
      <c r="AG60" s="1">
        <f>IF($J60="R",1,0)</f>
        <v>0</v>
      </c>
      <c r="AH60" s="1">
        <f>IF($J60="Non-US",1,0)</f>
        <v>0</v>
      </c>
    </row>
    <row r="61" spans="1:34" x14ac:dyDescent="0.25">
      <c r="A61" s="4" t="s">
        <v>426</v>
      </c>
      <c r="B61" s="4" t="s">
        <v>13</v>
      </c>
      <c r="C61" s="4" t="s">
        <v>19</v>
      </c>
      <c r="D61" s="4"/>
      <c r="E61" s="4"/>
      <c r="F61" s="4"/>
      <c r="G61" s="4"/>
      <c r="H61" s="4" t="s">
        <v>425</v>
      </c>
      <c r="I61">
        <v>131</v>
      </c>
      <c r="J61" s="4" t="s">
        <v>2</v>
      </c>
      <c r="K61">
        <v>18000000</v>
      </c>
      <c r="L61" s="4" t="s">
        <v>49</v>
      </c>
      <c r="M61" s="4" t="s">
        <v>10</v>
      </c>
      <c r="N61">
        <v>14</v>
      </c>
      <c r="O61">
        <v>865</v>
      </c>
      <c r="P61">
        <v>17265238</v>
      </c>
      <c r="Q61" s="3">
        <v>36665</v>
      </c>
      <c r="R61">
        <f>MONTH(Q61)</f>
        <v>5</v>
      </c>
      <c r="S61" s="2">
        <v>5003719</v>
      </c>
      <c r="T61" s="1">
        <f>I61</f>
        <v>131</v>
      </c>
      <c r="U61" s="1">
        <f>O61</f>
        <v>865</v>
      </c>
      <c r="V61" s="1">
        <f>K61</f>
        <v>18000000</v>
      </c>
      <c r="W61" s="1">
        <f>IF(OR(R61=1,R61=12, R61=11),1,0)</f>
        <v>0</v>
      </c>
      <c r="X61" s="1">
        <f>IF(OR(R61=5, R61=6,R61=7),1,0)</f>
        <v>1</v>
      </c>
      <c r="Y61" s="1">
        <f>IF(OR(B61="Action",C61="Action", D61="Action",E61="Action",F61="Action",G61="Action"),1,0)</f>
        <v>0</v>
      </c>
      <c r="Z61" s="1">
        <f>IF(OR($B61="Comedy",$C61="Comedy",$D61="Comedy",$E61="Comedy",$F61="Comedy",$G61="Comedy"),1,0)</f>
        <v>1</v>
      </c>
      <c r="AA61" s="1">
        <f>IF(OR($B61="Drama",$C61="Drama",$D61="Drama",$E61="Drama",$F61="Drama",$G61="Drama"),1,0)</f>
        <v>0</v>
      </c>
      <c r="AB61" s="1">
        <f>IF(OR($B61="Documentary",$C61="Documentary",$D61="Documentary",$E61="Documentary",$F61="Documentary",$G61="Documentary"),1,0)</f>
        <v>0</v>
      </c>
      <c r="AC61" s="1">
        <f>IF(OR($B61="Romance",$C61="Romance",$D61="Romance",$E61="Romance",$F61="Romance",$G61="Romance"),1,0)</f>
        <v>0</v>
      </c>
      <c r="AD61" s="1">
        <f>IF(OR($B61="Family",$C61="Family",$D61="Family",$E61="Family",$F61="Family",$G61="Family"),1,0)</f>
        <v>0</v>
      </c>
      <c r="AE61" s="1">
        <f>IF($J61="PG",1,0)</f>
        <v>1</v>
      </c>
      <c r="AF61" s="1">
        <f>IF($J61="PG-13",1,0)</f>
        <v>0</v>
      </c>
      <c r="AG61" s="1">
        <f>IF($J61="R",1,0)</f>
        <v>0</v>
      </c>
      <c r="AH61" s="1">
        <f>IF($J61="Non-US",1,0)</f>
        <v>0</v>
      </c>
    </row>
    <row r="62" spans="1:34" x14ac:dyDescent="0.25">
      <c r="A62" s="4" t="s">
        <v>180</v>
      </c>
      <c r="B62" s="4" t="s">
        <v>4</v>
      </c>
      <c r="C62" s="4" t="s">
        <v>24</v>
      </c>
      <c r="D62" s="4" t="s">
        <v>5</v>
      </c>
      <c r="E62" s="4" t="s">
        <v>20</v>
      </c>
      <c r="F62" s="4"/>
      <c r="G62" s="4"/>
      <c r="H62" s="4" t="s">
        <v>169</v>
      </c>
      <c r="I62">
        <v>44</v>
      </c>
      <c r="J62" s="4" t="s">
        <v>12</v>
      </c>
      <c r="K62">
        <v>17400000</v>
      </c>
      <c r="L62" s="4" t="s">
        <v>179</v>
      </c>
      <c r="M62" s="4" t="s">
        <v>178</v>
      </c>
      <c r="N62">
        <v>5</v>
      </c>
      <c r="O62">
        <v>867</v>
      </c>
      <c r="P62">
        <v>4050642</v>
      </c>
      <c r="Q62" s="3">
        <v>36924</v>
      </c>
      <c r="R62">
        <f>MONTH(Q62)</f>
        <v>2</v>
      </c>
      <c r="S62" s="2">
        <v>2520390</v>
      </c>
      <c r="T62" s="1">
        <f>I62</f>
        <v>44</v>
      </c>
      <c r="U62" s="1">
        <f>O62</f>
        <v>867</v>
      </c>
      <c r="V62" s="1">
        <f>K62</f>
        <v>17400000</v>
      </c>
      <c r="W62" s="1">
        <f>IF(OR(R62=1,R62=12, R62=11),1,0)</f>
        <v>0</v>
      </c>
      <c r="X62" s="1">
        <f>IF(OR(R62=5, R62=6,R62=7),1,0)</f>
        <v>0</v>
      </c>
      <c r="Y62" s="1">
        <f>IF(OR(B62="Action",C62="Action", D62="Action",E62="Action",F62="Action",G62="Action"),1,0)</f>
        <v>1</v>
      </c>
      <c r="Z62" s="1">
        <f>IF(OR($B62="Comedy",$C62="Comedy",$D62="Comedy",$E62="Comedy",$F62="Comedy",$G62="Comedy"),1,0)</f>
        <v>0</v>
      </c>
      <c r="AA62" s="1">
        <f>IF(OR($B62="Drama",$C62="Drama",$D62="Drama",$E62="Drama",$F62="Drama",$G62="Drama"),1,0)</f>
        <v>1</v>
      </c>
      <c r="AB62" s="1">
        <f>IF(OR($B62="Documentary",$C62="Documentary",$D62="Documentary",$E62="Documentary",$F62="Documentary",$G62="Documentary"),1,0)</f>
        <v>0</v>
      </c>
      <c r="AC62" s="1">
        <f>IF(OR($B62="Romance",$C62="Romance",$D62="Romance",$E62="Romance",$F62="Romance",$G62="Romance"),1,0)</f>
        <v>0</v>
      </c>
      <c r="AD62" s="1">
        <f>IF(OR($B62="Family",$C62="Family",$D62="Family",$E62="Family",$F62="Family",$G62="Family"),1,0)</f>
        <v>0</v>
      </c>
      <c r="AE62" s="1">
        <f>IF($J62="PG",1,0)</f>
        <v>0</v>
      </c>
      <c r="AF62" s="1">
        <f>IF($J62="PG-13",1,0)</f>
        <v>1</v>
      </c>
      <c r="AG62" s="1">
        <f>IF($J62="R",1,0)</f>
        <v>0</v>
      </c>
      <c r="AH62" s="1">
        <f>IF($J62="Non-US",1,0)</f>
        <v>0</v>
      </c>
    </row>
    <row r="63" spans="1:34" x14ac:dyDescent="0.25">
      <c r="A63" s="4" t="s">
        <v>328</v>
      </c>
      <c r="B63" s="4" t="s">
        <v>13</v>
      </c>
      <c r="C63" s="4" t="s">
        <v>38</v>
      </c>
      <c r="D63" s="4"/>
      <c r="E63" s="4"/>
      <c r="F63" s="4"/>
      <c r="G63" s="4"/>
      <c r="H63" s="4" t="s">
        <v>81</v>
      </c>
      <c r="I63">
        <v>74</v>
      </c>
      <c r="J63" s="4" t="s">
        <v>17</v>
      </c>
      <c r="K63">
        <v>8000000</v>
      </c>
      <c r="L63" s="4" t="s">
        <v>95</v>
      </c>
      <c r="M63" s="4" t="s">
        <v>95</v>
      </c>
      <c r="N63">
        <v>5</v>
      </c>
      <c r="O63">
        <v>1085</v>
      </c>
      <c r="P63">
        <v>4946227</v>
      </c>
      <c r="Q63" s="3">
        <v>36791</v>
      </c>
      <c r="R63">
        <f>MONTH(Q63)</f>
        <v>9</v>
      </c>
      <c r="S63" s="2">
        <v>2652454</v>
      </c>
      <c r="T63" s="1">
        <f>I63</f>
        <v>74</v>
      </c>
      <c r="U63" s="1">
        <f>O63</f>
        <v>1085</v>
      </c>
      <c r="V63" s="1">
        <f>K63</f>
        <v>8000000</v>
      </c>
      <c r="W63" s="1">
        <f>IF(OR(R63=1,R63=12, R63=11),1,0)</f>
        <v>0</v>
      </c>
      <c r="X63" s="1">
        <f>IF(OR(R63=5, R63=6,R63=7),1,0)</f>
        <v>0</v>
      </c>
      <c r="Y63" s="1">
        <f>IF(OR(B63="Action",C63="Action", D63="Action",E63="Action",F63="Action",G63="Action"),1,0)</f>
        <v>0</v>
      </c>
      <c r="Z63" s="1">
        <f>IF(OR($B63="Comedy",$C63="Comedy",$D63="Comedy",$E63="Comedy",$F63="Comedy",$G63="Comedy"),1,0)</f>
        <v>1</v>
      </c>
      <c r="AA63" s="1">
        <f>IF(OR($B63="Drama",$C63="Drama",$D63="Drama",$E63="Drama",$F63="Drama",$G63="Drama"),1,0)</f>
        <v>0</v>
      </c>
      <c r="AB63" s="1">
        <f>IF(OR($B63="Documentary",$C63="Documentary",$D63="Documentary",$E63="Documentary",$F63="Documentary",$G63="Documentary"),1,0)</f>
        <v>0</v>
      </c>
      <c r="AC63" s="1">
        <f>IF(OR($B63="Romance",$C63="Romance",$D63="Romance",$E63="Romance",$F63="Romance",$G63="Romance"),1,0)</f>
        <v>1</v>
      </c>
      <c r="AD63" s="1">
        <f>IF(OR($B63="Family",$C63="Family",$D63="Family",$E63="Family",$F63="Family",$G63="Family"),1,0)</f>
        <v>0</v>
      </c>
      <c r="AE63" s="1">
        <f>IF($J63="PG",1,0)</f>
        <v>0</v>
      </c>
      <c r="AF63" s="1">
        <f>IF($J63="PG-13",1,0)</f>
        <v>0</v>
      </c>
      <c r="AG63" s="1">
        <f>IF($J63="R",1,0)</f>
        <v>1</v>
      </c>
      <c r="AH63" s="1">
        <f>IF($J63="Non-US",1,0)</f>
        <v>0</v>
      </c>
    </row>
    <row r="64" spans="1:34" x14ac:dyDescent="0.25">
      <c r="A64" s="4" t="s">
        <v>96</v>
      </c>
      <c r="B64" s="4" t="s">
        <v>13</v>
      </c>
      <c r="C64" s="4"/>
      <c r="D64" s="4"/>
      <c r="E64" s="4"/>
      <c r="F64" s="4"/>
      <c r="G64" s="4"/>
      <c r="H64" s="4" t="s">
        <v>32</v>
      </c>
      <c r="I64">
        <v>35</v>
      </c>
      <c r="J64" s="4" t="s">
        <v>2</v>
      </c>
      <c r="K64">
        <v>7000000</v>
      </c>
      <c r="L64" s="4" t="s">
        <v>95</v>
      </c>
      <c r="M64" s="4" t="s">
        <v>95</v>
      </c>
      <c r="N64">
        <v>14</v>
      </c>
      <c r="O64">
        <v>1101</v>
      </c>
      <c r="P64">
        <v>23116341</v>
      </c>
      <c r="Q64" s="3">
        <v>36992</v>
      </c>
      <c r="R64">
        <f>MONTH(Q64)</f>
        <v>4</v>
      </c>
      <c r="S64" s="2">
        <v>2152431</v>
      </c>
      <c r="T64" s="1">
        <f>I64</f>
        <v>35</v>
      </c>
      <c r="U64" s="1">
        <f>O64</f>
        <v>1101</v>
      </c>
      <c r="V64" s="1">
        <f>K64</f>
        <v>7000000</v>
      </c>
      <c r="W64" s="1">
        <f>IF(OR(R64=1,R64=12, R64=11),1,0)</f>
        <v>0</v>
      </c>
      <c r="X64" s="1">
        <f>IF(OR(R64=5, R64=6,R64=7),1,0)</f>
        <v>0</v>
      </c>
      <c r="Y64" s="1">
        <f>IF(OR(B64="Action",C64="Action", D64="Action",E64="Action",F64="Action",G64="Action"),1,0)</f>
        <v>0</v>
      </c>
      <c r="Z64" s="1">
        <f>IF(OR($B64="Comedy",$C64="Comedy",$D64="Comedy",$E64="Comedy",$F64="Comedy",$G64="Comedy"),1,0)</f>
        <v>1</v>
      </c>
      <c r="AA64" s="1">
        <f>IF(OR($B64="Drama",$C64="Drama",$D64="Drama",$E64="Drama",$F64="Drama",$G64="Drama"),1,0)</f>
        <v>0</v>
      </c>
      <c r="AB64" s="1">
        <f>IF(OR($B64="Documentary",$C64="Documentary",$D64="Documentary",$E64="Documentary",$F64="Documentary",$G64="Documentary"),1,0)</f>
        <v>0</v>
      </c>
      <c r="AC64" s="1">
        <f>IF(OR($B64="Romance",$C64="Romance",$D64="Romance",$E64="Romance",$F64="Romance",$G64="Romance"),1,0)</f>
        <v>0</v>
      </c>
      <c r="AD64" s="1">
        <f>IF(OR($B64="Family",$C64="Family",$D64="Family",$E64="Family",$F64="Family",$G64="Family"),1,0)</f>
        <v>0</v>
      </c>
      <c r="AE64" s="1">
        <f>IF($J64="PG",1,0)</f>
        <v>1</v>
      </c>
      <c r="AF64" s="1">
        <f>IF($J64="PG-13",1,0)</f>
        <v>0</v>
      </c>
      <c r="AG64" s="1">
        <f>IF($J64="R",1,0)</f>
        <v>0</v>
      </c>
      <c r="AH64" s="1">
        <f>IF($J64="Non-US",1,0)</f>
        <v>0</v>
      </c>
    </row>
    <row r="65" spans="1:34" x14ac:dyDescent="0.25">
      <c r="A65" s="4" t="s">
        <v>535</v>
      </c>
      <c r="B65" s="4" t="s">
        <v>13</v>
      </c>
      <c r="C65" s="4"/>
      <c r="D65" s="4"/>
      <c r="E65" s="4"/>
      <c r="F65" s="4"/>
      <c r="G65" s="4"/>
      <c r="H65" s="4" t="s">
        <v>93</v>
      </c>
      <c r="I65">
        <v>68</v>
      </c>
      <c r="J65" s="4" t="s">
        <v>17</v>
      </c>
      <c r="K65">
        <v>9500000</v>
      </c>
      <c r="L65" s="4" t="s">
        <v>534</v>
      </c>
      <c r="M65" s="4" t="s">
        <v>65</v>
      </c>
      <c r="N65">
        <v>18</v>
      </c>
      <c r="O65">
        <v>1103</v>
      </c>
      <c r="P65">
        <v>57121511</v>
      </c>
      <c r="Q65" s="3">
        <v>36537</v>
      </c>
      <c r="R65">
        <f>MONTH(Q65)</f>
        <v>1</v>
      </c>
      <c r="S65" s="2">
        <v>4560230</v>
      </c>
      <c r="T65" s="1">
        <f>I65</f>
        <v>68</v>
      </c>
      <c r="U65" s="1">
        <f>O65</f>
        <v>1103</v>
      </c>
      <c r="V65" s="1">
        <f>K65</f>
        <v>9500000</v>
      </c>
      <c r="W65" s="1">
        <f>IF(OR(R65=1,R65=12, R65=11),1,0)</f>
        <v>1</v>
      </c>
      <c r="X65" s="1">
        <f>IF(OR(R65=5, R65=6,R65=7),1,0)</f>
        <v>0</v>
      </c>
      <c r="Y65" s="1">
        <f>IF(OR(B65="Action",C65="Action", D65="Action",E65="Action",F65="Action",G65="Action"),1,0)</f>
        <v>0</v>
      </c>
      <c r="Z65" s="1">
        <f>IF(OR($B65="Comedy",$C65="Comedy",$D65="Comedy",$E65="Comedy",$F65="Comedy",$G65="Comedy"),1,0)</f>
        <v>1</v>
      </c>
      <c r="AA65" s="1">
        <f>IF(OR($B65="Drama",$C65="Drama",$D65="Drama",$E65="Drama",$F65="Drama",$G65="Drama"),1,0)</f>
        <v>0</v>
      </c>
      <c r="AB65" s="1">
        <f>IF(OR($B65="Documentary",$C65="Documentary",$D65="Documentary",$E65="Documentary",$F65="Documentary",$G65="Documentary"),1,0)</f>
        <v>0</v>
      </c>
      <c r="AC65" s="1">
        <f>IF(OR($B65="Romance",$C65="Romance",$D65="Romance",$E65="Romance",$F65="Romance",$G65="Romance"),1,0)</f>
        <v>0</v>
      </c>
      <c r="AD65" s="1">
        <f>IF(OR($B65="Family",$C65="Family",$D65="Family",$E65="Family",$F65="Family",$G65="Family"),1,0)</f>
        <v>0</v>
      </c>
      <c r="AE65" s="1">
        <f>IF($J65="PG",1,0)</f>
        <v>0</v>
      </c>
      <c r="AF65" s="1">
        <f>IF($J65="PG-13",1,0)</f>
        <v>0</v>
      </c>
      <c r="AG65" s="1">
        <f>IF($J65="R",1,0)</f>
        <v>1</v>
      </c>
      <c r="AH65" s="1">
        <f>IF($J65="Non-US",1,0)</f>
        <v>0</v>
      </c>
    </row>
    <row r="66" spans="1:34" x14ac:dyDescent="0.25">
      <c r="A66" s="4" t="s">
        <v>479</v>
      </c>
      <c r="B66" s="4" t="s">
        <v>38</v>
      </c>
      <c r="C66" s="4" t="s">
        <v>13</v>
      </c>
      <c r="D66" s="4" t="s">
        <v>24</v>
      </c>
      <c r="E66" s="4" t="s">
        <v>91</v>
      </c>
      <c r="F66" s="4"/>
      <c r="G66" s="4"/>
      <c r="H66" s="4" t="s">
        <v>478</v>
      </c>
      <c r="I66">
        <v>210</v>
      </c>
      <c r="J66" s="4" t="s">
        <v>17</v>
      </c>
      <c r="K66">
        <v>20000000</v>
      </c>
      <c r="L66" s="4" t="s">
        <v>477</v>
      </c>
      <c r="M66" s="4" t="s">
        <v>0</v>
      </c>
      <c r="N66">
        <v>20</v>
      </c>
      <c r="O66">
        <v>1183</v>
      </c>
      <c r="P66">
        <v>27147463</v>
      </c>
      <c r="Q66" s="3">
        <v>36616</v>
      </c>
      <c r="R66">
        <f>MONTH(Q66)</f>
        <v>3</v>
      </c>
      <c r="S66" s="2">
        <v>8548884</v>
      </c>
      <c r="T66" s="1">
        <f>I66</f>
        <v>210</v>
      </c>
      <c r="U66" s="1">
        <f>O66</f>
        <v>1183</v>
      </c>
      <c r="V66" s="1">
        <f>K66</f>
        <v>20000000</v>
      </c>
      <c r="W66" s="1">
        <f>IF(OR(R66=1,R66=12, R66=11),1,0)</f>
        <v>0</v>
      </c>
      <c r="X66" s="1">
        <f>IF(OR(R66=5, R66=6,R66=7),1,0)</f>
        <v>0</v>
      </c>
      <c r="Y66" s="1">
        <f>IF(OR(B66="Action",C66="Action", D66="Action",E66="Action",F66="Action",G66="Action"),1,0)</f>
        <v>0</v>
      </c>
      <c r="Z66" s="1">
        <f>IF(OR($B66="Comedy",$C66="Comedy",$D66="Comedy",$E66="Comedy",$F66="Comedy",$G66="Comedy"),1,0)</f>
        <v>1</v>
      </c>
      <c r="AA66" s="1">
        <f>IF(OR($B66="Drama",$C66="Drama",$D66="Drama",$E66="Drama",$F66="Drama",$G66="Drama"),1,0)</f>
        <v>1</v>
      </c>
      <c r="AB66" s="1">
        <f>IF(OR($B66="Documentary",$C66="Documentary",$D66="Documentary",$E66="Documentary",$F66="Documentary",$G66="Documentary"),1,0)</f>
        <v>0</v>
      </c>
      <c r="AC66" s="1">
        <f>IF(OR($B66="Romance",$C66="Romance",$D66="Romance",$E66="Romance",$F66="Romance",$G66="Romance"),1,0)</f>
        <v>1</v>
      </c>
      <c r="AD66" s="1">
        <f>IF(OR($B66="Family",$C66="Family",$D66="Family",$E66="Family",$F66="Family",$G66="Family"),1,0)</f>
        <v>0</v>
      </c>
      <c r="AE66" s="1">
        <f>IF($J66="PG",1,0)</f>
        <v>0</v>
      </c>
      <c r="AF66" s="1">
        <f>IF($J66="PG-13",1,0)</f>
        <v>0</v>
      </c>
      <c r="AG66" s="1">
        <f>IF($J66="R",1,0)</f>
        <v>1</v>
      </c>
      <c r="AH66" s="1">
        <f>IF($J66="Non-US",1,0)</f>
        <v>0</v>
      </c>
    </row>
    <row r="67" spans="1:34" x14ac:dyDescent="0.25">
      <c r="A67" s="4" t="s">
        <v>470</v>
      </c>
      <c r="B67" s="4" t="s">
        <v>13</v>
      </c>
      <c r="C67" s="4" t="s">
        <v>19</v>
      </c>
      <c r="D67" s="4" t="s">
        <v>24</v>
      </c>
      <c r="E67" s="4" t="s">
        <v>60</v>
      </c>
      <c r="F67" s="4" t="s">
        <v>20</v>
      </c>
      <c r="G67" s="4"/>
      <c r="H67" s="4" t="s">
        <v>469</v>
      </c>
      <c r="I67">
        <v>255</v>
      </c>
      <c r="J67" s="4" t="s">
        <v>315</v>
      </c>
      <c r="K67">
        <v>8000000</v>
      </c>
      <c r="L67" s="4" t="s">
        <v>468</v>
      </c>
      <c r="M67" s="4" t="s">
        <v>143</v>
      </c>
      <c r="N67">
        <v>14</v>
      </c>
      <c r="O67">
        <v>1236</v>
      </c>
      <c r="P67">
        <v>15009309</v>
      </c>
      <c r="Q67" s="3">
        <v>36630</v>
      </c>
      <c r="R67">
        <f>MONTH(Q67)</f>
        <v>4</v>
      </c>
      <c r="S67" s="2">
        <v>7023025</v>
      </c>
      <c r="T67" s="1">
        <f>I67</f>
        <v>255</v>
      </c>
      <c r="U67" s="1">
        <f>O67</f>
        <v>1236</v>
      </c>
      <c r="V67" s="1">
        <f>K67</f>
        <v>8000000</v>
      </c>
      <c r="W67" s="1">
        <f>IF(OR(R67=1,R67=12, R67=11),1,0)</f>
        <v>0</v>
      </c>
      <c r="X67" s="1">
        <f>IF(OR(R67=5, R67=6,R67=7),1,0)</f>
        <v>0</v>
      </c>
      <c r="Y67" s="1">
        <f>IF(OR(B67="Action",C67="Action", D67="Action",E67="Action",F67="Action",G67="Action"),1,0)</f>
        <v>0</v>
      </c>
      <c r="Z67" s="1">
        <f>IF(OR($B67="Comedy",$C67="Comedy",$D67="Comedy",$E67="Comedy",$F67="Comedy",$G67="Comedy"),1,0)</f>
        <v>1</v>
      </c>
      <c r="AA67" s="1">
        <f>IF(OR($B67="Drama",$C67="Drama",$D67="Drama",$E67="Drama",$F67="Drama",$G67="Drama"),1,0)</f>
        <v>1</v>
      </c>
      <c r="AB67" s="1">
        <f>IF(OR($B67="Documentary",$C67="Documentary",$D67="Documentary",$E67="Documentary",$F67="Documentary",$G67="Documentary"),1,0)</f>
        <v>0</v>
      </c>
      <c r="AC67" s="1">
        <f>IF(OR($B67="Romance",$C67="Romance",$D67="Romance",$E67="Romance",$F67="Romance",$G67="Romance"),1,0)</f>
        <v>0</v>
      </c>
      <c r="AD67" s="1">
        <f>IF(OR($B67="Family",$C67="Family",$D67="Family",$E67="Family",$F67="Family",$G67="Family"),1,0)</f>
        <v>0</v>
      </c>
      <c r="AE67" s="1">
        <f>IF($J67="PG",1,0)</f>
        <v>0</v>
      </c>
      <c r="AF67" s="1">
        <f>IF($J67="PG-13",1,0)</f>
        <v>0</v>
      </c>
      <c r="AG67" s="1">
        <f>IF($J67="R",1,0)</f>
        <v>0</v>
      </c>
      <c r="AH67" s="1">
        <f>IF($J67="Non-US",1,0)</f>
        <v>0</v>
      </c>
    </row>
    <row r="68" spans="1:34" x14ac:dyDescent="0.25">
      <c r="A68" s="4" t="s">
        <v>458</v>
      </c>
      <c r="B68" s="4" t="s">
        <v>24</v>
      </c>
      <c r="C68" s="4" t="s">
        <v>38</v>
      </c>
      <c r="D68" s="4" t="s">
        <v>70</v>
      </c>
      <c r="E68" s="4"/>
      <c r="F68" s="4"/>
      <c r="G68" s="4"/>
      <c r="H68" s="4" t="s">
        <v>457</v>
      </c>
      <c r="I68">
        <v>76</v>
      </c>
      <c r="J68" s="4" t="s">
        <v>12</v>
      </c>
      <c r="K68">
        <v>15000000</v>
      </c>
      <c r="L68" s="4" t="s">
        <v>311</v>
      </c>
      <c r="M68" s="4" t="s">
        <v>65</v>
      </c>
      <c r="N68">
        <v>16</v>
      </c>
      <c r="O68">
        <v>1237</v>
      </c>
      <c r="P68">
        <v>27404557</v>
      </c>
      <c r="Q68" s="3">
        <v>36637</v>
      </c>
      <c r="R68">
        <f>MONTH(Q68)</f>
        <v>4</v>
      </c>
      <c r="S68" s="2">
        <v>10340276</v>
      </c>
      <c r="T68" s="1">
        <f>I68</f>
        <v>76</v>
      </c>
      <c r="U68" s="1">
        <f>O68</f>
        <v>1237</v>
      </c>
      <c r="V68" s="1">
        <f>K68</f>
        <v>15000000</v>
      </c>
      <c r="W68" s="1">
        <f>IF(OR(R68=1,R68=12, R68=11),1,0)</f>
        <v>0</v>
      </c>
      <c r="X68" s="1">
        <f>IF(OR(R68=5, R68=6,R68=7),1,0)</f>
        <v>0</v>
      </c>
      <c r="Y68" s="1">
        <f>IF(OR(B68="Action",C68="Action", D68="Action",E68="Action",F68="Action",G68="Action"),1,0)</f>
        <v>0</v>
      </c>
      <c r="Z68" s="1">
        <f>IF(OR($B68="Comedy",$C68="Comedy",$D68="Comedy",$E68="Comedy",$F68="Comedy",$G68="Comedy"),1,0)</f>
        <v>0</v>
      </c>
      <c r="AA68" s="1">
        <f>IF(OR($B68="Drama",$C68="Drama",$D68="Drama",$E68="Drama",$F68="Drama",$G68="Drama"),1,0)</f>
        <v>1</v>
      </c>
      <c r="AB68" s="1">
        <f>IF(OR($B68="Documentary",$C68="Documentary",$D68="Documentary",$E68="Documentary",$F68="Documentary",$G68="Documentary"),1,0)</f>
        <v>0</v>
      </c>
      <c r="AC68" s="1">
        <f>IF(OR($B68="Romance",$C68="Romance",$D68="Romance",$E68="Romance",$F68="Romance",$G68="Romance"),1,0)</f>
        <v>1</v>
      </c>
      <c r="AD68" s="1">
        <f>IF(OR($B68="Family",$C68="Family",$D68="Family",$E68="Family",$F68="Family",$G68="Family"),1,0)</f>
        <v>0</v>
      </c>
      <c r="AE68" s="1">
        <f>IF($J68="PG",1,0)</f>
        <v>0</v>
      </c>
      <c r="AF68" s="1">
        <f>IF($J68="PG-13",1,0)</f>
        <v>1</v>
      </c>
      <c r="AG68" s="1">
        <f>IF($J68="R",1,0)</f>
        <v>0</v>
      </c>
      <c r="AH68" s="1">
        <f>IF($J68="Non-US",1,0)</f>
        <v>0</v>
      </c>
    </row>
    <row r="69" spans="1:34" x14ac:dyDescent="0.25">
      <c r="A69" s="4" t="s">
        <v>188</v>
      </c>
      <c r="B69" s="4" t="s">
        <v>24</v>
      </c>
      <c r="C69" s="4" t="s">
        <v>19</v>
      </c>
      <c r="D69" s="4" t="s">
        <v>104</v>
      </c>
      <c r="E69" s="4" t="s">
        <v>20</v>
      </c>
      <c r="F69" s="4"/>
      <c r="G69" s="4"/>
      <c r="H69" s="4" t="s">
        <v>138</v>
      </c>
      <c r="I69">
        <v>143</v>
      </c>
      <c r="J69" s="4" t="s">
        <v>17</v>
      </c>
      <c r="K69">
        <v>45000000</v>
      </c>
      <c r="L69" s="4" t="s">
        <v>46</v>
      </c>
      <c r="M69" s="4" t="s">
        <v>45</v>
      </c>
      <c r="N69">
        <v>8</v>
      </c>
      <c r="O69">
        <v>1275</v>
      </c>
      <c r="P69">
        <v>19689083</v>
      </c>
      <c r="Q69" s="3">
        <v>36910</v>
      </c>
      <c r="R69">
        <f>MONTH(Q69)</f>
        <v>1</v>
      </c>
      <c r="S69" s="2">
        <v>7437045</v>
      </c>
      <c r="T69" s="1">
        <f>I69</f>
        <v>143</v>
      </c>
      <c r="U69" s="1">
        <f>O69</f>
        <v>1275</v>
      </c>
      <c r="V69" s="1">
        <f>K69</f>
        <v>45000000</v>
      </c>
      <c r="W69" s="1">
        <f>IF(OR(R69=1,R69=12, R69=11),1,0)</f>
        <v>1</v>
      </c>
      <c r="X69" s="1">
        <f>IF(OR(R69=5, R69=6,R69=7),1,0)</f>
        <v>0</v>
      </c>
      <c r="Y69" s="1">
        <f>IF(OR(B69="Action",C69="Action", D69="Action",E69="Action",F69="Action",G69="Action"),1,0)</f>
        <v>0</v>
      </c>
      <c r="Z69" s="1">
        <f>IF(OR($B69="Comedy",$C69="Comedy",$D69="Comedy",$E69="Comedy",$F69="Comedy",$G69="Comedy"),1,0)</f>
        <v>0</v>
      </c>
      <c r="AA69" s="1">
        <f>IF(OR($B69="Drama",$C69="Drama",$D69="Drama",$E69="Drama",$F69="Drama",$G69="Drama"),1,0)</f>
        <v>1</v>
      </c>
      <c r="AB69" s="1">
        <f>IF(OR($B69="Documentary",$C69="Documentary",$D69="Documentary",$E69="Documentary",$F69="Documentary",$G69="Documentary"),1,0)</f>
        <v>0</v>
      </c>
      <c r="AC69" s="1">
        <f>IF(OR($B69="Romance",$C69="Romance",$D69="Romance",$E69="Romance",$F69="Romance",$G69="Romance"),1,0)</f>
        <v>0</v>
      </c>
      <c r="AD69" s="1">
        <f>IF(OR($B69="Family",$C69="Family",$D69="Family",$E69="Family",$F69="Family",$G69="Family"),1,0)</f>
        <v>0</v>
      </c>
      <c r="AE69" s="1">
        <f>IF($J69="PG",1,0)</f>
        <v>0</v>
      </c>
      <c r="AF69" s="1">
        <f>IF($J69="PG-13",1,0)</f>
        <v>0</v>
      </c>
      <c r="AG69" s="1">
        <f>IF($J69="R",1,0)</f>
        <v>1</v>
      </c>
      <c r="AH69" s="1">
        <f>IF($J69="Non-US",1,0)</f>
        <v>0</v>
      </c>
    </row>
    <row r="70" spans="1:34" x14ac:dyDescent="0.25">
      <c r="A70" s="4" t="s">
        <v>511</v>
      </c>
      <c r="B70" s="4" t="s">
        <v>20</v>
      </c>
      <c r="C70" s="4" t="s">
        <v>24</v>
      </c>
      <c r="D70" s="4" t="s">
        <v>19</v>
      </c>
      <c r="E70" s="4"/>
      <c r="F70" s="4"/>
      <c r="G70" s="4"/>
      <c r="H70" s="4" t="s">
        <v>100</v>
      </c>
      <c r="I70">
        <v>141</v>
      </c>
      <c r="J70" s="4" t="s">
        <v>17</v>
      </c>
      <c r="K70">
        <v>9000000</v>
      </c>
      <c r="L70" s="4" t="s">
        <v>65</v>
      </c>
      <c r="M70" s="4" t="s">
        <v>510</v>
      </c>
      <c r="N70">
        <v>7</v>
      </c>
      <c r="O70">
        <v>1335</v>
      </c>
      <c r="P70">
        <v>16741836</v>
      </c>
      <c r="Q70" s="3">
        <v>36574</v>
      </c>
      <c r="R70">
        <f>MONTH(Q70)</f>
        <v>2</v>
      </c>
      <c r="S70" s="2">
        <v>7934602</v>
      </c>
      <c r="T70" s="1">
        <f>I70</f>
        <v>141</v>
      </c>
      <c r="U70" s="1">
        <f>O70</f>
        <v>1335</v>
      </c>
      <c r="V70" s="1">
        <f>K70</f>
        <v>9000000</v>
      </c>
      <c r="W70" s="1">
        <f>IF(OR(R70=1,R70=12, R70=11),1,0)</f>
        <v>0</v>
      </c>
      <c r="X70" s="1">
        <f>IF(OR(R70=5, R70=6,R70=7),1,0)</f>
        <v>0</v>
      </c>
      <c r="Y70" s="1">
        <f>IF(OR(B70="Action",C70="Action", D70="Action",E70="Action",F70="Action",G70="Action"),1,0)</f>
        <v>0</v>
      </c>
      <c r="Z70" s="1">
        <f>IF(OR($B70="Comedy",$C70="Comedy",$D70="Comedy",$E70="Comedy",$F70="Comedy",$G70="Comedy"),1,0)</f>
        <v>0</v>
      </c>
      <c r="AA70" s="1">
        <f>IF(OR($B70="Drama",$C70="Drama",$D70="Drama",$E70="Drama",$F70="Drama",$G70="Drama"),1,0)</f>
        <v>1</v>
      </c>
      <c r="AB70" s="1">
        <f>IF(OR($B70="Documentary",$C70="Documentary",$D70="Documentary",$E70="Documentary",$F70="Documentary",$G70="Documentary"),1,0)</f>
        <v>0</v>
      </c>
      <c r="AC70" s="1">
        <f>IF(OR($B70="Romance",$C70="Romance",$D70="Romance",$E70="Romance",$F70="Romance",$G70="Romance"),1,0)</f>
        <v>0</v>
      </c>
      <c r="AD70" s="1">
        <f>IF(OR($B70="Family",$C70="Family",$D70="Family",$E70="Family",$F70="Family",$G70="Family"),1,0)</f>
        <v>0</v>
      </c>
      <c r="AE70" s="1">
        <f>IF($J70="PG",1,0)</f>
        <v>0</v>
      </c>
      <c r="AF70" s="1">
        <f>IF($J70="PG-13",1,0)</f>
        <v>0</v>
      </c>
      <c r="AG70" s="1">
        <f>IF($J70="R",1,0)</f>
        <v>1</v>
      </c>
      <c r="AH70" s="1">
        <f>IF($J70="Non-US",1,0)</f>
        <v>0</v>
      </c>
    </row>
    <row r="71" spans="1:34" x14ac:dyDescent="0.25">
      <c r="A71" s="4" t="s">
        <v>294</v>
      </c>
      <c r="B71" s="4" t="s">
        <v>4</v>
      </c>
      <c r="C71" s="4" t="s">
        <v>13</v>
      </c>
      <c r="D71" s="4"/>
      <c r="E71" s="4"/>
      <c r="F71" s="4"/>
      <c r="G71" s="4"/>
      <c r="H71" s="4" t="s">
        <v>293</v>
      </c>
      <c r="I71">
        <v>71</v>
      </c>
      <c r="J71" s="4" t="s">
        <v>17</v>
      </c>
      <c r="K71">
        <v>2000000</v>
      </c>
      <c r="L71" s="4" t="s">
        <v>292</v>
      </c>
      <c r="M71" s="4" t="s">
        <v>118</v>
      </c>
      <c r="N71">
        <v>7</v>
      </c>
      <c r="O71">
        <v>1342</v>
      </c>
      <c r="P71">
        <v>11529566</v>
      </c>
      <c r="Q71" s="3">
        <v>36819</v>
      </c>
      <c r="R71">
        <f>MONTH(Q71)</f>
        <v>10</v>
      </c>
      <c r="S71" s="2">
        <v>4950371</v>
      </c>
      <c r="T71" s="1">
        <f>I71</f>
        <v>71</v>
      </c>
      <c r="U71" s="1">
        <f>O71</f>
        <v>1342</v>
      </c>
      <c r="V71" s="1">
        <f>K71</f>
        <v>2000000</v>
      </c>
      <c r="W71" s="1">
        <f>IF(OR(R71=1,R71=12, R71=11),1,0)</f>
        <v>0</v>
      </c>
      <c r="X71" s="1">
        <f>IF(OR(R71=5, R71=6,R71=7),1,0)</f>
        <v>0</v>
      </c>
      <c r="Y71" s="1">
        <f>IF(OR(B71="Action",C71="Action", D71="Action",E71="Action",F71="Action",G71="Action"),1,0)</f>
        <v>1</v>
      </c>
      <c r="Z71" s="1">
        <f>IF(OR($B71="Comedy",$C71="Comedy",$D71="Comedy",$E71="Comedy",$F71="Comedy",$G71="Comedy"),1,0)</f>
        <v>1</v>
      </c>
      <c r="AA71" s="1">
        <f>IF(OR($B71="Drama",$C71="Drama",$D71="Drama",$E71="Drama",$F71="Drama",$G71="Drama"),1,0)</f>
        <v>0</v>
      </c>
      <c r="AB71" s="1">
        <f>IF(OR($B71="Documentary",$C71="Documentary",$D71="Documentary",$E71="Documentary",$F71="Documentary",$G71="Documentary"),1,0)</f>
        <v>0</v>
      </c>
      <c r="AC71" s="1">
        <f>IF(OR($B71="Romance",$C71="Romance",$D71="Romance",$E71="Romance",$F71="Romance",$G71="Romance"),1,0)</f>
        <v>0</v>
      </c>
      <c r="AD71" s="1">
        <f>IF(OR($B71="Family",$C71="Family",$D71="Family",$E71="Family",$F71="Family",$G71="Family"),1,0)</f>
        <v>0</v>
      </c>
      <c r="AE71" s="1">
        <f>IF($J71="PG",1,0)</f>
        <v>0</v>
      </c>
      <c r="AF71" s="1">
        <f>IF($J71="PG-13",1,0)</f>
        <v>0</v>
      </c>
      <c r="AG71" s="1">
        <f>IF($J71="R",1,0)</f>
        <v>1</v>
      </c>
      <c r="AH71" s="1">
        <f>IF($J71="Non-US",1,0)</f>
        <v>0</v>
      </c>
    </row>
    <row r="72" spans="1:34" x14ac:dyDescent="0.25">
      <c r="A72" s="4" t="s">
        <v>135</v>
      </c>
      <c r="B72" s="4" t="s">
        <v>13</v>
      </c>
      <c r="C72" s="4" t="s">
        <v>24</v>
      </c>
      <c r="D72" s="4"/>
      <c r="E72" s="4"/>
      <c r="F72" s="4"/>
      <c r="G72" s="4"/>
      <c r="H72" s="4" t="s">
        <v>32</v>
      </c>
      <c r="I72">
        <v>52</v>
      </c>
      <c r="J72" s="4" t="s">
        <v>17</v>
      </c>
      <c r="K72">
        <v>6000000</v>
      </c>
      <c r="L72" s="4" t="s">
        <v>76</v>
      </c>
      <c r="M72" s="4" t="s">
        <v>76</v>
      </c>
      <c r="N72">
        <v>8</v>
      </c>
      <c r="O72">
        <v>1378</v>
      </c>
      <c r="P72">
        <v>27139034</v>
      </c>
      <c r="Q72" s="3">
        <v>36973</v>
      </c>
      <c r="R72">
        <f>MONTH(Q72)</f>
        <v>3</v>
      </c>
      <c r="S72" s="2">
        <v>12501608</v>
      </c>
      <c r="T72" s="1">
        <f>I72</f>
        <v>52</v>
      </c>
      <c r="U72" s="1">
        <f>O72</f>
        <v>1378</v>
      </c>
      <c r="V72" s="1">
        <f>K72</f>
        <v>6000000</v>
      </c>
      <c r="W72" s="1">
        <f>IF(OR(R72=1,R72=12, R72=11),1,0)</f>
        <v>0</v>
      </c>
      <c r="X72" s="1">
        <f>IF(OR(R72=5, R72=6,R72=7),1,0)</f>
        <v>0</v>
      </c>
      <c r="Y72" s="1">
        <f>IF(OR(B72="Action",C72="Action", D72="Action",E72="Action",F72="Action",G72="Action"),1,0)</f>
        <v>0</v>
      </c>
      <c r="Z72" s="1">
        <f>IF(OR($B72="Comedy",$C72="Comedy",$D72="Comedy",$E72="Comedy",$F72="Comedy",$G72="Comedy"),1,0)</f>
        <v>1</v>
      </c>
      <c r="AA72" s="1">
        <f>IF(OR($B72="Drama",$C72="Drama",$D72="Drama",$E72="Drama",$F72="Drama",$G72="Drama"),1,0)</f>
        <v>1</v>
      </c>
      <c r="AB72" s="1">
        <f>IF(OR($B72="Documentary",$C72="Documentary",$D72="Documentary",$E72="Documentary",$F72="Documentary",$G72="Documentary"),1,0)</f>
        <v>0</v>
      </c>
      <c r="AC72" s="1">
        <f>IF(OR($B72="Romance",$C72="Romance",$D72="Romance",$E72="Romance",$F72="Romance",$G72="Romance"),1,0)</f>
        <v>0</v>
      </c>
      <c r="AD72" s="1">
        <f>IF(OR($B72="Family",$C72="Family",$D72="Family",$E72="Family",$F72="Family",$G72="Family"),1,0)</f>
        <v>0</v>
      </c>
      <c r="AE72" s="1">
        <f>IF($J72="PG",1,0)</f>
        <v>0</v>
      </c>
      <c r="AF72" s="1">
        <f>IF($J72="PG-13",1,0)</f>
        <v>0</v>
      </c>
      <c r="AG72" s="1">
        <f>IF($J72="R",1,0)</f>
        <v>1</v>
      </c>
      <c r="AH72" s="1">
        <f>IF($J72="Non-US",1,0)</f>
        <v>0</v>
      </c>
    </row>
    <row r="73" spans="1:34" x14ac:dyDescent="0.25">
      <c r="A73" s="4" t="s">
        <v>338</v>
      </c>
      <c r="B73" s="4" t="s">
        <v>13</v>
      </c>
      <c r="C73" s="4" t="s">
        <v>20</v>
      </c>
      <c r="D73" s="4" t="s">
        <v>19</v>
      </c>
      <c r="E73" s="4" t="s">
        <v>24</v>
      </c>
      <c r="F73" s="4" t="s">
        <v>38</v>
      </c>
      <c r="G73" s="4"/>
      <c r="H73" s="4" t="s">
        <v>337</v>
      </c>
      <c r="I73">
        <v>175</v>
      </c>
      <c r="J73" s="4" t="s">
        <v>17</v>
      </c>
      <c r="K73">
        <v>24000000</v>
      </c>
      <c r="L73" s="4" t="s">
        <v>336</v>
      </c>
      <c r="M73" s="4" t="s">
        <v>303</v>
      </c>
      <c r="N73">
        <v>12</v>
      </c>
      <c r="O73">
        <v>1459</v>
      </c>
      <c r="P73">
        <v>25087503</v>
      </c>
      <c r="Q73" s="3">
        <v>36777</v>
      </c>
      <c r="R73">
        <f>MONTH(Q73)</f>
        <v>9</v>
      </c>
      <c r="S73" s="2">
        <v>8893781</v>
      </c>
      <c r="T73" s="1">
        <f>I73</f>
        <v>175</v>
      </c>
      <c r="U73" s="1">
        <f>O73</f>
        <v>1459</v>
      </c>
      <c r="V73" s="1">
        <f>K73</f>
        <v>24000000</v>
      </c>
      <c r="W73" s="1">
        <f>IF(OR(R73=1,R73=12, R73=11),1,0)</f>
        <v>0</v>
      </c>
      <c r="X73" s="1">
        <f>IF(OR(R73=5, R73=6,R73=7),1,0)</f>
        <v>0</v>
      </c>
      <c r="Y73" s="1">
        <f>IF(OR(B73="Action",C73="Action", D73="Action",E73="Action",F73="Action",G73="Action"),1,0)</f>
        <v>0</v>
      </c>
      <c r="Z73" s="1">
        <f>IF(OR($B73="Comedy",$C73="Comedy",$D73="Comedy",$E73="Comedy",$F73="Comedy",$G73="Comedy"),1,0)</f>
        <v>1</v>
      </c>
      <c r="AA73" s="1">
        <f>IF(OR($B73="Drama",$C73="Drama",$D73="Drama",$E73="Drama",$F73="Drama",$G73="Drama"),1,0)</f>
        <v>1</v>
      </c>
      <c r="AB73" s="1">
        <f>IF(OR($B73="Documentary",$C73="Documentary",$D73="Documentary",$E73="Documentary",$F73="Documentary",$G73="Documentary"),1,0)</f>
        <v>0</v>
      </c>
      <c r="AC73" s="1">
        <f>IF(OR($B73="Romance",$C73="Romance",$D73="Romance",$E73="Romance",$F73="Romance",$G73="Romance"),1,0)</f>
        <v>1</v>
      </c>
      <c r="AD73" s="1">
        <f>IF(OR($B73="Family",$C73="Family",$D73="Family",$E73="Family",$F73="Family",$G73="Family"),1,0)</f>
        <v>0</v>
      </c>
      <c r="AE73" s="1">
        <f>IF($J73="PG",1,0)</f>
        <v>0</v>
      </c>
      <c r="AF73" s="1">
        <f>IF($J73="PG-13",1,0)</f>
        <v>0</v>
      </c>
      <c r="AG73" s="1">
        <f>IF($J73="R",1,0)</f>
        <v>1</v>
      </c>
      <c r="AH73" s="1">
        <f>IF($J73="Non-US",1,0)</f>
        <v>0</v>
      </c>
    </row>
    <row r="74" spans="1:34" x14ac:dyDescent="0.25">
      <c r="A74" s="4" t="s">
        <v>199</v>
      </c>
      <c r="B74" s="4" t="s">
        <v>24</v>
      </c>
      <c r="C74" s="4" t="s">
        <v>198</v>
      </c>
      <c r="D74" s="4"/>
      <c r="E74" s="4"/>
      <c r="F74" s="4"/>
      <c r="G74" s="4"/>
      <c r="H74" s="4" t="s">
        <v>197</v>
      </c>
      <c r="I74">
        <v>91</v>
      </c>
      <c r="J74" s="4" t="s">
        <v>12</v>
      </c>
      <c r="K74">
        <v>45000000</v>
      </c>
      <c r="L74" s="4" t="s">
        <v>53</v>
      </c>
      <c r="M74" s="4" t="s">
        <v>86</v>
      </c>
      <c r="N74">
        <v>7</v>
      </c>
      <c r="O74">
        <v>1483</v>
      </c>
      <c r="P74">
        <v>15499292</v>
      </c>
      <c r="Q74" s="3">
        <v>36885</v>
      </c>
      <c r="R74">
        <f>MONTH(Q74)</f>
        <v>12</v>
      </c>
      <c r="S74" s="2">
        <v>4176466</v>
      </c>
      <c r="T74" s="1">
        <f>I74</f>
        <v>91</v>
      </c>
      <c r="U74" s="1">
        <f>O74</f>
        <v>1483</v>
      </c>
      <c r="V74" s="1">
        <f>K74</f>
        <v>45000000</v>
      </c>
      <c r="W74" s="1">
        <f>IF(OR(R74=1,R74=12, R74=11),1,0)</f>
        <v>1</v>
      </c>
      <c r="X74" s="1">
        <f>IF(OR(R74=5, R74=6,R74=7),1,0)</f>
        <v>0</v>
      </c>
      <c r="Y74" s="1">
        <f>IF(OR(B74="Action",C74="Action", D74="Action",E74="Action",F74="Action",G74="Action"),1,0)</f>
        <v>0</v>
      </c>
      <c r="Z74" s="1">
        <f>IF(OR($B74="Comedy",$C74="Comedy",$D74="Comedy",$E74="Comedy",$F74="Comedy",$G74="Comedy"),1,0)</f>
        <v>0</v>
      </c>
      <c r="AA74" s="1">
        <f>IF(OR($B74="Drama",$C74="Drama",$D74="Drama",$E74="Drama",$F74="Drama",$G74="Drama"),1,0)</f>
        <v>1</v>
      </c>
      <c r="AB74" s="1">
        <f>IF(OR($B74="Documentary",$C74="Documentary",$D74="Documentary",$E74="Documentary",$F74="Documentary",$G74="Documentary"),1,0)</f>
        <v>0</v>
      </c>
      <c r="AC74" s="1">
        <f>IF(OR($B74="Romance",$C74="Romance",$D74="Romance",$E74="Romance",$F74="Romance",$G74="Romance"),1,0)</f>
        <v>0</v>
      </c>
      <c r="AD74" s="1">
        <f>IF(OR($B74="Family",$C74="Family",$D74="Family",$E74="Family",$F74="Family",$G74="Family"),1,0)</f>
        <v>0</v>
      </c>
      <c r="AE74" s="1">
        <f>IF($J74="PG",1,0)</f>
        <v>0</v>
      </c>
      <c r="AF74" s="1">
        <f>IF($J74="PG-13",1,0)</f>
        <v>1</v>
      </c>
      <c r="AG74" s="1">
        <f>IF($J74="R",1,0)</f>
        <v>0</v>
      </c>
      <c r="AH74" s="1">
        <f>IF($J74="Non-US",1,0)</f>
        <v>0</v>
      </c>
    </row>
    <row r="75" spans="1:34" x14ac:dyDescent="0.25">
      <c r="A75" s="4" t="s">
        <v>297</v>
      </c>
      <c r="B75" s="4" t="s">
        <v>13</v>
      </c>
      <c r="C75" s="4" t="s">
        <v>38</v>
      </c>
      <c r="D75" s="4" t="s">
        <v>24</v>
      </c>
      <c r="E75" s="4"/>
      <c r="F75" s="4"/>
      <c r="G75" s="4"/>
      <c r="H75" s="4" t="s">
        <v>81</v>
      </c>
      <c r="I75">
        <v>119</v>
      </c>
      <c r="J75" s="4" t="s">
        <v>17</v>
      </c>
      <c r="K75">
        <v>12000000</v>
      </c>
      <c r="L75" s="4" t="s">
        <v>296</v>
      </c>
      <c r="M75" s="4" t="s">
        <v>285</v>
      </c>
      <c r="N75">
        <v>9</v>
      </c>
      <c r="O75">
        <v>1489</v>
      </c>
      <c r="P75">
        <v>13035329</v>
      </c>
      <c r="Q75" s="3">
        <v>36812</v>
      </c>
      <c r="R75">
        <f>MONTH(Q75)</f>
        <v>10</v>
      </c>
      <c r="S75" s="2">
        <v>6620388</v>
      </c>
      <c r="T75" s="1">
        <f>I75</f>
        <v>119</v>
      </c>
      <c r="U75" s="1">
        <f>O75</f>
        <v>1489</v>
      </c>
      <c r="V75" s="1">
        <f>K75</f>
        <v>12000000</v>
      </c>
      <c r="W75" s="1">
        <f>IF(OR(R75=1,R75=12, R75=11),1,0)</f>
        <v>0</v>
      </c>
      <c r="X75" s="1">
        <f>IF(OR(R75=5, R75=6,R75=7),1,0)</f>
        <v>0</v>
      </c>
      <c r="Y75" s="1">
        <f>IF(OR(B75="Action",C75="Action", D75="Action",E75="Action",F75="Action",G75="Action"),1,0)</f>
        <v>0</v>
      </c>
      <c r="Z75" s="1">
        <f>IF(OR($B75="Comedy",$C75="Comedy",$D75="Comedy",$E75="Comedy",$F75="Comedy",$G75="Comedy"),1,0)</f>
        <v>1</v>
      </c>
      <c r="AA75" s="1">
        <f>IF(OR($B75="Drama",$C75="Drama",$D75="Drama",$E75="Drama",$F75="Drama",$G75="Drama"),1,0)</f>
        <v>1</v>
      </c>
      <c r="AB75" s="1">
        <f>IF(OR($B75="Documentary",$C75="Documentary",$D75="Documentary",$E75="Documentary",$F75="Documentary",$G75="Documentary"),1,0)</f>
        <v>0</v>
      </c>
      <c r="AC75" s="1">
        <f>IF(OR($B75="Romance",$C75="Romance",$D75="Romance",$E75="Romance",$F75="Romance",$G75="Romance"),1,0)</f>
        <v>1</v>
      </c>
      <c r="AD75" s="1">
        <f>IF(OR($B75="Family",$C75="Family",$D75="Family",$E75="Family",$F75="Family",$G75="Family"),1,0)</f>
        <v>0</v>
      </c>
      <c r="AE75" s="1">
        <f>IF($J75="PG",1,0)</f>
        <v>0</v>
      </c>
      <c r="AF75" s="1">
        <f>IF($J75="PG-13",1,0)</f>
        <v>0</v>
      </c>
      <c r="AG75" s="1">
        <f>IF($J75="R",1,0)</f>
        <v>1</v>
      </c>
      <c r="AH75" s="1">
        <f>IF($J75="Non-US",1,0)</f>
        <v>0</v>
      </c>
    </row>
    <row r="76" spans="1:34" x14ac:dyDescent="0.25">
      <c r="A76" s="4" t="s">
        <v>432</v>
      </c>
      <c r="B76" s="4" t="s">
        <v>24</v>
      </c>
      <c r="C76" s="4" t="s">
        <v>91</v>
      </c>
      <c r="D76" s="4"/>
      <c r="E76" s="4"/>
      <c r="F76" s="4"/>
      <c r="G76" s="4"/>
      <c r="H76" s="4" t="s">
        <v>183</v>
      </c>
      <c r="I76">
        <v>82</v>
      </c>
      <c r="J76" s="4" t="s">
        <v>12</v>
      </c>
      <c r="K76">
        <v>18000000</v>
      </c>
      <c r="L76" s="4" t="s">
        <v>53</v>
      </c>
      <c r="M76" s="4" t="s">
        <v>30</v>
      </c>
      <c r="N76">
        <v>11</v>
      </c>
      <c r="O76">
        <v>1506</v>
      </c>
      <c r="P76">
        <v>17148184</v>
      </c>
      <c r="Q76" s="3">
        <v>36658</v>
      </c>
      <c r="R76">
        <f>MONTH(Q76)</f>
        <v>5</v>
      </c>
      <c r="S76" s="2">
        <v>5861284</v>
      </c>
      <c r="T76" s="1">
        <f>I76</f>
        <v>82</v>
      </c>
      <c r="U76" s="1">
        <f>O76</f>
        <v>1506</v>
      </c>
      <c r="V76" s="1">
        <f>K76</f>
        <v>18000000</v>
      </c>
      <c r="W76" s="1">
        <f>IF(OR(R76=1,R76=12, R76=11),1,0)</f>
        <v>0</v>
      </c>
      <c r="X76" s="1">
        <f>IF(OR(R76=5, R76=6,R76=7),1,0)</f>
        <v>1</v>
      </c>
      <c r="Y76" s="1">
        <f>IF(OR(B76="Action",C76="Action", D76="Action",E76="Action",F76="Action",G76="Action"),1,0)</f>
        <v>0</v>
      </c>
      <c r="Z76" s="1">
        <f>IF(OR($B76="Comedy",$C76="Comedy",$D76="Comedy",$E76="Comedy",$F76="Comedy",$G76="Comedy"),1,0)</f>
        <v>0</v>
      </c>
      <c r="AA76" s="1">
        <f>IF(OR($B76="Drama",$C76="Drama",$D76="Drama",$E76="Drama",$F76="Drama",$G76="Drama"),1,0)</f>
        <v>1</v>
      </c>
      <c r="AB76" s="1">
        <f>IF(OR($B76="Documentary",$C76="Documentary",$D76="Documentary",$E76="Documentary",$F76="Documentary",$G76="Documentary"),1,0)</f>
        <v>0</v>
      </c>
      <c r="AC76" s="1">
        <f>IF(OR($B76="Romance",$C76="Romance",$D76="Romance",$E76="Romance",$F76="Romance",$G76="Romance"),1,0)</f>
        <v>0</v>
      </c>
      <c r="AD76" s="1">
        <f>IF(OR($B76="Family",$C76="Family",$D76="Family",$E76="Family",$F76="Family",$G76="Family"),1,0)</f>
        <v>0</v>
      </c>
      <c r="AE76" s="1">
        <f>IF($J76="PG",1,0)</f>
        <v>0</v>
      </c>
      <c r="AF76" s="1">
        <f>IF($J76="PG-13",1,0)</f>
        <v>1</v>
      </c>
      <c r="AG76" s="1">
        <f>IF($J76="R",1,0)</f>
        <v>0</v>
      </c>
      <c r="AH76" s="1">
        <f>IF($J76="Non-US",1,0)</f>
        <v>0</v>
      </c>
    </row>
    <row r="77" spans="1:34" x14ac:dyDescent="0.25">
      <c r="A77" s="4" t="s">
        <v>140</v>
      </c>
      <c r="B77" s="4" t="s">
        <v>4</v>
      </c>
      <c r="C77" s="4" t="s">
        <v>24</v>
      </c>
      <c r="D77" s="4" t="s">
        <v>139</v>
      </c>
      <c r="E77" s="4" t="s">
        <v>20</v>
      </c>
      <c r="F77" s="4" t="s">
        <v>37</v>
      </c>
      <c r="G77" s="4"/>
      <c r="H77" s="4" t="s">
        <v>138</v>
      </c>
      <c r="I77">
        <v>170</v>
      </c>
      <c r="J77" s="4" t="s">
        <v>17</v>
      </c>
      <c r="K77">
        <v>70000000</v>
      </c>
      <c r="L77" s="4" t="s">
        <v>137</v>
      </c>
      <c r="M77" s="4" t="s">
        <v>136</v>
      </c>
      <c r="N77">
        <v>12</v>
      </c>
      <c r="O77">
        <v>1509</v>
      </c>
      <c r="P77">
        <v>51290525</v>
      </c>
      <c r="Q77" s="3">
        <v>36966</v>
      </c>
      <c r="R77">
        <f>MONTH(Q77)</f>
        <v>3</v>
      </c>
      <c r="S77" s="2">
        <v>17795824</v>
      </c>
      <c r="T77" s="1">
        <f>I77</f>
        <v>170</v>
      </c>
      <c r="U77" s="1">
        <f>O77</f>
        <v>1509</v>
      </c>
      <c r="V77" s="1">
        <f>K77</f>
        <v>70000000</v>
      </c>
      <c r="W77" s="1">
        <f>IF(OR(R77=1,R77=12, R77=11),1,0)</f>
        <v>0</v>
      </c>
      <c r="X77" s="1">
        <f>IF(OR(R77=5, R77=6,R77=7),1,0)</f>
        <v>0</v>
      </c>
      <c r="Y77" s="1">
        <f>IF(OR(B77="Action",C77="Action", D77="Action",E77="Action",F77="Action",G77="Action"),1,0)</f>
        <v>1</v>
      </c>
      <c r="Z77" s="1">
        <f>IF(OR($B77="Comedy",$C77="Comedy",$D77="Comedy",$E77="Comedy",$F77="Comedy",$G77="Comedy"),1,0)</f>
        <v>0</v>
      </c>
      <c r="AA77" s="1">
        <f>IF(OR($B77="Drama",$C77="Drama",$D77="Drama",$E77="Drama",$F77="Drama",$G77="Drama"),1,0)</f>
        <v>1</v>
      </c>
      <c r="AB77" s="1">
        <f>IF(OR($B77="Documentary",$C77="Documentary",$D77="Documentary",$E77="Documentary",$F77="Documentary",$G77="Documentary"),1,0)</f>
        <v>0</v>
      </c>
      <c r="AC77" s="1">
        <f>IF(OR($B77="Romance",$C77="Romance",$D77="Romance",$E77="Romance",$F77="Romance",$G77="Romance"),1,0)</f>
        <v>0</v>
      </c>
      <c r="AD77" s="1">
        <f>IF(OR($B77="Family",$C77="Family",$D77="Family",$E77="Family",$F77="Family",$G77="Family"),1,0)</f>
        <v>0</v>
      </c>
      <c r="AE77" s="1">
        <f>IF($J77="PG",1,0)</f>
        <v>0</v>
      </c>
      <c r="AF77" s="1">
        <f>IF($J77="PG-13",1,0)</f>
        <v>0</v>
      </c>
      <c r="AG77" s="1">
        <f>IF($J77="R",1,0)</f>
        <v>1</v>
      </c>
      <c r="AH77" s="1">
        <f>IF($J77="Non-US",1,0)</f>
        <v>0</v>
      </c>
    </row>
    <row r="78" spans="1:34" x14ac:dyDescent="0.25">
      <c r="A78" s="4" t="s">
        <v>349</v>
      </c>
      <c r="B78" s="4" t="s">
        <v>19</v>
      </c>
      <c r="C78" s="4" t="s">
        <v>13</v>
      </c>
      <c r="D78" s="4"/>
      <c r="E78" s="4"/>
      <c r="F78" s="4"/>
      <c r="G78" s="4"/>
      <c r="H78" s="4"/>
      <c r="I78">
        <v>67</v>
      </c>
      <c r="J78" s="4" t="s">
        <v>12</v>
      </c>
      <c r="K78">
        <v>23000000</v>
      </c>
      <c r="L78" s="4" t="s">
        <v>348</v>
      </c>
      <c r="M78" s="4" t="s">
        <v>0</v>
      </c>
      <c r="N78">
        <v>6</v>
      </c>
      <c r="O78">
        <v>1510</v>
      </c>
      <c r="P78">
        <v>12859183</v>
      </c>
      <c r="Q78" s="3">
        <v>36763</v>
      </c>
      <c r="R78">
        <f>MONTH(Q78)</f>
        <v>8</v>
      </c>
      <c r="S78" s="2">
        <v>5500513</v>
      </c>
      <c r="T78" s="1">
        <f>I78</f>
        <v>67</v>
      </c>
      <c r="U78" s="1">
        <f>O78</f>
        <v>1510</v>
      </c>
      <c r="V78" s="1">
        <f>K78</f>
        <v>23000000</v>
      </c>
      <c r="W78" s="1">
        <f>IF(OR(R78=1,R78=12, R78=11),1,0)</f>
        <v>0</v>
      </c>
      <c r="X78" s="1">
        <f>IF(OR(R78=5, R78=6,R78=7),1,0)</f>
        <v>0</v>
      </c>
      <c r="Y78" s="1">
        <f>IF(OR(B78="Action",C78="Action", D78="Action",E78="Action",F78="Action",G78="Action"),1,0)</f>
        <v>0</v>
      </c>
      <c r="Z78" s="1">
        <f>IF(OR($B78="Comedy",$C78="Comedy",$D78="Comedy",$E78="Comedy",$F78="Comedy",$G78="Comedy"),1,0)</f>
        <v>1</v>
      </c>
      <c r="AA78" s="1">
        <f>IF(OR($B78="Drama",$C78="Drama",$D78="Drama",$E78="Drama",$F78="Drama",$G78="Drama"),1,0)</f>
        <v>0</v>
      </c>
      <c r="AB78" s="1">
        <f>IF(OR($B78="Documentary",$C78="Documentary",$D78="Documentary",$E78="Documentary",$F78="Documentary",$G78="Documentary"),1,0)</f>
        <v>0</v>
      </c>
      <c r="AC78" s="1">
        <f>IF(OR($B78="Romance",$C78="Romance",$D78="Romance",$E78="Romance",$F78="Romance",$G78="Romance"),1,0)</f>
        <v>0</v>
      </c>
      <c r="AD78" s="1">
        <f>IF(OR($B78="Family",$C78="Family",$D78="Family",$E78="Family",$F78="Family",$G78="Family"),1,0)</f>
        <v>0</v>
      </c>
      <c r="AE78" s="1">
        <f>IF($J78="PG",1,0)</f>
        <v>0</v>
      </c>
      <c r="AF78" s="1">
        <f>IF($J78="PG-13",1,0)</f>
        <v>1</v>
      </c>
      <c r="AG78" s="1">
        <f>IF($J78="R",1,0)</f>
        <v>0</v>
      </c>
      <c r="AH78" s="1">
        <f>IF($J78="Non-US",1,0)</f>
        <v>0</v>
      </c>
    </row>
    <row r="79" spans="1:34" x14ac:dyDescent="0.25">
      <c r="A79" s="4" t="s">
        <v>78</v>
      </c>
      <c r="B79" s="4" t="s">
        <v>60</v>
      </c>
      <c r="C79" s="4" t="s">
        <v>20</v>
      </c>
      <c r="D79" s="4"/>
      <c r="E79" s="4"/>
      <c r="F79" s="4"/>
      <c r="G79" s="4"/>
      <c r="H79" s="4"/>
      <c r="I79">
        <v>61</v>
      </c>
      <c r="J79" s="4" t="s">
        <v>17</v>
      </c>
      <c r="K79">
        <v>5000000</v>
      </c>
      <c r="L79" s="4" t="s">
        <v>77</v>
      </c>
      <c r="M79" s="4" t="s">
        <v>76</v>
      </c>
      <c r="N79">
        <v>3</v>
      </c>
      <c r="O79">
        <v>1514</v>
      </c>
      <c r="P79">
        <v>6511615</v>
      </c>
      <c r="Q79" s="3">
        <v>37008</v>
      </c>
      <c r="R79">
        <f>MONTH(Q79)</f>
        <v>4</v>
      </c>
      <c r="S79" s="2">
        <v>3887435</v>
      </c>
      <c r="T79" s="1">
        <f>I79</f>
        <v>61</v>
      </c>
      <c r="U79" s="1">
        <f>O79</f>
        <v>1514</v>
      </c>
      <c r="V79" s="1">
        <f>K79</f>
        <v>5000000</v>
      </c>
      <c r="W79" s="1">
        <f>IF(OR(R79=1,R79=12, R79=11),1,0)</f>
        <v>0</v>
      </c>
      <c r="X79" s="1">
        <f>IF(OR(R79=5, R79=6,R79=7),1,0)</f>
        <v>0</v>
      </c>
      <c r="Y79" s="1">
        <f>IF(OR(B79="Action",C79="Action", D79="Action",E79="Action",F79="Action",G79="Action"),1,0)</f>
        <v>0</v>
      </c>
      <c r="Z79" s="1">
        <f>IF(OR($B79="Comedy",$C79="Comedy",$D79="Comedy",$E79="Comedy",$F79="Comedy",$G79="Comedy"),1,0)</f>
        <v>0</v>
      </c>
      <c r="AA79" s="1">
        <f>IF(OR($B79="Drama",$C79="Drama",$D79="Drama",$E79="Drama",$F79="Drama",$G79="Drama"),1,0)</f>
        <v>0</v>
      </c>
      <c r="AB79" s="1">
        <f>IF(OR($B79="Documentary",$C79="Documentary",$D79="Documentary",$E79="Documentary",$F79="Documentary",$G79="Documentary"),1,0)</f>
        <v>0</v>
      </c>
      <c r="AC79" s="1">
        <f>IF(OR($B79="Romance",$C79="Romance",$D79="Romance",$E79="Romance",$F79="Romance",$G79="Romance"),1,0)</f>
        <v>0</v>
      </c>
      <c r="AD79" s="1">
        <f>IF(OR($B79="Family",$C79="Family",$D79="Family",$E79="Family",$F79="Family",$G79="Family"),1,0)</f>
        <v>0</v>
      </c>
      <c r="AE79" s="1">
        <f>IF($J79="PG",1,0)</f>
        <v>0</v>
      </c>
      <c r="AF79" s="1">
        <f>IF($J79="PG-13",1,0)</f>
        <v>0</v>
      </c>
      <c r="AG79" s="1">
        <f>IF($J79="R",1,0)</f>
        <v>1</v>
      </c>
      <c r="AH79" s="1">
        <f>IF($J79="Non-US",1,0)</f>
        <v>0</v>
      </c>
    </row>
    <row r="80" spans="1:34" x14ac:dyDescent="0.25">
      <c r="A80" s="4" t="s">
        <v>339</v>
      </c>
      <c r="B80" s="4" t="s">
        <v>19</v>
      </c>
      <c r="C80" s="4" t="s">
        <v>20</v>
      </c>
      <c r="D80" s="4"/>
      <c r="E80" s="4"/>
      <c r="F80" s="4"/>
      <c r="G80" s="4"/>
      <c r="H80" s="4"/>
      <c r="I80">
        <v>122</v>
      </c>
      <c r="J80" s="4" t="s">
        <v>17</v>
      </c>
      <c r="K80">
        <v>21000000</v>
      </c>
      <c r="L80" s="4" t="s">
        <v>285</v>
      </c>
      <c r="M80" s="4" t="s">
        <v>285</v>
      </c>
      <c r="N80">
        <v>6</v>
      </c>
      <c r="O80">
        <v>1515</v>
      </c>
      <c r="P80">
        <v>6028950</v>
      </c>
      <c r="Q80" s="3">
        <v>36777</v>
      </c>
      <c r="R80">
        <f>MONTH(Q80)</f>
        <v>9</v>
      </c>
      <c r="S80" s="2">
        <v>3035813</v>
      </c>
      <c r="T80" s="1">
        <f>I80</f>
        <v>122</v>
      </c>
      <c r="U80" s="1">
        <f>O80</f>
        <v>1515</v>
      </c>
      <c r="V80" s="1">
        <f>K80</f>
        <v>21000000</v>
      </c>
      <c r="W80" s="1">
        <f>IF(OR(R80=1,R80=12, R80=11),1,0)</f>
        <v>0</v>
      </c>
      <c r="X80" s="1">
        <f>IF(OR(R80=5, R80=6,R80=7),1,0)</f>
        <v>0</v>
      </c>
      <c r="Y80" s="1">
        <f>IF(OR(B80="Action",C80="Action", D80="Action",E80="Action",F80="Action",G80="Action"),1,0)</f>
        <v>0</v>
      </c>
      <c r="Z80" s="1">
        <f>IF(OR($B80="Comedy",$C80="Comedy",$D80="Comedy",$E80="Comedy",$F80="Comedy",$G80="Comedy"),1,0)</f>
        <v>0</v>
      </c>
      <c r="AA80" s="1">
        <f>IF(OR($B80="Drama",$C80="Drama",$D80="Drama",$E80="Drama",$F80="Drama",$G80="Drama"),1,0)</f>
        <v>0</v>
      </c>
      <c r="AB80" s="1">
        <f>IF(OR($B80="Documentary",$C80="Documentary",$D80="Documentary",$E80="Documentary",$F80="Documentary",$G80="Documentary"),1,0)</f>
        <v>0</v>
      </c>
      <c r="AC80" s="1">
        <f>IF(OR($B80="Romance",$C80="Romance",$D80="Romance",$E80="Romance",$F80="Romance",$G80="Romance"),1,0)</f>
        <v>0</v>
      </c>
      <c r="AD80" s="1">
        <f>IF(OR($B80="Family",$C80="Family",$D80="Family",$E80="Family",$F80="Family",$G80="Family"),1,0)</f>
        <v>0</v>
      </c>
      <c r="AE80" s="1">
        <f>IF($J80="PG",1,0)</f>
        <v>0</v>
      </c>
      <c r="AF80" s="1">
        <f>IF($J80="PG-13",1,0)</f>
        <v>0</v>
      </c>
      <c r="AG80" s="1">
        <f>IF($J80="R",1,0)</f>
        <v>1</v>
      </c>
      <c r="AH80" s="1">
        <f>IF($J80="Non-US",1,0)</f>
        <v>0</v>
      </c>
    </row>
    <row r="81" spans="1:34" x14ac:dyDescent="0.25">
      <c r="A81" s="4" t="s">
        <v>302</v>
      </c>
      <c r="B81" s="4" t="s">
        <v>24</v>
      </c>
      <c r="C81" s="4" t="s">
        <v>20</v>
      </c>
      <c r="D81" s="4"/>
      <c r="E81" s="4"/>
      <c r="F81" s="4"/>
      <c r="G81" s="4"/>
      <c r="H81" s="4" t="s">
        <v>301</v>
      </c>
      <c r="I81">
        <v>146</v>
      </c>
      <c r="J81" s="4" t="s">
        <v>17</v>
      </c>
      <c r="K81">
        <v>9000000</v>
      </c>
      <c r="L81" s="4" t="s">
        <v>300</v>
      </c>
      <c r="M81" s="4" t="s">
        <v>10</v>
      </c>
      <c r="N81">
        <v>16</v>
      </c>
      <c r="O81">
        <v>1516</v>
      </c>
      <c r="P81">
        <v>17872723</v>
      </c>
      <c r="Q81" s="3">
        <v>36812</v>
      </c>
      <c r="R81">
        <f>MONTH(Q81)</f>
        <v>10</v>
      </c>
      <c r="S81" s="2">
        <v>7067082</v>
      </c>
      <c r="T81" s="1">
        <f>I81</f>
        <v>146</v>
      </c>
      <c r="U81" s="1">
        <f>O81</f>
        <v>1516</v>
      </c>
      <c r="V81" s="1">
        <f>K81</f>
        <v>9000000</v>
      </c>
      <c r="W81" s="1">
        <f>IF(OR(R81=1,R81=12, R81=11),1,0)</f>
        <v>0</v>
      </c>
      <c r="X81" s="1">
        <f>IF(OR(R81=5, R81=6,R81=7),1,0)</f>
        <v>0</v>
      </c>
      <c r="Y81" s="1">
        <f>IF(OR(B81="Action",C81="Action", D81="Action",E81="Action",F81="Action",G81="Action"),1,0)</f>
        <v>0</v>
      </c>
      <c r="Z81" s="1">
        <f>IF(OR($B81="Comedy",$C81="Comedy",$D81="Comedy",$E81="Comedy",$F81="Comedy",$G81="Comedy"),1,0)</f>
        <v>0</v>
      </c>
      <c r="AA81" s="1">
        <f>IF(OR($B81="Drama",$C81="Drama",$D81="Drama",$E81="Drama",$F81="Drama",$G81="Drama"),1,0)</f>
        <v>1</v>
      </c>
      <c r="AB81" s="1">
        <f>IF(OR($B81="Documentary",$C81="Documentary",$D81="Documentary",$E81="Documentary",$F81="Documentary",$G81="Documentary"),1,0)</f>
        <v>0</v>
      </c>
      <c r="AC81" s="1">
        <f>IF(OR($B81="Romance",$C81="Romance",$D81="Romance",$E81="Romance",$F81="Romance",$G81="Romance"),1,0)</f>
        <v>0</v>
      </c>
      <c r="AD81" s="1">
        <f>IF(OR($B81="Family",$C81="Family",$D81="Family",$E81="Family",$F81="Family",$G81="Family"),1,0)</f>
        <v>0</v>
      </c>
      <c r="AE81" s="1">
        <f>IF($J81="PG",1,0)</f>
        <v>0</v>
      </c>
      <c r="AF81" s="1">
        <f>IF($J81="PG-13",1,0)</f>
        <v>0</v>
      </c>
      <c r="AG81" s="1">
        <f>IF($J81="R",1,0)</f>
        <v>1</v>
      </c>
      <c r="AH81" s="1">
        <f>IF($J81="Non-US",1,0)</f>
        <v>0</v>
      </c>
    </row>
    <row r="82" spans="1:34" x14ac:dyDescent="0.25">
      <c r="A82" s="4" t="s">
        <v>460</v>
      </c>
      <c r="B82" s="4" t="s">
        <v>24</v>
      </c>
      <c r="C82" s="4" t="s">
        <v>104</v>
      </c>
      <c r="D82" s="4" t="s">
        <v>20</v>
      </c>
      <c r="E82" s="4"/>
      <c r="F82" s="4"/>
      <c r="G82" s="4"/>
      <c r="H82" s="4" t="s">
        <v>169</v>
      </c>
      <c r="I82">
        <v>76</v>
      </c>
      <c r="J82" s="4" t="s">
        <v>17</v>
      </c>
      <c r="K82">
        <v>14000000</v>
      </c>
      <c r="L82" s="4" t="s">
        <v>459</v>
      </c>
      <c r="M82" s="4" t="s">
        <v>45</v>
      </c>
      <c r="N82">
        <v>4</v>
      </c>
      <c r="O82">
        <v>1525</v>
      </c>
      <c r="P82">
        <v>4943199</v>
      </c>
      <c r="Q82" s="3">
        <v>36637</v>
      </c>
      <c r="R82">
        <f>MONTH(Q82)</f>
        <v>4</v>
      </c>
      <c r="S82" s="2">
        <v>3197438</v>
      </c>
      <c r="T82" s="1">
        <f>I82</f>
        <v>76</v>
      </c>
      <c r="U82" s="1">
        <f>O82</f>
        <v>1525</v>
      </c>
      <c r="V82" s="1">
        <f>K82</f>
        <v>14000000</v>
      </c>
      <c r="W82" s="1">
        <f>IF(OR(R82=1,R82=12, R82=11),1,0)</f>
        <v>0</v>
      </c>
      <c r="X82" s="1">
        <f>IF(OR(R82=5, R82=6,R82=7),1,0)</f>
        <v>0</v>
      </c>
      <c r="Y82" s="1">
        <f>IF(OR(B82="Action",C82="Action", D82="Action",E82="Action",F82="Action",G82="Action"),1,0)</f>
        <v>0</v>
      </c>
      <c r="Z82" s="1">
        <f>IF(OR($B82="Comedy",$C82="Comedy",$D82="Comedy",$E82="Comedy",$F82="Comedy",$G82="Comedy"),1,0)</f>
        <v>0</v>
      </c>
      <c r="AA82" s="1">
        <f>IF(OR($B82="Drama",$C82="Drama",$D82="Drama",$E82="Drama",$F82="Drama",$G82="Drama"),1,0)</f>
        <v>1</v>
      </c>
      <c r="AB82" s="1">
        <f>IF(OR($B82="Documentary",$C82="Documentary",$D82="Documentary",$E82="Documentary",$F82="Documentary",$G82="Documentary"),1,0)</f>
        <v>0</v>
      </c>
      <c r="AC82" s="1">
        <f>IF(OR($B82="Romance",$C82="Romance",$D82="Romance",$E82="Romance",$F82="Romance",$G82="Romance"),1,0)</f>
        <v>0</v>
      </c>
      <c r="AD82" s="1">
        <f>IF(OR($B82="Family",$C82="Family",$D82="Family",$E82="Family",$F82="Family",$G82="Family"),1,0)</f>
        <v>0</v>
      </c>
      <c r="AE82" s="1">
        <f>IF($J82="PG",1,0)</f>
        <v>0</v>
      </c>
      <c r="AF82" s="1">
        <f>IF($J82="PG-13",1,0)</f>
        <v>0</v>
      </c>
      <c r="AG82" s="1">
        <f>IF($J82="R",1,0)</f>
        <v>1</v>
      </c>
      <c r="AH82" s="1">
        <f>IF($J82="Non-US",1,0)</f>
        <v>0</v>
      </c>
    </row>
    <row r="83" spans="1:34" x14ac:dyDescent="0.25">
      <c r="A83" s="4" t="s">
        <v>467</v>
      </c>
      <c r="B83" s="4" t="s">
        <v>24</v>
      </c>
      <c r="C83" s="4" t="s">
        <v>13</v>
      </c>
      <c r="D83" s="4" t="s">
        <v>19</v>
      </c>
      <c r="E83" s="4"/>
      <c r="F83" s="4"/>
      <c r="G83" s="4"/>
      <c r="H83" s="4"/>
      <c r="I83">
        <v>88</v>
      </c>
      <c r="J83" s="4" t="s">
        <v>12</v>
      </c>
      <c r="K83">
        <v>18000000</v>
      </c>
      <c r="L83" s="4" t="s">
        <v>336</v>
      </c>
      <c r="M83" s="4" t="s">
        <v>57</v>
      </c>
      <c r="N83">
        <v>4</v>
      </c>
      <c r="O83">
        <v>1538</v>
      </c>
      <c r="P83">
        <v>5597271</v>
      </c>
      <c r="Q83" s="3">
        <v>36630</v>
      </c>
      <c r="R83">
        <f>MONTH(Q83)</f>
        <v>4</v>
      </c>
      <c r="S83" s="2">
        <v>3414834</v>
      </c>
      <c r="T83" s="1">
        <f>I83</f>
        <v>88</v>
      </c>
      <c r="U83" s="1">
        <f>O83</f>
        <v>1538</v>
      </c>
      <c r="V83" s="1">
        <f>K83</f>
        <v>18000000</v>
      </c>
      <c r="W83" s="1">
        <f>IF(OR(R83=1,R83=12, R83=11),1,0)</f>
        <v>0</v>
      </c>
      <c r="X83" s="1">
        <f>IF(OR(R83=5, R83=6,R83=7),1,0)</f>
        <v>0</v>
      </c>
      <c r="Y83" s="1">
        <f>IF(OR(B83="Action",C83="Action", D83="Action",E83="Action",F83="Action",G83="Action"),1,0)</f>
        <v>0</v>
      </c>
      <c r="Z83" s="1">
        <f>IF(OR($B83="Comedy",$C83="Comedy",$D83="Comedy",$E83="Comedy",$F83="Comedy",$G83="Comedy"),1,0)</f>
        <v>1</v>
      </c>
      <c r="AA83" s="1">
        <f>IF(OR($B83="Drama",$C83="Drama",$D83="Drama",$E83="Drama",$F83="Drama",$G83="Drama"),1,0)</f>
        <v>1</v>
      </c>
      <c r="AB83" s="1">
        <f>IF(OR($B83="Documentary",$C83="Documentary",$D83="Documentary",$E83="Documentary",$F83="Documentary",$G83="Documentary"),1,0)</f>
        <v>0</v>
      </c>
      <c r="AC83" s="1">
        <f>IF(OR($B83="Romance",$C83="Romance",$D83="Romance",$E83="Romance",$F83="Romance",$G83="Romance"),1,0)</f>
        <v>0</v>
      </c>
      <c r="AD83" s="1">
        <f>IF(OR($B83="Family",$C83="Family",$D83="Family",$E83="Family",$F83="Family",$G83="Family"),1,0)</f>
        <v>0</v>
      </c>
      <c r="AE83" s="1">
        <f>IF($J83="PG",1,0)</f>
        <v>0</v>
      </c>
      <c r="AF83" s="1">
        <f>IF($J83="PG-13",1,0)</f>
        <v>1</v>
      </c>
      <c r="AG83" s="1">
        <f>IF($J83="R",1,0)</f>
        <v>0</v>
      </c>
      <c r="AH83" s="1">
        <f>IF($J83="Non-US",1,0)</f>
        <v>0</v>
      </c>
    </row>
    <row r="84" spans="1:34" x14ac:dyDescent="0.25">
      <c r="A84" s="4" t="s">
        <v>343</v>
      </c>
      <c r="B84" s="4" t="s">
        <v>4</v>
      </c>
      <c r="C84" s="4" t="s">
        <v>7</v>
      </c>
      <c r="D84" s="4"/>
      <c r="E84" s="4"/>
      <c r="F84" s="4"/>
      <c r="G84" s="4"/>
      <c r="H84" s="4"/>
      <c r="I84">
        <v>92</v>
      </c>
      <c r="J84" s="4" t="s">
        <v>17</v>
      </c>
      <c r="K84">
        <v>15000000</v>
      </c>
      <c r="L84" s="4" t="s">
        <v>118</v>
      </c>
      <c r="M84" s="4" t="s">
        <v>34</v>
      </c>
      <c r="N84">
        <v>6</v>
      </c>
      <c r="O84">
        <v>1543</v>
      </c>
      <c r="P84">
        <v>12711894</v>
      </c>
      <c r="Q84" s="3">
        <v>36770</v>
      </c>
      <c r="R84">
        <f>MONTH(Q84)</f>
        <v>9</v>
      </c>
      <c r="S84" s="2">
        <v>7138344</v>
      </c>
      <c r="T84" s="1">
        <f>I84</f>
        <v>92</v>
      </c>
      <c r="U84" s="1">
        <f>O84</f>
        <v>1543</v>
      </c>
      <c r="V84" s="1">
        <f>K84</f>
        <v>15000000</v>
      </c>
      <c r="W84" s="1">
        <f>IF(OR(R84=1,R84=12, R84=11),1,0)</f>
        <v>0</v>
      </c>
      <c r="X84" s="1">
        <f>IF(OR(R84=5, R84=6,R84=7),1,0)</f>
        <v>0</v>
      </c>
      <c r="Y84" s="1">
        <f>IF(OR(B84="Action",C84="Action", D84="Action",E84="Action",F84="Action",G84="Action"),1,0)</f>
        <v>1</v>
      </c>
      <c r="Z84" s="1">
        <f>IF(OR($B84="Comedy",$C84="Comedy",$D84="Comedy",$E84="Comedy",$F84="Comedy",$G84="Comedy"),1,0)</f>
        <v>0</v>
      </c>
      <c r="AA84" s="1">
        <f>IF(OR($B84="Drama",$C84="Drama",$D84="Drama",$E84="Drama",$F84="Drama",$G84="Drama"),1,0)</f>
        <v>0</v>
      </c>
      <c r="AB84" s="1">
        <f>IF(OR($B84="Documentary",$C84="Documentary",$D84="Documentary",$E84="Documentary",$F84="Documentary",$G84="Documentary"),1,0)</f>
        <v>0</v>
      </c>
      <c r="AC84" s="1">
        <f>IF(OR($B84="Romance",$C84="Romance",$D84="Romance",$E84="Romance",$F84="Romance",$G84="Romance"),1,0)</f>
        <v>0</v>
      </c>
      <c r="AD84" s="1">
        <f>IF(OR($B84="Family",$C84="Family",$D84="Family",$E84="Family",$F84="Family",$G84="Family"),1,0)</f>
        <v>0</v>
      </c>
      <c r="AE84" s="1">
        <f>IF($J84="PG",1,0)</f>
        <v>0</v>
      </c>
      <c r="AF84" s="1">
        <f>IF($J84="PG-13",1,0)</f>
        <v>0</v>
      </c>
      <c r="AG84" s="1">
        <f>IF($J84="R",1,0)</f>
        <v>1</v>
      </c>
      <c r="AH84" s="1">
        <f>IF($J84="Non-US",1,0)</f>
        <v>0</v>
      </c>
    </row>
    <row r="85" spans="1:34" x14ac:dyDescent="0.25">
      <c r="A85" s="4" t="s">
        <v>548</v>
      </c>
      <c r="B85" s="4" t="s">
        <v>13</v>
      </c>
      <c r="C85" s="4" t="s">
        <v>24</v>
      </c>
      <c r="D85" s="4" t="s">
        <v>70</v>
      </c>
      <c r="E85" s="4"/>
      <c r="F85" s="4"/>
      <c r="G85" s="4"/>
      <c r="H85" s="4"/>
      <c r="I85">
        <v>86</v>
      </c>
      <c r="J85" s="4" t="s">
        <v>17</v>
      </c>
      <c r="K85">
        <v>24000000</v>
      </c>
      <c r="L85" s="4" t="s">
        <v>547</v>
      </c>
      <c r="M85" s="4" t="s">
        <v>281</v>
      </c>
      <c r="N85">
        <v>3</v>
      </c>
      <c r="O85" s="5">
        <v>1556</v>
      </c>
      <c r="P85">
        <v>7985351</v>
      </c>
      <c r="Q85" s="3">
        <v>36519</v>
      </c>
      <c r="R85">
        <f>MONTH(Q85)</f>
        <v>12</v>
      </c>
      <c r="S85" s="2">
        <v>4495344</v>
      </c>
      <c r="T85" s="1">
        <f>I85</f>
        <v>86</v>
      </c>
      <c r="U85" s="1">
        <f>O85</f>
        <v>1556</v>
      </c>
      <c r="V85" s="1">
        <f>K85</f>
        <v>24000000</v>
      </c>
      <c r="W85" s="1">
        <f>IF(OR(R85=1,R85=12, R85=11),1,0)</f>
        <v>1</v>
      </c>
      <c r="X85" s="1">
        <f>IF(OR(R85=5, R85=6,R85=7),1,0)</f>
        <v>0</v>
      </c>
      <c r="Y85" s="1">
        <f>IF(OR(B85="Action",C85="Action", D85="Action",E85="Action",F85="Action",G85="Action"),1,0)</f>
        <v>0</v>
      </c>
      <c r="Z85" s="1">
        <f>IF(OR($B85="Comedy",$C85="Comedy",$D85="Comedy",$E85="Comedy",$F85="Comedy",$G85="Comedy"),1,0)</f>
        <v>1</v>
      </c>
      <c r="AA85" s="1">
        <f>IF(OR($B85="Drama",$C85="Drama",$D85="Drama",$E85="Drama",$F85="Drama",$G85="Drama"),1,0)</f>
        <v>1</v>
      </c>
      <c r="AB85" s="1">
        <f>IF(OR($B85="Documentary",$C85="Documentary",$D85="Documentary",$E85="Documentary",$F85="Documentary",$G85="Documentary"),1,0)</f>
        <v>0</v>
      </c>
      <c r="AC85" s="1">
        <f>IF(OR($B85="Romance",$C85="Romance",$D85="Romance",$E85="Romance",$F85="Romance",$G85="Romance"),1,0)</f>
        <v>0</v>
      </c>
      <c r="AD85" s="1">
        <f>IF(OR($B85="Family",$C85="Family",$D85="Family",$E85="Family",$F85="Family",$G85="Family"),1,0)</f>
        <v>0</v>
      </c>
      <c r="AE85" s="1">
        <f>IF($J85="PG",1,0)</f>
        <v>0</v>
      </c>
      <c r="AF85" s="1">
        <f>IF($J85="PG-13",1,0)</f>
        <v>0</v>
      </c>
      <c r="AG85" s="1">
        <f>IF($J85="R",1,0)</f>
        <v>1</v>
      </c>
      <c r="AH85" s="1">
        <f>IF($J85="Non-US",1,0)</f>
        <v>0</v>
      </c>
    </row>
    <row r="86" spans="1:34" x14ac:dyDescent="0.25">
      <c r="A86" s="4" t="s">
        <v>345</v>
      </c>
      <c r="B86" s="4" t="s">
        <v>13</v>
      </c>
      <c r="C86" s="4" t="s">
        <v>38</v>
      </c>
      <c r="D86" s="4"/>
      <c r="E86" s="4"/>
      <c r="F86" s="4"/>
      <c r="G86" s="4"/>
      <c r="H86" s="4" t="s">
        <v>93</v>
      </c>
      <c r="I86">
        <v>62</v>
      </c>
      <c r="J86" s="4" t="s">
        <v>315</v>
      </c>
      <c r="K86">
        <v>3000000</v>
      </c>
      <c r="L86" s="4" t="s">
        <v>344</v>
      </c>
      <c r="M86" s="4" t="s">
        <v>320</v>
      </c>
      <c r="N86">
        <v>2</v>
      </c>
      <c r="O86">
        <v>1561</v>
      </c>
      <c r="P86">
        <v>4014504</v>
      </c>
      <c r="Q86" s="3">
        <v>36770</v>
      </c>
      <c r="R86">
        <f>MONTH(Q86)</f>
        <v>9</v>
      </c>
      <c r="S86" s="2">
        <v>3190358</v>
      </c>
      <c r="T86" s="1">
        <f>I86</f>
        <v>62</v>
      </c>
      <c r="U86" s="1">
        <f>O86</f>
        <v>1561</v>
      </c>
      <c r="V86" s="1">
        <f>K86</f>
        <v>3000000</v>
      </c>
      <c r="W86" s="1">
        <f>IF(OR(R86=1,R86=12, R86=11),1,0)</f>
        <v>0</v>
      </c>
      <c r="X86" s="1">
        <f>IF(OR(R86=5, R86=6,R86=7),1,0)</f>
        <v>0</v>
      </c>
      <c r="Y86" s="1">
        <f>IF(OR(B86="Action",C86="Action", D86="Action",E86="Action",F86="Action",G86="Action"),1,0)</f>
        <v>0</v>
      </c>
      <c r="Z86" s="1">
        <f>IF(OR($B86="Comedy",$C86="Comedy",$D86="Comedy",$E86="Comedy",$F86="Comedy",$G86="Comedy"),1,0)</f>
        <v>1</v>
      </c>
      <c r="AA86" s="1">
        <f>IF(OR($B86="Drama",$C86="Drama",$D86="Drama",$E86="Drama",$F86="Drama",$G86="Drama"),1,0)</f>
        <v>0</v>
      </c>
      <c r="AB86" s="1">
        <f>IF(OR($B86="Documentary",$C86="Documentary",$D86="Documentary",$E86="Documentary",$F86="Documentary",$G86="Documentary"),1,0)</f>
        <v>0</v>
      </c>
      <c r="AC86" s="1">
        <f>IF(OR($B86="Romance",$C86="Romance",$D86="Romance",$E86="Romance",$F86="Romance",$G86="Romance"),1,0)</f>
        <v>1</v>
      </c>
      <c r="AD86" s="1">
        <f>IF(OR($B86="Family",$C86="Family",$D86="Family",$E86="Family",$F86="Family",$G86="Family"),1,0)</f>
        <v>0</v>
      </c>
      <c r="AE86" s="1">
        <f>IF($J86="PG",1,0)</f>
        <v>0</v>
      </c>
      <c r="AF86" s="1">
        <f>IF($J86="PG-13",1,0)</f>
        <v>0</v>
      </c>
      <c r="AG86" s="1">
        <f>IF($J86="R",1,0)</f>
        <v>0</v>
      </c>
      <c r="AH86" s="1">
        <f>IF($J86="Non-US",1,0)</f>
        <v>0</v>
      </c>
    </row>
    <row r="87" spans="1:34" x14ac:dyDescent="0.25">
      <c r="A87" s="4" t="s">
        <v>496</v>
      </c>
      <c r="B87" s="4" t="s">
        <v>60</v>
      </c>
      <c r="C87" s="4" t="s">
        <v>20</v>
      </c>
      <c r="D87" s="4" t="s">
        <v>104</v>
      </c>
      <c r="E87" s="4"/>
      <c r="F87" s="4"/>
      <c r="G87" s="4"/>
      <c r="H87" s="4" t="s">
        <v>47</v>
      </c>
      <c r="I87">
        <v>156</v>
      </c>
      <c r="J87" s="4" t="s">
        <v>17</v>
      </c>
      <c r="K87">
        <v>38000000</v>
      </c>
      <c r="L87" s="4" t="s">
        <v>495</v>
      </c>
      <c r="M87" s="4" t="s">
        <v>285</v>
      </c>
      <c r="N87">
        <v>8</v>
      </c>
      <c r="O87">
        <v>1586</v>
      </c>
      <c r="P87">
        <v>18430149</v>
      </c>
      <c r="Q87" s="3">
        <v>36595</v>
      </c>
      <c r="R87">
        <f>MONTH(Q87)</f>
        <v>3</v>
      </c>
      <c r="S87" s="2">
        <v>9002643</v>
      </c>
      <c r="T87" s="1">
        <f>I87</f>
        <v>156</v>
      </c>
      <c r="U87" s="1">
        <f>O87</f>
        <v>1586</v>
      </c>
      <c r="V87" s="1">
        <f>K87</f>
        <v>38000000</v>
      </c>
      <c r="W87" s="1">
        <f>IF(OR(R87=1,R87=12, R87=11),1,0)</f>
        <v>0</v>
      </c>
      <c r="X87" s="1">
        <f>IF(OR(R87=5, R87=6,R87=7),1,0)</f>
        <v>0</v>
      </c>
      <c r="Y87" s="1">
        <f>IF(OR(B87="Action",C87="Action", D87="Action",E87="Action",F87="Action",G87="Action"),1,0)</f>
        <v>0</v>
      </c>
      <c r="Z87" s="1">
        <f>IF(OR($B87="Comedy",$C87="Comedy",$D87="Comedy",$E87="Comedy",$F87="Comedy",$G87="Comedy"),1,0)</f>
        <v>0</v>
      </c>
      <c r="AA87" s="1">
        <f>IF(OR($B87="Drama",$C87="Drama",$D87="Drama",$E87="Drama",$F87="Drama",$G87="Drama"),1,0)</f>
        <v>0</v>
      </c>
      <c r="AB87" s="1">
        <f>IF(OR($B87="Documentary",$C87="Documentary",$D87="Documentary",$E87="Documentary",$F87="Documentary",$G87="Documentary"),1,0)</f>
        <v>0</v>
      </c>
      <c r="AC87" s="1">
        <f>IF(OR($B87="Romance",$C87="Romance",$D87="Romance",$E87="Romance",$F87="Romance",$G87="Romance"),1,0)</f>
        <v>0</v>
      </c>
      <c r="AD87" s="1">
        <f>IF(OR($B87="Family",$C87="Family",$D87="Family",$E87="Family",$F87="Family",$G87="Family"),1,0)</f>
        <v>0</v>
      </c>
      <c r="AE87" s="1">
        <f>IF($J87="PG",1,0)</f>
        <v>0</v>
      </c>
      <c r="AF87" s="1">
        <f>IF($J87="PG-13",1,0)</f>
        <v>0</v>
      </c>
      <c r="AG87" s="1">
        <f>IF($J87="R",1,0)</f>
        <v>1</v>
      </c>
      <c r="AH87" s="1">
        <f>IF($J87="Non-US",1,0)</f>
        <v>0</v>
      </c>
    </row>
    <row r="88" spans="1:34" x14ac:dyDescent="0.25">
      <c r="A88" s="4" t="s">
        <v>98</v>
      </c>
      <c r="B88" s="4" t="s">
        <v>13</v>
      </c>
      <c r="C88" s="4" t="s">
        <v>6</v>
      </c>
      <c r="D88" s="4"/>
      <c r="E88" s="4"/>
      <c r="F88" s="4"/>
      <c r="G88" s="4"/>
      <c r="H88" s="4"/>
      <c r="I88">
        <v>66</v>
      </c>
      <c r="J88" s="4" t="s">
        <v>12</v>
      </c>
      <c r="K88">
        <v>40000000</v>
      </c>
      <c r="L88" s="4" t="s">
        <v>97</v>
      </c>
      <c r="M88" s="4" t="s">
        <v>0</v>
      </c>
      <c r="N88">
        <v>4</v>
      </c>
      <c r="O88">
        <v>1590</v>
      </c>
      <c r="P88">
        <v>4703234</v>
      </c>
      <c r="Q88" s="3">
        <v>36987</v>
      </c>
      <c r="R88">
        <f>MONTH(Q88)</f>
        <v>4</v>
      </c>
      <c r="S88" s="2">
        <v>3072759</v>
      </c>
      <c r="T88" s="1">
        <f>I88</f>
        <v>66</v>
      </c>
      <c r="U88" s="1">
        <f>O88</f>
        <v>1590</v>
      </c>
      <c r="V88" s="1">
        <f>K88</f>
        <v>40000000</v>
      </c>
      <c r="W88" s="1">
        <f>IF(OR(R88=1,R88=12, R88=11),1,0)</f>
        <v>0</v>
      </c>
      <c r="X88" s="1">
        <f>IF(OR(R88=5, R88=6,R88=7),1,0)</f>
        <v>0</v>
      </c>
      <c r="Y88" s="1">
        <f>IF(OR(B88="Action",C88="Action", D88="Action",E88="Action",F88="Action",G88="Action"),1,0)</f>
        <v>0</v>
      </c>
      <c r="Z88" s="1">
        <f>IF(OR($B88="Comedy",$C88="Comedy",$D88="Comedy",$E88="Comedy",$F88="Comedy",$G88="Comedy"),1,0)</f>
        <v>1</v>
      </c>
      <c r="AA88" s="1">
        <f>IF(OR($B88="Drama",$C88="Drama",$D88="Drama",$E88="Drama",$F88="Drama",$G88="Drama"),1,0)</f>
        <v>0</v>
      </c>
      <c r="AB88" s="1">
        <f>IF(OR($B88="Documentary",$C88="Documentary",$D88="Documentary",$E88="Documentary",$F88="Documentary",$G88="Documentary"),1,0)</f>
        <v>0</v>
      </c>
      <c r="AC88" s="1">
        <f>IF(OR($B88="Romance",$C88="Romance",$D88="Romance",$E88="Romance",$F88="Romance",$G88="Romance"),1,0)</f>
        <v>0</v>
      </c>
      <c r="AD88" s="1">
        <f>IF(OR($B88="Family",$C88="Family",$D88="Family",$E88="Family",$F88="Family",$G88="Family"),1,0)</f>
        <v>0</v>
      </c>
      <c r="AE88" s="1">
        <f>IF($J88="PG",1,0)</f>
        <v>0</v>
      </c>
      <c r="AF88" s="1">
        <f>IF($J88="PG-13",1,0)</f>
        <v>1</v>
      </c>
      <c r="AG88" s="1">
        <f>IF($J88="R",1,0)</f>
        <v>0</v>
      </c>
      <c r="AH88" s="1">
        <f>IF($J88="Non-US",1,0)</f>
        <v>0</v>
      </c>
    </row>
    <row r="89" spans="1:34" x14ac:dyDescent="0.25">
      <c r="A89" s="4" t="s">
        <v>89</v>
      </c>
      <c r="B89" s="4" t="s">
        <v>13</v>
      </c>
      <c r="C89" s="4" t="s">
        <v>24</v>
      </c>
      <c r="D89" s="4" t="s">
        <v>38</v>
      </c>
      <c r="E89" s="4"/>
      <c r="F89" s="4"/>
      <c r="G89" s="4"/>
      <c r="H89" s="4" t="s">
        <v>88</v>
      </c>
      <c r="I89">
        <v>176</v>
      </c>
      <c r="J89" s="4" t="s">
        <v>17</v>
      </c>
      <c r="K89">
        <v>26000000</v>
      </c>
      <c r="L89" s="4" t="s">
        <v>87</v>
      </c>
      <c r="M89" s="4" t="s">
        <v>86</v>
      </c>
      <c r="N89">
        <v>16</v>
      </c>
      <c r="O89">
        <v>1611</v>
      </c>
      <c r="P89">
        <v>71453533</v>
      </c>
      <c r="Q89" s="3">
        <v>36994</v>
      </c>
      <c r="R89">
        <f>MONTH(Q89)</f>
        <v>4</v>
      </c>
      <c r="S89" s="2">
        <v>15132235</v>
      </c>
      <c r="T89" s="1">
        <f>I89</f>
        <v>176</v>
      </c>
      <c r="U89" s="1">
        <f>O89</f>
        <v>1611</v>
      </c>
      <c r="V89" s="1">
        <f>K89</f>
        <v>26000000</v>
      </c>
      <c r="W89" s="1">
        <f>IF(OR(R89=1,R89=12, R89=11),1,0)</f>
        <v>0</v>
      </c>
      <c r="X89" s="1">
        <f>IF(OR(R89=5, R89=6,R89=7),1,0)</f>
        <v>0</v>
      </c>
      <c r="Y89" s="1">
        <f>IF(OR(B89="Action",C89="Action", D89="Action",E89="Action",F89="Action",G89="Action"),1,0)</f>
        <v>0</v>
      </c>
      <c r="Z89" s="1">
        <f>IF(OR($B89="Comedy",$C89="Comedy",$D89="Comedy",$E89="Comedy",$F89="Comedy",$G89="Comedy"),1,0)</f>
        <v>1</v>
      </c>
      <c r="AA89" s="1">
        <f>IF(OR($B89="Drama",$C89="Drama",$D89="Drama",$E89="Drama",$F89="Drama",$G89="Drama"),1,0)</f>
        <v>1</v>
      </c>
      <c r="AB89" s="1">
        <f>IF(OR($B89="Documentary",$C89="Documentary",$D89="Documentary",$E89="Documentary",$F89="Documentary",$G89="Documentary"),1,0)</f>
        <v>0</v>
      </c>
      <c r="AC89" s="1">
        <f>IF(OR($B89="Romance",$C89="Romance",$D89="Romance",$E89="Romance",$F89="Romance",$G89="Romance"),1,0)</f>
        <v>1</v>
      </c>
      <c r="AD89" s="1">
        <f>IF(OR($B89="Family",$C89="Family",$D89="Family",$E89="Family",$F89="Family",$G89="Family"),1,0)</f>
        <v>0</v>
      </c>
      <c r="AE89" s="1">
        <f>IF($J89="PG",1,0)</f>
        <v>0</v>
      </c>
      <c r="AF89" s="1">
        <f>IF($J89="PG-13",1,0)</f>
        <v>0</v>
      </c>
      <c r="AG89" s="1">
        <f>IF($J89="R",1,0)</f>
        <v>1</v>
      </c>
      <c r="AH89" s="1">
        <f>IF($J89="Non-US",1,0)</f>
        <v>0</v>
      </c>
    </row>
    <row r="90" spans="1:34" x14ac:dyDescent="0.25">
      <c r="A90" s="4" t="s">
        <v>193</v>
      </c>
      <c r="B90" s="4" t="s">
        <v>4</v>
      </c>
      <c r="C90" s="4" t="s">
        <v>13</v>
      </c>
      <c r="D90" s="4" t="s">
        <v>19</v>
      </c>
      <c r="E90" s="4" t="s">
        <v>20</v>
      </c>
      <c r="F90" s="4"/>
      <c r="G90" s="4"/>
      <c r="H90" s="4"/>
      <c r="I90">
        <v>50</v>
      </c>
      <c r="J90" s="4" t="s">
        <v>12</v>
      </c>
      <c r="K90">
        <v>24000000</v>
      </c>
      <c r="L90" s="4" t="s">
        <v>192</v>
      </c>
      <c r="M90" s="4" t="s">
        <v>0</v>
      </c>
      <c r="N90">
        <v>13</v>
      </c>
      <c r="O90">
        <v>1631</v>
      </c>
      <c r="P90">
        <v>29701277</v>
      </c>
      <c r="Q90" s="3">
        <v>36903</v>
      </c>
      <c r="R90">
        <f>MONTH(Q90)</f>
        <v>1</v>
      </c>
      <c r="S90" s="2">
        <v>13070833</v>
      </c>
      <c r="T90" s="1">
        <f>I90</f>
        <v>50</v>
      </c>
      <c r="U90" s="1">
        <f>O90</f>
        <v>1631</v>
      </c>
      <c r="V90" s="1">
        <f>K90</f>
        <v>24000000</v>
      </c>
      <c r="W90" s="1">
        <f>IF(OR(R90=1,R90=12, R90=11),1,0)</f>
        <v>1</v>
      </c>
      <c r="X90" s="1">
        <f>IF(OR(R90=5, R90=6,R90=7),1,0)</f>
        <v>0</v>
      </c>
      <c r="Y90" s="1">
        <f>IF(OR(B90="Action",C90="Action", D90="Action",E90="Action",F90="Action",G90="Action"),1,0)</f>
        <v>1</v>
      </c>
      <c r="Z90" s="1">
        <f>IF(OR($B90="Comedy",$C90="Comedy",$D90="Comedy",$E90="Comedy",$F90="Comedy",$G90="Comedy"),1,0)</f>
        <v>1</v>
      </c>
      <c r="AA90" s="1">
        <f>IF(OR($B90="Drama",$C90="Drama",$D90="Drama",$E90="Drama",$F90="Drama",$G90="Drama"),1,0)</f>
        <v>0</v>
      </c>
      <c r="AB90" s="1">
        <f>IF(OR($B90="Documentary",$C90="Documentary",$D90="Documentary",$E90="Documentary",$F90="Documentary",$G90="Documentary"),1,0)</f>
        <v>0</v>
      </c>
      <c r="AC90" s="1">
        <f>IF(OR($B90="Romance",$C90="Romance",$D90="Romance",$E90="Romance",$F90="Romance",$G90="Romance"),1,0)</f>
        <v>0</v>
      </c>
      <c r="AD90" s="1">
        <f>IF(OR($B90="Family",$C90="Family",$D90="Family",$E90="Family",$F90="Family",$G90="Family"),1,0)</f>
        <v>0</v>
      </c>
      <c r="AE90" s="1">
        <f>IF($J90="PG",1,0)</f>
        <v>0</v>
      </c>
      <c r="AF90" s="1">
        <f>IF($J90="PG-13",1,0)</f>
        <v>1</v>
      </c>
      <c r="AG90" s="1">
        <f>IF($J90="R",1,0)</f>
        <v>0</v>
      </c>
      <c r="AH90" s="1">
        <f>IF($J90="Non-US",1,0)</f>
        <v>0</v>
      </c>
    </row>
    <row r="91" spans="1:34" x14ac:dyDescent="0.25">
      <c r="A91" s="4" t="s">
        <v>484</v>
      </c>
      <c r="B91" s="4" t="s">
        <v>24</v>
      </c>
      <c r="C91" s="4" t="s">
        <v>38</v>
      </c>
      <c r="D91" s="4"/>
      <c r="E91" s="4"/>
      <c r="F91" s="4"/>
      <c r="G91" s="4"/>
      <c r="H91" s="4" t="s">
        <v>81</v>
      </c>
      <c r="I91">
        <v>55</v>
      </c>
      <c r="J91" s="4" t="s">
        <v>12</v>
      </c>
      <c r="K91">
        <v>15000000</v>
      </c>
      <c r="L91" s="4" t="s">
        <v>121</v>
      </c>
      <c r="M91" s="4" t="s">
        <v>40</v>
      </c>
      <c r="N91">
        <v>5</v>
      </c>
      <c r="O91">
        <v>1712</v>
      </c>
      <c r="P91">
        <v>10367651</v>
      </c>
      <c r="Q91" s="3">
        <v>36609</v>
      </c>
      <c r="R91">
        <f>MONTH(Q91)</f>
        <v>3</v>
      </c>
      <c r="S91" s="2">
        <v>5716351</v>
      </c>
      <c r="T91" s="1">
        <f>I91</f>
        <v>55</v>
      </c>
      <c r="U91" s="1">
        <f>O91</f>
        <v>1712</v>
      </c>
      <c r="V91" s="1">
        <f>K91</f>
        <v>15000000</v>
      </c>
      <c r="W91" s="1">
        <f>IF(OR(R91=1,R91=12, R91=11),1,0)</f>
        <v>0</v>
      </c>
      <c r="X91" s="1">
        <f>IF(OR(R91=5, R91=6,R91=7),1,0)</f>
        <v>0</v>
      </c>
      <c r="Y91" s="1">
        <f>IF(OR(B91="Action",C91="Action", D91="Action",E91="Action",F91="Action",G91="Action"),1,0)</f>
        <v>0</v>
      </c>
      <c r="Z91" s="1">
        <f>IF(OR($B91="Comedy",$C91="Comedy",$D91="Comedy",$E91="Comedy",$F91="Comedy",$G91="Comedy"),1,0)</f>
        <v>0</v>
      </c>
      <c r="AA91" s="1">
        <f>IF(OR($B91="Drama",$C91="Drama",$D91="Drama",$E91="Drama",$F91="Drama",$G91="Drama"),1,0)</f>
        <v>1</v>
      </c>
      <c r="AB91" s="1">
        <f>IF(OR($B91="Documentary",$C91="Documentary",$D91="Documentary",$E91="Documentary",$F91="Documentary",$G91="Documentary"),1,0)</f>
        <v>0</v>
      </c>
      <c r="AC91" s="1">
        <f>IF(OR($B91="Romance",$C91="Romance",$D91="Romance",$E91="Romance",$F91="Romance",$G91="Romance"),1,0)</f>
        <v>1</v>
      </c>
      <c r="AD91" s="1">
        <f>IF(OR($B91="Family",$C91="Family",$D91="Family",$E91="Family",$F91="Family",$G91="Family"),1,0)</f>
        <v>0</v>
      </c>
      <c r="AE91" s="1">
        <f>IF($J91="PG",1,0)</f>
        <v>0</v>
      </c>
      <c r="AF91" s="1">
        <f>IF($J91="PG-13",1,0)</f>
        <v>1</v>
      </c>
      <c r="AG91" s="1">
        <f>IF($J91="R",1,0)</f>
        <v>0</v>
      </c>
      <c r="AH91" s="1">
        <f>IF($J91="Non-US",1,0)</f>
        <v>0</v>
      </c>
    </row>
    <row r="92" spans="1:34" x14ac:dyDescent="0.25">
      <c r="A92" s="4" t="s">
        <v>164</v>
      </c>
      <c r="B92" s="4" t="s">
        <v>8</v>
      </c>
      <c r="C92" s="4" t="s">
        <v>6</v>
      </c>
      <c r="D92" s="4" t="s">
        <v>13</v>
      </c>
      <c r="E92" s="4"/>
      <c r="F92" s="4"/>
      <c r="G92" s="4"/>
      <c r="H92" s="4" t="s">
        <v>81</v>
      </c>
      <c r="I92">
        <v>84</v>
      </c>
      <c r="J92" s="4" t="s">
        <v>12</v>
      </c>
      <c r="K92">
        <v>75000000</v>
      </c>
      <c r="L92" s="4" t="s">
        <v>163</v>
      </c>
      <c r="M92" s="4" t="s">
        <v>40</v>
      </c>
      <c r="N92">
        <v>4</v>
      </c>
      <c r="O92">
        <v>1722</v>
      </c>
      <c r="P92">
        <v>5262193</v>
      </c>
      <c r="Q92" s="3">
        <v>36945</v>
      </c>
      <c r="R92">
        <f>MONTH(Q92)</f>
        <v>2</v>
      </c>
      <c r="S92" s="2">
        <v>3212597</v>
      </c>
      <c r="T92" s="1">
        <f>I92</f>
        <v>84</v>
      </c>
      <c r="U92" s="1">
        <f>O92</f>
        <v>1722</v>
      </c>
      <c r="V92" s="1">
        <f>K92</f>
        <v>75000000</v>
      </c>
      <c r="W92" s="1">
        <f>IF(OR(R92=1,R92=12, R92=11),1,0)</f>
        <v>0</v>
      </c>
      <c r="X92" s="1">
        <f>IF(OR(R92=5, R92=6,R92=7),1,0)</f>
        <v>0</v>
      </c>
      <c r="Y92" s="1">
        <f>IF(OR(B92="Action",C92="Action", D92="Action",E92="Action",F92="Action",G92="Action"),1,0)</f>
        <v>0</v>
      </c>
      <c r="Z92" s="1">
        <f>IF(OR($B92="Comedy",$C92="Comedy",$D92="Comedy",$E92="Comedy",$F92="Comedy",$G92="Comedy"),1,0)</f>
        <v>1</v>
      </c>
      <c r="AA92" s="1">
        <f>IF(OR($B92="Drama",$C92="Drama",$D92="Drama",$E92="Drama",$F92="Drama",$G92="Drama"),1,0)</f>
        <v>0</v>
      </c>
      <c r="AB92" s="1">
        <f>IF(OR($B92="Documentary",$C92="Documentary",$D92="Documentary",$E92="Documentary",$F92="Documentary",$G92="Documentary"),1,0)</f>
        <v>0</v>
      </c>
      <c r="AC92" s="1">
        <f>IF(OR($B92="Romance",$C92="Romance",$D92="Romance",$E92="Romance",$F92="Romance",$G92="Romance"),1,0)</f>
        <v>0</v>
      </c>
      <c r="AD92" s="1">
        <f>IF(OR($B92="Family",$C92="Family",$D92="Family",$E92="Family",$F92="Family",$G92="Family"),1,0)</f>
        <v>0</v>
      </c>
      <c r="AE92" s="1">
        <f>IF($J92="PG",1,0)</f>
        <v>0</v>
      </c>
      <c r="AF92" s="1">
        <f>IF($J92="PG-13",1,0)</f>
        <v>1</v>
      </c>
      <c r="AG92" s="1">
        <f>IF($J92="R",1,0)</f>
        <v>0</v>
      </c>
      <c r="AH92" s="1">
        <f>IF($J92="Non-US",1,0)</f>
        <v>0</v>
      </c>
    </row>
    <row r="93" spans="1:34" x14ac:dyDescent="0.25">
      <c r="A93" s="4" t="s">
        <v>153</v>
      </c>
      <c r="B93" s="4" t="s">
        <v>13</v>
      </c>
      <c r="C93" s="4" t="s">
        <v>43</v>
      </c>
      <c r="D93" s="4" t="s">
        <v>38</v>
      </c>
      <c r="E93" s="4"/>
      <c r="F93" s="4"/>
      <c r="G93" s="4"/>
      <c r="H93" s="4"/>
      <c r="I93">
        <v>68</v>
      </c>
      <c r="J93" s="4" t="s">
        <v>12</v>
      </c>
      <c r="K93">
        <v>10000000</v>
      </c>
      <c r="L93" s="4" t="s">
        <v>152</v>
      </c>
      <c r="M93" s="4" t="s">
        <v>86</v>
      </c>
      <c r="N93">
        <v>4</v>
      </c>
      <c r="O93">
        <v>1742</v>
      </c>
      <c r="P93">
        <v>11408232</v>
      </c>
      <c r="Q93" s="3">
        <v>36959</v>
      </c>
      <c r="R93">
        <f>MONTH(Q93)</f>
        <v>3</v>
      </c>
      <c r="S93" s="2">
        <v>5220486</v>
      </c>
      <c r="T93" s="1">
        <f>I93</f>
        <v>68</v>
      </c>
      <c r="U93" s="1">
        <f>O93</f>
        <v>1742</v>
      </c>
      <c r="V93" s="1">
        <f>K93</f>
        <v>10000000</v>
      </c>
      <c r="W93" s="1">
        <f>IF(OR(R93=1,R93=12, R93=11),1,0)</f>
        <v>0</v>
      </c>
      <c r="X93" s="1">
        <f>IF(OR(R93=5, R93=6,R93=7),1,0)</f>
        <v>0</v>
      </c>
      <c r="Y93" s="1">
        <f>IF(OR(B93="Action",C93="Action", D93="Action",E93="Action",F93="Action",G93="Action"),1,0)</f>
        <v>0</v>
      </c>
      <c r="Z93" s="1">
        <f>IF(OR($B93="Comedy",$C93="Comedy",$D93="Comedy",$E93="Comedy",$F93="Comedy",$G93="Comedy"),1,0)</f>
        <v>1</v>
      </c>
      <c r="AA93" s="1">
        <f>IF(OR($B93="Drama",$C93="Drama",$D93="Drama",$E93="Drama",$F93="Drama",$G93="Drama"),1,0)</f>
        <v>0</v>
      </c>
      <c r="AB93" s="1">
        <f>IF(OR($B93="Documentary",$C93="Documentary",$D93="Documentary",$E93="Documentary",$F93="Documentary",$G93="Documentary"),1,0)</f>
        <v>0</v>
      </c>
      <c r="AC93" s="1">
        <f>IF(OR($B93="Romance",$C93="Romance",$D93="Romance",$E93="Romance",$F93="Romance",$G93="Romance"),1,0)</f>
        <v>1</v>
      </c>
      <c r="AD93" s="1">
        <f>IF(OR($B93="Family",$C93="Family",$D93="Family",$E93="Family",$F93="Family",$G93="Family"),1,0)</f>
        <v>0</v>
      </c>
      <c r="AE93" s="1">
        <f>IF($J93="PG",1,0)</f>
        <v>0</v>
      </c>
      <c r="AF93" s="1">
        <f>IF($J93="PG-13",1,0)</f>
        <v>1</v>
      </c>
      <c r="AG93" s="1">
        <f>IF($J93="R",1,0)</f>
        <v>0</v>
      </c>
      <c r="AH93" s="1">
        <f>IF($J93="Non-US",1,0)</f>
        <v>0</v>
      </c>
    </row>
    <row r="94" spans="1:34" x14ac:dyDescent="0.25">
      <c r="A94" s="4" t="s">
        <v>526</v>
      </c>
      <c r="B94" s="4" t="s">
        <v>20</v>
      </c>
      <c r="C94" s="4" t="s">
        <v>104</v>
      </c>
      <c r="D94" s="4"/>
      <c r="E94" s="4"/>
      <c r="F94" s="4"/>
      <c r="G94" s="4"/>
      <c r="H94" s="4" t="s">
        <v>183</v>
      </c>
      <c r="I94">
        <v>117</v>
      </c>
      <c r="J94" s="4" t="s">
        <v>17</v>
      </c>
      <c r="K94">
        <v>15000000</v>
      </c>
      <c r="L94" s="4" t="s">
        <v>320</v>
      </c>
      <c r="M94" s="4" t="s">
        <v>525</v>
      </c>
      <c r="N94">
        <v>6</v>
      </c>
      <c r="O94">
        <v>1751</v>
      </c>
      <c r="P94">
        <v>16487714</v>
      </c>
      <c r="Q94" s="3">
        <v>36553</v>
      </c>
      <c r="R94">
        <f>MONTH(Q94)</f>
        <v>1</v>
      </c>
      <c r="S94" s="2">
        <v>7800008</v>
      </c>
      <c r="T94" s="1">
        <f>I94</f>
        <v>117</v>
      </c>
      <c r="U94" s="1">
        <f>O94</f>
        <v>1751</v>
      </c>
      <c r="V94" s="1">
        <f>K94</f>
        <v>15000000</v>
      </c>
      <c r="W94" s="1">
        <f>IF(OR(R94=1,R94=12, R94=11),1,0)</f>
        <v>1</v>
      </c>
      <c r="X94" s="1">
        <f>IF(OR(R94=5, R94=6,R94=7),1,0)</f>
        <v>0</v>
      </c>
      <c r="Y94" s="1">
        <f>IF(OR(B94="Action",C94="Action", D94="Action",E94="Action",F94="Action",G94="Action"),1,0)</f>
        <v>0</v>
      </c>
      <c r="Z94" s="1">
        <f>IF(OR($B94="Comedy",$C94="Comedy",$D94="Comedy",$E94="Comedy",$F94="Comedy",$G94="Comedy"),1,0)</f>
        <v>0</v>
      </c>
      <c r="AA94" s="1">
        <f>IF(OR($B94="Drama",$C94="Drama",$D94="Drama",$E94="Drama",$F94="Drama",$G94="Drama"),1,0)</f>
        <v>0</v>
      </c>
      <c r="AB94" s="1">
        <f>IF(OR($B94="Documentary",$C94="Documentary",$D94="Documentary",$E94="Documentary",$F94="Documentary",$G94="Documentary"),1,0)</f>
        <v>0</v>
      </c>
      <c r="AC94" s="1">
        <f>IF(OR($B94="Romance",$C94="Romance",$D94="Romance",$E94="Romance",$F94="Romance",$G94="Romance"),1,0)</f>
        <v>0</v>
      </c>
      <c r="AD94" s="1">
        <f>IF(OR($B94="Family",$C94="Family",$D94="Family",$E94="Family",$F94="Family",$G94="Family"),1,0)</f>
        <v>0</v>
      </c>
      <c r="AE94" s="1">
        <f>IF($J94="PG",1,0)</f>
        <v>0</v>
      </c>
      <c r="AF94" s="1">
        <f>IF($J94="PG-13",1,0)</f>
        <v>0</v>
      </c>
      <c r="AG94" s="1">
        <f>IF($J94="R",1,0)</f>
        <v>1</v>
      </c>
      <c r="AH94" s="1">
        <f>IF($J94="Non-US",1,0)</f>
        <v>0</v>
      </c>
    </row>
    <row r="95" spans="1:34" x14ac:dyDescent="0.25">
      <c r="A95" s="4" t="s">
        <v>433</v>
      </c>
      <c r="B95" s="4" t="s">
        <v>13</v>
      </c>
      <c r="C95" s="4"/>
      <c r="D95" s="4"/>
      <c r="E95" s="4"/>
      <c r="F95" s="4"/>
      <c r="G95" s="4"/>
      <c r="H95" s="4"/>
      <c r="I95">
        <v>41</v>
      </c>
      <c r="J95" s="4" t="s">
        <v>12</v>
      </c>
      <c r="K95">
        <v>10000000</v>
      </c>
      <c r="L95" s="4" t="s">
        <v>161</v>
      </c>
      <c r="M95" s="4" t="s">
        <v>390</v>
      </c>
      <c r="N95">
        <v>4</v>
      </c>
      <c r="O95">
        <v>1759</v>
      </c>
      <c r="P95">
        <v>7027345</v>
      </c>
      <c r="Q95" s="3">
        <v>36658</v>
      </c>
      <c r="R95">
        <f>MONTH(Q95)</f>
        <v>5</v>
      </c>
      <c r="S95" s="2">
        <v>4291115</v>
      </c>
      <c r="T95" s="1">
        <f>I95</f>
        <v>41</v>
      </c>
      <c r="U95" s="1">
        <f>O95</f>
        <v>1759</v>
      </c>
      <c r="V95" s="1">
        <f>K95</f>
        <v>10000000</v>
      </c>
      <c r="W95" s="1">
        <f>IF(OR(R95=1,R95=12, R95=11),1,0)</f>
        <v>0</v>
      </c>
      <c r="X95" s="1">
        <f>IF(OR(R95=5, R95=6,R95=7),1,0)</f>
        <v>1</v>
      </c>
      <c r="Y95" s="1">
        <f>IF(OR(B95="Action",C95="Action", D95="Action",E95="Action",F95="Action",G95="Action"),1,0)</f>
        <v>0</v>
      </c>
      <c r="Z95" s="1">
        <f>IF(OR($B95="Comedy",$C95="Comedy",$D95="Comedy",$E95="Comedy",$F95="Comedy",$G95="Comedy"),1,0)</f>
        <v>1</v>
      </c>
      <c r="AA95" s="1">
        <f>IF(OR($B95="Drama",$C95="Drama",$D95="Drama",$E95="Drama",$F95="Drama",$G95="Drama"),1,0)</f>
        <v>0</v>
      </c>
      <c r="AB95" s="1">
        <f>IF(OR($B95="Documentary",$C95="Documentary",$D95="Documentary",$E95="Documentary",$F95="Documentary",$G95="Documentary"),1,0)</f>
        <v>0</v>
      </c>
      <c r="AC95" s="1">
        <f>IF(OR($B95="Romance",$C95="Romance",$D95="Romance",$E95="Romance",$F95="Romance",$G95="Romance"),1,0)</f>
        <v>0</v>
      </c>
      <c r="AD95" s="1">
        <f>IF(OR($B95="Family",$C95="Family",$D95="Family",$E95="Family",$F95="Family",$G95="Family"),1,0)</f>
        <v>0</v>
      </c>
      <c r="AE95" s="1">
        <f>IF($J95="PG",1,0)</f>
        <v>0</v>
      </c>
      <c r="AF95" s="1">
        <f>IF($J95="PG-13",1,0)</f>
        <v>1</v>
      </c>
      <c r="AG95" s="1">
        <f>IF($J95="R",1,0)</f>
        <v>0</v>
      </c>
      <c r="AH95" s="1">
        <f>IF($J95="Non-US",1,0)</f>
        <v>0</v>
      </c>
    </row>
    <row r="96" spans="1:34" x14ac:dyDescent="0.25">
      <c r="A96" s="4" t="s">
        <v>314</v>
      </c>
      <c r="B96" s="4" t="s">
        <v>5</v>
      </c>
      <c r="C96" s="4" t="s">
        <v>8</v>
      </c>
      <c r="D96" s="4" t="s">
        <v>4</v>
      </c>
      <c r="E96" s="4" t="s">
        <v>6</v>
      </c>
      <c r="F96" s="4"/>
      <c r="G96" s="4"/>
      <c r="H96" s="4"/>
      <c r="I96">
        <v>27</v>
      </c>
      <c r="J96" s="4" t="s">
        <v>2</v>
      </c>
      <c r="K96">
        <v>5000000</v>
      </c>
      <c r="L96" s="4" t="s">
        <v>313</v>
      </c>
      <c r="M96" s="4" t="s">
        <v>313</v>
      </c>
      <c r="N96">
        <v>8</v>
      </c>
      <c r="O96">
        <v>1823</v>
      </c>
      <c r="P96">
        <v>9574092</v>
      </c>
      <c r="Q96" s="3">
        <v>36805</v>
      </c>
      <c r="R96">
        <f>MONTH(Q96)</f>
        <v>10</v>
      </c>
      <c r="S96" s="2">
        <v>5393461</v>
      </c>
      <c r="T96" s="1">
        <f>I96</f>
        <v>27</v>
      </c>
      <c r="U96" s="1">
        <f>O96</f>
        <v>1823</v>
      </c>
      <c r="V96" s="1">
        <f>K96</f>
        <v>5000000</v>
      </c>
      <c r="W96" s="1">
        <f>IF(OR(R96=1,R96=12, R96=11),1,0)</f>
        <v>0</v>
      </c>
      <c r="X96" s="1">
        <f>IF(OR(R96=5, R96=6,R96=7),1,0)</f>
        <v>0</v>
      </c>
      <c r="Y96" s="1">
        <f>IF(OR(B96="Action",C96="Action", D96="Action",E96="Action",F96="Action",G96="Action"),1,0)</f>
        <v>1</v>
      </c>
      <c r="Z96" s="1">
        <f>IF(OR($B96="Comedy",$C96="Comedy",$D96="Comedy",$E96="Comedy",$F96="Comedy",$G96="Comedy"),1,0)</f>
        <v>0</v>
      </c>
      <c r="AA96" s="1">
        <f>IF(OR($B96="Drama",$C96="Drama",$D96="Drama",$E96="Drama",$F96="Drama",$G96="Drama"),1,0)</f>
        <v>0</v>
      </c>
      <c r="AB96" s="1">
        <f>IF(OR($B96="Documentary",$C96="Documentary",$D96="Documentary",$E96="Documentary",$F96="Documentary",$G96="Documentary"),1,0)</f>
        <v>0</v>
      </c>
      <c r="AC96" s="1">
        <f>IF(OR($B96="Romance",$C96="Romance",$D96="Romance",$E96="Romance",$F96="Romance",$G96="Romance"),1,0)</f>
        <v>0</v>
      </c>
      <c r="AD96" s="1">
        <f>IF(OR($B96="Family",$C96="Family",$D96="Family",$E96="Family",$F96="Family",$G96="Family"),1,0)</f>
        <v>0</v>
      </c>
      <c r="AE96" s="1">
        <f>IF($J96="PG",1,0)</f>
        <v>1</v>
      </c>
      <c r="AF96" s="1">
        <f>IF($J96="PG-13",1,0)</f>
        <v>0</v>
      </c>
      <c r="AG96" s="1">
        <f>IF($J96="R",1,0)</f>
        <v>0</v>
      </c>
      <c r="AH96" s="1">
        <f>IF($J96="Non-US",1,0)</f>
        <v>0</v>
      </c>
    </row>
    <row r="97" spans="1:34" x14ac:dyDescent="0.25">
      <c r="A97" s="4" t="s">
        <v>509</v>
      </c>
      <c r="B97" s="4" t="s">
        <v>4</v>
      </c>
      <c r="C97" s="4" t="s">
        <v>5</v>
      </c>
      <c r="D97" s="4" t="s">
        <v>60</v>
      </c>
      <c r="E97" s="4" t="s">
        <v>7</v>
      </c>
      <c r="F97" s="4" t="s">
        <v>20</v>
      </c>
      <c r="G97" s="4"/>
      <c r="H97" s="4" t="s">
        <v>399</v>
      </c>
      <c r="I97">
        <v>201</v>
      </c>
      <c r="J97" s="4" t="s">
        <v>17</v>
      </c>
      <c r="K97">
        <v>23000000</v>
      </c>
      <c r="L97" s="4" t="s">
        <v>508</v>
      </c>
      <c r="M97" s="4" t="s">
        <v>303</v>
      </c>
      <c r="N97">
        <v>11</v>
      </c>
      <c r="O97">
        <v>1832</v>
      </c>
      <c r="P97">
        <v>39077942</v>
      </c>
      <c r="Q97" s="3">
        <v>36574</v>
      </c>
      <c r="R97">
        <f>MONTH(Q97)</f>
        <v>2</v>
      </c>
      <c r="S97" s="2">
        <v>15793842</v>
      </c>
      <c r="T97" s="1">
        <f>I97</f>
        <v>201</v>
      </c>
      <c r="U97" s="1">
        <f>O97</f>
        <v>1832</v>
      </c>
      <c r="V97" s="1">
        <f>K97</f>
        <v>23000000</v>
      </c>
      <c r="W97" s="1">
        <f>IF(OR(R97=1,R97=12, R97=11),1,0)</f>
        <v>0</v>
      </c>
      <c r="X97" s="1">
        <f>IF(OR(R97=5, R97=6,R97=7),1,0)</f>
        <v>0</v>
      </c>
      <c r="Y97" s="1">
        <f>IF(OR(B97="Action",C97="Action", D97="Action",E97="Action",F97="Action",G97="Action"),1,0)</f>
        <v>1</v>
      </c>
      <c r="Z97" s="1">
        <f>IF(OR($B97="Comedy",$C97="Comedy",$D97="Comedy",$E97="Comedy",$F97="Comedy",$G97="Comedy"),1,0)</f>
        <v>0</v>
      </c>
      <c r="AA97" s="1">
        <f>IF(OR($B97="Drama",$C97="Drama",$D97="Drama",$E97="Drama",$F97="Drama",$G97="Drama"),1,0)</f>
        <v>0</v>
      </c>
      <c r="AB97" s="1">
        <f>IF(OR($B97="Documentary",$C97="Documentary",$D97="Documentary",$E97="Documentary",$F97="Documentary",$G97="Documentary"),1,0)</f>
        <v>0</v>
      </c>
      <c r="AC97" s="1">
        <f>IF(OR($B97="Romance",$C97="Romance",$D97="Romance",$E97="Romance",$F97="Romance",$G97="Romance"),1,0)</f>
        <v>0</v>
      </c>
      <c r="AD97" s="1">
        <f>IF(OR($B97="Family",$C97="Family",$D97="Family",$E97="Family",$F97="Family",$G97="Family"),1,0)</f>
        <v>0</v>
      </c>
      <c r="AE97" s="1">
        <f>IF($J97="PG",1,0)</f>
        <v>0</v>
      </c>
      <c r="AF97" s="1">
        <f>IF($J97="PG-13",1,0)</f>
        <v>0</v>
      </c>
      <c r="AG97" s="1">
        <f>IF($J97="R",1,0)</f>
        <v>1</v>
      </c>
      <c r="AH97" s="1">
        <f>IF($J97="Non-US",1,0)</f>
        <v>0</v>
      </c>
    </row>
    <row r="98" spans="1:34" x14ac:dyDescent="0.25">
      <c r="A98" s="4" t="s">
        <v>319</v>
      </c>
      <c r="B98" s="4" t="s">
        <v>24</v>
      </c>
      <c r="C98" s="4" t="s">
        <v>70</v>
      </c>
      <c r="D98" s="4"/>
      <c r="E98" s="4"/>
      <c r="F98" s="4"/>
      <c r="G98" s="4"/>
      <c r="H98" s="4" t="s">
        <v>318</v>
      </c>
      <c r="I98">
        <v>157</v>
      </c>
      <c r="J98" s="4" t="s">
        <v>54</v>
      </c>
      <c r="K98">
        <v>30000000</v>
      </c>
      <c r="L98" s="4" t="s">
        <v>35</v>
      </c>
      <c r="M98" s="4" t="s">
        <v>0</v>
      </c>
      <c r="N98">
        <v>21</v>
      </c>
      <c r="O98">
        <v>1865</v>
      </c>
      <c r="P98">
        <v>115562377</v>
      </c>
      <c r="Q98" s="3">
        <v>36798</v>
      </c>
      <c r="R98">
        <f>MONTH(Q98)</f>
        <v>9</v>
      </c>
      <c r="S98" s="2">
        <v>26654715</v>
      </c>
      <c r="T98" s="1">
        <f>I98</f>
        <v>157</v>
      </c>
      <c r="U98" s="1">
        <f>O98</f>
        <v>1865</v>
      </c>
      <c r="V98" s="1">
        <f>K98</f>
        <v>30000000</v>
      </c>
      <c r="W98" s="1">
        <f>IF(OR(R98=1,R98=12, R98=11),1,0)</f>
        <v>0</v>
      </c>
      <c r="X98" s="1">
        <f>IF(OR(R98=5, R98=6,R98=7),1,0)</f>
        <v>0</v>
      </c>
      <c r="Y98" s="1">
        <f>IF(OR(B98="Action",C98="Action", D98="Action",E98="Action",F98="Action",G98="Action"),1,0)</f>
        <v>0</v>
      </c>
      <c r="Z98" s="1">
        <f>IF(OR($B98="Comedy",$C98="Comedy",$D98="Comedy",$E98="Comedy",$F98="Comedy",$G98="Comedy"),1,0)</f>
        <v>0</v>
      </c>
      <c r="AA98" s="1">
        <f>IF(OR($B98="Drama",$C98="Drama",$D98="Drama",$E98="Drama",$F98="Drama",$G98="Drama"),1,0)</f>
        <v>1</v>
      </c>
      <c r="AB98" s="1">
        <f>IF(OR($B98="Documentary",$C98="Documentary",$D98="Documentary",$E98="Documentary",$F98="Documentary",$G98="Documentary"),1,0)</f>
        <v>0</v>
      </c>
      <c r="AC98" s="1">
        <f>IF(OR($B98="Romance",$C98="Romance",$D98="Romance",$E98="Romance",$F98="Romance",$G98="Romance"),1,0)</f>
        <v>0</v>
      </c>
      <c r="AD98" s="1">
        <f>IF(OR($B98="Family",$C98="Family",$D98="Family",$E98="Family",$F98="Family",$G98="Family"),1,0)</f>
        <v>0</v>
      </c>
      <c r="AE98" s="1">
        <f>IF($J98="PG",1,0)</f>
        <v>0</v>
      </c>
      <c r="AF98" s="1">
        <f>IF($J98="PG-13",1,0)</f>
        <v>0</v>
      </c>
      <c r="AG98" s="1">
        <f>IF($J98="R",1,0)</f>
        <v>0</v>
      </c>
      <c r="AH98" s="1">
        <f>IF($J98="Non-US",1,0)</f>
        <v>0</v>
      </c>
    </row>
    <row r="99" spans="1:34" x14ac:dyDescent="0.25">
      <c r="A99" s="4" t="s">
        <v>259</v>
      </c>
      <c r="B99" s="4" t="s">
        <v>24</v>
      </c>
      <c r="C99" s="4" t="s">
        <v>38</v>
      </c>
      <c r="D99" s="4"/>
      <c r="E99" s="4"/>
      <c r="F99" s="4"/>
      <c r="G99" s="4"/>
      <c r="H99" s="4" t="s">
        <v>190</v>
      </c>
      <c r="I99">
        <v>109</v>
      </c>
      <c r="J99" s="4" t="s">
        <v>12</v>
      </c>
      <c r="K99">
        <v>35000000</v>
      </c>
      <c r="L99" s="4" t="s">
        <v>86</v>
      </c>
      <c r="M99" s="4" t="s">
        <v>86</v>
      </c>
      <c r="N99">
        <v>7</v>
      </c>
      <c r="O99">
        <v>1918</v>
      </c>
      <c r="P99">
        <v>36719874</v>
      </c>
      <c r="Q99" s="3">
        <v>36847</v>
      </c>
      <c r="R99">
        <f>MONTH(Q99)</f>
        <v>11</v>
      </c>
      <c r="S99" s="2">
        <v>16412063</v>
      </c>
      <c r="T99" s="1">
        <f>I99</f>
        <v>109</v>
      </c>
      <c r="U99" s="1">
        <f>O99</f>
        <v>1918</v>
      </c>
      <c r="V99" s="1">
        <f>K99</f>
        <v>35000000</v>
      </c>
      <c r="W99" s="1">
        <f>IF(OR(R99=1,R99=12, R99=11),1,0)</f>
        <v>1</v>
      </c>
      <c r="X99" s="1">
        <f>IF(OR(R99=5, R99=6,R99=7),1,0)</f>
        <v>0</v>
      </c>
      <c r="Y99" s="1">
        <f>IF(OR(B99="Action",C99="Action", D99="Action",E99="Action",F99="Action",G99="Action"),1,0)</f>
        <v>0</v>
      </c>
      <c r="Z99" s="1">
        <f>IF(OR($B99="Comedy",$C99="Comedy",$D99="Comedy",$E99="Comedy",$F99="Comedy",$G99="Comedy"),1,0)</f>
        <v>0</v>
      </c>
      <c r="AA99" s="1">
        <f>IF(OR($B99="Drama",$C99="Drama",$D99="Drama",$E99="Drama",$F99="Drama",$G99="Drama"),1,0)</f>
        <v>1</v>
      </c>
      <c r="AB99" s="1">
        <f>IF(OR($B99="Documentary",$C99="Documentary",$D99="Documentary",$E99="Documentary",$F99="Documentary",$G99="Documentary"),1,0)</f>
        <v>0</v>
      </c>
      <c r="AC99" s="1">
        <f>IF(OR($B99="Romance",$C99="Romance",$D99="Romance",$E99="Romance",$F99="Romance",$G99="Romance"),1,0)</f>
        <v>1</v>
      </c>
      <c r="AD99" s="1">
        <f>IF(OR($B99="Family",$C99="Family",$D99="Family",$E99="Family",$F99="Family",$G99="Family"),1,0)</f>
        <v>0</v>
      </c>
      <c r="AE99" s="1">
        <f>IF($J99="PG",1,0)</f>
        <v>0</v>
      </c>
      <c r="AF99" s="1">
        <f>IF($J99="PG-13",1,0)</f>
        <v>1</v>
      </c>
      <c r="AG99" s="1">
        <f>IF($J99="R",1,0)</f>
        <v>0</v>
      </c>
      <c r="AH99" s="1">
        <f>IF($J99="Non-US",1,0)</f>
        <v>0</v>
      </c>
    </row>
    <row r="100" spans="1:34" x14ac:dyDescent="0.25">
      <c r="A100" s="4" t="s">
        <v>295</v>
      </c>
      <c r="B100" s="4" t="s">
        <v>60</v>
      </c>
      <c r="C100" s="4" t="s">
        <v>20</v>
      </c>
      <c r="D100" s="4"/>
      <c r="E100" s="4"/>
      <c r="F100" s="4"/>
      <c r="G100" s="4"/>
      <c r="H100" s="4" t="s">
        <v>93</v>
      </c>
      <c r="I100">
        <v>102</v>
      </c>
      <c r="J100" s="4" t="s">
        <v>17</v>
      </c>
      <c r="K100">
        <v>28000000</v>
      </c>
      <c r="L100" s="4" t="s">
        <v>263</v>
      </c>
      <c r="M100" s="4" t="s">
        <v>65</v>
      </c>
      <c r="N100">
        <v>4</v>
      </c>
      <c r="O100">
        <v>1970</v>
      </c>
      <c r="P100">
        <v>16548123</v>
      </c>
      <c r="Q100" s="3">
        <v>36812</v>
      </c>
      <c r="R100">
        <f>MONTH(Q100)</f>
        <v>10</v>
      </c>
      <c r="S100" s="2">
        <v>9640465</v>
      </c>
      <c r="T100" s="1">
        <f>I100</f>
        <v>102</v>
      </c>
      <c r="U100" s="1">
        <f>O100</f>
        <v>1970</v>
      </c>
      <c r="V100" s="1">
        <f>K100</f>
        <v>28000000</v>
      </c>
      <c r="W100" s="1">
        <f>IF(OR(R100=1,R100=12, R100=11),1,0)</f>
        <v>0</v>
      </c>
      <c r="X100" s="1">
        <f>IF(OR(R100=5, R100=6,R100=7),1,0)</f>
        <v>0</v>
      </c>
      <c r="Y100" s="1">
        <f>IF(OR(B100="Action",C100="Action", D100="Action",E100="Action",F100="Action",G100="Action"),1,0)</f>
        <v>0</v>
      </c>
      <c r="Z100" s="1">
        <f>IF(OR($B100="Comedy",$C100="Comedy",$D100="Comedy",$E100="Comedy",$F100="Comedy",$G100="Comedy"),1,0)</f>
        <v>0</v>
      </c>
      <c r="AA100" s="1">
        <f>IF(OR($B100="Drama",$C100="Drama",$D100="Drama",$E100="Drama",$F100="Drama",$G100="Drama"),1,0)</f>
        <v>0</v>
      </c>
      <c r="AB100" s="1">
        <f>IF(OR($B100="Documentary",$C100="Documentary",$D100="Documentary",$E100="Documentary",$F100="Documentary",$G100="Documentary"),1,0)</f>
        <v>0</v>
      </c>
      <c r="AC100" s="1">
        <f>IF(OR($B100="Romance",$C100="Romance",$D100="Romance",$E100="Romance",$F100="Romance",$G100="Romance"),1,0)</f>
        <v>0</v>
      </c>
      <c r="AD100" s="1">
        <f>IF(OR($B100="Family",$C100="Family",$D100="Family",$E100="Family",$F100="Family",$G100="Family"),1,0)</f>
        <v>0</v>
      </c>
      <c r="AE100" s="1">
        <f>IF($J100="PG",1,0)</f>
        <v>0</v>
      </c>
      <c r="AF100" s="1">
        <f>IF($J100="PG-13",1,0)</f>
        <v>0</v>
      </c>
      <c r="AG100" s="1">
        <f>IF($J100="R",1,0)</f>
        <v>1</v>
      </c>
      <c r="AH100" s="1">
        <f>IF($J100="Non-US",1,0)</f>
        <v>0</v>
      </c>
    </row>
    <row r="101" spans="1:34" x14ac:dyDescent="0.25">
      <c r="A101" s="4" t="s">
        <v>530</v>
      </c>
      <c r="B101" s="4" t="s">
        <v>38</v>
      </c>
      <c r="C101" s="4" t="s">
        <v>13</v>
      </c>
      <c r="D101" s="4" t="s">
        <v>24</v>
      </c>
      <c r="E101" s="4"/>
      <c r="F101" s="4"/>
      <c r="G101" s="4"/>
      <c r="H101" s="4" t="s">
        <v>47</v>
      </c>
      <c r="I101">
        <v>78</v>
      </c>
      <c r="J101" s="4" t="s">
        <v>12</v>
      </c>
      <c r="K101">
        <v>9000000</v>
      </c>
      <c r="L101" s="4" t="s">
        <v>529</v>
      </c>
      <c r="M101" s="4" t="s">
        <v>86</v>
      </c>
      <c r="N101">
        <v>6</v>
      </c>
      <c r="O101">
        <v>1971</v>
      </c>
      <c r="P101">
        <v>19967935</v>
      </c>
      <c r="Q101" s="3">
        <v>36546</v>
      </c>
      <c r="R101">
        <f>MONTH(Q101)</f>
        <v>1</v>
      </c>
      <c r="S101" s="2">
        <v>8991634</v>
      </c>
      <c r="T101" s="1">
        <f>I101</f>
        <v>78</v>
      </c>
      <c r="U101" s="1">
        <f>O101</f>
        <v>1971</v>
      </c>
      <c r="V101" s="1">
        <f>K101</f>
        <v>9000000</v>
      </c>
      <c r="W101" s="1">
        <f>IF(OR(R101=1,R101=12, R101=11),1,0)</f>
        <v>1</v>
      </c>
      <c r="X101" s="1">
        <f>IF(OR(R101=5, R101=6,R101=7),1,0)</f>
        <v>0</v>
      </c>
      <c r="Y101" s="1">
        <f>IF(OR(B101="Action",C101="Action", D101="Action",E101="Action",F101="Action",G101="Action"),1,0)</f>
        <v>0</v>
      </c>
      <c r="Z101" s="1">
        <f>IF(OR($B101="Comedy",$C101="Comedy",$D101="Comedy",$E101="Comedy",$F101="Comedy",$G101="Comedy"),1,0)</f>
        <v>1</v>
      </c>
      <c r="AA101" s="1">
        <f>IF(OR($B101="Drama",$C101="Drama",$D101="Drama",$E101="Drama",$F101="Drama",$G101="Drama"),1,0)</f>
        <v>1</v>
      </c>
      <c r="AB101" s="1">
        <f>IF(OR($B101="Documentary",$C101="Documentary",$D101="Documentary",$E101="Documentary",$F101="Documentary",$G101="Documentary"),1,0)</f>
        <v>0</v>
      </c>
      <c r="AC101" s="1">
        <f>IF(OR($B101="Romance",$C101="Romance",$D101="Romance",$E101="Romance",$F101="Romance",$G101="Romance"),1,0)</f>
        <v>1</v>
      </c>
      <c r="AD101" s="1">
        <f>IF(OR($B101="Family",$C101="Family",$D101="Family",$E101="Family",$F101="Family",$G101="Family"),1,0)</f>
        <v>0</v>
      </c>
      <c r="AE101" s="1">
        <f>IF($J101="PG",1,0)</f>
        <v>0</v>
      </c>
      <c r="AF101" s="1">
        <f>IF($J101="PG-13",1,0)</f>
        <v>1</v>
      </c>
      <c r="AG101" s="1">
        <f>IF($J101="R",1,0)</f>
        <v>0</v>
      </c>
      <c r="AH101" s="1">
        <f>IF($J101="Non-US",1,0)</f>
        <v>0</v>
      </c>
    </row>
    <row r="102" spans="1:34" x14ac:dyDescent="0.25">
      <c r="A102" s="4" t="s">
        <v>134</v>
      </c>
      <c r="B102" s="4" t="s">
        <v>13</v>
      </c>
      <c r="C102" s="4" t="s">
        <v>38</v>
      </c>
      <c r="D102" s="4"/>
      <c r="E102" s="4"/>
      <c r="F102" s="4"/>
      <c r="G102" s="4"/>
      <c r="H102" s="4" t="s">
        <v>93</v>
      </c>
      <c r="I102">
        <v>91</v>
      </c>
      <c r="J102" s="4" t="s">
        <v>17</v>
      </c>
      <c r="K102">
        <v>25000000</v>
      </c>
      <c r="L102" s="4" t="s">
        <v>133</v>
      </c>
      <c r="M102" s="4" t="s">
        <v>40</v>
      </c>
      <c r="N102">
        <v>4</v>
      </c>
      <c r="O102">
        <v>1974</v>
      </c>
      <c r="P102">
        <v>5433054</v>
      </c>
      <c r="Q102" s="3">
        <v>36973</v>
      </c>
      <c r="R102">
        <f>MONTH(Q102)</f>
        <v>3</v>
      </c>
      <c r="S102" s="2">
        <v>3816225</v>
      </c>
      <c r="T102" s="1">
        <f>I102</f>
        <v>91</v>
      </c>
      <c r="U102" s="1">
        <f>O102</f>
        <v>1974</v>
      </c>
      <c r="V102" s="1">
        <f>K102</f>
        <v>25000000</v>
      </c>
      <c r="W102" s="1">
        <f>IF(OR(R102=1,R102=12, R102=11),1,0)</f>
        <v>0</v>
      </c>
      <c r="X102" s="1">
        <f>IF(OR(R102=5, R102=6,R102=7),1,0)</f>
        <v>0</v>
      </c>
      <c r="Y102" s="1">
        <f>IF(OR(B102="Action",C102="Action", D102="Action",E102="Action",F102="Action",G102="Action"),1,0)</f>
        <v>0</v>
      </c>
      <c r="Z102" s="1">
        <f>IF(OR($B102="Comedy",$C102="Comedy",$D102="Comedy",$E102="Comedy",$F102="Comedy",$G102="Comedy"),1,0)</f>
        <v>1</v>
      </c>
      <c r="AA102" s="1">
        <f>IF(OR($B102="Drama",$C102="Drama",$D102="Drama",$E102="Drama",$F102="Drama",$G102="Drama"),1,0)</f>
        <v>0</v>
      </c>
      <c r="AB102" s="1">
        <f>IF(OR($B102="Documentary",$C102="Documentary",$D102="Documentary",$E102="Documentary",$F102="Documentary",$G102="Documentary"),1,0)</f>
        <v>0</v>
      </c>
      <c r="AC102" s="1">
        <f>IF(OR($B102="Romance",$C102="Romance",$D102="Romance",$E102="Romance",$F102="Romance",$G102="Romance"),1,0)</f>
        <v>1</v>
      </c>
      <c r="AD102" s="1">
        <f>IF(OR($B102="Family",$C102="Family",$D102="Family",$E102="Family",$F102="Family",$G102="Family"),1,0)</f>
        <v>0</v>
      </c>
      <c r="AE102" s="1">
        <f>IF($J102="PG",1,0)</f>
        <v>0</v>
      </c>
      <c r="AF102" s="1">
        <f>IF($J102="PG-13",1,0)</f>
        <v>0</v>
      </c>
      <c r="AG102" s="1">
        <f>IF($J102="R",1,0)</f>
        <v>1</v>
      </c>
      <c r="AH102" s="1">
        <f>IF($J102="Non-US",1,0)</f>
        <v>0</v>
      </c>
    </row>
    <row r="103" spans="1:34" x14ac:dyDescent="0.25">
      <c r="A103" s="4" t="s">
        <v>501</v>
      </c>
      <c r="B103" s="4" t="s">
        <v>19</v>
      </c>
      <c r="C103" s="4" t="s">
        <v>104</v>
      </c>
      <c r="D103" s="4" t="s">
        <v>13</v>
      </c>
      <c r="E103" s="4"/>
      <c r="F103" s="4"/>
      <c r="G103" s="4"/>
      <c r="H103" s="4" t="s">
        <v>93</v>
      </c>
      <c r="I103">
        <v>98</v>
      </c>
      <c r="J103" s="4" t="s">
        <v>12</v>
      </c>
      <c r="K103">
        <v>16000000</v>
      </c>
      <c r="L103" s="4" t="s">
        <v>500</v>
      </c>
      <c r="M103" s="4" t="s">
        <v>240</v>
      </c>
      <c r="N103">
        <v>5</v>
      </c>
      <c r="O103">
        <v>1981</v>
      </c>
      <c r="P103">
        <v>15383281</v>
      </c>
      <c r="Q103" s="3">
        <v>36588</v>
      </c>
      <c r="R103">
        <f>MONTH(Q103)</f>
        <v>3</v>
      </c>
      <c r="S103" s="2">
        <v>7306131</v>
      </c>
      <c r="T103" s="1">
        <f>I103</f>
        <v>98</v>
      </c>
      <c r="U103" s="1">
        <f>O103</f>
        <v>1981</v>
      </c>
      <c r="V103" s="1">
        <f>K103</f>
        <v>16000000</v>
      </c>
      <c r="W103" s="1">
        <f>IF(OR(R103=1,R103=12, R103=11),1,0)</f>
        <v>0</v>
      </c>
      <c r="X103" s="1">
        <f>IF(OR(R103=5, R103=6,R103=7),1,0)</f>
        <v>0</v>
      </c>
      <c r="Y103" s="1">
        <f>IF(OR(B103="Action",C103="Action", D103="Action",E103="Action",F103="Action",G103="Action"),1,0)</f>
        <v>0</v>
      </c>
      <c r="Z103" s="1">
        <f>IF(OR($B103="Comedy",$C103="Comedy",$D103="Comedy",$E103="Comedy",$F103="Comedy",$G103="Comedy"),1,0)</f>
        <v>1</v>
      </c>
      <c r="AA103" s="1">
        <f>IF(OR($B103="Drama",$C103="Drama",$D103="Drama",$E103="Drama",$F103="Drama",$G103="Drama"),1,0)</f>
        <v>0</v>
      </c>
      <c r="AB103" s="1">
        <f>IF(OR($B103="Documentary",$C103="Documentary",$D103="Documentary",$E103="Documentary",$F103="Documentary",$G103="Documentary"),1,0)</f>
        <v>0</v>
      </c>
      <c r="AC103" s="1">
        <f>IF(OR($B103="Romance",$C103="Romance",$D103="Romance",$E103="Romance",$F103="Romance",$G103="Romance"),1,0)</f>
        <v>0</v>
      </c>
      <c r="AD103" s="1">
        <f>IF(OR($B103="Family",$C103="Family",$D103="Family",$E103="Family",$F103="Family",$G103="Family"),1,0)</f>
        <v>0</v>
      </c>
      <c r="AE103" s="1">
        <f>IF($J103="PG",1,0)</f>
        <v>0</v>
      </c>
      <c r="AF103" s="1">
        <f>IF($J103="PG-13",1,0)</f>
        <v>1</v>
      </c>
      <c r="AG103" s="1">
        <f>IF($J103="R",1,0)</f>
        <v>0</v>
      </c>
      <c r="AH103" s="1">
        <f>IF($J103="Non-US",1,0)</f>
        <v>0</v>
      </c>
    </row>
    <row r="104" spans="1:34" x14ac:dyDescent="0.25">
      <c r="A104" s="4" t="s">
        <v>405</v>
      </c>
      <c r="B104" s="4" t="s">
        <v>13</v>
      </c>
      <c r="C104" s="4" t="s">
        <v>38</v>
      </c>
      <c r="D104" s="4" t="s">
        <v>24</v>
      </c>
      <c r="E104" s="4"/>
      <c r="F104" s="4"/>
      <c r="G104" s="4"/>
      <c r="H104" s="4"/>
      <c r="I104">
        <v>68</v>
      </c>
      <c r="J104" s="4" t="s">
        <v>12</v>
      </c>
      <c r="K104">
        <v>16000000</v>
      </c>
      <c r="L104" s="4" t="s">
        <v>404</v>
      </c>
      <c r="M104" s="4" t="s">
        <v>118</v>
      </c>
      <c r="N104">
        <v>6</v>
      </c>
      <c r="O104">
        <v>1983</v>
      </c>
      <c r="P104">
        <v>20486132</v>
      </c>
      <c r="Q104" s="3">
        <v>36693</v>
      </c>
      <c r="R104">
        <f>MONTH(Q104)</f>
        <v>6</v>
      </c>
      <c r="S104" s="2">
        <v>10962780</v>
      </c>
      <c r="T104" s="1">
        <f>I104</f>
        <v>68</v>
      </c>
      <c r="U104" s="1">
        <f>O104</f>
        <v>1983</v>
      </c>
      <c r="V104" s="1">
        <f>K104</f>
        <v>16000000</v>
      </c>
      <c r="W104" s="1">
        <f>IF(OR(R104=1,R104=12, R104=11),1,0)</f>
        <v>0</v>
      </c>
      <c r="X104" s="1">
        <f>IF(OR(R104=5, R104=6,R104=7),1,0)</f>
        <v>1</v>
      </c>
      <c r="Y104" s="1">
        <f>IF(OR(B104="Action",C104="Action", D104="Action",E104="Action",F104="Action",G104="Action"),1,0)</f>
        <v>0</v>
      </c>
      <c r="Z104" s="1">
        <f>IF(OR($B104="Comedy",$C104="Comedy",$D104="Comedy",$E104="Comedy",$F104="Comedy",$G104="Comedy"),1,0)</f>
        <v>1</v>
      </c>
      <c r="AA104" s="1">
        <f>IF(OR($B104="Drama",$C104="Drama",$D104="Drama",$E104="Drama",$F104="Drama",$G104="Drama"),1,0)</f>
        <v>1</v>
      </c>
      <c r="AB104" s="1">
        <f>IF(OR($B104="Documentary",$C104="Documentary",$D104="Documentary",$E104="Documentary",$F104="Documentary",$G104="Documentary"),1,0)</f>
        <v>0</v>
      </c>
      <c r="AC104" s="1">
        <f>IF(OR($B104="Romance",$C104="Romance",$D104="Romance",$E104="Romance",$F104="Romance",$G104="Romance"),1,0)</f>
        <v>1</v>
      </c>
      <c r="AD104" s="1">
        <f>IF(OR($B104="Family",$C104="Family",$D104="Family",$E104="Family",$F104="Family",$G104="Family"),1,0)</f>
        <v>0</v>
      </c>
      <c r="AE104" s="1">
        <f>IF($J104="PG",1,0)</f>
        <v>0</v>
      </c>
      <c r="AF104" s="1">
        <f>IF($J104="PG-13",1,0)</f>
        <v>1</v>
      </c>
      <c r="AG104" s="1">
        <f>IF($J104="R",1,0)</f>
        <v>0</v>
      </c>
      <c r="AH104" s="1">
        <f>IF($J104="Non-US",1,0)</f>
        <v>0</v>
      </c>
    </row>
    <row r="105" spans="1:34" x14ac:dyDescent="0.25">
      <c r="A105" s="4" t="s">
        <v>499</v>
      </c>
      <c r="B105" s="4" t="s">
        <v>13</v>
      </c>
      <c r="C105" s="4" t="s">
        <v>24</v>
      </c>
      <c r="D105" s="4" t="s">
        <v>38</v>
      </c>
      <c r="E105" s="4"/>
      <c r="F105" s="4"/>
      <c r="G105" s="4"/>
      <c r="H105" s="4" t="s">
        <v>401</v>
      </c>
      <c r="I105">
        <v>98</v>
      </c>
      <c r="J105" s="4" t="s">
        <v>12</v>
      </c>
      <c r="K105">
        <v>25000000</v>
      </c>
      <c r="L105" s="4" t="s">
        <v>360</v>
      </c>
      <c r="M105" s="4" t="s">
        <v>102</v>
      </c>
      <c r="N105">
        <v>5</v>
      </c>
      <c r="O105">
        <v>2007</v>
      </c>
      <c r="P105">
        <v>14793174</v>
      </c>
      <c r="Q105" s="3">
        <v>36588</v>
      </c>
      <c r="R105">
        <f>MONTH(Q105)</f>
        <v>3</v>
      </c>
      <c r="S105" s="2">
        <v>7241606</v>
      </c>
      <c r="T105" s="1">
        <f>I105</f>
        <v>98</v>
      </c>
      <c r="U105" s="1">
        <f>O105</f>
        <v>2007</v>
      </c>
      <c r="V105" s="1">
        <f>K105</f>
        <v>25000000</v>
      </c>
      <c r="W105" s="1">
        <f>IF(OR(R105=1,R105=12, R105=11),1,0)</f>
        <v>0</v>
      </c>
      <c r="X105" s="1">
        <f>IF(OR(R105=5, R105=6,R105=7),1,0)</f>
        <v>0</v>
      </c>
      <c r="Y105" s="1">
        <f>IF(OR(B105="Action",C105="Action", D105="Action",E105="Action",F105="Action",G105="Action"),1,0)</f>
        <v>0</v>
      </c>
      <c r="Z105" s="1">
        <f>IF(OR($B105="Comedy",$C105="Comedy",$D105="Comedy",$E105="Comedy",$F105="Comedy",$G105="Comedy"),1,0)</f>
        <v>1</v>
      </c>
      <c r="AA105" s="1">
        <f>IF(OR($B105="Drama",$C105="Drama",$D105="Drama",$E105="Drama",$F105="Drama",$G105="Drama"),1,0)</f>
        <v>1</v>
      </c>
      <c r="AB105" s="1">
        <f>IF(OR($B105="Documentary",$C105="Documentary",$D105="Documentary",$E105="Documentary",$F105="Documentary",$G105="Documentary"),1,0)</f>
        <v>0</v>
      </c>
      <c r="AC105" s="1">
        <f>IF(OR($B105="Romance",$C105="Romance",$D105="Romance",$E105="Romance",$F105="Romance",$G105="Romance"),1,0)</f>
        <v>1</v>
      </c>
      <c r="AD105" s="1">
        <f>IF(OR($B105="Family",$C105="Family",$D105="Family",$E105="Family",$F105="Family",$G105="Family"),1,0)</f>
        <v>0</v>
      </c>
      <c r="AE105" s="1">
        <f>IF($J105="PG",1,0)</f>
        <v>0</v>
      </c>
      <c r="AF105" s="1">
        <f>IF($J105="PG-13",1,0)</f>
        <v>1</v>
      </c>
      <c r="AG105" s="1">
        <f>IF($J105="R",1,0)</f>
        <v>0</v>
      </c>
      <c r="AH105" s="1">
        <f>IF($J105="Non-US",1,0)</f>
        <v>0</v>
      </c>
    </row>
    <row r="106" spans="1:34" x14ac:dyDescent="0.25">
      <c r="A106" s="4" t="s">
        <v>474</v>
      </c>
      <c r="B106" s="4" t="s">
        <v>24</v>
      </c>
      <c r="C106" s="4" t="s">
        <v>13</v>
      </c>
      <c r="D106" s="4" t="s">
        <v>38</v>
      </c>
      <c r="E106" s="4"/>
      <c r="F106" s="4"/>
      <c r="G106" s="4"/>
      <c r="H106" s="4" t="s">
        <v>81</v>
      </c>
      <c r="I106">
        <v>120</v>
      </c>
      <c r="J106" s="4" t="s">
        <v>2</v>
      </c>
      <c r="K106">
        <v>24000000</v>
      </c>
      <c r="L106" s="4" t="s">
        <v>473</v>
      </c>
      <c r="M106" s="4" t="s">
        <v>174</v>
      </c>
      <c r="N106">
        <v>18</v>
      </c>
      <c r="O106">
        <v>2007</v>
      </c>
      <c r="P106">
        <v>32512522</v>
      </c>
      <c r="Q106" s="3">
        <v>36623</v>
      </c>
      <c r="R106">
        <f>MONTH(Q106)</f>
        <v>4</v>
      </c>
      <c r="S106" s="2">
        <v>10244172</v>
      </c>
      <c r="T106" s="1">
        <f>I106</f>
        <v>120</v>
      </c>
      <c r="U106" s="1">
        <f>O106</f>
        <v>2007</v>
      </c>
      <c r="V106" s="1">
        <f>K106</f>
        <v>24000000</v>
      </c>
      <c r="W106" s="1">
        <f>IF(OR(R106=1,R106=12, R106=11),1,0)</f>
        <v>0</v>
      </c>
      <c r="X106" s="1">
        <f>IF(OR(R106=5, R106=6,R106=7),1,0)</f>
        <v>0</v>
      </c>
      <c r="Y106" s="1">
        <f>IF(OR(B106="Action",C106="Action", D106="Action",E106="Action",F106="Action",G106="Action"),1,0)</f>
        <v>0</v>
      </c>
      <c r="Z106" s="1">
        <f>IF(OR($B106="Comedy",$C106="Comedy",$D106="Comedy",$E106="Comedy",$F106="Comedy",$G106="Comedy"),1,0)</f>
        <v>1</v>
      </c>
      <c r="AA106" s="1">
        <f>IF(OR($B106="Drama",$C106="Drama",$D106="Drama",$E106="Drama",$F106="Drama",$G106="Drama"),1,0)</f>
        <v>1</v>
      </c>
      <c r="AB106" s="1">
        <f>IF(OR($B106="Documentary",$C106="Documentary",$D106="Documentary",$E106="Documentary",$F106="Documentary",$G106="Documentary"),1,0)</f>
        <v>0</v>
      </c>
      <c r="AC106" s="1">
        <f>IF(OR($B106="Romance",$C106="Romance",$D106="Romance",$E106="Romance",$F106="Romance",$G106="Romance"),1,0)</f>
        <v>1</v>
      </c>
      <c r="AD106" s="1">
        <f>IF(OR($B106="Family",$C106="Family",$D106="Family",$E106="Family",$F106="Family",$G106="Family"),1,0)</f>
        <v>0</v>
      </c>
      <c r="AE106" s="1">
        <f>IF($J106="PG",1,0)</f>
        <v>1</v>
      </c>
      <c r="AF106" s="1">
        <f>IF($J106="PG-13",1,0)</f>
        <v>0</v>
      </c>
      <c r="AG106" s="1">
        <f>IF($J106="R",1,0)</f>
        <v>0</v>
      </c>
      <c r="AH106" s="1">
        <f>IF($J106="Non-US",1,0)</f>
        <v>0</v>
      </c>
    </row>
    <row r="107" spans="1:34" x14ac:dyDescent="0.25">
      <c r="A107" s="4" t="s">
        <v>280</v>
      </c>
      <c r="B107" s="4" t="s">
        <v>5</v>
      </c>
      <c r="C107" s="4" t="s">
        <v>13</v>
      </c>
      <c r="D107" s="4" t="s">
        <v>51</v>
      </c>
      <c r="E107" s="4" t="s">
        <v>6</v>
      </c>
      <c r="F107" s="4" t="s">
        <v>60</v>
      </c>
      <c r="G107" s="4"/>
      <c r="H107" s="4" t="s">
        <v>47</v>
      </c>
      <c r="I107">
        <v>50</v>
      </c>
      <c r="J107" s="4" t="s">
        <v>2</v>
      </c>
      <c r="K107">
        <v>22000000</v>
      </c>
      <c r="L107" s="4" t="s">
        <v>279</v>
      </c>
      <c r="M107" s="4" t="s">
        <v>65</v>
      </c>
      <c r="N107">
        <v>5</v>
      </c>
      <c r="O107">
        <v>2009</v>
      </c>
      <c r="P107">
        <v>13527410</v>
      </c>
      <c r="Q107" s="3">
        <v>36826</v>
      </c>
      <c r="R107">
        <f>MONTH(Q107)</f>
        <v>10</v>
      </c>
      <c r="S107" s="2">
        <v>6469827</v>
      </c>
      <c r="T107" s="1">
        <f>I107</f>
        <v>50</v>
      </c>
      <c r="U107" s="1">
        <f>O107</f>
        <v>2009</v>
      </c>
      <c r="V107" s="1">
        <f>K107</f>
        <v>22000000</v>
      </c>
      <c r="W107" s="1">
        <f>IF(OR(R107=1,R107=12, R107=11),1,0)</f>
        <v>0</v>
      </c>
      <c r="X107" s="1">
        <f>IF(OR(R107=5, R107=6,R107=7),1,0)</f>
        <v>0</v>
      </c>
      <c r="Y107" s="1">
        <f>IF(OR(B107="Action",C107="Action", D107="Action",E107="Action",F107="Action",G107="Action"),1,0)</f>
        <v>0</v>
      </c>
      <c r="Z107" s="1">
        <f>IF(OR($B107="Comedy",$C107="Comedy",$D107="Comedy",$E107="Comedy",$F107="Comedy",$G107="Comedy"),1,0)</f>
        <v>1</v>
      </c>
      <c r="AA107" s="1">
        <f>IF(OR($B107="Drama",$C107="Drama",$D107="Drama",$E107="Drama",$F107="Drama",$G107="Drama"),1,0)</f>
        <v>0</v>
      </c>
      <c r="AB107" s="1">
        <f>IF(OR($B107="Documentary",$C107="Documentary",$D107="Documentary",$E107="Documentary",$F107="Documentary",$G107="Documentary"),1,0)</f>
        <v>0</v>
      </c>
      <c r="AC107" s="1">
        <f>IF(OR($B107="Romance",$C107="Romance",$D107="Romance",$E107="Romance",$F107="Romance",$G107="Romance"),1,0)</f>
        <v>0</v>
      </c>
      <c r="AD107" s="1">
        <f>IF(OR($B107="Family",$C107="Family",$D107="Family",$E107="Family",$F107="Family",$G107="Family"),1,0)</f>
        <v>1</v>
      </c>
      <c r="AE107" s="1">
        <f>IF($J107="PG",1,0)</f>
        <v>1</v>
      </c>
      <c r="AF107" s="1">
        <f>IF($J107="PG-13",1,0)</f>
        <v>0</v>
      </c>
      <c r="AG107" s="1">
        <f>IF($J107="R",1,0)</f>
        <v>0</v>
      </c>
      <c r="AH107" s="1">
        <f>IF($J107="Non-US",1,0)</f>
        <v>0</v>
      </c>
    </row>
    <row r="108" spans="1:34" x14ac:dyDescent="0.25">
      <c r="A108" s="4" t="s">
        <v>377</v>
      </c>
      <c r="B108" s="4" t="s">
        <v>13</v>
      </c>
      <c r="C108" s="4" t="s">
        <v>38</v>
      </c>
      <c r="D108" s="4"/>
      <c r="E108" s="4"/>
      <c r="F108" s="4"/>
      <c r="G108" s="4"/>
      <c r="H108" s="4" t="s">
        <v>93</v>
      </c>
      <c r="I108">
        <v>96</v>
      </c>
      <c r="J108" s="4" t="s">
        <v>12</v>
      </c>
      <c r="K108">
        <v>20000000</v>
      </c>
      <c r="L108" s="4" t="s">
        <v>376</v>
      </c>
      <c r="M108" s="4" t="s">
        <v>30</v>
      </c>
      <c r="N108">
        <v>4</v>
      </c>
      <c r="O108">
        <v>2016</v>
      </c>
      <c r="P108">
        <v>15198501</v>
      </c>
      <c r="Q108" s="3">
        <v>36728</v>
      </c>
      <c r="R108">
        <f>MONTH(Q108)</f>
        <v>7</v>
      </c>
      <c r="S108" s="2">
        <v>9338682</v>
      </c>
      <c r="T108" s="1">
        <f>I108</f>
        <v>96</v>
      </c>
      <c r="U108" s="1">
        <f>O108</f>
        <v>2016</v>
      </c>
      <c r="V108" s="1">
        <f>K108</f>
        <v>20000000</v>
      </c>
      <c r="W108" s="1">
        <f>IF(OR(R108=1,R108=12, R108=11),1,0)</f>
        <v>0</v>
      </c>
      <c r="X108" s="1">
        <f>IF(OR(R108=5, R108=6,R108=7),1,0)</f>
        <v>1</v>
      </c>
      <c r="Y108" s="1">
        <f>IF(OR(B108="Action",C108="Action", D108="Action",E108="Action",F108="Action",G108="Action"),1,0)</f>
        <v>0</v>
      </c>
      <c r="Z108" s="1">
        <f>IF(OR($B108="Comedy",$C108="Comedy",$D108="Comedy",$E108="Comedy",$F108="Comedy",$G108="Comedy"),1,0)</f>
        <v>1</v>
      </c>
      <c r="AA108" s="1">
        <f>IF(OR($B108="Drama",$C108="Drama",$D108="Drama",$E108="Drama",$F108="Drama",$G108="Drama"),1,0)</f>
        <v>0</v>
      </c>
      <c r="AB108" s="1">
        <f>IF(OR($B108="Documentary",$C108="Documentary",$D108="Documentary",$E108="Documentary",$F108="Documentary",$G108="Documentary"),1,0)</f>
        <v>0</v>
      </c>
      <c r="AC108" s="1">
        <f>IF(OR($B108="Romance",$C108="Romance",$D108="Romance",$E108="Romance",$F108="Romance",$G108="Romance"),1,0)</f>
        <v>1</v>
      </c>
      <c r="AD108" s="1">
        <f>IF(OR($B108="Family",$C108="Family",$D108="Family",$E108="Family",$F108="Family",$G108="Family"),1,0)</f>
        <v>0</v>
      </c>
      <c r="AE108" s="1">
        <f>IF($J108="PG",1,0)</f>
        <v>0</v>
      </c>
      <c r="AF108" s="1">
        <f>IF($J108="PG-13",1,0)</f>
        <v>1</v>
      </c>
      <c r="AG108" s="1">
        <f>IF($J108="R",1,0)</f>
        <v>0</v>
      </c>
      <c r="AH108" s="1">
        <f>IF($J108="Non-US",1,0)</f>
        <v>0</v>
      </c>
    </row>
    <row r="109" spans="1:34" x14ac:dyDescent="0.25">
      <c r="A109" s="4" t="s">
        <v>299</v>
      </c>
      <c r="B109" s="4" t="s">
        <v>13</v>
      </c>
      <c r="C109" s="4"/>
      <c r="D109" s="4"/>
      <c r="E109" s="4"/>
      <c r="F109" s="4"/>
      <c r="G109" s="4"/>
      <c r="H109" s="4"/>
      <c r="I109">
        <v>56</v>
      </c>
      <c r="J109" s="4" t="s">
        <v>17</v>
      </c>
      <c r="K109">
        <v>11000000</v>
      </c>
      <c r="L109" s="4" t="s">
        <v>298</v>
      </c>
      <c r="M109" s="4" t="s">
        <v>102</v>
      </c>
      <c r="N109">
        <v>7</v>
      </c>
      <c r="O109">
        <v>2022</v>
      </c>
      <c r="P109">
        <v>13557850</v>
      </c>
      <c r="Q109" s="3">
        <v>36812</v>
      </c>
      <c r="R109">
        <f>MONTH(Q109)</f>
        <v>10</v>
      </c>
      <c r="S109" s="2">
        <v>6819960</v>
      </c>
      <c r="T109" s="1">
        <f>I109</f>
        <v>56</v>
      </c>
      <c r="U109" s="1">
        <f>O109</f>
        <v>2022</v>
      </c>
      <c r="V109" s="1">
        <f>K109</f>
        <v>11000000</v>
      </c>
      <c r="W109" s="1">
        <f>IF(OR(R109=1,R109=12, R109=11),1,0)</f>
        <v>0</v>
      </c>
      <c r="X109" s="1">
        <f>IF(OR(R109=5, R109=6,R109=7),1,0)</f>
        <v>0</v>
      </c>
      <c r="Y109" s="1">
        <f>IF(OR(B109="Action",C109="Action", D109="Action",E109="Action",F109="Action",G109="Action"),1,0)</f>
        <v>0</v>
      </c>
      <c r="Z109" s="1">
        <f>IF(OR($B109="Comedy",$C109="Comedy",$D109="Comedy",$E109="Comedy",$F109="Comedy",$G109="Comedy"),1,0)</f>
        <v>1</v>
      </c>
      <c r="AA109" s="1">
        <f>IF(OR($B109="Drama",$C109="Drama",$D109="Drama",$E109="Drama",$F109="Drama",$G109="Drama"),1,0)</f>
        <v>0</v>
      </c>
      <c r="AB109" s="1">
        <f>IF(OR($B109="Documentary",$C109="Documentary",$D109="Documentary",$E109="Documentary",$F109="Documentary",$G109="Documentary"),1,0)</f>
        <v>0</v>
      </c>
      <c r="AC109" s="1">
        <f>IF(OR($B109="Romance",$C109="Romance",$D109="Romance",$E109="Romance",$F109="Romance",$G109="Romance"),1,0)</f>
        <v>0</v>
      </c>
      <c r="AD109" s="1">
        <f>IF(OR($B109="Family",$C109="Family",$D109="Family",$E109="Family",$F109="Family",$G109="Family"),1,0)</f>
        <v>0</v>
      </c>
      <c r="AE109" s="1">
        <f>IF($J109="PG",1,0)</f>
        <v>0</v>
      </c>
      <c r="AF109" s="1">
        <f>IF($J109="PG-13",1,0)</f>
        <v>0</v>
      </c>
      <c r="AG109" s="1">
        <f>IF($J109="R",1,0)</f>
        <v>1</v>
      </c>
      <c r="AH109" s="1">
        <f>IF($J109="Non-US",1,0)</f>
        <v>0</v>
      </c>
    </row>
    <row r="110" spans="1:34" x14ac:dyDescent="0.25">
      <c r="A110" s="4" t="s">
        <v>374</v>
      </c>
      <c r="B110" s="4" t="s">
        <v>51</v>
      </c>
      <c r="C110" s="4" t="s">
        <v>6</v>
      </c>
      <c r="D110" s="4"/>
      <c r="E110" s="4"/>
      <c r="F110" s="4"/>
      <c r="G110" s="4"/>
      <c r="H110" s="4" t="s">
        <v>81</v>
      </c>
      <c r="I110">
        <v>54</v>
      </c>
      <c r="J110" s="4" t="s">
        <v>107</v>
      </c>
      <c r="K110">
        <v>19000000</v>
      </c>
      <c r="L110" s="4" t="s">
        <v>320</v>
      </c>
      <c r="M110" s="4" t="s">
        <v>320</v>
      </c>
      <c r="N110">
        <v>7</v>
      </c>
      <c r="O110">
        <v>2054</v>
      </c>
      <c r="P110">
        <v>15811403</v>
      </c>
      <c r="Q110" s="3">
        <v>36733</v>
      </c>
      <c r="R110">
        <f>MONTH(Q110)</f>
        <v>7</v>
      </c>
      <c r="S110" s="2">
        <v>2409161</v>
      </c>
      <c r="T110" s="1">
        <f>I110</f>
        <v>54</v>
      </c>
      <c r="U110" s="1">
        <f>O110</f>
        <v>2054</v>
      </c>
      <c r="V110" s="1">
        <f>K110</f>
        <v>19000000</v>
      </c>
      <c r="W110" s="1">
        <f>IF(OR(R110=1,R110=12, R110=11),1,0)</f>
        <v>0</v>
      </c>
      <c r="X110" s="1">
        <f>IF(OR(R110=5, R110=6,R110=7),1,0)</f>
        <v>1</v>
      </c>
      <c r="Y110" s="1">
        <f>IF(OR(B110="Action",C110="Action", D110="Action",E110="Action",F110="Action",G110="Action"),1,0)</f>
        <v>0</v>
      </c>
      <c r="Z110" s="1">
        <f>IF(OR($B110="Comedy",$C110="Comedy",$D110="Comedy",$E110="Comedy",$F110="Comedy",$G110="Comedy"),1,0)</f>
        <v>0</v>
      </c>
      <c r="AA110" s="1">
        <f>IF(OR($B110="Drama",$C110="Drama",$D110="Drama",$E110="Drama",$F110="Drama",$G110="Drama"),1,0)</f>
        <v>0</v>
      </c>
      <c r="AB110" s="1">
        <f>IF(OR($B110="Documentary",$C110="Documentary",$D110="Documentary",$E110="Documentary",$F110="Documentary",$G110="Documentary"),1,0)</f>
        <v>0</v>
      </c>
      <c r="AC110" s="1">
        <f>IF(OR($B110="Romance",$C110="Romance",$D110="Romance",$E110="Romance",$F110="Romance",$G110="Romance"),1,0)</f>
        <v>0</v>
      </c>
      <c r="AD110" s="1">
        <f>IF(OR($B110="Family",$C110="Family",$D110="Family",$E110="Family",$F110="Family",$G110="Family"),1,0)</f>
        <v>1</v>
      </c>
      <c r="AE110" s="1">
        <f>IF($J110="PG",1,0)</f>
        <v>0</v>
      </c>
      <c r="AF110" s="1">
        <f>IF($J110="PG-13",1,0)</f>
        <v>0</v>
      </c>
      <c r="AG110" s="1">
        <f>IF($J110="R",1,0)</f>
        <v>0</v>
      </c>
      <c r="AH110" s="1">
        <f>IF($J110="Non-US",1,0)</f>
        <v>0</v>
      </c>
    </row>
    <row r="111" spans="1:34" x14ac:dyDescent="0.25">
      <c r="A111" s="4" t="s">
        <v>277</v>
      </c>
      <c r="B111" s="4" t="s">
        <v>24</v>
      </c>
      <c r="C111" s="4" t="s">
        <v>38</v>
      </c>
      <c r="D111" s="4" t="s">
        <v>70</v>
      </c>
      <c r="E111" s="4"/>
      <c r="F111" s="4"/>
      <c r="G111" s="4"/>
      <c r="H111" s="4" t="s">
        <v>276</v>
      </c>
      <c r="I111">
        <v>135</v>
      </c>
      <c r="J111" s="4" t="s">
        <v>12</v>
      </c>
      <c r="K111">
        <v>60000000</v>
      </c>
      <c r="L111" s="4" t="s">
        <v>275</v>
      </c>
      <c r="M111" s="4" t="s">
        <v>10</v>
      </c>
      <c r="N111">
        <v>13</v>
      </c>
      <c r="O111">
        <v>2061</v>
      </c>
      <c r="P111">
        <v>30919168</v>
      </c>
      <c r="Q111" s="3">
        <v>36833</v>
      </c>
      <c r="R111">
        <f>MONTH(Q111)</f>
        <v>11</v>
      </c>
      <c r="S111" s="2">
        <v>14580353</v>
      </c>
      <c r="T111" s="1">
        <f>I111</f>
        <v>135</v>
      </c>
      <c r="U111" s="1">
        <f>O111</f>
        <v>2061</v>
      </c>
      <c r="V111" s="1">
        <f>K111</f>
        <v>60000000</v>
      </c>
      <c r="W111" s="1">
        <f>IF(OR(R111=1,R111=12, R111=11),1,0)</f>
        <v>1</v>
      </c>
      <c r="X111" s="1">
        <f>IF(OR(R111=5, R111=6,R111=7),1,0)</f>
        <v>0</v>
      </c>
      <c r="Y111" s="1">
        <f>IF(OR(B111="Action",C111="Action", D111="Action",E111="Action",F111="Action",G111="Action"),1,0)</f>
        <v>0</v>
      </c>
      <c r="Z111" s="1">
        <f>IF(OR($B111="Comedy",$C111="Comedy",$D111="Comedy",$E111="Comedy",$F111="Comedy",$G111="Comedy"),1,0)</f>
        <v>0</v>
      </c>
      <c r="AA111" s="1">
        <f>IF(OR($B111="Drama",$C111="Drama",$D111="Drama",$E111="Drama",$F111="Drama",$G111="Drama"),1,0)</f>
        <v>1</v>
      </c>
      <c r="AB111" s="1">
        <f>IF(OR($B111="Documentary",$C111="Documentary",$D111="Documentary",$E111="Documentary",$F111="Documentary",$G111="Documentary"),1,0)</f>
        <v>0</v>
      </c>
      <c r="AC111" s="1">
        <f>IF(OR($B111="Romance",$C111="Romance",$D111="Romance",$E111="Romance",$F111="Romance",$G111="Romance"),1,0)</f>
        <v>1</v>
      </c>
      <c r="AD111" s="1">
        <f>IF(OR($B111="Family",$C111="Family",$D111="Family",$E111="Family",$F111="Family",$G111="Family"),1,0)</f>
        <v>0</v>
      </c>
      <c r="AE111" s="1">
        <f>IF($J111="PG",1,0)</f>
        <v>0</v>
      </c>
      <c r="AF111" s="1">
        <f>IF($J111="PG-13",1,0)</f>
        <v>1</v>
      </c>
      <c r="AG111" s="1">
        <f>IF($J111="R",1,0)</f>
        <v>0</v>
      </c>
      <c r="AH111" s="1">
        <f>IF($J111="Non-US",1,0)</f>
        <v>0</v>
      </c>
    </row>
    <row r="112" spans="1:34" x14ac:dyDescent="0.25">
      <c r="A112" s="4" t="s">
        <v>554</v>
      </c>
      <c r="B112" s="4" t="s">
        <v>25</v>
      </c>
      <c r="C112" s="4" t="s">
        <v>13</v>
      </c>
      <c r="D112" s="4" t="s">
        <v>24</v>
      </c>
      <c r="E112" s="4"/>
      <c r="F112" s="4"/>
      <c r="G112" s="4"/>
      <c r="H112" s="4" t="s">
        <v>553</v>
      </c>
      <c r="I112">
        <v>161</v>
      </c>
      <c r="J112" s="4" t="s">
        <v>17</v>
      </c>
      <c r="K112">
        <v>52000000</v>
      </c>
      <c r="L112" s="4" t="s">
        <v>552</v>
      </c>
      <c r="M112" s="4" t="s">
        <v>57</v>
      </c>
      <c r="N112">
        <v>7</v>
      </c>
      <c r="O112">
        <v>2065</v>
      </c>
      <c r="P112">
        <v>34607430</v>
      </c>
      <c r="Q112" s="3">
        <v>36516</v>
      </c>
      <c r="R112">
        <f>MONTH(Q112)</f>
        <v>12</v>
      </c>
      <c r="S112" s="2">
        <v>4295595</v>
      </c>
      <c r="T112" s="1">
        <f>I112</f>
        <v>161</v>
      </c>
      <c r="U112" s="1">
        <f>O112</f>
        <v>2065</v>
      </c>
      <c r="V112" s="1">
        <f>K112</f>
        <v>52000000</v>
      </c>
      <c r="W112" s="1">
        <f>IF(OR(R112=11, R112=12, R112=1),1,0)</f>
        <v>1</v>
      </c>
      <c r="X112" s="1">
        <f>IF(OR(R112=5, R112=6,R112=7),1,0)</f>
        <v>0</v>
      </c>
      <c r="Y112" s="1">
        <f>IF(OR(B112="Action",C112="Action", D112="Action",E112="Action",F112="Action",G112="Action"),1,0)</f>
        <v>0</v>
      </c>
      <c r="Z112" s="1">
        <f>IF(OR($B112="Comedy",$C112="Comedy",$D112="Comedy",$E112="Comedy",$F112="Comedy",$G112="Comedy"),1,0)</f>
        <v>1</v>
      </c>
      <c r="AA112" s="1">
        <f>IF(OR($B112="Drama",$C112="Drama",$D112="Drama",$E112="Drama",$F112="Drama",$G112="Drama"),1,0)</f>
        <v>1</v>
      </c>
      <c r="AB112" s="1">
        <f>IF(OR($B112="Documentary",$C112="Documentary",$D112="Documentary",$E112="Documentary",$F112="Documentary",$G112="Documentary"),1,0)</f>
        <v>0</v>
      </c>
      <c r="AC112" s="1">
        <f>IF(OR($B112="Romance",$C112="Romance",$D112="Romance",$E112="Romance",$F112="Romance",$G112="Romance"),1,0)</f>
        <v>0</v>
      </c>
      <c r="AD112" s="1">
        <f>IF(OR($B112="Family",$C112="Family",$D112="Family",$E112="Family",$F112="Family",$G112="Family"),1,0)</f>
        <v>0</v>
      </c>
      <c r="AE112" s="1">
        <f>IF($J112="PG",1,0)</f>
        <v>0</v>
      </c>
      <c r="AF112" s="1">
        <f>IF($J112="PG-13",1,0)</f>
        <v>0</v>
      </c>
      <c r="AG112" s="1">
        <f>IF($J112="R",1,0)</f>
        <v>1</v>
      </c>
      <c r="AH112" s="1">
        <f>IF($J112="Non-US",1,0)</f>
        <v>0</v>
      </c>
    </row>
    <row r="113" spans="1:34" x14ac:dyDescent="0.25">
      <c r="A113" s="4" t="s">
        <v>239</v>
      </c>
      <c r="B113" s="4" t="s">
        <v>5</v>
      </c>
      <c r="C113" s="4" t="s">
        <v>6</v>
      </c>
      <c r="D113" s="4" t="s">
        <v>4</v>
      </c>
      <c r="E113" s="4"/>
      <c r="F113" s="4"/>
      <c r="G113" s="4"/>
      <c r="H113" s="4" t="s">
        <v>81</v>
      </c>
      <c r="I113">
        <v>115</v>
      </c>
      <c r="J113" s="4" t="s">
        <v>12</v>
      </c>
      <c r="K113">
        <v>35000000</v>
      </c>
      <c r="L113" s="4" t="s">
        <v>238</v>
      </c>
      <c r="M113" s="4" t="s">
        <v>65</v>
      </c>
      <c r="N113">
        <v>7</v>
      </c>
      <c r="O113">
        <v>2078</v>
      </c>
      <c r="P113">
        <v>15305344</v>
      </c>
      <c r="Q113" s="3">
        <v>36868</v>
      </c>
      <c r="R113">
        <f>MONTH(Q113)</f>
        <v>12</v>
      </c>
      <c r="S113" s="2">
        <v>8709522</v>
      </c>
      <c r="T113" s="1">
        <f>I113</f>
        <v>115</v>
      </c>
      <c r="U113" s="1">
        <f>O113</f>
        <v>2078</v>
      </c>
      <c r="V113" s="1">
        <f>K113</f>
        <v>35000000</v>
      </c>
      <c r="W113" s="1">
        <f>IF(OR(R113=1,R113=12, R113=11),1,0)</f>
        <v>1</v>
      </c>
      <c r="X113" s="1">
        <f>IF(OR(R113=5, R113=6,R113=7),1,0)</f>
        <v>0</v>
      </c>
      <c r="Y113" s="1">
        <f>IF(OR(B113="Action",C113="Action", D113="Action",E113="Action",F113="Action",G113="Action"),1,0)</f>
        <v>1</v>
      </c>
      <c r="Z113" s="1">
        <f>IF(OR($B113="Comedy",$C113="Comedy",$D113="Comedy",$E113="Comedy",$F113="Comedy",$G113="Comedy"),1,0)</f>
        <v>0</v>
      </c>
      <c r="AA113" s="1">
        <f>IF(OR($B113="Drama",$C113="Drama",$D113="Drama",$E113="Drama",$F113="Drama",$G113="Drama"),1,0)</f>
        <v>0</v>
      </c>
      <c r="AB113" s="1">
        <f>IF(OR($B113="Documentary",$C113="Documentary",$D113="Documentary",$E113="Documentary",$F113="Documentary",$G113="Documentary"),1,0)</f>
        <v>0</v>
      </c>
      <c r="AC113" s="1">
        <f>IF(OR($B113="Romance",$C113="Romance",$D113="Romance",$E113="Romance",$F113="Romance",$G113="Romance"),1,0)</f>
        <v>0</v>
      </c>
      <c r="AD113" s="1">
        <f>IF(OR($B113="Family",$C113="Family",$D113="Family",$E113="Family",$F113="Family",$G113="Family"),1,0)</f>
        <v>0</v>
      </c>
      <c r="AE113" s="1">
        <f>IF($J113="PG",1,0)</f>
        <v>0</v>
      </c>
      <c r="AF113" s="1">
        <f>IF($J113="PG-13",1,0)</f>
        <v>1</v>
      </c>
      <c r="AG113" s="1">
        <f>IF($J113="R",1,0)</f>
        <v>0</v>
      </c>
      <c r="AH113" s="1">
        <f>IF($J113="Non-US",1,0)</f>
        <v>0</v>
      </c>
    </row>
    <row r="114" spans="1:34" x14ac:dyDescent="0.25">
      <c r="A114" s="4" t="s">
        <v>229</v>
      </c>
      <c r="B114" s="4" t="s">
        <v>13</v>
      </c>
      <c r="C114" s="4" t="s">
        <v>6</v>
      </c>
      <c r="D114" s="4" t="s">
        <v>7</v>
      </c>
      <c r="E114" s="4"/>
      <c r="F114" s="4"/>
      <c r="G114" s="4"/>
      <c r="H114" s="4" t="s">
        <v>32</v>
      </c>
      <c r="I114">
        <v>90</v>
      </c>
      <c r="J114" s="4" t="s">
        <v>12</v>
      </c>
      <c r="K114">
        <v>13000000</v>
      </c>
      <c r="L114" s="4" t="s">
        <v>228</v>
      </c>
      <c r="M114" s="4" t="s">
        <v>40</v>
      </c>
      <c r="N114">
        <v>12</v>
      </c>
      <c r="O114">
        <v>2087</v>
      </c>
      <c r="P114">
        <v>46503488</v>
      </c>
      <c r="Q114" s="3">
        <v>36875</v>
      </c>
      <c r="R114">
        <f>MONTH(Q114)</f>
        <v>12</v>
      </c>
      <c r="S114" s="2">
        <v>18946076</v>
      </c>
      <c r="T114" s="1">
        <f>I114</f>
        <v>90</v>
      </c>
      <c r="U114" s="1">
        <f>O114</f>
        <v>2087</v>
      </c>
      <c r="V114" s="1">
        <f>K114</f>
        <v>13000000</v>
      </c>
      <c r="W114" s="1">
        <f>IF(OR(R114=1,R114=12, R114=11),1,0)</f>
        <v>1</v>
      </c>
      <c r="X114" s="1">
        <f>IF(OR(R114=5, R114=6,R114=7),1,0)</f>
        <v>0</v>
      </c>
      <c r="Y114" s="1">
        <f>IF(OR(B114="Action",C114="Action", D114="Action",E114="Action",F114="Action",G114="Action"),1,0)</f>
        <v>0</v>
      </c>
      <c r="Z114" s="1">
        <f>IF(OR($B114="Comedy",$C114="Comedy",$D114="Comedy",$E114="Comedy",$F114="Comedy",$G114="Comedy"),1,0)</f>
        <v>1</v>
      </c>
      <c r="AA114" s="1">
        <f>IF(OR($B114="Drama",$C114="Drama",$D114="Drama",$E114="Drama",$F114="Drama",$G114="Drama"),1,0)</f>
        <v>0</v>
      </c>
      <c r="AB114" s="1">
        <f>IF(OR($B114="Documentary",$C114="Documentary",$D114="Documentary",$E114="Documentary",$F114="Documentary",$G114="Documentary"),1,0)</f>
        <v>0</v>
      </c>
      <c r="AC114" s="1">
        <f>IF(OR($B114="Romance",$C114="Romance",$D114="Romance",$E114="Romance",$F114="Romance",$G114="Romance"),1,0)</f>
        <v>0</v>
      </c>
      <c r="AD114" s="1">
        <f>IF(OR($B114="Family",$C114="Family",$D114="Family",$E114="Family",$F114="Family",$G114="Family"),1,0)</f>
        <v>0</v>
      </c>
      <c r="AE114" s="1">
        <f>IF($J114="PG",1,0)</f>
        <v>0</v>
      </c>
      <c r="AF114" s="1">
        <f>IF($J114="PG-13",1,0)</f>
        <v>1</v>
      </c>
      <c r="AG114" s="1">
        <f>IF($J114="R",1,0)</f>
        <v>0</v>
      </c>
      <c r="AH114" s="1">
        <f>IF($J114="Non-US",1,0)</f>
        <v>0</v>
      </c>
    </row>
    <row r="115" spans="1:34" x14ac:dyDescent="0.25">
      <c r="A115" s="4" t="s">
        <v>269</v>
      </c>
      <c r="B115" s="4" t="s">
        <v>25</v>
      </c>
      <c r="C115" s="4" t="s">
        <v>24</v>
      </c>
      <c r="D115" s="4"/>
      <c r="E115" s="4"/>
      <c r="F115" s="4"/>
      <c r="G115" s="4"/>
      <c r="H115" s="4" t="s">
        <v>268</v>
      </c>
      <c r="I115">
        <v>103</v>
      </c>
      <c r="J115" s="4" t="s">
        <v>17</v>
      </c>
      <c r="K115">
        <v>32000000</v>
      </c>
      <c r="L115" s="4" t="s">
        <v>121</v>
      </c>
      <c r="M115" s="4" t="s">
        <v>267</v>
      </c>
      <c r="N115">
        <v>13</v>
      </c>
      <c r="O115">
        <v>2092</v>
      </c>
      <c r="P115">
        <v>48705680</v>
      </c>
      <c r="Q115" s="3">
        <v>36840</v>
      </c>
      <c r="R115">
        <f>MONTH(Q115)</f>
        <v>11</v>
      </c>
      <c r="S115" s="2">
        <v>17012365</v>
      </c>
      <c r="T115" s="1">
        <f>I115</f>
        <v>103</v>
      </c>
      <c r="U115" s="1">
        <f>O115</f>
        <v>2092</v>
      </c>
      <c r="V115" s="1">
        <f>K115</f>
        <v>32000000</v>
      </c>
      <c r="W115" s="1">
        <f>IF(OR(R115=1,R115=12, R115=11),1,0)</f>
        <v>1</v>
      </c>
      <c r="X115" s="1">
        <f>IF(OR(R115=5, R115=6,R115=7),1,0)</f>
        <v>0</v>
      </c>
      <c r="Y115" s="1">
        <f>IF(OR(B115="Action",C115="Action", D115="Action",E115="Action",F115="Action",G115="Action"),1,0)</f>
        <v>0</v>
      </c>
      <c r="Z115" s="1">
        <f>IF(OR($B115="Comedy",$C115="Comedy",$D115="Comedy",$E115="Comedy",$F115="Comedy",$G115="Comedy"),1,0)</f>
        <v>0</v>
      </c>
      <c r="AA115" s="1">
        <f>IF(OR($B115="Drama",$C115="Drama",$D115="Drama",$E115="Drama",$F115="Drama",$G115="Drama"),1,0)</f>
        <v>1</v>
      </c>
      <c r="AB115" s="1">
        <f>IF(OR($B115="Documentary",$C115="Documentary",$D115="Documentary",$E115="Documentary",$F115="Documentary",$G115="Documentary"),1,0)</f>
        <v>0</v>
      </c>
      <c r="AC115" s="1">
        <f>IF(OR($B115="Romance",$C115="Romance",$D115="Romance",$E115="Romance",$F115="Romance",$G115="Romance"),1,0)</f>
        <v>0</v>
      </c>
      <c r="AD115" s="1">
        <f>IF(OR($B115="Family",$C115="Family",$D115="Family",$E115="Family",$F115="Family",$G115="Family"),1,0)</f>
        <v>0</v>
      </c>
      <c r="AE115" s="1">
        <f>IF($J115="PG",1,0)</f>
        <v>0</v>
      </c>
      <c r="AF115" s="1">
        <f>IF($J115="PG-13",1,0)</f>
        <v>0</v>
      </c>
      <c r="AG115" s="1">
        <f>IF($J115="R",1,0)</f>
        <v>1</v>
      </c>
      <c r="AH115" s="1">
        <f>IF($J115="Non-US",1,0)</f>
        <v>0</v>
      </c>
    </row>
    <row r="116" spans="1:34" x14ac:dyDescent="0.25">
      <c r="A116" s="4" t="s">
        <v>357</v>
      </c>
      <c r="B116" s="4" t="s">
        <v>7</v>
      </c>
      <c r="C116" s="4" t="s">
        <v>4</v>
      </c>
      <c r="D116" s="4" t="s">
        <v>5</v>
      </c>
      <c r="E116" s="4" t="s">
        <v>60</v>
      </c>
      <c r="F116" s="4" t="s">
        <v>20</v>
      </c>
      <c r="G116" s="4"/>
      <c r="H116" s="4" t="s">
        <v>93</v>
      </c>
      <c r="I116">
        <v>92</v>
      </c>
      <c r="J116" s="4" t="s">
        <v>2</v>
      </c>
      <c r="K116">
        <v>1000000</v>
      </c>
      <c r="L116" s="4" t="s">
        <v>356</v>
      </c>
      <c r="M116" s="4" t="s">
        <v>240</v>
      </c>
      <c r="N116">
        <v>6</v>
      </c>
      <c r="O116">
        <v>2111</v>
      </c>
      <c r="P116">
        <v>10017869</v>
      </c>
      <c r="Q116" s="3">
        <v>36756</v>
      </c>
      <c r="R116">
        <f>MONTH(Q116)</f>
        <v>8</v>
      </c>
      <c r="S116" s="2">
        <v>5850566</v>
      </c>
      <c r="T116" s="1">
        <f>I116</f>
        <v>92</v>
      </c>
      <c r="U116" s="1">
        <f>O116</f>
        <v>2111</v>
      </c>
      <c r="V116" s="1">
        <f>K116</f>
        <v>1000000</v>
      </c>
      <c r="W116" s="1">
        <f>IF(OR(R116=1,R116=12, R116=11),1,0)</f>
        <v>0</v>
      </c>
      <c r="X116" s="1">
        <f>IF(OR(R116=5, R116=6,R116=7),1,0)</f>
        <v>0</v>
      </c>
      <c r="Y116" s="1">
        <f>IF(OR(B116="Action",C116="Action", D116="Action",E116="Action",F116="Action",G116="Action"),1,0)</f>
        <v>1</v>
      </c>
      <c r="Z116" s="1">
        <f>IF(OR($B116="Comedy",$C116="Comedy",$D116="Comedy",$E116="Comedy",$F116="Comedy",$G116="Comedy"),1,0)</f>
        <v>0</v>
      </c>
      <c r="AA116" s="1">
        <f>IF(OR($B116="Drama",$C116="Drama",$D116="Drama",$E116="Drama",$F116="Drama",$G116="Drama"),1,0)</f>
        <v>0</v>
      </c>
      <c r="AB116" s="1">
        <f>IF(OR($B116="Documentary",$C116="Documentary",$D116="Documentary",$E116="Documentary",$F116="Documentary",$G116="Documentary"),1,0)</f>
        <v>0</v>
      </c>
      <c r="AC116" s="1">
        <f>IF(OR($B116="Romance",$C116="Romance",$D116="Romance",$E116="Romance",$F116="Romance",$G116="Romance"),1,0)</f>
        <v>0</v>
      </c>
      <c r="AD116" s="1">
        <f>IF(OR($B116="Family",$C116="Family",$D116="Family",$E116="Family",$F116="Family",$G116="Family"),1,0)</f>
        <v>0</v>
      </c>
      <c r="AE116" s="1">
        <f>IF($J116="PG",1,0)</f>
        <v>1</v>
      </c>
      <c r="AF116" s="1">
        <f>IF($J116="PG-13",1,0)</f>
        <v>0</v>
      </c>
      <c r="AG116" s="1">
        <f>IF($J116="R",1,0)</f>
        <v>0</v>
      </c>
      <c r="AH116" s="1">
        <f>IF($J116="Non-US",1,0)</f>
        <v>0</v>
      </c>
    </row>
    <row r="117" spans="1:34" x14ac:dyDescent="0.25">
      <c r="A117" s="4" t="s">
        <v>440</v>
      </c>
      <c r="B117" s="4" t="s">
        <v>24</v>
      </c>
      <c r="C117" s="4"/>
      <c r="D117" s="4"/>
      <c r="E117" s="4"/>
      <c r="F117" s="4"/>
      <c r="G117" s="4"/>
      <c r="H117" s="4" t="s">
        <v>93</v>
      </c>
      <c r="I117">
        <v>59</v>
      </c>
      <c r="J117" s="4" t="s">
        <v>12</v>
      </c>
      <c r="K117">
        <v>34000000</v>
      </c>
      <c r="L117" s="4" t="s">
        <v>53</v>
      </c>
      <c r="M117" s="4" t="s">
        <v>30</v>
      </c>
      <c r="N117">
        <v>5</v>
      </c>
      <c r="O117">
        <v>2112</v>
      </c>
      <c r="P117">
        <v>6387586</v>
      </c>
      <c r="Q117" s="3">
        <v>36651</v>
      </c>
      <c r="R117">
        <f>MONTH(Q117)</f>
        <v>5</v>
      </c>
      <c r="S117" s="2">
        <v>3415172</v>
      </c>
      <c r="T117" s="1">
        <f>I117</f>
        <v>59</v>
      </c>
      <c r="U117" s="1">
        <f>O117</f>
        <v>2112</v>
      </c>
      <c r="V117" s="1">
        <f>K117</f>
        <v>34000000</v>
      </c>
      <c r="W117" s="1">
        <f>IF(OR(R117=1,R117=12, R117=11),1,0)</f>
        <v>0</v>
      </c>
      <c r="X117" s="1">
        <f>IF(OR(R117=5, R117=6,R117=7),1,0)</f>
        <v>1</v>
      </c>
      <c r="Y117" s="1">
        <f>IF(OR(B117="Action",C117="Action", D117="Action",E117="Action",F117="Action",G117="Action"),1,0)</f>
        <v>0</v>
      </c>
      <c r="Z117" s="1">
        <f>IF(OR($B117="Comedy",$C117="Comedy",$D117="Comedy",$E117="Comedy",$F117="Comedy",$G117="Comedy"),1,0)</f>
        <v>0</v>
      </c>
      <c r="AA117" s="1">
        <f>IF(OR($B117="Drama",$C117="Drama",$D117="Drama",$E117="Drama",$F117="Drama",$G117="Drama"),1,0)</f>
        <v>1</v>
      </c>
      <c r="AB117" s="1">
        <f>IF(OR($B117="Documentary",$C117="Documentary",$D117="Documentary",$E117="Documentary",$F117="Documentary",$G117="Documentary"),1,0)</f>
        <v>0</v>
      </c>
      <c r="AC117" s="1">
        <f>IF(OR($B117="Romance",$C117="Romance",$D117="Romance",$E117="Romance",$F117="Romance",$G117="Romance"),1,0)</f>
        <v>0</v>
      </c>
      <c r="AD117" s="1">
        <f>IF(OR($B117="Family",$C117="Family",$D117="Family",$E117="Family",$F117="Family",$G117="Family"),1,0)</f>
        <v>0</v>
      </c>
      <c r="AE117" s="1">
        <f>IF($J117="PG",1,0)</f>
        <v>0</v>
      </c>
      <c r="AF117" s="1">
        <f>IF($J117="PG-13",1,0)</f>
        <v>1</v>
      </c>
      <c r="AG117" s="1">
        <f>IF($J117="R",1,0)</f>
        <v>0</v>
      </c>
      <c r="AH117" s="1">
        <f>IF($J117="Non-US",1,0)</f>
        <v>0</v>
      </c>
    </row>
    <row r="118" spans="1:34" x14ac:dyDescent="0.25">
      <c r="A118" s="4" t="s">
        <v>82</v>
      </c>
      <c r="B118" s="4" t="s">
        <v>13</v>
      </c>
      <c r="C118" s="4" t="s">
        <v>24</v>
      </c>
      <c r="D118" s="4"/>
      <c r="E118" s="4"/>
      <c r="F118" s="4"/>
      <c r="G118" s="4"/>
      <c r="H118" s="4" t="s">
        <v>81</v>
      </c>
      <c r="I118">
        <v>68</v>
      </c>
      <c r="J118" s="4" t="s">
        <v>2</v>
      </c>
      <c r="K118">
        <v>21150000</v>
      </c>
      <c r="L118" s="4" t="s">
        <v>80</v>
      </c>
      <c r="M118" s="4" t="s">
        <v>79</v>
      </c>
      <c r="N118">
        <v>12</v>
      </c>
      <c r="O118">
        <v>2123</v>
      </c>
      <c r="P118">
        <v>25518367</v>
      </c>
      <c r="Q118" s="3">
        <v>37001</v>
      </c>
      <c r="R118">
        <f>MONTH(Q118)</f>
        <v>4</v>
      </c>
      <c r="S118" s="2">
        <v>9247560</v>
      </c>
      <c r="T118" s="1">
        <f>I118</f>
        <v>68</v>
      </c>
      <c r="U118" s="1">
        <f>O118</f>
        <v>2123</v>
      </c>
      <c r="V118" s="1">
        <f>K118</f>
        <v>21150000</v>
      </c>
      <c r="W118" s="1">
        <f>IF(OR(R118=1,R118=12, R118=11),1,0)</f>
        <v>0</v>
      </c>
      <c r="X118" s="1">
        <f>IF(OR(R118=5, R118=6,R118=7),1,0)</f>
        <v>0</v>
      </c>
      <c r="Y118" s="1">
        <f>IF(OR(B118="Action",C118="Action", D118="Action",E118="Action",F118="Action",G118="Action"),1,0)</f>
        <v>0</v>
      </c>
      <c r="Z118" s="1">
        <f>IF(OR($B118="Comedy",$C118="Comedy",$D118="Comedy",$E118="Comedy",$F118="Comedy",$G118="Comedy"),1,0)</f>
        <v>1</v>
      </c>
      <c r="AA118" s="1">
        <f>IF(OR($B118="Drama",$C118="Drama",$D118="Drama",$E118="Drama",$F118="Drama",$G118="Drama"),1,0)</f>
        <v>1</v>
      </c>
      <c r="AB118" s="1">
        <f>IF(OR($B118="Documentary",$C118="Documentary",$D118="Documentary",$E118="Documentary",$F118="Documentary",$G118="Documentary"),1,0)</f>
        <v>0</v>
      </c>
      <c r="AC118" s="1">
        <f>IF(OR($B118="Romance",$C118="Romance",$D118="Romance",$E118="Romance",$F118="Romance",$G118="Romance"),1,0)</f>
        <v>0</v>
      </c>
      <c r="AD118" s="1">
        <f>IF(OR($B118="Family",$C118="Family",$D118="Family",$E118="Family",$F118="Family",$G118="Family"),1,0)</f>
        <v>0</v>
      </c>
      <c r="AE118" s="1">
        <f>IF($J118="PG",1,0)</f>
        <v>1</v>
      </c>
      <c r="AF118" s="1">
        <f>IF($J118="PG-13",1,0)</f>
        <v>0</v>
      </c>
      <c r="AG118" s="1">
        <f>IF($J118="R",1,0)</f>
        <v>0</v>
      </c>
      <c r="AH118" s="1">
        <f>IF($J118="Non-US",1,0)</f>
        <v>0</v>
      </c>
    </row>
    <row r="119" spans="1:34" x14ac:dyDescent="0.25">
      <c r="A119" s="4" t="s">
        <v>290</v>
      </c>
      <c r="B119" s="4" t="s">
        <v>24</v>
      </c>
      <c r="C119" s="4" t="s">
        <v>38</v>
      </c>
      <c r="D119" s="4"/>
      <c r="E119" s="4"/>
      <c r="F119" s="4"/>
      <c r="G119" s="4"/>
      <c r="H119" s="4" t="s">
        <v>47</v>
      </c>
      <c r="I119">
        <v>166</v>
      </c>
      <c r="J119" s="4" t="s">
        <v>12</v>
      </c>
      <c r="K119">
        <v>40000000</v>
      </c>
      <c r="L119" s="4" t="s">
        <v>289</v>
      </c>
      <c r="M119" s="4" t="s">
        <v>45</v>
      </c>
      <c r="N119">
        <v>15</v>
      </c>
      <c r="O119">
        <v>2130</v>
      </c>
      <c r="P119">
        <v>33476239</v>
      </c>
      <c r="Q119" s="3">
        <v>36819</v>
      </c>
      <c r="R119">
        <f>MONTH(Q119)</f>
        <v>10</v>
      </c>
      <c r="S119" s="2">
        <v>12231496</v>
      </c>
      <c r="T119" s="1">
        <f>I119</f>
        <v>166</v>
      </c>
      <c r="U119" s="1">
        <f>O119</f>
        <v>2130</v>
      </c>
      <c r="V119" s="1">
        <f>K119</f>
        <v>40000000</v>
      </c>
      <c r="W119" s="1">
        <f>IF(OR(R119=1,R119=12, R119=11),1,0)</f>
        <v>0</v>
      </c>
      <c r="X119" s="1">
        <f>IF(OR(R119=5, R119=6,R119=7),1,0)</f>
        <v>0</v>
      </c>
      <c r="Y119" s="1">
        <f>IF(OR(B119="Action",C119="Action", D119="Action",E119="Action",F119="Action",G119="Action"),1,0)</f>
        <v>0</v>
      </c>
      <c r="Z119" s="1">
        <f>IF(OR($B119="Comedy",$C119="Comedy",$D119="Comedy",$E119="Comedy",$F119="Comedy",$G119="Comedy"),1,0)</f>
        <v>0</v>
      </c>
      <c r="AA119" s="1">
        <f>IF(OR($B119="Drama",$C119="Drama",$D119="Drama",$E119="Drama",$F119="Drama",$G119="Drama"),1,0)</f>
        <v>1</v>
      </c>
      <c r="AB119" s="1">
        <f>IF(OR($B119="Documentary",$C119="Documentary",$D119="Documentary",$E119="Documentary",$F119="Documentary",$G119="Documentary"),1,0)</f>
        <v>0</v>
      </c>
      <c r="AC119" s="1">
        <f>IF(OR($B119="Romance",$C119="Romance",$D119="Romance",$E119="Romance",$F119="Romance",$G119="Romance"),1,0)</f>
        <v>1</v>
      </c>
      <c r="AD119" s="1">
        <f>IF(OR($B119="Family",$C119="Family",$D119="Family",$E119="Family",$F119="Family",$G119="Family"),1,0)</f>
        <v>0</v>
      </c>
      <c r="AE119" s="1">
        <f>IF($J119="PG",1,0)</f>
        <v>0</v>
      </c>
      <c r="AF119" s="1">
        <f>IF($J119="PG-13",1,0)</f>
        <v>1</v>
      </c>
      <c r="AG119" s="1">
        <f>IF($J119="R",1,0)</f>
        <v>0</v>
      </c>
      <c r="AH119" s="1">
        <f>IF($J119="Non-US",1,0)</f>
        <v>0</v>
      </c>
    </row>
    <row r="120" spans="1:34" x14ac:dyDescent="0.25">
      <c r="A120" s="4" t="s">
        <v>187</v>
      </c>
      <c r="B120" s="4" t="s">
        <v>13</v>
      </c>
      <c r="C120" s="4" t="s">
        <v>19</v>
      </c>
      <c r="D120" s="4"/>
      <c r="E120" s="4"/>
      <c r="F120" s="4"/>
      <c r="G120" s="4"/>
      <c r="H120" s="4"/>
      <c r="I120">
        <v>76</v>
      </c>
      <c r="J120" s="4" t="s">
        <v>12</v>
      </c>
      <c r="K120">
        <v>11000000</v>
      </c>
      <c r="L120" s="4" t="s">
        <v>186</v>
      </c>
      <c r="M120" s="4" t="s">
        <v>65</v>
      </c>
      <c r="N120">
        <v>5</v>
      </c>
      <c r="O120">
        <v>2150</v>
      </c>
      <c r="P120">
        <v>13219876</v>
      </c>
      <c r="Q120" s="3">
        <v>36917</v>
      </c>
      <c r="R120">
        <f>MONTH(Q120)</f>
        <v>1</v>
      </c>
      <c r="S120" s="2">
        <v>7005572</v>
      </c>
      <c r="T120" s="1">
        <f>I120</f>
        <v>76</v>
      </c>
      <c r="U120" s="1">
        <f>O120</f>
        <v>2150</v>
      </c>
      <c r="V120" s="1">
        <f>K120</f>
        <v>11000000</v>
      </c>
      <c r="W120" s="1">
        <f>IF(OR(R120=1,R120=12, R120=11),1,0)</f>
        <v>1</v>
      </c>
      <c r="X120" s="1">
        <f>IF(OR(R120=5, R120=6,R120=7),1,0)</f>
        <v>0</v>
      </c>
      <c r="Y120" s="1">
        <f>IF(OR(B120="Action",C120="Action", D120="Action",E120="Action",F120="Action",G120="Action"),1,0)</f>
        <v>0</v>
      </c>
      <c r="Z120" s="1">
        <f>IF(OR($B120="Comedy",$C120="Comedy",$D120="Comedy",$E120="Comedy",$F120="Comedy",$G120="Comedy"),1,0)</f>
        <v>1</v>
      </c>
      <c r="AA120" s="1">
        <f>IF(OR($B120="Drama",$C120="Drama",$D120="Drama",$E120="Drama",$F120="Drama",$G120="Drama"),1,0)</f>
        <v>0</v>
      </c>
      <c r="AB120" s="1">
        <f>IF(OR($B120="Documentary",$C120="Documentary",$D120="Documentary",$E120="Documentary",$F120="Documentary",$G120="Documentary"),1,0)</f>
        <v>0</v>
      </c>
      <c r="AC120" s="1">
        <f>IF(OR($B120="Romance",$C120="Romance",$D120="Romance",$E120="Romance",$F120="Romance",$G120="Romance"),1,0)</f>
        <v>0</v>
      </c>
      <c r="AD120" s="1">
        <f>IF(OR($B120="Family",$C120="Family",$D120="Family",$E120="Family",$F120="Family",$G120="Family"),1,0)</f>
        <v>0</v>
      </c>
      <c r="AE120" s="1">
        <f>IF($J120="PG",1,0)</f>
        <v>0</v>
      </c>
      <c r="AF120" s="1">
        <f>IF($J120="PG-13",1,0)</f>
        <v>1</v>
      </c>
      <c r="AG120" s="1">
        <f>IF($J120="R",1,0)</f>
        <v>0</v>
      </c>
      <c r="AH120" s="1">
        <f>IF($J120="Non-US",1,0)</f>
        <v>0</v>
      </c>
    </row>
    <row r="121" spans="1:34" x14ac:dyDescent="0.25">
      <c r="A121" s="4" t="s">
        <v>466</v>
      </c>
      <c r="B121" s="4" t="s">
        <v>13</v>
      </c>
      <c r="C121" s="4" t="s">
        <v>24</v>
      </c>
      <c r="D121" s="4" t="s">
        <v>38</v>
      </c>
      <c r="E121" s="4"/>
      <c r="F121" s="4"/>
      <c r="G121" s="4"/>
      <c r="H121" s="4" t="s">
        <v>399</v>
      </c>
      <c r="I121">
        <v>177</v>
      </c>
      <c r="J121" s="4" t="s">
        <v>12</v>
      </c>
      <c r="K121">
        <v>30000000</v>
      </c>
      <c r="L121" s="4" t="s">
        <v>465</v>
      </c>
      <c r="M121" s="4" t="s">
        <v>0</v>
      </c>
      <c r="N121">
        <v>15</v>
      </c>
      <c r="O121">
        <v>2152</v>
      </c>
      <c r="P121">
        <v>36969846</v>
      </c>
      <c r="Q121" s="3">
        <v>36630</v>
      </c>
      <c r="R121">
        <f>MONTH(Q121)</f>
        <v>4</v>
      </c>
      <c r="S121" s="2">
        <v>11402187</v>
      </c>
      <c r="T121" s="1">
        <f>I121</f>
        <v>177</v>
      </c>
      <c r="U121" s="1">
        <f>O121</f>
        <v>2152</v>
      </c>
      <c r="V121" s="1">
        <f>K121</f>
        <v>30000000</v>
      </c>
      <c r="W121" s="1">
        <f>IF(OR(R121=1,R121=12, R121=11),1,0)</f>
        <v>0</v>
      </c>
      <c r="X121" s="1">
        <f>IF(OR(R121=5, R121=6,R121=7),1,0)</f>
        <v>0</v>
      </c>
      <c r="Y121" s="1">
        <f>IF(OR(B121="Action",C121="Action", D121="Action",E121="Action",F121="Action",G121="Action"),1,0)</f>
        <v>0</v>
      </c>
      <c r="Z121" s="1">
        <f>IF(OR($B121="Comedy",$C121="Comedy",$D121="Comedy",$E121="Comedy",$F121="Comedy",$G121="Comedy"),1,0)</f>
        <v>1</v>
      </c>
      <c r="AA121" s="1">
        <f>IF(OR($B121="Drama",$C121="Drama",$D121="Drama",$E121="Drama",$F121="Drama",$G121="Drama"),1,0)</f>
        <v>1</v>
      </c>
      <c r="AB121" s="1">
        <f>IF(OR($B121="Documentary",$C121="Documentary",$D121="Documentary",$E121="Documentary",$F121="Documentary",$G121="Documentary"),1,0)</f>
        <v>0</v>
      </c>
      <c r="AC121" s="1">
        <f>IF(OR($B121="Romance",$C121="Romance",$D121="Romance",$E121="Romance",$F121="Romance",$G121="Romance"),1,0)</f>
        <v>1</v>
      </c>
      <c r="AD121" s="1">
        <f>IF(OR($B121="Family",$C121="Family",$D121="Family",$E121="Family",$F121="Family",$G121="Family"),1,0)</f>
        <v>0</v>
      </c>
      <c r="AE121" s="1">
        <f>IF($J121="PG",1,0)</f>
        <v>0</v>
      </c>
      <c r="AF121" s="1">
        <f>IF($J121="PG-13",1,0)</f>
        <v>1</v>
      </c>
      <c r="AG121" s="1">
        <f>IF($J121="R",1,0)</f>
        <v>0</v>
      </c>
      <c r="AH121" s="1">
        <f>IF($J121="Non-US",1,0)</f>
        <v>0</v>
      </c>
    </row>
    <row r="122" spans="1:34" x14ac:dyDescent="0.25">
      <c r="A122" s="4" t="s">
        <v>383</v>
      </c>
      <c r="B122" s="4" t="s">
        <v>13</v>
      </c>
      <c r="C122" s="4" t="s">
        <v>24</v>
      </c>
      <c r="D122" s="4" t="s">
        <v>6</v>
      </c>
      <c r="E122" s="4" t="s">
        <v>51</v>
      </c>
      <c r="F122" s="4"/>
      <c r="G122" s="4"/>
      <c r="H122" s="4" t="s">
        <v>66</v>
      </c>
      <c r="I122">
        <v>108</v>
      </c>
      <c r="J122" s="4" t="s">
        <v>2</v>
      </c>
      <c r="K122">
        <v>65000000</v>
      </c>
      <c r="L122" s="4" t="s">
        <v>1</v>
      </c>
      <c r="M122" s="4" t="s">
        <v>382</v>
      </c>
      <c r="N122">
        <v>18</v>
      </c>
      <c r="O122">
        <v>2167</v>
      </c>
      <c r="P122">
        <v>69570979</v>
      </c>
      <c r="Q122" s="3">
        <v>36714</v>
      </c>
      <c r="R122">
        <f>MONTH(Q122)</f>
        <v>7</v>
      </c>
      <c r="S122" s="2">
        <v>19533462</v>
      </c>
      <c r="T122" s="1">
        <f>I122</f>
        <v>108</v>
      </c>
      <c r="U122" s="1">
        <f>O122</f>
        <v>2167</v>
      </c>
      <c r="V122" s="1">
        <f>K122</f>
        <v>65000000</v>
      </c>
      <c r="W122" s="1">
        <f>IF(OR(R122=1,R122=12, R122=11),1,0)</f>
        <v>0</v>
      </c>
      <c r="X122" s="1">
        <f>IF(OR(R122=5, R122=6,R122=7),1,0)</f>
        <v>1</v>
      </c>
      <c r="Y122" s="1">
        <f>IF(OR(B122="Action",C122="Action", D122="Action",E122="Action",F122="Action",G122="Action"),1,0)</f>
        <v>0</v>
      </c>
      <c r="Z122" s="1">
        <f>IF(OR($B122="Comedy",$C122="Comedy",$D122="Comedy",$E122="Comedy",$F122="Comedy",$G122="Comedy"),1,0)</f>
        <v>1</v>
      </c>
      <c r="AA122" s="1">
        <f>IF(OR($B122="Drama",$C122="Drama",$D122="Drama",$E122="Drama",$F122="Drama",$G122="Drama"),1,0)</f>
        <v>1</v>
      </c>
      <c r="AB122" s="1">
        <f>IF(OR($B122="Documentary",$C122="Documentary",$D122="Documentary",$E122="Documentary",$F122="Documentary",$G122="Documentary"),1,0)</f>
        <v>0</v>
      </c>
      <c r="AC122" s="1">
        <f>IF(OR($B122="Romance",$C122="Romance",$D122="Romance",$E122="Romance",$F122="Romance",$G122="Romance"),1,0)</f>
        <v>0</v>
      </c>
      <c r="AD122" s="1">
        <f>IF(OR($B122="Family",$C122="Family",$D122="Family",$E122="Family",$F122="Family",$G122="Family"),1,0)</f>
        <v>1</v>
      </c>
      <c r="AE122" s="1">
        <f>IF($J122="PG",1,0)</f>
        <v>1</v>
      </c>
      <c r="AF122" s="1">
        <f>IF($J122="PG-13",1,0)</f>
        <v>0</v>
      </c>
      <c r="AG122" s="1">
        <f>IF($J122="R",1,0)</f>
        <v>0</v>
      </c>
      <c r="AH122" s="1">
        <f>IF($J122="Non-US",1,0)</f>
        <v>0</v>
      </c>
    </row>
    <row r="123" spans="1:34" x14ac:dyDescent="0.25">
      <c r="A123" s="4" t="s">
        <v>502</v>
      </c>
      <c r="B123" s="4" t="s">
        <v>4</v>
      </c>
      <c r="C123" s="4" t="s">
        <v>19</v>
      </c>
      <c r="D123" s="4" t="s">
        <v>24</v>
      </c>
      <c r="E123" s="4" t="s">
        <v>20</v>
      </c>
      <c r="F123" s="4"/>
      <c r="G123" s="4"/>
      <c r="H123" s="4" t="s">
        <v>81</v>
      </c>
      <c r="I123">
        <v>135</v>
      </c>
      <c r="J123" s="4" t="s">
        <v>17</v>
      </c>
      <c r="K123">
        <v>36000000</v>
      </c>
      <c r="L123" s="4" t="s">
        <v>118</v>
      </c>
      <c r="M123" s="4" t="s">
        <v>34</v>
      </c>
      <c r="N123">
        <v>5</v>
      </c>
      <c r="O123">
        <v>2204</v>
      </c>
      <c r="P123">
        <v>22918291</v>
      </c>
      <c r="Q123" s="3">
        <v>36581</v>
      </c>
      <c r="R123">
        <f>MONTH(Q123)</f>
        <v>2</v>
      </c>
      <c r="S123" s="2">
        <v>10324154</v>
      </c>
      <c r="T123" s="1">
        <f>I123</f>
        <v>135</v>
      </c>
      <c r="U123" s="1">
        <f>O123</f>
        <v>2204</v>
      </c>
      <c r="V123" s="1">
        <f>K123</f>
        <v>36000000</v>
      </c>
      <c r="W123" s="1">
        <f>IF(OR(R123=1,R123=12, R123=11),1,0)</f>
        <v>0</v>
      </c>
      <c r="X123" s="1">
        <f>IF(OR(R123=5, R123=6,R123=7),1,0)</f>
        <v>0</v>
      </c>
      <c r="Y123" s="1">
        <f>IF(OR(B123="Action",C123="Action", D123="Action",E123="Action",F123="Action",G123="Action"),1,0)</f>
        <v>1</v>
      </c>
      <c r="Z123" s="1">
        <f>IF(OR($B123="Comedy",$C123="Comedy",$D123="Comedy",$E123="Comedy",$F123="Comedy",$G123="Comedy"),1,0)</f>
        <v>0</v>
      </c>
      <c r="AA123" s="1">
        <f>IF(OR($B123="Drama",$C123="Drama",$D123="Drama",$E123="Drama",$F123="Drama",$G123="Drama"),1,0)</f>
        <v>1</v>
      </c>
      <c r="AB123" s="1">
        <f>IF(OR($B123="Documentary",$C123="Documentary",$D123="Documentary",$E123="Documentary",$F123="Documentary",$G123="Documentary"),1,0)</f>
        <v>0</v>
      </c>
      <c r="AC123" s="1">
        <f>IF(OR($B123="Romance",$C123="Romance",$D123="Romance",$E123="Romance",$F123="Romance",$G123="Romance"),1,0)</f>
        <v>0</v>
      </c>
      <c r="AD123" s="1">
        <f>IF(OR($B123="Family",$C123="Family",$D123="Family",$E123="Family",$F123="Family",$G123="Family"),1,0)</f>
        <v>0</v>
      </c>
      <c r="AE123" s="1">
        <f>IF($J123="PG",1,0)</f>
        <v>0</v>
      </c>
      <c r="AF123" s="1">
        <f>IF($J123="PG-13",1,0)</f>
        <v>0</v>
      </c>
      <c r="AG123" s="1">
        <f>IF($J123="R",1,0)</f>
        <v>1</v>
      </c>
      <c r="AH123" s="1">
        <f>IF($J123="Non-US",1,0)</f>
        <v>0</v>
      </c>
    </row>
    <row r="124" spans="1:34" x14ac:dyDescent="0.25">
      <c r="A124" s="4" t="s">
        <v>212</v>
      </c>
      <c r="B124" s="4" t="s">
        <v>60</v>
      </c>
      <c r="C124" s="4"/>
      <c r="D124" s="4"/>
      <c r="E124" s="4"/>
      <c r="F124" s="4"/>
      <c r="G124" s="4"/>
      <c r="H124" s="4" t="s">
        <v>93</v>
      </c>
      <c r="I124">
        <v>116</v>
      </c>
      <c r="J124" s="4" t="s">
        <v>17</v>
      </c>
      <c r="K124">
        <v>28000000</v>
      </c>
      <c r="L124" s="4" t="s">
        <v>118</v>
      </c>
      <c r="M124" s="4" t="s">
        <v>118</v>
      </c>
      <c r="N124">
        <v>7</v>
      </c>
      <c r="O124">
        <v>2204</v>
      </c>
      <c r="P124">
        <v>32958885</v>
      </c>
      <c r="Q124" s="3">
        <v>36882</v>
      </c>
      <c r="R124">
        <f>MONTH(Q124)</f>
        <v>12</v>
      </c>
      <c r="S124" s="2">
        <v>14238506</v>
      </c>
      <c r="T124" s="1">
        <f>I124</f>
        <v>116</v>
      </c>
      <c r="U124" s="1">
        <f>O124</f>
        <v>2204</v>
      </c>
      <c r="V124" s="1">
        <f>K124</f>
        <v>28000000</v>
      </c>
      <c r="W124" s="1">
        <f>IF(OR(R124=1,R124=12, R124=11),1,0)</f>
        <v>1</v>
      </c>
      <c r="X124" s="1">
        <f>IF(OR(R124=5, R124=6,R124=7),1,0)</f>
        <v>0</v>
      </c>
      <c r="Y124" s="1">
        <f>IF(OR(B124="Action",C124="Action", D124="Action",E124="Action",F124="Action",G124="Action"),1,0)</f>
        <v>0</v>
      </c>
      <c r="Z124" s="1">
        <f>IF(OR($B124="Comedy",$C124="Comedy",$D124="Comedy",$E124="Comedy",$F124="Comedy",$G124="Comedy"),1,0)</f>
        <v>0</v>
      </c>
      <c r="AA124" s="1">
        <f>IF(OR($B124="Drama",$C124="Drama",$D124="Drama",$E124="Drama",$F124="Drama",$G124="Drama"),1,0)</f>
        <v>0</v>
      </c>
      <c r="AB124" s="1">
        <f>IF(OR($B124="Documentary",$C124="Documentary",$D124="Documentary",$E124="Documentary",$F124="Documentary",$G124="Documentary"),1,0)</f>
        <v>0</v>
      </c>
      <c r="AC124" s="1">
        <f>IF(OR($B124="Romance",$C124="Romance",$D124="Romance",$E124="Romance",$F124="Romance",$G124="Romance"),1,0)</f>
        <v>0</v>
      </c>
      <c r="AD124" s="1">
        <f>IF(OR($B124="Family",$C124="Family",$D124="Family",$E124="Family",$F124="Family",$G124="Family"),1,0)</f>
        <v>0</v>
      </c>
      <c r="AE124" s="1">
        <f>IF($J124="PG",1,0)</f>
        <v>0</v>
      </c>
      <c r="AF124" s="1">
        <f>IF($J124="PG-13",1,0)</f>
        <v>0</v>
      </c>
      <c r="AG124" s="1">
        <f>IF($J124="R",1,0)</f>
        <v>1</v>
      </c>
      <c r="AH124" s="1">
        <f>IF($J124="Non-US",1,0)</f>
        <v>0</v>
      </c>
    </row>
    <row r="125" spans="1:34" x14ac:dyDescent="0.25">
      <c r="A125" s="4" t="s">
        <v>67</v>
      </c>
      <c r="B125" s="4" t="s">
        <v>13</v>
      </c>
      <c r="C125" s="4"/>
      <c r="D125" s="4"/>
      <c r="E125" s="4"/>
      <c r="F125" s="4"/>
      <c r="G125" s="4"/>
      <c r="H125" s="4" t="s">
        <v>66</v>
      </c>
      <c r="I125">
        <v>57</v>
      </c>
      <c r="J125" s="4" t="s">
        <v>17</v>
      </c>
      <c r="K125">
        <v>90000000</v>
      </c>
      <c r="L125" s="4" t="s">
        <v>65</v>
      </c>
      <c r="M125" s="4" t="s">
        <v>65</v>
      </c>
      <c r="N125">
        <v>3</v>
      </c>
      <c r="O125">
        <v>2222</v>
      </c>
      <c r="P125">
        <v>6506569</v>
      </c>
      <c r="Q125" s="3">
        <v>37008</v>
      </c>
      <c r="R125">
        <f>MONTH(Q125)</f>
        <v>4</v>
      </c>
      <c r="S125" s="2">
        <v>3898070</v>
      </c>
      <c r="T125" s="1">
        <f>I125</f>
        <v>57</v>
      </c>
      <c r="U125" s="1">
        <f>O125</f>
        <v>2222</v>
      </c>
      <c r="V125" s="1">
        <f>K125</f>
        <v>90000000</v>
      </c>
      <c r="W125" s="1">
        <f>IF(OR(R125=1,R125=12, R125=11),1,0)</f>
        <v>0</v>
      </c>
      <c r="X125" s="1">
        <f>IF(OR(R125=5, R125=6,R125=7),1,0)</f>
        <v>0</v>
      </c>
      <c r="Y125" s="1">
        <f>IF(OR(B125="Action",C125="Action", D125="Action",E125="Action",F125="Action",G125="Action"),1,0)</f>
        <v>0</v>
      </c>
      <c r="Z125" s="1">
        <f>IF(OR($B125="Comedy",$C125="Comedy",$D125="Comedy",$E125="Comedy",$F125="Comedy",$G125="Comedy"),1,0)</f>
        <v>1</v>
      </c>
      <c r="AA125" s="1">
        <f>IF(OR($B125="Drama",$C125="Drama",$D125="Drama",$E125="Drama",$F125="Drama",$G125="Drama"),1,0)</f>
        <v>0</v>
      </c>
      <c r="AB125" s="1">
        <f>IF(OR($B125="Documentary",$C125="Documentary",$D125="Documentary",$E125="Documentary",$F125="Documentary",$G125="Documentary"),1,0)</f>
        <v>0</v>
      </c>
      <c r="AC125" s="1">
        <f>IF(OR($B125="Romance",$C125="Romance",$D125="Romance",$E125="Romance",$F125="Romance",$G125="Romance"),1,0)</f>
        <v>0</v>
      </c>
      <c r="AD125" s="1">
        <f>IF(OR($B125="Family",$C125="Family",$D125="Family",$E125="Family",$F125="Family",$G125="Family"),1,0)</f>
        <v>0</v>
      </c>
      <c r="AE125" s="1">
        <f>IF($J125="PG",1,0)</f>
        <v>0</v>
      </c>
      <c r="AF125" s="1">
        <f>IF($J125="PG-13",1,0)</f>
        <v>0</v>
      </c>
      <c r="AG125" s="1">
        <f>IF($J125="R",1,0)</f>
        <v>1</v>
      </c>
      <c r="AH125" s="1">
        <f>IF($J125="Non-US",1,0)</f>
        <v>0</v>
      </c>
    </row>
    <row r="126" spans="1:34" x14ac:dyDescent="0.25">
      <c r="A126" s="4" t="s">
        <v>196</v>
      </c>
      <c r="B126" s="4" t="s">
        <v>38</v>
      </c>
      <c r="C126" s="4" t="s">
        <v>24</v>
      </c>
      <c r="D126" s="4"/>
      <c r="E126" s="4"/>
      <c r="F126" s="4"/>
      <c r="G126" s="4"/>
      <c r="H126" s="4" t="s">
        <v>195</v>
      </c>
      <c r="I126">
        <v>93</v>
      </c>
      <c r="J126" s="4" t="s">
        <v>12</v>
      </c>
      <c r="K126">
        <v>13000000</v>
      </c>
      <c r="L126" s="4" t="s">
        <v>194</v>
      </c>
      <c r="M126" s="4" t="s">
        <v>102</v>
      </c>
      <c r="N126">
        <v>22</v>
      </c>
      <c r="O126">
        <v>2230</v>
      </c>
      <c r="P126">
        <v>91007678</v>
      </c>
      <c r="Q126" s="3">
        <v>36903</v>
      </c>
      <c r="R126">
        <f>MONTH(Q126)</f>
        <v>1</v>
      </c>
      <c r="S126" s="2">
        <v>30872184</v>
      </c>
      <c r="T126" s="1">
        <f>I126</f>
        <v>93</v>
      </c>
      <c r="U126" s="1">
        <f>O126</f>
        <v>2230</v>
      </c>
      <c r="V126" s="1">
        <f>K126</f>
        <v>13000000</v>
      </c>
      <c r="W126" s="1">
        <f>IF(OR(R126=1,R126=12, R126=11),1,0)</f>
        <v>1</v>
      </c>
      <c r="X126" s="1">
        <f>IF(OR(R126=5, R126=6,R126=7),1,0)</f>
        <v>0</v>
      </c>
      <c r="Y126" s="1">
        <f>IF(OR(B126="Action",C126="Action", D126="Action",E126="Action",F126="Action",G126="Action"),1,0)</f>
        <v>0</v>
      </c>
      <c r="Z126" s="1">
        <f>IF(OR($B126="Comedy",$C126="Comedy",$D126="Comedy",$E126="Comedy",$F126="Comedy",$G126="Comedy"),1,0)</f>
        <v>0</v>
      </c>
      <c r="AA126" s="1">
        <f>IF(OR($B126="Drama",$C126="Drama",$D126="Drama",$E126="Drama",$F126="Drama",$G126="Drama"),1,0)</f>
        <v>1</v>
      </c>
      <c r="AB126" s="1">
        <f>IF(OR($B126="Documentary",$C126="Documentary",$D126="Documentary",$E126="Documentary",$F126="Documentary",$G126="Documentary"),1,0)</f>
        <v>0</v>
      </c>
      <c r="AC126" s="1">
        <f>IF(OR($B126="Romance",$C126="Romance",$D126="Romance",$E126="Romance",$F126="Romance",$G126="Romance"),1,0)</f>
        <v>1</v>
      </c>
      <c r="AD126" s="1">
        <f>IF(OR($B126="Family",$C126="Family",$D126="Family",$E126="Family",$F126="Family",$G126="Family"),1,0)</f>
        <v>0</v>
      </c>
      <c r="AE126" s="1">
        <f>IF($J126="PG",1,0)</f>
        <v>0</v>
      </c>
      <c r="AF126" s="1">
        <f>IF($J126="PG-13",1,0)</f>
        <v>1</v>
      </c>
      <c r="AG126" s="1">
        <f>IF($J126="R",1,0)</f>
        <v>0</v>
      </c>
      <c r="AH126" s="1">
        <f>IF($J126="Non-US",1,0)</f>
        <v>0</v>
      </c>
    </row>
    <row r="127" spans="1:34" x14ac:dyDescent="0.25">
      <c r="A127" s="4" t="s">
        <v>498</v>
      </c>
      <c r="B127" s="4" t="s">
        <v>13</v>
      </c>
      <c r="C127" s="4" t="s">
        <v>7</v>
      </c>
      <c r="D127" s="4"/>
      <c r="E127" s="4"/>
      <c r="F127" s="4"/>
      <c r="G127" s="4"/>
      <c r="H127" s="4" t="s">
        <v>93</v>
      </c>
      <c r="I127">
        <v>109</v>
      </c>
      <c r="J127" s="4" t="s">
        <v>17</v>
      </c>
      <c r="K127">
        <v>50000000</v>
      </c>
      <c r="L127" s="4" t="s">
        <v>384</v>
      </c>
      <c r="M127" s="4" t="s">
        <v>30</v>
      </c>
      <c r="N127">
        <v>2</v>
      </c>
      <c r="O127">
        <v>2248</v>
      </c>
      <c r="P127">
        <v>5944318</v>
      </c>
      <c r="Q127" s="3">
        <v>36588</v>
      </c>
      <c r="R127">
        <f>MONTH(Q127)</f>
        <v>3</v>
      </c>
      <c r="S127" s="2">
        <v>3906611</v>
      </c>
      <c r="T127" s="1">
        <f>I127</f>
        <v>109</v>
      </c>
      <c r="U127" s="1">
        <f>O127</f>
        <v>2248</v>
      </c>
      <c r="V127" s="1">
        <f>K127</f>
        <v>50000000</v>
      </c>
      <c r="W127" s="1">
        <f>IF(OR(R127=1,R127=12, R127=11),1,0)</f>
        <v>0</v>
      </c>
      <c r="X127" s="1">
        <f>IF(OR(R127=5, R127=6,R127=7),1,0)</f>
        <v>0</v>
      </c>
      <c r="Y127" s="1">
        <f>IF(OR(B127="Action",C127="Action", D127="Action",E127="Action",F127="Action",G127="Action"),1,0)</f>
        <v>0</v>
      </c>
      <c r="Z127" s="1">
        <f>IF(OR($B127="Comedy",$C127="Comedy",$D127="Comedy",$E127="Comedy",$F127="Comedy",$G127="Comedy"),1,0)</f>
        <v>1</v>
      </c>
      <c r="AA127" s="1">
        <f>IF(OR($B127="Drama",$C127="Drama",$D127="Drama",$E127="Drama",$F127="Drama",$G127="Drama"),1,0)</f>
        <v>0</v>
      </c>
      <c r="AB127" s="1">
        <f>IF(OR($B127="Documentary",$C127="Documentary",$D127="Documentary",$E127="Documentary",$F127="Documentary",$G127="Documentary"),1,0)</f>
        <v>0</v>
      </c>
      <c r="AC127" s="1">
        <f>IF(OR($B127="Romance",$C127="Romance",$D127="Romance",$E127="Romance",$F127="Romance",$G127="Romance"),1,0)</f>
        <v>0</v>
      </c>
      <c r="AD127" s="1">
        <f>IF(OR($B127="Family",$C127="Family",$D127="Family",$E127="Family",$F127="Family",$G127="Family"),1,0)</f>
        <v>0</v>
      </c>
      <c r="AE127" s="1">
        <f>IF($J127="PG",1,0)</f>
        <v>0</v>
      </c>
      <c r="AF127" s="1">
        <f>IF($J127="PG-13",1,0)</f>
        <v>0</v>
      </c>
      <c r="AG127" s="1">
        <f>IF($J127="R",1,0)</f>
        <v>1</v>
      </c>
      <c r="AH127" s="1">
        <f>IF($J127="Non-US",1,0)</f>
        <v>0</v>
      </c>
    </row>
    <row r="128" spans="1:34" x14ac:dyDescent="0.25">
      <c r="A128" s="4" t="s">
        <v>101</v>
      </c>
      <c r="B128" s="4" t="s">
        <v>25</v>
      </c>
      <c r="C128" s="4" t="s">
        <v>19</v>
      </c>
      <c r="D128" s="4" t="s">
        <v>24</v>
      </c>
      <c r="E128" s="4"/>
      <c r="F128" s="4"/>
      <c r="G128" s="4"/>
      <c r="H128" s="4" t="s">
        <v>100</v>
      </c>
      <c r="I128">
        <v>150</v>
      </c>
      <c r="J128" s="4" t="s">
        <v>17</v>
      </c>
      <c r="K128">
        <v>30000000</v>
      </c>
      <c r="L128" s="4" t="s">
        <v>99</v>
      </c>
      <c r="M128" s="4" t="s">
        <v>65</v>
      </c>
      <c r="N128">
        <v>11</v>
      </c>
      <c r="O128">
        <v>2249</v>
      </c>
      <c r="P128">
        <v>52856166</v>
      </c>
      <c r="Q128" s="3">
        <v>36987</v>
      </c>
      <c r="R128">
        <f>MONTH(Q128)</f>
        <v>4</v>
      </c>
      <c r="S128" s="2">
        <v>17900754</v>
      </c>
      <c r="T128" s="1">
        <f>I128</f>
        <v>150</v>
      </c>
      <c r="U128" s="1">
        <f>O128</f>
        <v>2249</v>
      </c>
      <c r="V128" s="1">
        <f>K128</f>
        <v>30000000</v>
      </c>
      <c r="W128" s="1">
        <f>IF(OR(R128=1,R128=12, R128=11),1,0)</f>
        <v>0</v>
      </c>
      <c r="X128" s="1">
        <f>IF(OR(R128=5, R128=6,R128=7),1,0)</f>
        <v>0</v>
      </c>
      <c r="Y128" s="1">
        <f>IF(OR(B128="Action",C128="Action", D128="Action",E128="Action",F128="Action",G128="Action"),1,0)</f>
        <v>0</v>
      </c>
      <c r="Z128" s="1">
        <f>IF(OR($B128="Comedy",$C128="Comedy",$D128="Comedy",$E128="Comedy",$F128="Comedy",$G128="Comedy"),1,0)</f>
        <v>0</v>
      </c>
      <c r="AA128" s="1">
        <f>IF(OR($B128="Drama",$C128="Drama",$D128="Drama",$E128="Drama",$F128="Drama",$G128="Drama"),1,0)</f>
        <v>1</v>
      </c>
      <c r="AB128" s="1">
        <f>IF(OR($B128="Documentary",$C128="Documentary",$D128="Documentary",$E128="Documentary",$F128="Documentary",$G128="Documentary"),1,0)</f>
        <v>0</v>
      </c>
      <c r="AC128" s="1">
        <f>IF(OR($B128="Romance",$C128="Romance",$D128="Romance",$E128="Romance",$F128="Romance",$G128="Romance"),1,0)</f>
        <v>0</v>
      </c>
      <c r="AD128" s="1">
        <f>IF(OR($B128="Family",$C128="Family",$D128="Family",$E128="Family",$F128="Family",$G128="Family"),1,0)</f>
        <v>0</v>
      </c>
      <c r="AE128" s="1">
        <f>IF($J128="PG",1,0)</f>
        <v>0</v>
      </c>
      <c r="AF128" s="1">
        <f>IF($J128="PG-13",1,0)</f>
        <v>0</v>
      </c>
      <c r="AG128" s="1">
        <f>IF($J128="R",1,0)</f>
        <v>1</v>
      </c>
      <c r="AH128" s="1">
        <f>IF($J128="Non-US",1,0)</f>
        <v>0</v>
      </c>
    </row>
    <row r="129" spans="1:34" x14ac:dyDescent="0.25">
      <c r="A129" s="4" t="s">
        <v>361</v>
      </c>
      <c r="B129" s="4" t="s">
        <v>38</v>
      </c>
      <c r="C129" s="4" t="s">
        <v>24</v>
      </c>
      <c r="D129" s="4"/>
      <c r="E129" s="4"/>
      <c r="F129" s="4"/>
      <c r="G129" s="4"/>
      <c r="H129" s="4" t="s">
        <v>93</v>
      </c>
      <c r="I129">
        <v>102</v>
      </c>
      <c r="J129" s="4" t="s">
        <v>12</v>
      </c>
      <c r="K129">
        <v>40000000</v>
      </c>
      <c r="L129" s="4" t="s">
        <v>360</v>
      </c>
      <c r="M129" s="4" t="s">
        <v>359</v>
      </c>
      <c r="N129">
        <v>12</v>
      </c>
      <c r="O129">
        <v>2255</v>
      </c>
      <c r="P129">
        <v>37708791</v>
      </c>
      <c r="Q129" s="3">
        <v>36749</v>
      </c>
      <c r="R129">
        <f>MONTH(Q129)</f>
        <v>8</v>
      </c>
      <c r="S129" s="2">
        <v>15501007</v>
      </c>
      <c r="T129" s="1">
        <f>I129</f>
        <v>102</v>
      </c>
      <c r="U129" s="1">
        <f>O129</f>
        <v>2255</v>
      </c>
      <c r="V129" s="1">
        <f>K129</f>
        <v>40000000</v>
      </c>
      <c r="W129" s="1">
        <f>IF(OR(R129=1,R129=12, R129=11),1,0)</f>
        <v>0</v>
      </c>
      <c r="X129" s="1">
        <f>IF(OR(R129=5, R129=6,R129=7),1,0)</f>
        <v>0</v>
      </c>
      <c r="Y129" s="1">
        <f>IF(OR(B129="Action",C129="Action", D129="Action",E129="Action",F129="Action",G129="Action"),1,0)</f>
        <v>0</v>
      </c>
      <c r="Z129" s="1">
        <f>IF(OR($B129="Comedy",$C129="Comedy",$D129="Comedy",$E129="Comedy",$F129="Comedy",$G129="Comedy"),1,0)</f>
        <v>0</v>
      </c>
      <c r="AA129" s="1">
        <f>IF(OR($B129="Drama",$C129="Drama",$D129="Drama",$E129="Drama",$F129="Drama",$G129="Drama"),1,0)</f>
        <v>1</v>
      </c>
      <c r="AB129" s="1">
        <f>IF(OR($B129="Documentary",$C129="Documentary",$D129="Documentary",$E129="Documentary",$F129="Documentary",$G129="Documentary"),1,0)</f>
        <v>0</v>
      </c>
      <c r="AC129" s="1">
        <f>IF(OR($B129="Romance",$C129="Romance",$D129="Romance",$E129="Romance",$F129="Romance",$G129="Romance"),1,0)</f>
        <v>1</v>
      </c>
      <c r="AD129" s="1">
        <f>IF(OR($B129="Family",$C129="Family",$D129="Family",$E129="Family",$F129="Family",$G129="Family"),1,0)</f>
        <v>0</v>
      </c>
      <c r="AE129" s="1">
        <f>IF($J129="PG",1,0)</f>
        <v>0</v>
      </c>
      <c r="AF129" s="1">
        <f>IF($J129="PG-13",1,0)</f>
        <v>1</v>
      </c>
      <c r="AG129" s="1">
        <f>IF($J129="R",1,0)</f>
        <v>0</v>
      </c>
      <c r="AH129" s="1">
        <f>IF($J129="Non-US",1,0)</f>
        <v>0</v>
      </c>
    </row>
    <row r="130" spans="1:34" x14ac:dyDescent="0.25">
      <c r="A130" s="4" t="s">
        <v>170</v>
      </c>
      <c r="B130" s="4" t="s">
        <v>13</v>
      </c>
      <c r="C130" s="4" t="s">
        <v>24</v>
      </c>
      <c r="D130" s="4" t="s">
        <v>38</v>
      </c>
      <c r="E130" s="4"/>
      <c r="F130" s="4"/>
      <c r="G130" s="4"/>
      <c r="H130" s="4" t="s">
        <v>169</v>
      </c>
      <c r="I130">
        <v>98</v>
      </c>
      <c r="J130" s="4" t="s">
        <v>12</v>
      </c>
      <c r="K130">
        <v>40000000</v>
      </c>
      <c r="L130" s="4" t="s">
        <v>168</v>
      </c>
      <c r="M130" s="4" t="s">
        <v>45</v>
      </c>
      <c r="N130">
        <v>7</v>
      </c>
      <c r="O130">
        <v>2268</v>
      </c>
      <c r="P130">
        <v>25138974</v>
      </c>
      <c r="Q130" s="3">
        <v>36938</v>
      </c>
      <c r="R130">
        <f>MONTH(Q130)</f>
        <v>2</v>
      </c>
      <c r="S130" s="2">
        <v>12650890</v>
      </c>
      <c r="T130" s="1">
        <f>I130</f>
        <v>98</v>
      </c>
      <c r="U130" s="1">
        <f>O130</f>
        <v>2268</v>
      </c>
      <c r="V130" s="1">
        <f>K130</f>
        <v>40000000</v>
      </c>
      <c r="W130" s="1">
        <f>IF(OR(R130=1,R130=12, R130=11),1,0)</f>
        <v>0</v>
      </c>
      <c r="X130" s="1">
        <f>IF(OR(R130=5, R130=6,R130=7),1,0)</f>
        <v>0</v>
      </c>
      <c r="Y130" s="1">
        <f>IF(OR(B130="Action",C130="Action", D130="Action",E130="Action",F130="Action",G130="Action"),1,0)</f>
        <v>0</v>
      </c>
      <c r="Z130" s="1">
        <f>IF(OR($B130="Comedy",$C130="Comedy",$D130="Comedy",$E130="Comedy",$F130="Comedy",$G130="Comedy"),1,0)</f>
        <v>1</v>
      </c>
      <c r="AA130" s="1">
        <f>IF(OR($B130="Drama",$C130="Drama",$D130="Drama",$E130="Drama",$F130="Drama",$G130="Drama"),1,0)</f>
        <v>1</v>
      </c>
      <c r="AB130" s="1">
        <f>IF(OR($B130="Documentary",$C130="Documentary",$D130="Documentary",$E130="Documentary",$F130="Documentary",$G130="Documentary"),1,0)</f>
        <v>0</v>
      </c>
      <c r="AC130" s="1">
        <f>IF(OR($B130="Romance",$C130="Romance",$D130="Romance",$E130="Romance",$F130="Romance",$G130="Romance"),1,0)</f>
        <v>1</v>
      </c>
      <c r="AD130" s="1">
        <f>IF(OR($B130="Family",$C130="Family",$D130="Family",$E130="Family",$F130="Family",$G130="Family"),1,0)</f>
        <v>0</v>
      </c>
      <c r="AE130" s="1">
        <f>IF($J130="PG",1,0)</f>
        <v>0</v>
      </c>
      <c r="AF130" s="1">
        <f>IF($J130="PG-13",1,0)</f>
        <v>1</v>
      </c>
      <c r="AG130" s="1">
        <f>IF($J130="R",1,0)</f>
        <v>0</v>
      </c>
      <c r="AH130" s="1">
        <f>IF($J130="Non-US",1,0)</f>
        <v>0</v>
      </c>
    </row>
    <row r="131" spans="1:34" x14ac:dyDescent="0.25">
      <c r="A131" s="4" t="s">
        <v>85</v>
      </c>
      <c r="B131" s="4" t="s">
        <v>13</v>
      </c>
      <c r="C131" s="4"/>
      <c r="D131" s="4"/>
      <c r="E131" s="4"/>
      <c r="F131" s="4"/>
      <c r="G131" s="4"/>
      <c r="H131" s="4" t="s">
        <v>84</v>
      </c>
      <c r="I131">
        <v>89</v>
      </c>
      <c r="J131" s="4" t="s">
        <v>17</v>
      </c>
      <c r="K131">
        <v>15000000</v>
      </c>
      <c r="L131" s="4" t="s">
        <v>83</v>
      </c>
      <c r="M131" s="4" t="s">
        <v>40</v>
      </c>
      <c r="N131">
        <v>4</v>
      </c>
      <c r="O131">
        <v>2271</v>
      </c>
      <c r="P131">
        <v>13925914</v>
      </c>
      <c r="Q131" s="3">
        <v>37001</v>
      </c>
      <c r="R131">
        <f>MONTH(Q131)</f>
        <v>4</v>
      </c>
      <c r="S131" s="2">
        <v>8789434</v>
      </c>
      <c r="T131" s="1">
        <f>I131</f>
        <v>89</v>
      </c>
      <c r="U131" s="1">
        <f>O131</f>
        <v>2271</v>
      </c>
      <c r="V131" s="1">
        <f>K131</f>
        <v>15000000</v>
      </c>
      <c r="W131" s="1">
        <f>IF(OR(R131=1,R131=12, R131=11),1,0)</f>
        <v>0</v>
      </c>
      <c r="X131" s="1">
        <f>IF(OR(R131=5, R131=6,R131=7),1,0)</f>
        <v>0</v>
      </c>
      <c r="Y131" s="1">
        <f>IF(OR(B131="Action",C131="Action", D131="Action",E131="Action",F131="Action",G131="Action"),1,0)</f>
        <v>0</v>
      </c>
      <c r="Z131" s="1">
        <f>IF(OR($B131="Comedy",$C131="Comedy",$D131="Comedy",$E131="Comedy",$F131="Comedy",$G131="Comedy"),1,0)</f>
        <v>1</v>
      </c>
      <c r="AA131" s="1">
        <f>IF(OR($B131="Drama",$C131="Drama",$D131="Drama",$E131="Drama",$F131="Drama",$G131="Drama"),1,0)</f>
        <v>0</v>
      </c>
      <c r="AB131" s="1">
        <f>IF(OR($B131="Documentary",$C131="Documentary",$D131="Documentary",$E131="Documentary",$F131="Documentary",$G131="Documentary"),1,0)</f>
        <v>0</v>
      </c>
      <c r="AC131" s="1">
        <f>IF(OR($B131="Romance",$C131="Romance",$D131="Romance",$E131="Romance",$F131="Romance",$G131="Romance"),1,0)</f>
        <v>0</v>
      </c>
      <c r="AD131" s="1">
        <f>IF(OR($B131="Family",$C131="Family",$D131="Family",$E131="Family",$F131="Family",$G131="Family"),1,0)</f>
        <v>0</v>
      </c>
      <c r="AE131" s="1">
        <f>IF($J131="PG",1,0)</f>
        <v>0</v>
      </c>
      <c r="AF131" s="1">
        <f>IF($J131="PG-13",1,0)</f>
        <v>0</v>
      </c>
      <c r="AG131" s="1">
        <f>IF($J131="R",1,0)</f>
        <v>1</v>
      </c>
      <c r="AH131" s="1">
        <f>IF($J131="Non-US",1,0)</f>
        <v>0</v>
      </c>
    </row>
    <row r="132" spans="1:34" x14ac:dyDescent="0.25">
      <c r="A132" s="4" t="s">
        <v>483</v>
      </c>
      <c r="B132" s="4" t="s">
        <v>13</v>
      </c>
      <c r="C132" s="4" t="s">
        <v>24</v>
      </c>
      <c r="D132" s="4" t="s">
        <v>38</v>
      </c>
      <c r="E132" s="4"/>
      <c r="F132" s="4"/>
      <c r="G132" s="4"/>
      <c r="H132" s="4" t="s">
        <v>93</v>
      </c>
      <c r="I132">
        <v>52</v>
      </c>
      <c r="J132" s="4" t="s">
        <v>12</v>
      </c>
      <c r="K132">
        <v>15000000</v>
      </c>
      <c r="L132" s="4" t="s">
        <v>257</v>
      </c>
      <c r="M132" s="4" t="s">
        <v>30</v>
      </c>
      <c r="N132">
        <v>4</v>
      </c>
      <c r="O132">
        <v>2272</v>
      </c>
      <c r="P132">
        <v>8652444</v>
      </c>
      <c r="Q132" s="3">
        <v>36609</v>
      </c>
      <c r="R132">
        <f>MONTH(Q132)</f>
        <v>3</v>
      </c>
      <c r="S132" s="2">
        <v>5140217</v>
      </c>
      <c r="T132" s="1">
        <f>I132</f>
        <v>52</v>
      </c>
      <c r="U132" s="1">
        <f>O132</f>
        <v>2272</v>
      </c>
      <c r="V132" s="1">
        <f>K132</f>
        <v>15000000</v>
      </c>
      <c r="W132" s="1">
        <f>IF(OR(R132=1,R132=12, R132=11),1,0)</f>
        <v>0</v>
      </c>
      <c r="X132" s="1">
        <f>IF(OR(R132=5, R132=6,R132=7),1,0)</f>
        <v>0</v>
      </c>
      <c r="Y132" s="1">
        <f>IF(OR(B132="Action",C132="Action", D132="Action",E132="Action",F132="Action",G132="Action"),1,0)</f>
        <v>0</v>
      </c>
      <c r="Z132" s="1">
        <f>IF(OR($B132="Comedy",$C132="Comedy",$D132="Comedy",$E132="Comedy",$F132="Comedy",$G132="Comedy"),1,0)</f>
        <v>1</v>
      </c>
      <c r="AA132" s="1">
        <f>IF(OR($B132="Drama",$C132="Drama",$D132="Drama",$E132="Drama",$F132="Drama",$G132="Drama"),1,0)</f>
        <v>1</v>
      </c>
      <c r="AB132" s="1">
        <f>IF(OR($B132="Documentary",$C132="Documentary",$D132="Documentary",$E132="Documentary",$F132="Documentary",$G132="Documentary"),1,0)</f>
        <v>0</v>
      </c>
      <c r="AC132" s="1">
        <f>IF(OR($B132="Romance",$C132="Romance",$D132="Romance",$E132="Romance",$F132="Romance",$G132="Romance"),1,0)</f>
        <v>1</v>
      </c>
      <c r="AD132" s="1">
        <f>IF(OR($B132="Family",$C132="Family",$D132="Family",$E132="Family",$F132="Family",$G132="Family"),1,0)</f>
        <v>0</v>
      </c>
      <c r="AE132" s="1">
        <f>IF($J132="PG",1,0)</f>
        <v>0</v>
      </c>
      <c r="AF132" s="1">
        <f>IF($J132="PG-13",1,0)</f>
        <v>1</v>
      </c>
      <c r="AG132" s="1">
        <f>IF($J132="R",1,0)</f>
        <v>0</v>
      </c>
      <c r="AH132" s="1">
        <f>IF($J132="Non-US",1,0)</f>
        <v>0</v>
      </c>
    </row>
    <row r="133" spans="1:34" x14ac:dyDescent="0.25">
      <c r="A133" s="4" t="s">
        <v>533</v>
      </c>
      <c r="B133" s="4" t="s">
        <v>7</v>
      </c>
      <c r="C133" s="4" t="s">
        <v>20</v>
      </c>
      <c r="D133" s="4"/>
      <c r="E133" s="4"/>
      <c r="F133" s="4"/>
      <c r="G133" s="4"/>
      <c r="H133" s="4"/>
      <c r="I133">
        <v>102</v>
      </c>
      <c r="J133" s="4" t="s">
        <v>17</v>
      </c>
      <c r="K133">
        <v>60000000</v>
      </c>
      <c r="L133" s="4" t="s">
        <v>532</v>
      </c>
      <c r="M133" s="4" t="s">
        <v>531</v>
      </c>
      <c r="N133">
        <v>6</v>
      </c>
      <c r="O133">
        <v>2280</v>
      </c>
      <c r="P133">
        <v>13982187</v>
      </c>
      <c r="Q133" s="3">
        <v>36539</v>
      </c>
      <c r="R133">
        <f>MONTH(Q133)</f>
        <v>1</v>
      </c>
      <c r="S133" s="2">
        <v>7658418</v>
      </c>
      <c r="T133" s="1">
        <f>I133</f>
        <v>102</v>
      </c>
      <c r="U133" s="1">
        <f>O133</f>
        <v>2280</v>
      </c>
      <c r="V133" s="1">
        <f>K133</f>
        <v>60000000</v>
      </c>
      <c r="W133" s="1">
        <f>IF(OR(R133=1,R133=12, R133=11),1,0)</f>
        <v>1</v>
      </c>
      <c r="X133" s="1">
        <f>IF(OR(R133=5, R133=6,R133=7),1,0)</f>
        <v>0</v>
      </c>
      <c r="Y133" s="1">
        <f>IF(OR(B133="Action",C133="Action", D133="Action",E133="Action",F133="Action",G133="Action"),1,0)</f>
        <v>0</v>
      </c>
      <c r="Z133" s="1">
        <f>IF(OR($B133="Comedy",$C133="Comedy",$D133="Comedy",$E133="Comedy",$F133="Comedy",$G133="Comedy"),1,0)</f>
        <v>0</v>
      </c>
      <c r="AA133" s="1">
        <f>IF(OR($B133="Drama",$C133="Drama",$D133="Drama",$E133="Drama",$F133="Drama",$G133="Drama"),1,0)</f>
        <v>0</v>
      </c>
      <c r="AB133" s="1">
        <f>IF(OR($B133="Documentary",$C133="Documentary",$D133="Documentary",$E133="Documentary",$F133="Documentary",$G133="Documentary"),1,0)</f>
        <v>0</v>
      </c>
      <c r="AC133" s="1">
        <f>IF(OR($B133="Romance",$C133="Romance",$D133="Romance",$E133="Romance",$F133="Romance",$G133="Romance"),1,0)</f>
        <v>0</v>
      </c>
      <c r="AD133" s="1">
        <f>IF(OR($B133="Family",$C133="Family",$D133="Family",$E133="Family",$F133="Family",$G133="Family"),1,0)</f>
        <v>0</v>
      </c>
      <c r="AE133" s="1">
        <f>IF($J133="PG",1,0)</f>
        <v>0</v>
      </c>
      <c r="AF133" s="1">
        <f>IF($J133="PG-13",1,0)</f>
        <v>0</v>
      </c>
      <c r="AG133" s="1">
        <f>IF($J133="R",1,0)</f>
        <v>1</v>
      </c>
      <c r="AH133" s="1">
        <f>IF($J133="Non-US",1,0)</f>
        <v>0</v>
      </c>
    </row>
    <row r="134" spans="1:34" x14ac:dyDescent="0.25">
      <c r="A134" s="4" t="s">
        <v>234</v>
      </c>
      <c r="B134" s="4" t="s">
        <v>4</v>
      </c>
      <c r="C134" s="4" t="s">
        <v>5</v>
      </c>
      <c r="D134" s="4" t="s">
        <v>20</v>
      </c>
      <c r="E134" s="4"/>
      <c r="F134" s="4"/>
      <c r="G134" s="4"/>
      <c r="H134" s="4" t="s">
        <v>233</v>
      </c>
      <c r="I134">
        <v>125</v>
      </c>
      <c r="J134" s="4" t="s">
        <v>12</v>
      </c>
      <c r="K134">
        <v>75000000</v>
      </c>
      <c r="L134" s="4" t="s">
        <v>53</v>
      </c>
      <c r="M134" s="4" t="s">
        <v>178</v>
      </c>
      <c r="N134">
        <v>12</v>
      </c>
      <c r="O134">
        <v>2307</v>
      </c>
      <c r="P134">
        <v>68374807</v>
      </c>
      <c r="Q134" s="3">
        <v>36868</v>
      </c>
      <c r="R134">
        <f>MONTH(Q134)</f>
        <v>12</v>
      </c>
      <c r="S134" s="2">
        <v>19707262</v>
      </c>
      <c r="T134" s="1">
        <f>I134</f>
        <v>125</v>
      </c>
      <c r="U134" s="1">
        <f>O134</f>
        <v>2307</v>
      </c>
      <c r="V134" s="1">
        <f>K134</f>
        <v>75000000</v>
      </c>
      <c r="W134" s="1">
        <f>IF(OR(R134=1,R134=12, R134=11),1,0)</f>
        <v>1</v>
      </c>
      <c r="X134" s="1">
        <f>IF(OR(R134=5, R134=6,R134=7),1,0)</f>
        <v>0</v>
      </c>
      <c r="Y134" s="1">
        <f>IF(OR(B134="Action",C134="Action", D134="Action",E134="Action",F134="Action",G134="Action"),1,0)</f>
        <v>1</v>
      </c>
      <c r="Z134" s="1">
        <f>IF(OR($B134="Comedy",$C134="Comedy",$D134="Comedy",$E134="Comedy",$F134="Comedy",$G134="Comedy"),1,0)</f>
        <v>0</v>
      </c>
      <c r="AA134" s="1">
        <f>IF(OR($B134="Drama",$C134="Drama",$D134="Drama",$E134="Drama",$F134="Drama",$G134="Drama"),1,0)</f>
        <v>0</v>
      </c>
      <c r="AB134" s="1">
        <f>IF(OR($B134="Documentary",$C134="Documentary",$D134="Documentary",$E134="Documentary",$F134="Documentary",$G134="Documentary"),1,0)</f>
        <v>0</v>
      </c>
      <c r="AC134" s="1">
        <f>IF(OR($B134="Romance",$C134="Romance",$D134="Romance",$E134="Romance",$F134="Romance",$G134="Romance"),1,0)</f>
        <v>0</v>
      </c>
      <c r="AD134" s="1">
        <f>IF(OR($B134="Family",$C134="Family",$D134="Family",$E134="Family",$F134="Family",$G134="Family"),1,0)</f>
        <v>0</v>
      </c>
      <c r="AE134" s="1">
        <f>IF($J134="PG",1,0)</f>
        <v>0</v>
      </c>
      <c r="AF134" s="1">
        <f>IF($J134="PG-13",1,0)</f>
        <v>1</v>
      </c>
      <c r="AG134" s="1">
        <f>IF($J134="R",1,0)</f>
        <v>0</v>
      </c>
      <c r="AH134" s="1">
        <f>IF($J134="Non-US",1,0)</f>
        <v>0</v>
      </c>
    </row>
    <row r="135" spans="1:34" x14ac:dyDescent="0.25">
      <c r="A135" s="4" t="s">
        <v>184</v>
      </c>
      <c r="B135" s="4" t="s">
        <v>60</v>
      </c>
      <c r="C135" s="4" t="s">
        <v>20</v>
      </c>
      <c r="D135" s="4"/>
      <c r="E135" s="4"/>
      <c r="F135" s="4"/>
      <c r="G135" s="4"/>
      <c r="H135" s="4" t="s">
        <v>183</v>
      </c>
      <c r="I135">
        <v>106</v>
      </c>
      <c r="J135" s="4" t="s">
        <v>17</v>
      </c>
      <c r="K135">
        <v>10000000</v>
      </c>
      <c r="L135" s="4" t="s">
        <v>182</v>
      </c>
      <c r="M135" s="4" t="s">
        <v>45</v>
      </c>
      <c r="N135">
        <v>7</v>
      </c>
      <c r="O135">
        <v>2310</v>
      </c>
      <c r="P135">
        <v>20316179</v>
      </c>
      <c r="Q135" s="3">
        <v>36924</v>
      </c>
      <c r="R135">
        <f>MONTH(Q135)</f>
        <v>2</v>
      </c>
      <c r="S135" s="2">
        <v>12027702</v>
      </c>
      <c r="T135" s="1">
        <f>I135</f>
        <v>106</v>
      </c>
      <c r="U135" s="1">
        <f>O135</f>
        <v>2310</v>
      </c>
      <c r="V135" s="1">
        <f>K135</f>
        <v>10000000</v>
      </c>
      <c r="W135" s="1">
        <f>IF(OR(R135=1,R135=12, R135=11),1,0)</f>
        <v>0</v>
      </c>
      <c r="X135" s="1">
        <f>IF(OR(R135=5, R135=6,R135=7),1,0)</f>
        <v>0</v>
      </c>
      <c r="Y135" s="1">
        <f>IF(OR(B135="Action",C135="Action", D135="Action",E135="Action",F135="Action",G135="Action"),1,0)</f>
        <v>0</v>
      </c>
      <c r="Z135" s="1">
        <f>IF(OR($B135="Comedy",$C135="Comedy",$D135="Comedy",$E135="Comedy",$F135="Comedy",$G135="Comedy"),1,0)</f>
        <v>0</v>
      </c>
      <c r="AA135" s="1">
        <f>IF(OR($B135="Drama",$C135="Drama",$D135="Drama",$E135="Drama",$F135="Drama",$G135="Drama"),1,0)</f>
        <v>0</v>
      </c>
      <c r="AB135" s="1">
        <f>IF(OR($B135="Documentary",$C135="Documentary",$D135="Documentary",$E135="Documentary",$F135="Documentary",$G135="Documentary"),1,0)</f>
        <v>0</v>
      </c>
      <c r="AC135" s="1">
        <f>IF(OR($B135="Romance",$C135="Romance",$D135="Romance",$E135="Romance",$F135="Romance",$G135="Romance"),1,0)</f>
        <v>0</v>
      </c>
      <c r="AD135" s="1">
        <f>IF(OR($B135="Family",$C135="Family",$D135="Family",$E135="Family",$F135="Family",$G135="Family"),1,0)</f>
        <v>0</v>
      </c>
      <c r="AE135" s="1">
        <f>IF($J135="PG",1,0)</f>
        <v>0</v>
      </c>
      <c r="AF135" s="1">
        <f>IF($J135="PG-13",1,0)</f>
        <v>0</v>
      </c>
      <c r="AG135" s="1">
        <f>IF($J135="R",1,0)</f>
        <v>1</v>
      </c>
      <c r="AH135" s="1">
        <f>IF($J135="Non-US",1,0)</f>
        <v>0</v>
      </c>
    </row>
    <row r="136" spans="1:34" x14ac:dyDescent="0.25">
      <c r="A136" s="4" t="s">
        <v>310</v>
      </c>
      <c r="B136" s="4" t="s">
        <v>4</v>
      </c>
      <c r="C136" s="4" t="s">
        <v>19</v>
      </c>
      <c r="D136" s="4" t="s">
        <v>24</v>
      </c>
      <c r="E136" s="4" t="s">
        <v>20</v>
      </c>
      <c r="F136" s="4"/>
      <c r="G136" s="4"/>
      <c r="H136" s="4" t="s">
        <v>169</v>
      </c>
      <c r="I136">
        <v>104</v>
      </c>
      <c r="J136" s="4" t="s">
        <v>17</v>
      </c>
      <c r="K136">
        <v>40000000</v>
      </c>
      <c r="L136" s="4" t="s">
        <v>309</v>
      </c>
      <c r="M136" s="4" t="s">
        <v>45</v>
      </c>
      <c r="N136">
        <v>7</v>
      </c>
      <c r="O136">
        <v>2315</v>
      </c>
      <c r="P136">
        <v>14951157</v>
      </c>
      <c r="Q136" s="3">
        <v>36805</v>
      </c>
      <c r="R136">
        <f>MONTH(Q136)</f>
        <v>10</v>
      </c>
      <c r="S136" s="2">
        <v>8824448</v>
      </c>
      <c r="T136" s="1">
        <f>I136</f>
        <v>104</v>
      </c>
      <c r="U136" s="1">
        <f>O136</f>
        <v>2315</v>
      </c>
      <c r="V136" s="1">
        <f>K136</f>
        <v>40000000</v>
      </c>
      <c r="W136" s="1">
        <f>IF(OR(R136=1,R136=12, R136=11),1,0)</f>
        <v>0</v>
      </c>
      <c r="X136" s="1">
        <f>IF(OR(R136=5, R136=6,R136=7),1,0)</f>
        <v>0</v>
      </c>
      <c r="Y136" s="1">
        <f>IF(OR(B136="Action",C136="Action", D136="Action",E136="Action",F136="Action",G136="Action"),1,0)</f>
        <v>1</v>
      </c>
      <c r="Z136" s="1">
        <f>IF(OR($B136="Comedy",$C136="Comedy",$D136="Comedy",$E136="Comedy",$F136="Comedy",$G136="Comedy"),1,0)</f>
        <v>0</v>
      </c>
      <c r="AA136" s="1">
        <f>IF(OR($B136="Drama",$C136="Drama",$D136="Drama",$E136="Drama",$F136="Drama",$G136="Drama"),1,0)</f>
        <v>1</v>
      </c>
      <c r="AB136" s="1">
        <f>IF(OR($B136="Documentary",$C136="Documentary",$D136="Documentary",$E136="Documentary",$F136="Documentary",$G136="Documentary"),1,0)</f>
        <v>0</v>
      </c>
      <c r="AC136" s="1">
        <f>IF(OR($B136="Romance",$C136="Romance",$D136="Romance",$E136="Romance",$F136="Romance",$G136="Romance"),1,0)</f>
        <v>0</v>
      </c>
      <c r="AD136" s="1">
        <f>IF(OR($B136="Family",$C136="Family",$D136="Family",$E136="Family",$F136="Family",$G136="Family"),1,0)</f>
        <v>0</v>
      </c>
      <c r="AE136" s="1">
        <f>IF($J136="PG",1,0)</f>
        <v>0</v>
      </c>
      <c r="AF136" s="1">
        <f>IF($J136="PG-13",1,0)</f>
        <v>0</v>
      </c>
      <c r="AG136" s="1">
        <f>IF($J136="R",1,0)</f>
        <v>1</v>
      </c>
      <c r="AH136" s="1">
        <f>IF($J136="Non-US",1,0)</f>
        <v>0</v>
      </c>
    </row>
    <row r="137" spans="1:34" x14ac:dyDescent="0.25">
      <c r="A137" s="4" t="s">
        <v>544</v>
      </c>
      <c r="B137" s="4" t="s">
        <v>19</v>
      </c>
      <c r="C137" s="4" t="s">
        <v>24</v>
      </c>
      <c r="D137" s="4" t="s">
        <v>20</v>
      </c>
      <c r="E137" s="4"/>
      <c r="F137" s="4"/>
      <c r="G137" s="4"/>
      <c r="H137" s="4" t="s">
        <v>543</v>
      </c>
      <c r="I137">
        <v>206</v>
      </c>
      <c r="J137" s="4" t="s">
        <v>17</v>
      </c>
      <c r="K137">
        <v>40000000</v>
      </c>
      <c r="L137" s="4" t="s">
        <v>542</v>
      </c>
      <c r="M137" s="4" t="s">
        <v>102</v>
      </c>
      <c r="N137">
        <v>14</v>
      </c>
      <c r="O137">
        <v>2316</v>
      </c>
      <c r="P137">
        <v>81219154</v>
      </c>
      <c r="Q137" s="3">
        <v>36519</v>
      </c>
      <c r="R137">
        <f>MONTH(Q137)</f>
        <v>12</v>
      </c>
      <c r="S137" s="2">
        <v>11780319</v>
      </c>
      <c r="T137" s="1">
        <f>I137</f>
        <v>206</v>
      </c>
      <c r="U137" s="1">
        <f>O137</f>
        <v>2316</v>
      </c>
      <c r="V137" s="1">
        <f>K137</f>
        <v>40000000</v>
      </c>
      <c r="W137" s="1">
        <f>IF(OR(R137=1,R137=12, R137=11),1,0)</f>
        <v>1</v>
      </c>
      <c r="X137" s="1">
        <f>IF(OR(R137=5, R137=6,R137=7),1,0)</f>
        <v>0</v>
      </c>
      <c r="Y137" s="1">
        <f>IF(OR(B137="Action",C137="Action", D137="Action",E137="Action",F137="Action",G137="Action"),1,0)</f>
        <v>0</v>
      </c>
      <c r="Z137" s="1">
        <f>IF(OR($B137="Comedy",$C137="Comedy",$D137="Comedy",$E137="Comedy",$F137="Comedy",$G137="Comedy"),1,0)</f>
        <v>0</v>
      </c>
      <c r="AA137" s="1">
        <f>IF(OR($B137="Drama",$C137="Drama",$D137="Drama",$E137="Drama",$F137="Drama",$G137="Drama"),1,0)</f>
        <v>1</v>
      </c>
      <c r="AB137" s="1">
        <f>IF(OR($B137="Documentary",$C137="Documentary",$D137="Documentary",$E137="Documentary",$F137="Documentary",$G137="Documentary"),1,0)</f>
        <v>0</v>
      </c>
      <c r="AC137" s="1">
        <f>IF(OR($B137="Romance",$C137="Romance",$D137="Romance",$E137="Romance",$F137="Romance",$G137="Romance"),1,0)</f>
        <v>0</v>
      </c>
      <c r="AD137" s="1">
        <f>IF(OR($B137="Family",$C137="Family",$D137="Family",$E137="Family",$F137="Family",$G137="Family"),1,0)</f>
        <v>0</v>
      </c>
      <c r="AE137" s="1">
        <f>IF($J137="PG",1,0)</f>
        <v>0</v>
      </c>
      <c r="AF137" s="1">
        <f>IF($J137="PG-13",1,0)</f>
        <v>0</v>
      </c>
      <c r="AG137" s="1">
        <f>IF($J137="R",1,0)</f>
        <v>1</v>
      </c>
      <c r="AH137" s="1">
        <f>IF($J137="Non-US",1,0)</f>
        <v>0</v>
      </c>
    </row>
    <row r="138" spans="1:34" x14ac:dyDescent="0.25">
      <c r="A138" s="4" t="s">
        <v>403</v>
      </c>
      <c r="B138" s="4" t="s">
        <v>4</v>
      </c>
      <c r="C138" s="4" t="s">
        <v>19</v>
      </c>
      <c r="D138" s="4" t="s">
        <v>20</v>
      </c>
      <c r="E138" s="4"/>
      <c r="F138" s="4"/>
      <c r="G138" s="4"/>
      <c r="H138" s="4" t="s">
        <v>3</v>
      </c>
      <c r="I138">
        <v>175</v>
      </c>
      <c r="J138" s="4" t="s">
        <v>17</v>
      </c>
      <c r="K138">
        <v>44000000</v>
      </c>
      <c r="L138" s="4" t="s">
        <v>102</v>
      </c>
      <c r="M138" s="4" t="s">
        <v>102</v>
      </c>
      <c r="N138">
        <v>13</v>
      </c>
      <c r="O138">
        <v>2337</v>
      </c>
      <c r="P138">
        <v>70257528</v>
      </c>
      <c r="Q138" s="3">
        <v>36693</v>
      </c>
      <c r="R138">
        <f>MONTH(Q138)</f>
        <v>6</v>
      </c>
      <c r="S138" s="2">
        <v>29642499</v>
      </c>
      <c r="T138" s="1">
        <f>I138</f>
        <v>175</v>
      </c>
      <c r="U138" s="1">
        <f>O138</f>
        <v>2337</v>
      </c>
      <c r="V138" s="1">
        <f>K138</f>
        <v>44000000</v>
      </c>
      <c r="W138" s="1">
        <f>IF(OR(R138=1,R138=12, R138=11),1,0)</f>
        <v>0</v>
      </c>
      <c r="X138" s="1">
        <f>IF(OR(R138=5, R138=6,R138=7),1,0)</f>
        <v>1</v>
      </c>
      <c r="Y138" s="1">
        <f>IF(OR(B138="Action",C138="Action", D138="Action",E138="Action",F138="Action",G138="Action"),1,0)</f>
        <v>1</v>
      </c>
      <c r="Z138" s="1">
        <f>IF(OR($B138="Comedy",$C138="Comedy",$D138="Comedy",$E138="Comedy",$F138="Comedy",$G138="Comedy"),1,0)</f>
        <v>0</v>
      </c>
      <c r="AA138" s="1">
        <f>IF(OR($B138="Drama",$C138="Drama",$D138="Drama",$E138="Drama",$F138="Drama",$G138="Drama"),1,0)</f>
        <v>0</v>
      </c>
      <c r="AB138" s="1">
        <f>IF(OR($B138="Documentary",$C138="Documentary",$D138="Documentary",$E138="Documentary",$F138="Documentary",$G138="Documentary"),1,0)</f>
        <v>0</v>
      </c>
      <c r="AC138" s="1">
        <f>IF(OR($B138="Romance",$C138="Romance",$D138="Romance",$E138="Romance",$F138="Romance",$G138="Romance"),1,0)</f>
        <v>0</v>
      </c>
      <c r="AD138" s="1">
        <f>IF(OR($B138="Family",$C138="Family",$D138="Family",$E138="Family",$F138="Family",$G138="Family"),1,0)</f>
        <v>0</v>
      </c>
      <c r="AE138" s="1">
        <f>IF($J138="PG",1,0)</f>
        <v>0</v>
      </c>
      <c r="AF138" s="1">
        <f>IF($J138="PG-13",1,0)</f>
        <v>0</v>
      </c>
      <c r="AG138" s="1">
        <f>IF($J138="R",1,0)</f>
        <v>1</v>
      </c>
      <c r="AH138" s="1">
        <f>IF($J138="Non-US",1,0)</f>
        <v>0</v>
      </c>
    </row>
    <row r="139" spans="1:34" x14ac:dyDescent="0.25">
      <c r="A139" s="4" t="s">
        <v>151</v>
      </c>
      <c r="B139" s="4" t="s">
        <v>4</v>
      </c>
      <c r="C139" s="4" t="s">
        <v>19</v>
      </c>
      <c r="D139" s="4" t="s">
        <v>24</v>
      </c>
      <c r="E139" s="4" t="s">
        <v>20</v>
      </c>
      <c r="F139" s="4"/>
      <c r="G139" s="4"/>
      <c r="H139" s="4" t="s">
        <v>93</v>
      </c>
      <c r="I139">
        <v>156</v>
      </c>
      <c r="J139" s="4" t="s">
        <v>17</v>
      </c>
      <c r="K139">
        <v>42000000</v>
      </c>
      <c r="L139" s="4" t="s">
        <v>150</v>
      </c>
      <c r="M139" s="4" t="s">
        <v>65</v>
      </c>
      <c r="N139">
        <v>6</v>
      </c>
      <c r="O139">
        <v>2337</v>
      </c>
      <c r="P139">
        <v>24314182</v>
      </c>
      <c r="Q139" s="3">
        <v>36959</v>
      </c>
      <c r="R139">
        <f>MONTH(Q139)</f>
        <v>3</v>
      </c>
      <c r="S139" s="2">
        <v>13597785</v>
      </c>
      <c r="T139" s="1">
        <f>I139</f>
        <v>156</v>
      </c>
      <c r="U139" s="1">
        <f>O139</f>
        <v>2337</v>
      </c>
      <c r="V139" s="1">
        <f>K139</f>
        <v>42000000</v>
      </c>
      <c r="W139" s="1">
        <f>IF(OR(R139=1,R139=12, R139=11),1,0)</f>
        <v>0</v>
      </c>
      <c r="X139" s="1">
        <f>IF(OR(R139=5, R139=6,R139=7),1,0)</f>
        <v>0</v>
      </c>
      <c r="Y139" s="1">
        <f>IF(OR(B139="Action",C139="Action", D139="Action",E139="Action",F139="Action",G139="Action"),1,0)</f>
        <v>1</v>
      </c>
      <c r="Z139" s="1">
        <f>IF(OR($B139="Comedy",$C139="Comedy",$D139="Comedy",$E139="Comedy",$F139="Comedy",$G139="Comedy"),1,0)</f>
        <v>0</v>
      </c>
      <c r="AA139" s="1">
        <f>IF(OR($B139="Drama",$C139="Drama",$D139="Drama",$E139="Drama",$F139="Drama",$G139="Drama"),1,0)</f>
        <v>1</v>
      </c>
      <c r="AB139" s="1">
        <f>IF(OR($B139="Documentary",$C139="Documentary",$D139="Documentary",$E139="Documentary",$F139="Documentary",$G139="Documentary"),1,0)</f>
        <v>0</v>
      </c>
      <c r="AC139" s="1">
        <f>IF(OR($B139="Romance",$C139="Romance",$D139="Romance",$E139="Romance",$F139="Romance",$G139="Romance"),1,0)</f>
        <v>0</v>
      </c>
      <c r="AD139" s="1">
        <f>IF(OR($B139="Family",$C139="Family",$D139="Family",$E139="Family",$F139="Family",$G139="Family"),1,0)</f>
        <v>0</v>
      </c>
      <c r="AE139" s="1">
        <f>IF($J139="PG",1,0)</f>
        <v>0</v>
      </c>
      <c r="AF139" s="1">
        <f>IF($J139="PG-13",1,0)</f>
        <v>0</v>
      </c>
      <c r="AG139" s="1">
        <f>IF($J139="R",1,0)</f>
        <v>1</v>
      </c>
      <c r="AH139" s="1">
        <f>IF($J139="Non-US",1,0)</f>
        <v>0</v>
      </c>
    </row>
    <row r="140" spans="1:34" x14ac:dyDescent="0.25">
      <c r="A140" s="4" t="s">
        <v>181</v>
      </c>
      <c r="B140" s="4" t="s">
        <v>13</v>
      </c>
      <c r="C140" s="4" t="s">
        <v>38</v>
      </c>
      <c r="D140" s="4"/>
      <c r="E140" s="4"/>
      <c r="F140" s="4"/>
      <c r="G140" s="4"/>
      <c r="H140" s="4"/>
      <c r="I140">
        <v>76</v>
      </c>
      <c r="J140" s="4" t="s">
        <v>12</v>
      </c>
      <c r="K140">
        <v>14000000</v>
      </c>
      <c r="L140" s="4" t="s">
        <v>57</v>
      </c>
      <c r="M140" s="4" t="s">
        <v>57</v>
      </c>
      <c r="N140">
        <v>5</v>
      </c>
      <c r="O140">
        <v>2338</v>
      </c>
      <c r="P140">
        <v>10424470</v>
      </c>
      <c r="Q140" s="3">
        <v>36924</v>
      </c>
      <c r="R140">
        <f>MONTH(Q140)</f>
        <v>2</v>
      </c>
      <c r="S140" s="2">
        <v>5670555</v>
      </c>
      <c r="T140" s="1">
        <f>I140</f>
        <v>76</v>
      </c>
      <c r="U140" s="1">
        <f>O140</f>
        <v>2338</v>
      </c>
      <c r="V140" s="1">
        <f>K140</f>
        <v>14000000</v>
      </c>
      <c r="W140" s="1">
        <f>IF(OR(R140=1,R140=12, R140=11),1,0)</f>
        <v>0</v>
      </c>
      <c r="X140" s="1">
        <f>IF(OR(R140=5, R140=6,R140=7),1,0)</f>
        <v>0</v>
      </c>
      <c r="Y140" s="1">
        <f>IF(OR(B140="Action",C140="Action", D140="Action",E140="Action",F140="Action",G140="Action"),1,0)</f>
        <v>0</v>
      </c>
      <c r="Z140" s="1">
        <f>IF(OR($B140="Comedy",$C140="Comedy",$D140="Comedy",$E140="Comedy",$F140="Comedy",$G140="Comedy"),1,0)</f>
        <v>1</v>
      </c>
      <c r="AA140" s="1">
        <f>IF(OR($B140="Drama",$C140="Drama",$D140="Drama",$E140="Drama",$F140="Drama",$G140="Drama"),1,0)</f>
        <v>0</v>
      </c>
      <c r="AB140" s="1">
        <f>IF(OR($B140="Documentary",$C140="Documentary",$D140="Documentary",$E140="Documentary",$F140="Documentary",$G140="Documentary"),1,0)</f>
        <v>0</v>
      </c>
      <c r="AC140" s="1">
        <f>IF(OR($B140="Romance",$C140="Romance",$D140="Romance",$E140="Romance",$F140="Romance",$G140="Romance"),1,0)</f>
        <v>1</v>
      </c>
      <c r="AD140" s="1">
        <f>IF(OR($B140="Family",$C140="Family",$D140="Family",$E140="Family",$F140="Family",$G140="Family"),1,0)</f>
        <v>0</v>
      </c>
      <c r="AE140" s="1">
        <f>IF($J140="PG",1,0)</f>
        <v>0</v>
      </c>
      <c r="AF140" s="1">
        <f>IF($J140="PG-13",1,0)</f>
        <v>1</v>
      </c>
      <c r="AG140" s="1">
        <f>IF($J140="R",1,0)</f>
        <v>0</v>
      </c>
      <c r="AH140" s="1">
        <f>IF($J140="Non-US",1,0)</f>
        <v>0</v>
      </c>
    </row>
    <row r="141" spans="1:34" x14ac:dyDescent="0.25">
      <c r="A141" s="4" t="s">
        <v>122</v>
      </c>
      <c r="B141" s="4" t="s">
        <v>13</v>
      </c>
      <c r="C141" s="4" t="s">
        <v>38</v>
      </c>
      <c r="D141" s="4"/>
      <c r="E141" s="4"/>
      <c r="F141" s="4"/>
      <c r="G141" s="4"/>
      <c r="H141" s="4"/>
      <c r="I141">
        <v>90</v>
      </c>
      <c r="J141" s="4" t="s">
        <v>12</v>
      </c>
      <c r="K141">
        <v>23000000</v>
      </c>
      <c r="L141" s="4" t="s">
        <v>121</v>
      </c>
      <c r="M141" s="4" t="s">
        <v>121</v>
      </c>
      <c r="N141">
        <v>7</v>
      </c>
      <c r="O141">
        <v>2345</v>
      </c>
      <c r="P141">
        <v>26803813</v>
      </c>
      <c r="Q141" s="3">
        <v>36980</v>
      </c>
      <c r="R141">
        <f>MONTH(Q141)</f>
        <v>3</v>
      </c>
      <c r="S141" s="2">
        <v>12429018</v>
      </c>
      <c r="T141" s="1">
        <f>I141</f>
        <v>90</v>
      </c>
      <c r="U141" s="1">
        <f>O141</f>
        <v>2345</v>
      </c>
      <c r="V141" s="1">
        <f>K141</f>
        <v>23000000</v>
      </c>
      <c r="W141" s="1">
        <f>IF(OR(R141=1,R141=12, R141=11),1,0)</f>
        <v>0</v>
      </c>
      <c r="X141" s="1">
        <f>IF(OR(R141=5, R141=6,R141=7),1,0)</f>
        <v>0</v>
      </c>
      <c r="Y141" s="1">
        <f>IF(OR(B141="Action",C141="Action", D141="Action",E141="Action",F141="Action",G141="Action"),1,0)</f>
        <v>0</v>
      </c>
      <c r="Z141" s="1">
        <f>IF(OR($B141="Comedy",$C141="Comedy",$D141="Comedy",$E141="Comedy",$F141="Comedy",$G141="Comedy"),1,0)</f>
        <v>1</v>
      </c>
      <c r="AA141" s="1">
        <f>IF(OR($B141="Drama",$C141="Drama",$D141="Drama",$E141="Drama",$F141="Drama",$G141="Drama"),1,0)</f>
        <v>0</v>
      </c>
      <c r="AB141" s="1">
        <f>IF(OR($B141="Documentary",$C141="Documentary",$D141="Documentary",$E141="Documentary",$F141="Documentary",$G141="Documentary"),1,0)</f>
        <v>0</v>
      </c>
      <c r="AC141" s="1">
        <f>IF(OR($B141="Romance",$C141="Romance",$D141="Romance",$E141="Romance",$F141="Romance",$G141="Romance"),1,0)</f>
        <v>1</v>
      </c>
      <c r="AD141" s="1">
        <f>IF(OR($B141="Family",$C141="Family",$D141="Family",$E141="Family",$F141="Family",$G141="Family"),1,0)</f>
        <v>0</v>
      </c>
      <c r="AE141" s="1">
        <f>IF($J141="PG",1,0)</f>
        <v>0</v>
      </c>
      <c r="AF141" s="1">
        <f>IF($J141="PG-13",1,0)</f>
        <v>1</v>
      </c>
      <c r="AG141" s="1">
        <f>IF($J141="R",1,0)</f>
        <v>0</v>
      </c>
      <c r="AH141" s="1">
        <f>IF($J141="Non-US",1,0)</f>
        <v>0</v>
      </c>
    </row>
    <row r="142" spans="1:34" x14ac:dyDescent="0.25">
      <c r="A142" s="4" t="s">
        <v>329</v>
      </c>
      <c r="B142" s="4" t="s">
        <v>4</v>
      </c>
      <c r="C142" s="4" t="s">
        <v>19</v>
      </c>
      <c r="D142" s="4" t="s">
        <v>20</v>
      </c>
      <c r="E142" s="4"/>
      <c r="F142" s="4"/>
      <c r="G142" s="4"/>
      <c r="H142" s="4"/>
      <c r="I142">
        <v>77</v>
      </c>
      <c r="J142" s="4" t="s">
        <v>17</v>
      </c>
      <c r="K142">
        <v>35000000</v>
      </c>
      <c r="L142" s="4" t="s">
        <v>209</v>
      </c>
      <c r="M142" s="4" t="s">
        <v>45</v>
      </c>
      <c r="N142">
        <v>6</v>
      </c>
      <c r="O142">
        <v>2352</v>
      </c>
      <c r="P142">
        <v>15226599</v>
      </c>
      <c r="Q142" s="3">
        <v>36784</v>
      </c>
      <c r="R142">
        <f>MONTH(Q142)</f>
        <v>9</v>
      </c>
      <c r="S142" s="2">
        <v>7211221</v>
      </c>
      <c r="T142" s="1">
        <f>I142</f>
        <v>77</v>
      </c>
      <c r="U142" s="1">
        <f>O142</f>
        <v>2352</v>
      </c>
      <c r="V142" s="1">
        <f>K142</f>
        <v>35000000</v>
      </c>
      <c r="W142" s="1">
        <f>IF(OR(R142=1,R142=12, R142=11),1,0)</f>
        <v>0</v>
      </c>
      <c r="X142" s="1">
        <f>IF(OR(R142=5, R142=6,R142=7),1,0)</f>
        <v>0</v>
      </c>
      <c r="Y142" s="1">
        <f>IF(OR(B142="Action",C142="Action", D142="Action",E142="Action",F142="Action",G142="Action"),1,0)</f>
        <v>1</v>
      </c>
      <c r="Z142" s="1">
        <f>IF(OR($B142="Comedy",$C142="Comedy",$D142="Comedy",$E142="Comedy",$F142="Comedy",$G142="Comedy"),1,0)</f>
        <v>0</v>
      </c>
      <c r="AA142" s="1">
        <f>IF(OR($B142="Drama",$C142="Drama",$D142="Drama",$E142="Drama",$F142="Drama",$G142="Drama"),1,0)</f>
        <v>0</v>
      </c>
      <c r="AB142" s="1">
        <f>IF(OR($B142="Documentary",$C142="Documentary",$D142="Documentary",$E142="Documentary",$F142="Documentary",$G142="Documentary"),1,0)</f>
        <v>0</v>
      </c>
      <c r="AC142" s="1">
        <f>IF(OR($B142="Romance",$C142="Romance",$D142="Romance",$E142="Romance",$F142="Romance",$G142="Romance"),1,0)</f>
        <v>0</v>
      </c>
      <c r="AD142" s="1">
        <f>IF(OR($B142="Family",$C142="Family",$D142="Family",$E142="Family",$F142="Family",$G142="Family"),1,0)</f>
        <v>0</v>
      </c>
      <c r="AE142" s="1">
        <f>IF($J142="PG",1,0)</f>
        <v>0</v>
      </c>
      <c r="AF142" s="1">
        <f>IF($J142="PG-13",1,0)</f>
        <v>0</v>
      </c>
      <c r="AG142" s="1">
        <f>IF($J142="R",1,0)</f>
        <v>1</v>
      </c>
      <c r="AH142" s="1">
        <f>IF($J142="Non-US",1,0)</f>
        <v>0</v>
      </c>
    </row>
    <row r="143" spans="1:34" x14ac:dyDescent="0.25">
      <c r="A143" s="4" t="s">
        <v>48</v>
      </c>
      <c r="B143" s="4" t="s">
        <v>24</v>
      </c>
      <c r="C143" s="4" t="s">
        <v>38</v>
      </c>
      <c r="D143" s="4"/>
      <c r="E143" s="4"/>
      <c r="F143" s="4"/>
      <c r="G143" s="4"/>
      <c r="H143" s="4" t="s">
        <v>47</v>
      </c>
      <c r="I143">
        <v>105</v>
      </c>
      <c r="J143" s="4" t="s">
        <v>17</v>
      </c>
      <c r="K143">
        <v>38000000</v>
      </c>
      <c r="L143" s="4" t="s">
        <v>46</v>
      </c>
      <c r="M143" s="4" t="s">
        <v>45</v>
      </c>
      <c r="N143">
        <v>8</v>
      </c>
      <c r="O143">
        <v>2375</v>
      </c>
      <c r="P143">
        <v>24001690</v>
      </c>
      <c r="Q143" s="3">
        <v>37029</v>
      </c>
      <c r="R143">
        <f>MONTH(Q143)</f>
        <v>5</v>
      </c>
      <c r="S143" s="2">
        <v>12324027</v>
      </c>
      <c r="T143" s="1">
        <f>I143</f>
        <v>105</v>
      </c>
      <c r="U143" s="1">
        <f>O143</f>
        <v>2375</v>
      </c>
      <c r="V143" s="1">
        <f>K143</f>
        <v>38000000</v>
      </c>
      <c r="W143" s="1">
        <f>IF(OR(R143=1,R143=12, R143=11),1,0)</f>
        <v>0</v>
      </c>
      <c r="X143" s="1">
        <f>IF(OR(R143=5, R143=6,R143=7),1,0)</f>
        <v>1</v>
      </c>
      <c r="Y143" s="1">
        <f>IF(OR(B143="Action",C143="Action", D143="Action",E143="Action",F143="Action",G143="Action"),1,0)</f>
        <v>0</v>
      </c>
      <c r="Z143" s="1">
        <f>IF(OR($B143="Comedy",$C143="Comedy",$D143="Comedy",$E143="Comedy",$F143="Comedy",$G143="Comedy"),1,0)</f>
        <v>0</v>
      </c>
      <c r="AA143" s="1">
        <f>IF(OR($B143="Drama",$C143="Drama",$D143="Drama",$E143="Drama",$F143="Drama",$G143="Drama"),1,0)</f>
        <v>1</v>
      </c>
      <c r="AB143" s="1">
        <f>IF(OR($B143="Documentary",$C143="Documentary",$D143="Documentary",$E143="Documentary",$F143="Documentary",$G143="Documentary"),1,0)</f>
        <v>0</v>
      </c>
      <c r="AC143" s="1">
        <f>IF(OR($B143="Romance",$C143="Romance",$D143="Romance",$E143="Romance",$F143="Romance",$G143="Romance"),1,0)</f>
        <v>1</v>
      </c>
      <c r="AD143" s="1">
        <f>IF(OR($B143="Family",$C143="Family",$D143="Family",$E143="Family",$F143="Family",$G143="Family"),1,0)</f>
        <v>0</v>
      </c>
      <c r="AE143" s="1">
        <f>IF($J143="PG",1,0)</f>
        <v>0</v>
      </c>
      <c r="AF143" s="1">
        <f>IF($J143="PG-13",1,0)</f>
        <v>0</v>
      </c>
      <c r="AG143" s="1">
        <f>IF($J143="R",1,0)</f>
        <v>1</v>
      </c>
      <c r="AH143" s="1">
        <f>IF($J143="Non-US",1,0)</f>
        <v>0</v>
      </c>
    </row>
    <row r="144" spans="1:34" x14ac:dyDescent="0.25">
      <c r="A144" s="4" t="s">
        <v>350</v>
      </c>
      <c r="B144" s="4" t="s">
        <v>13</v>
      </c>
      <c r="C144" s="4" t="s">
        <v>70</v>
      </c>
      <c r="D144" s="4"/>
      <c r="E144" s="4"/>
      <c r="F144" s="4"/>
      <c r="G144" s="4"/>
      <c r="H144" s="4" t="s">
        <v>261</v>
      </c>
      <c r="I144">
        <v>142</v>
      </c>
      <c r="J144" s="4" t="s">
        <v>12</v>
      </c>
      <c r="K144">
        <v>10000000</v>
      </c>
      <c r="L144" s="4" t="s">
        <v>203</v>
      </c>
      <c r="M144" s="4" t="s">
        <v>57</v>
      </c>
      <c r="N144">
        <v>19</v>
      </c>
      <c r="O144">
        <v>2380</v>
      </c>
      <c r="P144">
        <v>68379000</v>
      </c>
      <c r="Q144" s="3">
        <v>36763</v>
      </c>
      <c r="R144">
        <f>MONTH(Q144)</f>
        <v>8</v>
      </c>
      <c r="S144" s="2">
        <v>22479145</v>
      </c>
      <c r="T144" s="1">
        <f>I144</f>
        <v>142</v>
      </c>
      <c r="U144" s="1">
        <f>O144</f>
        <v>2380</v>
      </c>
      <c r="V144" s="1">
        <f>K144</f>
        <v>10000000</v>
      </c>
      <c r="W144" s="1">
        <f>IF(OR(R144=1,R144=12, R144=11),1,0)</f>
        <v>0</v>
      </c>
      <c r="X144" s="1">
        <f>IF(OR(R144=5, R144=6,R144=7),1,0)</f>
        <v>0</v>
      </c>
      <c r="Y144" s="1">
        <f>IF(OR(B144="Action",C144="Action", D144="Action",E144="Action",F144="Action",G144="Action"),1,0)</f>
        <v>0</v>
      </c>
      <c r="Z144" s="1">
        <f>IF(OR($B144="Comedy",$C144="Comedy",$D144="Comedy",$E144="Comedy",$F144="Comedy",$G144="Comedy"),1,0)</f>
        <v>1</v>
      </c>
      <c r="AA144" s="1">
        <f>IF(OR($B144="Drama",$C144="Drama",$D144="Drama",$E144="Drama",$F144="Drama",$G144="Drama"),1,0)</f>
        <v>0</v>
      </c>
      <c r="AB144" s="1">
        <f>IF(OR($B144="Documentary",$C144="Documentary",$D144="Documentary",$E144="Documentary",$F144="Documentary",$G144="Documentary"),1,0)</f>
        <v>0</v>
      </c>
      <c r="AC144" s="1">
        <f>IF(OR($B144="Romance",$C144="Romance",$D144="Romance",$E144="Romance",$F144="Romance",$G144="Romance"),1,0)</f>
        <v>0</v>
      </c>
      <c r="AD144" s="1">
        <f>IF(OR($B144="Family",$C144="Family",$D144="Family",$E144="Family",$F144="Family",$G144="Family"),1,0)</f>
        <v>0</v>
      </c>
      <c r="AE144" s="1">
        <f>IF($J144="PG",1,0)</f>
        <v>0</v>
      </c>
      <c r="AF144" s="1">
        <f>IF($J144="PG-13",1,0)</f>
        <v>1</v>
      </c>
      <c r="AG144" s="1">
        <f>IF($J144="R",1,0)</f>
        <v>0</v>
      </c>
      <c r="AH144" s="1">
        <f>IF($J144="Non-US",1,0)</f>
        <v>0</v>
      </c>
    </row>
    <row r="145" spans="1:34" x14ac:dyDescent="0.25">
      <c r="A145" s="4" t="s">
        <v>208</v>
      </c>
      <c r="B145" s="4" t="s">
        <v>13</v>
      </c>
      <c r="C145" s="4" t="s">
        <v>6</v>
      </c>
      <c r="D145" s="4" t="s">
        <v>24</v>
      </c>
      <c r="E145" s="4" t="s">
        <v>38</v>
      </c>
      <c r="F145" s="4"/>
      <c r="G145" s="4"/>
      <c r="H145" s="4" t="s">
        <v>207</v>
      </c>
      <c r="I145">
        <v>124</v>
      </c>
      <c r="J145" s="4" t="s">
        <v>12</v>
      </c>
      <c r="K145">
        <v>60000000</v>
      </c>
      <c r="L145" s="4" t="s">
        <v>203</v>
      </c>
      <c r="M145" s="4" t="s">
        <v>206</v>
      </c>
      <c r="N145">
        <v>15</v>
      </c>
      <c r="O145">
        <v>2388</v>
      </c>
      <c r="P145">
        <v>75793305</v>
      </c>
      <c r="Q145" s="3">
        <v>36882</v>
      </c>
      <c r="R145">
        <f>MONTH(Q145)</f>
        <v>12</v>
      </c>
      <c r="S145" s="2">
        <v>26398340</v>
      </c>
      <c r="T145" s="1">
        <f>I145</f>
        <v>124</v>
      </c>
      <c r="U145" s="1">
        <f>O145</f>
        <v>2388</v>
      </c>
      <c r="V145" s="1">
        <f>K145</f>
        <v>60000000</v>
      </c>
      <c r="W145" s="1">
        <f>IF(OR(R145=1,R145=12, R145=11),1,0)</f>
        <v>1</v>
      </c>
      <c r="X145" s="1">
        <f>IF(OR(R145=5, R145=6,R145=7),1,0)</f>
        <v>0</v>
      </c>
      <c r="Y145" s="1">
        <f>IF(OR(B145="Action",C145="Action", D145="Action",E145="Action",F145="Action",G145="Action"),1,0)</f>
        <v>0</v>
      </c>
      <c r="Z145" s="1">
        <f>IF(OR($B145="Comedy",$C145="Comedy",$D145="Comedy",$E145="Comedy",$F145="Comedy",$G145="Comedy"),1,0)</f>
        <v>1</v>
      </c>
      <c r="AA145" s="1">
        <f>IF(OR($B145="Drama",$C145="Drama",$D145="Drama",$E145="Drama",$F145="Drama",$G145="Drama"),1,0)</f>
        <v>1</v>
      </c>
      <c r="AB145" s="1">
        <f>IF(OR($B145="Documentary",$C145="Documentary",$D145="Documentary",$E145="Documentary",$F145="Documentary",$G145="Documentary"),1,0)</f>
        <v>0</v>
      </c>
      <c r="AC145" s="1">
        <f>IF(OR($B145="Romance",$C145="Romance",$D145="Romance",$E145="Romance",$F145="Romance",$G145="Romance"),1,0)</f>
        <v>1</v>
      </c>
      <c r="AD145" s="1">
        <f>IF(OR($B145="Family",$C145="Family",$D145="Family",$E145="Family",$F145="Family",$G145="Family"),1,0)</f>
        <v>0</v>
      </c>
      <c r="AE145" s="1">
        <f>IF($J145="PG",1,0)</f>
        <v>0</v>
      </c>
      <c r="AF145" s="1">
        <f>IF($J145="PG-13",1,0)</f>
        <v>1</v>
      </c>
      <c r="AG145" s="1">
        <f>IF($J145="R",1,0)</f>
        <v>0</v>
      </c>
      <c r="AH145" s="1">
        <f>IF($J145="Non-US",1,0)</f>
        <v>0</v>
      </c>
    </row>
    <row r="146" spans="1:34" x14ac:dyDescent="0.25">
      <c r="A146" s="4" t="s">
        <v>355</v>
      </c>
      <c r="B146" s="4" t="s">
        <v>19</v>
      </c>
      <c r="C146" s="4" t="s">
        <v>24</v>
      </c>
      <c r="D146" s="4" t="s">
        <v>6</v>
      </c>
      <c r="E146" s="4" t="s">
        <v>60</v>
      </c>
      <c r="F146" s="4" t="s">
        <v>7</v>
      </c>
      <c r="G146" s="4" t="s">
        <v>20</v>
      </c>
      <c r="H146" s="4" t="s">
        <v>354</v>
      </c>
      <c r="I146">
        <v>214</v>
      </c>
      <c r="J146" s="4" t="s">
        <v>17</v>
      </c>
      <c r="K146">
        <v>33000000</v>
      </c>
      <c r="L146" s="4" t="s">
        <v>263</v>
      </c>
      <c r="M146" s="4" t="s">
        <v>65</v>
      </c>
      <c r="N146">
        <v>13</v>
      </c>
      <c r="O146">
        <v>2411</v>
      </c>
      <c r="P146">
        <v>61231849</v>
      </c>
      <c r="Q146" s="3">
        <v>36756</v>
      </c>
      <c r="R146">
        <f>MONTH(Q146)</f>
        <v>8</v>
      </c>
      <c r="S146" s="2">
        <v>24069071</v>
      </c>
      <c r="T146" s="1">
        <f>I146</f>
        <v>214</v>
      </c>
      <c r="U146" s="1">
        <f>O146</f>
        <v>2411</v>
      </c>
      <c r="V146" s="1">
        <f>K146</f>
        <v>33000000</v>
      </c>
      <c r="W146" s="1">
        <f>IF(OR(R146=1,R146=12, R146=11),1,0)</f>
        <v>0</v>
      </c>
      <c r="X146" s="1">
        <f>IF(OR(R146=5, R146=6,R146=7),1,0)</f>
        <v>0</v>
      </c>
      <c r="Y146" s="1">
        <f>IF(OR(B146="Action",C146="Action", D146="Action",E146="Action",F146="Action",G146="Action"),1,0)</f>
        <v>0</v>
      </c>
      <c r="Z146" s="1">
        <f>IF(OR($B146="Comedy",$C146="Comedy",$D146="Comedy",$E146="Comedy",$F146="Comedy",$G146="Comedy"),1,0)</f>
        <v>0</v>
      </c>
      <c r="AA146" s="1">
        <f>IF(OR($B146="Drama",$C146="Drama",$D146="Drama",$E146="Drama",$F146="Drama",$G146="Drama"),1,0)</f>
        <v>1</v>
      </c>
      <c r="AB146" s="1">
        <f>IF(OR($B146="Documentary",$C146="Documentary",$D146="Documentary",$E146="Documentary",$F146="Documentary",$G146="Documentary"),1,0)</f>
        <v>0</v>
      </c>
      <c r="AC146" s="1">
        <f>IF(OR($B146="Romance",$C146="Romance",$D146="Romance",$E146="Romance",$F146="Romance",$G146="Romance"),1,0)</f>
        <v>0</v>
      </c>
      <c r="AD146" s="1">
        <f>IF(OR($B146="Family",$C146="Family",$D146="Family",$E146="Family",$F146="Family",$G146="Family"),1,0)</f>
        <v>0</v>
      </c>
      <c r="AE146" s="1">
        <f>IF($J146="PG",1,0)</f>
        <v>0</v>
      </c>
      <c r="AF146" s="1">
        <f>IF($J146="PG-13",1,0)</f>
        <v>0</v>
      </c>
      <c r="AG146" s="1">
        <f>IF($J146="R",1,0)</f>
        <v>1</v>
      </c>
      <c r="AH146" s="1">
        <f>IF($J146="Non-US",1,0)</f>
        <v>0</v>
      </c>
    </row>
    <row r="147" spans="1:34" x14ac:dyDescent="0.25">
      <c r="A147" s="4" t="s">
        <v>481</v>
      </c>
      <c r="B147" s="4" t="s">
        <v>4</v>
      </c>
      <c r="C147" s="4" t="s">
        <v>19</v>
      </c>
      <c r="D147" s="4" t="s">
        <v>24</v>
      </c>
      <c r="E147" s="4" t="s">
        <v>20</v>
      </c>
      <c r="F147" s="4"/>
      <c r="G147" s="4"/>
      <c r="H147" s="4" t="s">
        <v>93</v>
      </c>
      <c r="I147">
        <v>111</v>
      </c>
      <c r="J147" s="4" t="s">
        <v>12</v>
      </c>
      <c r="K147">
        <v>15000000</v>
      </c>
      <c r="L147" s="4" t="s">
        <v>480</v>
      </c>
      <c r="M147" s="4" t="s">
        <v>206</v>
      </c>
      <c r="N147">
        <v>9</v>
      </c>
      <c r="O147">
        <v>2412</v>
      </c>
      <c r="P147">
        <v>35046120</v>
      </c>
      <c r="Q147" s="3">
        <v>36616</v>
      </c>
      <c r="R147">
        <f>MONTH(Q147)</f>
        <v>3</v>
      </c>
      <c r="S147" s="2">
        <v>13748410</v>
      </c>
      <c r="T147" s="1">
        <f>I147</f>
        <v>111</v>
      </c>
      <c r="U147" s="1">
        <f>O147</f>
        <v>2412</v>
      </c>
      <c r="V147" s="1">
        <f>K147</f>
        <v>15000000</v>
      </c>
      <c r="W147" s="1">
        <f>IF(OR(R147=1,R147=12, R147=11),1,0)</f>
        <v>0</v>
      </c>
      <c r="X147" s="1">
        <f>IF(OR(R147=5, R147=6,R147=7),1,0)</f>
        <v>0</v>
      </c>
      <c r="Y147" s="1">
        <f>IF(OR(B147="Action",C147="Action", D147="Action",E147="Action",F147="Action",G147="Action"),1,0)</f>
        <v>1</v>
      </c>
      <c r="Z147" s="1">
        <f>IF(OR($B147="Comedy",$C147="Comedy",$D147="Comedy",$E147="Comedy",$F147="Comedy",$G147="Comedy"),1,0)</f>
        <v>0</v>
      </c>
      <c r="AA147" s="1">
        <f>IF(OR($B147="Drama",$C147="Drama",$D147="Drama",$E147="Drama",$F147="Drama",$G147="Drama"),1,0)</f>
        <v>1</v>
      </c>
      <c r="AB147" s="1">
        <f>IF(OR($B147="Documentary",$C147="Documentary",$D147="Documentary",$E147="Documentary",$F147="Documentary",$G147="Documentary"),1,0)</f>
        <v>0</v>
      </c>
      <c r="AC147" s="1">
        <f>IF(OR($B147="Romance",$C147="Romance",$D147="Romance",$E147="Romance",$F147="Romance",$G147="Romance"),1,0)</f>
        <v>0</v>
      </c>
      <c r="AD147" s="1">
        <f>IF(OR($B147="Family",$C147="Family",$D147="Family",$E147="Family",$F147="Family",$G147="Family"),1,0)</f>
        <v>0</v>
      </c>
      <c r="AE147" s="1">
        <f>IF($J147="PG",1,0)</f>
        <v>0</v>
      </c>
      <c r="AF147" s="1">
        <f>IF($J147="PG-13",1,0)</f>
        <v>1</v>
      </c>
      <c r="AG147" s="1">
        <f>IF($J147="R",1,0)</f>
        <v>0</v>
      </c>
      <c r="AH147" s="1">
        <f>IF($J147="Non-US",1,0)</f>
        <v>0</v>
      </c>
    </row>
    <row r="148" spans="1:34" x14ac:dyDescent="0.25">
      <c r="A148" s="4" t="s">
        <v>191</v>
      </c>
      <c r="B148" s="4" t="s">
        <v>20</v>
      </c>
      <c r="C148" s="4" t="s">
        <v>19</v>
      </c>
      <c r="D148" s="4" t="s">
        <v>24</v>
      </c>
      <c r="E148" s="4"/>
      <c r="F148" s="4"/>
      <c r="G148" s="4"/>
      <c r="H148" s="4" t="s">
        <v>190</v>
      </c>
      <c r="I148">
        <v>120</v>
      </c>
      <c r="J148" s="4" t="s">
        <v>12</v>
      </c>
      <c r="K148">
        <v>30000000</v>
      </c>
      <c r="L148" s="4" t="s">
        <v>28</v>
      </c>
      <c r="M148" s="4" t="s">
        <v>189</v>
      </c>
      <c r="N148">
        <v>3</v>
      </c>
      <c r="O148">
        <v>2433</v>
      </c>
      <c r="P148">
        <v>10269865</v>
      </c>
      <c r="Q148" s="3">
        <v>36903</v>
      </c>
      <c r="R148">
        <f>MONTH(Q148)</f>
        <v>1</v>
      </c>
      <c r="S148" s="2">
        <v>6344538</v>
      </c>
      <c r="T148" s="1">
        <f>I148</f>
        <v>120</v>
      </c>
      <c r="U148" s="1">
        <f>O148</f>
        <v>2433</v>
      </c>
      <c r="V148" s="1">
        <f>K148</f>
        <v>30000000</v>
      </c>
      <c r="W148" s="1">
        <f>IF(OR(R148=1,R148=12, R148=11),1,0)</f>
        <v>1</v>
      </c>
      <c r="X148" s="1">
        <f>IF(OR(R148=5, R148=6,R148=7),1,0)</f>
        <v>0</v>
      </c>
      <c r="Y148" s="1">
        <f>IF(OR(B148="Action",C148="Action", D148="Action",E148="Action",F148="Action",G148="Action"),1,0)</f>
        <v>0</v>
      </c>
      <c r="Z148" s="1">
        <f>IF(OR($B148="Comedy",$C148="Comedy",$D148="Comedy",$E148="Comedy",$F148="Comedy",$G148="Comedy"),1,0)</f>
        <v>0</v>
      </c>
      <c r="AA148" s="1">
        <f>IF(OR($B148="Drama",$C148="Drama",$D148="Drama",$E148="Drama",$F148="Drama",$G148="Drama"),1,0)</f>
        <v>1</v>
      </c>
      <c r="AB148" s="1">
        <f>IF(OR($B148="Documentary",$C148="Documentary",$D148="Documentary",$E148="Documentary",$F148="Documentary",$G148="Documentary"),1,0)</f>
        <v>0</v>
      </c>
      <c r="AC148" s="1">
        <f>IF(OR($B148="Romance",$C148="Romance",$D148="Romance",$E148="Romance",$F148="Romance",$G148="Romance"),1,0)</f>
        <v>0</v>
      </c>
      <c r="AD148" s="1">
        <f>IF(OR($B148="Family",$C148="Family",$D148="Family",$E148="Family",$F148="Family",$G148="Family"),1,0)</f>
        <v>0</v>
      </c>
      <c r="AE148" s="1">
        <f>IF($J148="PG",1,0)</f>
        <v>0</v>
      </c>
      <c r="AF148" s="1">
        <f>IF($J148="PG-13",1,0)</f>
        <v>1</v>
      </c>
      <c r="AG148" s="1">
        <f>IF($J148="R",1,0)</f>
        <v>0</v>
      </c>
      <c r="AH148" s="1">
        <f>IF($J148="Non-US",1,0)</f>
        <v>0</v>
      </c>
    </row>
    <row r="149" spans="1:34" x14ac:dyDescent="0.25">
      <c r="A149" s="4" t="s">
        <v>449</v>
      </c>
      <c r="B149" s="4" t="s">
        <v>24</v>
      </c>
      <c r="C149" s="4" t="s">
        <v>38</v>
      </c>
      <c r="D149" s="4"/>
      <c r="E149" s="4"/>
      <c r="F149" s="4"/>
      <c r="G149" s="4"/>
      <c r="H149" s="4" t="s">
        <v>66</v>
      </c>
      <c r="I149">
        <v>83</v>
      </c>
      <c r="J149" s="4" t="s">
        <v>12</v>
      </c>
      <c r="K149">
        <v>15000000</v>
      </c>
      <c r="L149" s="4" t="s">
        <v>448</v>
      </c>
      <c r="M149" s="4" t="s">
        <v>410</v>
      </c>
      <c r="N149">
        <v>16</v>
      </c>
      <c r="O149">
        <v>2437</v>
      </c>
      <c r="P149">
        <v>33731639</v>
      </c>
      <c r="Q149" s="3">
        <v>36644</v>
      </c>
      <c r="R149">
        <f>MONTH(Q149)</f>
        <v>4</v>
      </c>
      <c r="S149" s="2">
        <v>10622569</v>
      </c>
      <c r="T149" s="1">
        <f>I149</f>
        <v>83</v>
      </c>
      <c r="U149" s="1">
        <f>O149</f>
        <v>2437</v>
      </c>
      <c r="V149" s="1">
        <f>K149</f>
        <v>15000000</v>
      </c>
      <c r="W149" s="1">
        <f>IF(OR(R149=1,R149=12, R149=11),1,0)</f>
        <v>0</v>
      </c>
      <c r="X149" s="1">
        <f>IF(OR(R149=5, R149=6,R149=7),1,0)</f>
        <v>0</v>
      </c>
      <c r="Y149" s="1">
        <f>IF(OR(B149="Action",C149="Action", D149="Action",E149="Action",F149="Action",G149="Action"),1,0)</f>
        <v>0</v>
      </c>
      <c r="Z149" s="1">
        <f>IF(OR($B149="Comedy",$C149="Comedy",$D149="Comedy",$E149="Comedy",$F149="Comedy",$G149="Comedy"),1,0)</f>
        <v>0</v>
      </c>
      <c r="AA149" s="1">
        <f>IF(OR($B149="Drama",$C149="Drama",$D149="Drama",$E149="Drama",$F149="Drama",$G149="Drama"),1,0)</f>
        <v>1</v>
      </c>
      <c r="AB149" s="1">
        <f>IF(OR($B149="Documentary",$C149="Documentary",$D149="Documentary",$E149="Documentary",$F149="Documentary",$G149="Documentary"),1,0)</f>
        <v>0</v>
      </c>
      <c r="AC149" s="1">
        <f>IF(OR($B149="Romance",$C149="Romance",$D149="Romance",$E149="Romance",$F149="Romance",$G149="Romance"),1,0)</f>
        <v>1</v>
      </c>
      <c r="AD149" s="1">
        <f>IF(OR($B149="Family",$C149="Family",$D149="Family",$E149="Family",$F149="Family",$G149="Family"),1,0)</f>
        <v>0</v>
      </c>
      <c r="AE149" s="1">
        <f>IF($J149="PG",1,0)</f>
        <v>0</v>
      </c>
      <c r="AF149" s="1">
        <f>IF($J149="PG-13",1,0)</f>
        <v>1</v>
      </c>
      <c r="AG149" s="1">
        <f>IF($J149="R",1,0)</f>
        <v>0</v>
      </c>
      <c r="AH149" s="1">
        <f>IF($J149="Non-US",1,0)</f>
        <v>0</v>
      </c>
    </row>
    <row r="150" spans="1:34" x14ac:dyDescent="0.25">
      <c r="A150" s="4" t="s">
        <v>541</v>
      </c>
      <c r="B150" s="4" t="s">
        <v>5</v>
      </c>
      <c r="C150" s="4" t="s">
        <v>13</v>
      </c>
      <c r="D150" s="4" t="s">
        <v>7</v>
      </c>
      <c r="E150" s="4"/>
      <c r="F150" s="4"/>
      <c r="G150" s="4"/>
      <c r="H150" s="4" t="s">
        <v>540</v>
      </c>
      <c r="I150">
        <v>180</v>
      </c>
      <c r="J150" s="4" t="s">
        <v>2</v>
      </c>
      <c r="K150">
        <v>45000000</v>
      </c>
      <c r="L150" s="4" t="s">
        <v>49</v>
      </c>
      <c r="M150" s="4" t="s">
        <v>10</v>
      </c>
      <c r="N150">
        <v>19</v>
      </c>
      <c r="O150">
        <v>2450</v>
      </c>
      <c r="P150">
        <v>71583916</v>
      </c>
      <c r="Q150" s="3">
        <v>36519</v>
      </c>
      <c r="R150">
        <f>MONTH(Q150)</f>
        <v>12</v>
      </c>
      <c r="S150" s="2">
        <v>9784389</v>
      </c>
      <c r="T150" s="1">
        <f>I150</f>
        <v>180</v>
      </c>
      <c r="U150" s="1">
        <f>O150</f>
        <v>2450</v>
      </c>
      <c r="V150" s="1">
        <f>K150</f>
        <v>45000000</v>
      </c>
      <c r="W150" s="1">
        <f>IF(OR(R150=1,R150=12, R150=11),1,0)</f>
        <v>1</v>
      </c>
      <c r="X150" s="1">
        <f>IF(OR(R150=5, R150=6,R150=7),1,0)</f>
        <v>0</v>
      </c>
      <c r="Y150" s="1">
        <f>IF(OR(B150="Action",C150="Action", D150="Action",E150="Action",F150="Action",G150="Action"),1,0)</f>
        <v>0</v>
      </c>
      <c r="Z150" s="1">
        <f>IF(OR($B150="Comedy",$C150="Comedy",$D150="Comedy",$E150="Comedy",$F150="Comedy",$G150="Comedy"),1,0)</f>
        <v>1</v>
      </c>
      <c r="AA150" s="1">
        <f>IF(OR($B150="Drama",$C150="Drama",$D150="Drama",$E150="Drama",$F150="Drama",$G150="Drama"),1,0)</f>
        <v>0</v>
      </c>
      <c r="AB150" s="1">
        <f>IF(OR($B150="Documentary",$C150="Documentary",$D150="Documentary",$E150="Documentary",$F150="Documentary",$G150="Documentary"),1,0)</f>
        <v>0</v>
      </c>
      <c r="AC150" s="1">
        <f>IF(OR($B150="Romance",$C150="Romance",$D150="Romance",$E150="Romance",$F150="Romance",$G150="Romance"),1,0)</f>
        <v>0</v>
      </c>
      <c r="AD150" s="1">
        <f>IF(OR($B150="Family",$C150="Family",$D150="Family",$E150="Family",$F150="Family",$G150="Family"),1,0)</f>
        <v>0</v>
      </c>
      <c r="AE150" s="1">
        <f>IF($J150="PG",1,0)</f>
        <v>1</v>
      </c>
      <c r="AF150" s="1">
        <f>IF($J150="PG-13",1,0)</f>
        <v>0</v>
      </c>
      <c r="AG150" s="1">
        <f>IF($J150="R",1,0)</f>
        <v>0</v>
      </c>
      <c r="AH150" s="1">
        <f>IF($J150="Non-US",1,0)</f>
        <v>0</v>
      </c>
    </row>
    <row r="151" spans="1:34" x14ac:dyDescent="0.25">
      <c r="A151" s="4" t="s">
        <v>392</v>
      </c>
      <c r="B151" s="4" t="s">
        <v>6</v>
      </c>
      <c r="C151" s="4" t="s">
        <v>13</v>
      </c>
      <c r="D151" s="4" t="s">
        <v>5</v>
      </c>
      <c r="E151" s="4" t="s">
        <v>8</v>
      </c>
      <c r="F151" s="4"/>
      <c r="G151" s="4"/>
      <c r="H151" s="4" t="s">
        <v>32</v>
      </c>
      <c r="I151">
        <v>109</v>
      </c>
      <c r="J151" s="4" t="s">
        <v>2</v>
      </c>
      <c r="K151">
        <v>76000000</v>
      </c>
      <c r="L151" s="4" t="s">
        <v>391</v>
      </c>
      <c r="M151" s="4" t="s">
        <v>390</v>
      </c>
      <c r="N151">
        <v>14</v>
      </c>
      <c r="O151">
        <v>2460</v>
      </c>
      <c r="P151">
        <v>26005820</v>
      </c>
      <c r="Q151" s="3">
        <v>36707</v>
      </c>
      <c r="R151">
        <f>MONTH(Q151)</f>
        <v>6</v>
      </c>
      <c r="S151" s="2">
        <v>12140180</v>
      </c>
      <c r="T151" s="1">
        <f>I151</f>
        <v>109</v>
      </c>
      <c r="U151" s="1">
        <f>O151</f>
        <v>2460</v>
      </c>
      <c r="V151" s="1">
        <f>K151</f>
        <v>76000000</v>
      </c>
      <c r="W151" s="1">
        <f>IF(OR(R151=1,R151=12, R151=11),1,0)</f>
        <v>0</v>
      </c>
      <c r="X151" s="1">
        <f>IF(OR(R151=5, R151=6,R151=7),1,0)</f>
        <v>1</v>
      </c>
      <c r="Y151" s="1">
        <f>IF(OR(B151="Action",C151="Action", D151="Action",E151="Action",F151="Action",G151="Action"),1,0)</f>
        <v>0</v>
      </c>
      <c r="Z151" s="1">
        <f>IF(OR($B151="Comedy",$C151="Comedy",$D151="Comedy",$E151="Comedy",$F151="Comedy",$G151="Comedy"),1,0)</f>
        <v>1</v>
      </c>
      <c r="AA151" s="1">
        <f>IF(OR($B151="Drama",$C151="Drama",$D151="Drama",$E151="Drama",$F151="Drama",$G151="Drama"),1,0)</f>
        <v>0</v>
      </c>
      <c r="AB151" s="1">
        <f>IF(OR($B151="Documentary",$C151="Documentary",$D151="Documentary",$E151="Documentary",$F151="Documentary",$G151="Documentary"),1,0)</f>
        <v>0</v>
      </c>
      <c r="AC151" s="1">
        <f>IF(OR($B151="Romance",$C151="Romance",$D151="Romance",$E151="Romance",$F151="Romance",$G151="Romance"),1,0)</f>
        <v>0</v>
      </c>
      <c r="AD151" s="1">
        <f>IF(OR($B151="Family",$C151="Family",$D151="Family",$E151="Family",$F151="Family",$G151="Family"),1,0)</f>
        <v>0</v>
      </c>
      <c r="AE151" s="1">
        <f>IF($J151="PG",1,0)</f>
        <v>1</v>
      </c>
      <c r="AF151" s="1">
        <f>IF($J151="PG-13",1,0)</f>
        <v>0</v>
      </c>
      <c r="AG151" s="1">
        <f>IF($J151="R",1,0)</f>
        <v>0</v>
      </c>
      <c r="AH151" s="1">
        <f>IF($J151="Non-US",1,0)</f>
        <v>0</v>
      </c>
    </row>
    <row r="152" spans="1:34" x14ac:dyDescent="0.25">
      <c r="A152" s="4" t="s">
        <v>92</v>
      </c>
      <c r="B152" s="4" t="s">
        <v>13</v>
      </c>
      <c r="C152" s="4" t="s">
        <v>91</v>
      </c>
      <c r="D152" s="4"/>
      <c r="E152" s="4"/>
      <c r="F152" s="4"/>
      <c r="G152" s="4"/>
      <c r="H152" s="4" t="s">
        <v>81</v>
      </c>
      <c r="I152">
        <v>95</v>
      </c>
      <c r="J152" s="4" t="s">
        <v>12</v>
      </c>
      <c r="K152">
        <v>22000000</v>
      </c>
      <c r="L152" s="4" t="s">
        <v>90</v>
      </c>
      <c r="M152" s="4" t="s">
        <v>57</v>
      </c>
      <c r="N152">
        <v>7</v>
      </c>
      <c r="O152">
        <v>2463</v>
      </c>
      <c r="P152">
        <v>14271015</v>
      </c>
      <c r="Q152" s="3">
        <v>36992</v>
      </c>
      <c r="R152">
        <f>MONTH(Q152)</f>
        <v>4</v>
      </c>
      <c r="S152" s="2">
        <v>2012205</v>
      </c>
      <c r="T152" s="1">
        <f>I152</f>
        <v>95</v>
      </c>
      <c r="U152" s="1">
        <f>O152</f>
        <v>2463</v>
      </c>
      <c r="V152" s="1">
        <f>K152</f>
        <v>22000000</v>
      </c>
      <c r="W152" s="1">
        <f>IF(OR(R152=1,R152=12, R152=11),1,0)</f>
        <v>0</v>
      </c>
      <c r="X152" s="1">
        <f>IF(OR(R152=5, R152=6,R152=7),1,0)</f>
        <v>0</v>
      </c>
      <c r="Y152" s="1">
        <f>IF(OR(B152="Action",C152="Action", D152="Action",E152="Action",F152="Action",G152="Action"),1,0)</f>
        <v>0</v>
      </c>
      <c r="Z152" s="1">
        <f>IF(OR($B152="Comedy",$C152="Comedy",$D152="Comedy",$E152="Comedy",$F152="Comedy",$G152="Comedy"),1,0)</f>
        <v>1</v>
      </c>
      <c r="AA152" s="1">
        <f>IF(OR($B152="Drama",$C152="Drama",$D152="Drama",$E152="Drama",$F152="Drama",$G152="Drama"),1,0)</f>
        <v>0</v>
      </c>
      <c r="AB152" s="1">
        <f>IF(OR($B152="Documentary",$C152="Documentary",$D152="Documentary",$E152="Documentary",$F152="Documentary",$G152="Documentary"),1,0)</f>
        <v>0</v>
      </c>
      <c r="AC152" s="1">
        <f>IF(OR($B152="Romance",$C152="Romance",$D152="Romance",$E152="Romance",$F152="Romance",$G152="Romance"),1,0)</f>
        <v>0</v>
      </c>
      <c r="AD152" s="1">
        <f>IF(OR($B152="Family",$C152="Family",$D152="Family",$E152="Family",$F152="Family",$G152="Family"),1,0)</f>
        <v>0</v>
      </c>
      <c r="AE152" s="1">
        <f>IF($J152="PG",1,0)</f>
        <v>0</v>
      </c>
      <c r="AF152" s="1">
        <f>IF($J152="PG-13",1,0)</f>
        <v>1</v>
      </c>
      <c r="AG152" s="1">
        <f>IF($J152="R",1,0)</f>
        <v>0</v>
      </c>
      <c r="AH152" s="1">
        <f>IF($J152="Non-US",1,0)</f>
        <v>0</v>
      </c>
    </row>
    <row r="153" spans="1:34" x14ac:dyDescent="0.25">
      <c r="A153" s="4" t="s">
        <v>177</v>
      </c>
      <c r="B153" s="4" t="s">
        <v>13</v>
      </c>
      <c r="C153" s="4" t="s">
        <v>38</v>
      </c>
      <c r="D153" s="4" t="s">
        <v>19</v>
      </c>
      <c r="E153" s="4"/>
      <c r="F153" s="4"/>
      <c r="G153" s="4"/>
      <c r="H153" s="4"/>
      <c r="I153">
        <v>97</v>
      </c>
      <c r="J153" s="4" t="s">
        <v>12</v>
      </c>
      <c r="K153">
        <v>22000000</v>
      </c>
      <c r="L153" s="4" t="s">
        <v>53</v>
      </c>
      <c r="M153" s="4" t="s">
        <v>123</v>
      </c>
      <c r="N153">
        <v>6</v>
      </c>
      <c r="O153">
        <v>2467</v>
      </c>
      <c r="P153">
        <v>19277625</v>
      </c>
      <c r="Q153" s="3">
        <v>36931</v>
      </c>
      <c r="R153">
        <f>MONTH(Q153)</f>
        <v>2</v>
      </c>
      <c r="S153" s="2">
        <v>9376493</v>
      </c>
      <c r="T153" s="1">
        <f>I153</f>
        <v>97</v>
      </c>
      <c r="U153" s="1">
        <f>O153</f>
        <v>2467</v>
      </c>
      <c r="V153" s="1">
        <f>K153</f>
        <v>22000000</v>
      </c>
      <c r="W153" s="1">
        <f>IF(OR(R153=1,R153=12, R153=11),1,0)</f>
        <v>0</v>
      </c>
      <c r="X153" s="1">
        <f>IF(OR(R153=5, R153=6,R153=7),1,0)</f>
        <v>0</v>
      </c>
      <c r="Y153" s="1">
        <f>IF(OR(B153="Action",C153="Action", D153="Action",E153="Action",F153="Action",G153="Action"),1,0)</f>
        <v>0</v>
      </c>
      <c r="Z153" s="1">
        <f>IF(OR($B153="Comedy",$C153="Comedy",$D153="Comedy",$E153="Comedy",$F153="Comedy",$G153="Comedy"),1,0)</f>
        <v>1</v>
      </c>
      <c r="AA153" s="1">
        <f>IF(OR($B153="Drama",$C153="Drama",$D153="Drama",$E153="Drama",$F153="Drama",$G153="Drama"),1,0)</f>
        <v>0</v>
      </c>
      <c r="AB153" s="1">
        <f>IF(OR($B153="Documentary",$C153="Documentary",$D153="Documentary",$E153="Documentary",$F153="Documentary",$G153="Documentary"),1,0)</f>
        <v>0</v>
      </c>
      <c r="AC153" s="1">
        <f>IF(OR($B153="Romance",$C153="Romance",$D153="Romance",$E153="Romance",$F153="Romance",$G153="Romance"),1,0)</f>
        <v>1</v>
      </c>
      <c r="AD153" s="1">
        <f>IF(OR($B153="Family",$C153="Family",$D153="Family",$E153="Family",$F153="Family",$G153="Family"),1,0)</f>
        <v>0</v>
      </c>
      <c r="AE153" s="1">
        <f>IF($J153="PG",1,0)</f>
        <v>0</v>
      </c>
      <c r="AF153" s="1">
        <f>IF($J153="PG-13",1,0)</f>
        <v>1</v>
      </c>
      <c r="AG153" s="1">
        <f>IF($J153="R",1,0)</f>
        <v>0</v>
      </c>
      <c r="AH153" s="1">
        <f>IF($J153="Non-US",1,0)</f>
        <v>0</v>
      </c>
    </row>
    <row r="154" spans="1:34" x14ac:dyDescent="0.25">
      <c r="A154" s="4" t="s">
        <v>278</v>
      </c>
      <c r="B154" s="4" t="s">
        <v>13</v>
      </c>
      <c r="C154" s="4" t="s">
        <v>19</v>
      </c>
      <c r="D154" s="4"/>
      <c r="E154" s="4"/>
      <c r="F154" s="4"/>
      <c r="G154" s="4"/>
      <c r="H154" s="4" t="s">
        <v>183</v>
      </c>
      <c r="I154">
        <v>69</v>
      </c>
      <c r="J154" s="4" t="s">
        <v>17</v>
      </c>
      <c r="K154">
        <v>65000000</v>
      </c>
      <c r="L154" s="4" t="s">
        <v>49</v>
      </c>
      <c r="M154" s="4" t="s">
        <v>136</v>
      </c>
      <c r="N154">
        <v>7</v>
      </c>
      <c r="O154">
        <v>2497</v>
      </c>
      <c r="P154">
        <v>9961889</v>
      </c>
      <c r="Q154" s="3">
        <v>36826</v>
      </c>
      <c r="R154">
        <f>MONTH(Q154)</f>
        <v>10</v>
      </c>
      <c r="S154" s="2">
        <v>5657848</v>
      </c>
      <c r="T154" s="1">
        <f>I154</f>
        <v>69</v>
      </c>
      <c r="U154" s="1">
        <f>O154</f>
        <v>2497</v>
      </c>
      <c r="V154" s="1">
        <f>K154</f>
        <v>65000000</v>
      </c>
      <c r="W154" s="1">
        <f>IF(OR(R154=1,R154=12, R154=11),1,0)</f>
        <v>0</v>
      </c>
      <c r="X154" s="1">
        <f>IF(OR(R154=5, R154=6,R154=7),1,0)</f>
        <v>0</v>
      </c>
      <c r="Y154" s="1">
        <f>IF(OR(B154="Action",C154="Action", D154="Action",E154="Action",F154="Action",G154="Action"),1,0)</f>
        <v>0</v>
      </c>
      <c r="Z154" s="1">
        <f>IF(OR($B154="Comedy",$C154="Comedy",$D154="Comedy",$E154="Comedy",$F154="Comedy",$G154="Comedy"),1,0)</f>
        <v>1</v>
      </c>
      <c r="AA154" s="1">
        <f>IF(OR($B154="Drama",$C154="Drama",$D154="Drama",$E154="Drama",$F154="Drama",$G154="Drama"),1,0)</f>
        <v>0</v>
      </c>
      <c r="AB154" s="1">
        <f>IF(OR($B154="Documentary",$C154="Documentary",$D154="Documentary",$E154="Documentary",$F154="Documentary",$G154="Documentary"),1,0)</f>
        <v>0</v>
      </c>
      <c r="AC154" s="1">
        <f>IF(OR($B154="Romance",$C154="Romance",$D154="Romance",$E154="Romance",$F154="Romance",$G154="Romance"),1,0)</f>
        <v>0</v>
      </c>
      <c r="AD154" s="1">
        <f>IF(OR($B154="Family",$C154="Family",$D154="Family",$E154="Family",$F154="Family",$G154="Family"),1,0)</f>
        <v>0</v>
      </c>
      <c r="AE154" s="1">
        <f>IF($J154="PG",1,0)</f>
        <v>0</v>
      </c>
      <c r="AF154" s="1">
        <f>IF($J154="PG-13",1,0)</f>
        <v>0</v>
      </c>
      <c r="AG154" s="1">
        <f>IF($J154="R",1,0)</f>
        <v>1</v>
      </c>
      <c r="AH154" s="1">
        <f>IF($J154="Non-US",1,0)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000D-219F-488F-903E-FD3576F498EC}">
  <dimension ref="A1:AH81"/>
  <sheetViews>
    <sheetView topLeftCell="P1" workbookViewId="0">
      <selection activeCell="N12" sqref="N12"/>
    </sheetView>
  </sheetViews>
  <sheetFormatPr defaultRowHeight="15" x14ac:dyDescent="0.25"/>
  <cols>
    <col min="1" max="1" width="35.140625" bestFit="1" customWidth="1"/>
    <col min="2" max="5" width="10.42578125" bestFit="1" customWidth="1"/>
    <col min="7" max="7" width="8.42578125" bestFit="1" customWidth="1"/>
    <col min="8" max="8" width="63.42578125" bestFit="1" customWidth="1"/>
    <col min="9" max="9" width="16.5703125" bestFit="1" customWidth="1"/>
    <col min="10" max="10" width="9.7109375" bestFit="1" customWidth="1"/>
    <col min="11" max="11" width="10" bestFit="1" customWidth="1"/>
    <col min="12" max="12" width="33" bestFit="1" customWidth="1"/>
    <col min="13" max="13" width="38" bestFit="1" customWidth="1"/>
    <col min="14" max="14" width="15" bestFit="1" customWidth="1"/>
    <col min="15" max="15" width="16.140625" bestFit="1" customWidth="1"/>
    <col min="16" max="16" width="20.7109375" bestFit="1" customWidth="1"/>
    <col min="17" max="17" width="12.5703125" bestFit="1" customWidth="1"/>
    <col min="18" max="18" width="6.85546875" bestFit="1" customWidth="1"/>
    <col min="19" max="19" width="16" bestFit="1" customWidth="1"/>
    <col min="20" max="20" width="10" bestFit="1" customWidth="1"/>
    <col min="21" max="21" width="13.85546875" bestFit="1" customWidth="1"/>
    <col min="22" max="22" width="10" bestFit="1" customWidth="1"/>
    <col min="23" max="23" width="7.140625" bestFit="1" customWidth="1"/>
    <col min="24" max="24" width="8.42578125" bestFit="1" customWidth="1"/>
    <col min="25" max="25" width="6.7109375" bestFit="1" customWidth="1"/>
    <col min="26" max="26" width="8.28515625" bestFit="1" customWidth="1"/>
    <col min="27" max="27" width="6.7109375" bestFit="1" customWidth="1"/>
    <col min="28" max="28" width="6" bestFit="1" customWidth="1"/>
    <col min="29" max="29" width="9.140625" bestFit="1" customWidth="1"/>
    <col min="30" max="30" width="6.85546875" bestFit="1" customWidth="1"/>
    <col min="31" max="31" width="3.42578125" bestFit="1" customWidth="1"/>
    <col min="32" max="32" width="6.140625" bestFit="1" customWidth="1"/>
    <col min="33" max="33" width="2.140625" bestFit="1" customWidth="1"/>
    <col min="34" max="34" width="7.7109375" bestFit="1" customWidth="1"/>
  </cols>
  <sheetData>
    <row r="1" spans="1:34" x14ac:dyDescent="0.25">
      <c r="A1" s="9" t="s">
        <v>578</v>
      </c>
      <c r="B1" s="9" t="s">
        <v>577</v>
      </c>
      <c r="C1" s="9" t="s">
        <v>576</v>
      </c>
      <c r="D1" s="9" t="s">
        <v>575</v>
      </c>
      <c r="E1" s="9" t="s">
        <v>574</v>
      </c>
      <c r="F1" s="9" t="s">
        <v>573</v>
      </c>
      <c r="G1" s="9" t="s">
        <v>572</v>
      </c>
      <c r="H1" s="10" t="s">
        <v>571</v>
      </c>
      <c r="I1" s="8" t="s">
        <v>570</v>
      </c>
      <c r="J1" s="9" t="s">
        <v>569</v>
      </c>
      <c r="K1" s="8" t="s">
        <v>558</v>
      </c>
      <c r="L1" s="9" t="s">
        <v>568</v>
      </c>
      <c r="M1" s="9" t="s">
        <v>567</v>
      </c>
      <c r="N1" s="8" t="s">
        <v>566</v>
      </c>
      <c r="O1" s="8" t="s">
        <v>565</v>
      </c>
      <c r="P1" s="8" t="s">
        <v>564</v>
      </c>
      <c r="Q1" s="8" t="s">
        <v>563</v>
      </c>
      <c r="R1" s="8" t="s">
        <v>562</v>
      </c>
      <c r="S1" s="7" t="s">
        <v>561</v>
      </c>
      <c r="T1" s="6" t="s">
        <v>560</v>
      </c>
      <c r="U1" s="6" t="s">
        <v>559</v>
      </c>
      <c r="V1" s="6" t="s">
        <v>558</v>
      </c>
      <c r="W1" s="6" t="s">
        <v>557</v>
      </c>
      <c r="X1" s="6" t="s">
        <v>556</v>
      </c>
      <c r="Y1" s="6" t="s">
        <v>4</v>
      </c>
      <c r="Z1" s="6" t="s">
        <v>13</v>
      </c>
      <c r="AA1" s="6" t="s">
        <v>24</v>
      </c>
      <c r="AB1" s="6" t="s">
        <v>555</v>
      </c>
      <c r="AC1" s="6" t="s">
        <v>38</v>
      </c>
      <c r="AD1" s="6" t="s">
        <v>51</v>
      </c>
      <c r="AE1" s="6" t="s">
        <v>2</v>
      </c>
      <c r="AF1" s="6" t="s">
        <v>12</v>
      </c>
      <c r="AG1" s="6" t="s">
        <v>17</v>
      </c>
      <c r="AH1" s="6" t="s">
        <v>115</v>
      </c>
    </row>
    <row r="2" spans="1:34" x14ac:dyDescent="0.25">
      <c r="A2" s="4" t="s">
        <v>551</v>
      </c>
      <c r="B2" s="4" t="s">
        <v>24</v>
      </c>
      <c r="C2" s="4" t="s">
        <v>70</v>
      </c>
      <c r="D2" s="4"/>
      <c r="E2" s="4"/>
      <c r="F2" s="4"/>
      <c r="G2" s="4"/>
      <c r="H2" s="4" t="s">
        <v>550</v>
      </c>
      <c r="I2">
        <v>170</v>
      </c>
      <c r="J2" s="4" t="s">
        <v>17</v>
      </c>
      <c r="K2">
        <v>62000000</v>
      </c>
      <c r="L2" s="4" t="s">
        <v>549</v>
      </c>
      <c r="M2" s="4" t="s">
        <v>15</v>
      </c>
      <c r="N2">
        <v>12</v>
      </c>
      <c r="O2">
        <v>2505</v>
      </c>
      <c r="P2">
        <v>75530832</v>
      </c>
      <c r="Q2" s="3">
        <v>36516</v>
      </c>
      <c r="R2">
        <f>MONTH(Q2)</f>
        <v>12</v>
      </c>
      <c r="S2" s="2">
        <v>10971011</v>
      </c>
      <c r="T2" s="1">
        <f>I2</f>
        <v>170</v>
      </c>
      <c r="U2" s="1">
        <f>O2</f>
        <v>2505</v>
      </c>
      <c r="V2" s="1">
        <f>K2</f>
        <v>62000000</v>
      </c>
      <c r="W2" s="1">
        <f>IF(OR(R2=1,R2=12, R2=11),1,0)</f>
        <v>1</v>
      </c>
      <c r="X2" s="1">
        <f>IF(OR(R2=5, R2=6,R2=7),1,0)</f>
        <v>0</v>
      </c>
      <c r="Y2" s="1">
        <f>IF(OR(B2="Action",C2="Action", D2="Action",E2="Action",F2="Action",G2="Action"),1,0)</f>
        <v>0</v>
      </c>
      <c r="Z2" s="1">
        <f>IF(OR($B2="Comedy",$C2="Comedy",$D2="Comedy",$E2="Comedy",$F2="Comedy",$G2="Comedy"),1,0)</f>
        <v>0</v>
      </c>
      <c r="AA2" s="1">
        <f>IF(OR($B2="Drama",$C2="Drama",$D2="Drama",$E2="Drama",$F2="Drama",$G2="Drama"),1,0)</f>
        <v>1</v>
      </c>
      <c r="AB2" s="1">
        <f>IF(OR($B2="Documentary",$C2="Documentary",$D2="Documentary",$E2="Documentary",$F2="Documentary",$G2="Documentary"),1,0)</f>
        <v>0</v>
      </c>
      <c r="AC2" s="1">
        <f>IF(OR($B2="Romance",$C2="Romance",$D2="Romance",$E2="Romance",$F2="Romance",$G2="Romance"),1,0)</f>
        <v>0</v>
      </c>
      <c r="AD2" s="1">
        <f>IF(OR($B2="Family",$C2="Family",$D2="Family",$E2="Family",$F2="Family",$G2="Family"),1,0)</f>
        <v>0</v>
      </c>
      <c r="AE2" s="1">
        <f>IF($J2="PG",1,0)</f>
        <v>0</v>
      </c>
      <c r="AF2" s="1">
        <f>IF($J2="PG-13",1,0)</f>
        <v>0</v>
      </c>
      <c r="AG2" s="1">
        <f>IF($J2="R",1,0)</f>
        <v>1</v>
      </c>
      <c r="AH2" s="1">
        <f>IF($J2="Non-US",1,0)</f>
        <v>0</v>
      </c>
    </row>
    <row r="3" spans="1:34" x14ac:dyDescent="0.25">
      <c r="A3" s="4" t="s">
        <v>258</v>
      </c>
      <c r="B3" s="4" t="s">
        <v>4</v>
      </c>
      <c r="C3" s="4" t="s">
        <v>7</v>
      </c>
      <c r="D3" s="4" t="s">
        <v>20</v>
      </c>
      <c r="E3" s="4"/>
      <c r="F3" s="4"/>
      <c r="G3" s="4"/>
      <c r="H3" s="4" t="s">
        <v>166</v>
      </c>
      <c r="I3">
        <v>163</v>
      </c>
      <c r="J3" s="4" t="s">
        <v>12</v>
      </c>
      <c r="K3">
        <v>82000000</v>
      </c>
      <c r="L3" s="4" t="s">
        <v>257</v>
      </c>
      <c r="M3" s="4" t="s">
        <v>178</v>
      </c>
      <c r="N3">
        <v>8</v>
      </c>
      <c r="O3">
        <v>2516</v>
      </c>
      <c r="P3">
        <v>34497709</v>
      </c>
      <c r="Q3" s="3">
        <v>36847</v>
      </c>
      <c r="R3">
        <f>MONTH(Q3)</f>
        <v>11</v>
      </c>
      <c r="S3" s="2">
        <v>17509660</v>
      </c>
      <c r="T3" s="1">
        <f>I3</f>
        <v>163</v>
      </c>
      <c r="U3" s="1">
        <f>O3</f>
        <v>2516</v>
      </c>
      <c r="V3" s="1">
        <f>K3</f>
        <v>82000000</v>
      </c>
      <c r="W3" s="1">
        <f>IF(OR(R3=1,R3=12, R3=11),1,0)</f>
        <v>1</v>
      </c>
      <c r="X3" s="1">
        <f>IF(OR(R3=5, R3=6,R3=7),1,0)</f>
        <v>0</v>
      </c>
      <c r="Y3" s="1">
        <f>IF(OR(B3="Action",C3="Action", D3="Action",E3="Action",F3="Action",G3="Action"),1,0)</f>
        <v>1</v>
      </c>
      <c r="Z3" s="1">
        <f>IF(OR($B3="Comedy",$C3="Comedy",$D3="Comedy",$E3="Comedy",$F3="Comedy",$G3="Comedy"),1,0)</f>
        <v>0</v>
      </c>
      <c r="AA3" s="1">
        <f>IF(OR($B3="Drama",$C3="Drama",$D3="Drama",$E3="Drama",$F3="Drama",$G3="Drama"),1,0)</f>
        <v>0</v>
      </c>
      <c r="AB3" s="1">
        <f>IF(OR($B3="Documentary",$C3="Documentary",$D3="Documentary",$E3="Documentary",$F3="Documentary",$G3="Documentary"),1,0)</f>
        <v>0</v>
      </c>
      <c r="AC3" s="1">
        <f>IF(OR($B3="Romance",$C3="Romance",$D3="Romance",$E3="Romance",$F3="Romance",$G3="Romance"),1,0)</f>
        <v>0</v>
      </c>
      <c r="AD3" s="1">
        <f>IF(OR($B3="Family",$C3="Family",$D3="Family",$E3="Family",$F3="Family",$G3="Family"),1,0)</f>
        <v>0</v>
      </c>
      <c r="AE3" s="1">
        <f>IF($J3="PG",1,0)</f>
        <v>0</v>
      </c>
      <c r="AF3" s="1">
        <f>IF($J3="PG-13",1,0)</f>
        <v>1</v>
      </c>
      <c r="AG3" s="1">
        <f>IF($J3="R",1,0)</f>
        <v>0</v>
      </c>
      <c r="AH3" s="1">
        <f>IF($J3="Non-US",1,0)</f>
        <v>0</v>
      </c>
    </row>
    <row r="4" spans="1:34" x14ac:dyDescent="0.25">
      <c r="A4" s="4" t="s">
        <v>171</v>
      </c>
      <c r="B4" s="4" t="s">
        <v>13</v>
      </c>
      <c r="C4" s="4" t="s">
        <v>38</v>
      </c>
      <c r="D4" s="4" t="s">
        <v>6</v>
      </c>
      <c r="E4" s="4"/>
      <c r="F4" s="4"/>
      <c r="G4" s="4"/>
      <c r="H4" s="4" t="s">
        <v>93</v>
      </c>
      <c r="I4">
        <v>89</v>
      </c>
      <c r="J4" s="4" t="s">
        <v>12</v>
      </c>
      <c r="K4">
        <v>30000000</v>
      </c>
      <c r="L4" s="4" t="s">
        <v>168</v>
      </c>
      <c r="M4" s="4" t="s">
        <v>102</v>
      </c>
      <c r="N4">
        <v>13</v>
      </c>
      <c r="O4">
        <v>2521</v>
      </c>
      <c r="P4">
        <v>64007414</v>
      </c>
      <c r="Q4" s="3">
        <v>36938</v>
      </c>
      <c r="R4">
        <f>MONTH(Q4)</f>
        <v>2</v>
      </c>
      <c r="S4" s="2">
        <v>22760458</v>
      </c>
      <c r="T4" s="1">
        <f>I4</f>
        <v>89</v>
      </c>
      <c r="U4" s="1">
        <f>O4</f>
        <v>2521</v>
      </c>
      <c r="V4" s="1">
        <f>K4</f>
        <v>30000000</v>
      </c>
      <c r="W4" s="1">
        <f>IF(OR(R4=1,R4=12, R4=11),1,0)</f>
        <v>0</v>
      </c>
      <c r="X4" s="1">
        <f>IF(OR(R4=5, R4=6,R4=7),1,0)</f>
        <v>0</v>
      </c>
      <c r="Y4" s="1">
        <f>IF(OR(B4="Action",C4="Action", D4="Action",E4="Action",F4="Action",G4="Action"),1,0)</f>
        <v>0</v>
      </c>
      <c r="Z4" s="1">
        <f>IF(OR($B4="Comedy",$C4="Comedy",$D4="Comedy",$E4="Comedy",$F4="Comedy",$G4="Comedy"),1,0)</f>
        <v>1</v>
      </c>
      <c r="AA4" s="1">
        <f>IF(OR($B4="Drama",$C4="Drama",$D4="Drama",$E4="Drama",$F4="Drama",$G4="Drama"),1,0)</f>
        <v>0</v>
      </c>
      <c r="AB4" s="1">
        <f>IF(OR($B4="Documentary",$C4="Documentary",$D4="Documentary",$E4="Documentary",$F4="Documentary",$G4="Documentary"),1,0)</f>
        <v>0</v>
      </c>
      <c r="AC4" s="1">
        <f>IF(OR($B4="Romance",$C4="Romance",$D4="Romance",$E4="Romance",$F4="Romance",$G4="Romance"),1,0)</f>
        <v>1</v>
      </c>
      <c r="AD4" s="1">
        <f>IF(OR($B4="Family",$C4="Family",$D4="Family",$E4="Family",$F4="Family",$G4="Family"),1,0)</f>
        <v>0</v>
      </c>
      <c r="AE4" s="1">
        <f>IF($J4="PG",1,0)</f>
        <v>0</v>
      </c>
      <c r="AF4" s="1">
        <f>IF($J4="PG-13",1,0)</f>
        <v>1</v>
      </c>
      <c r="AG4" s="1">
        <f>IF($J4="R",1,0)</f>
        <v>0</v>
      </c>
      <c r="AH4" s="1">
        <f>IF($J4="Non-US",1,0)</f>
        <v>0</v>
      </c>
    </row>
    <row r="5" spans="1:34" x14ac:dyDescent="0.25">
      <c r="A5" s="4" t="s">
        <v>464</v>
      </c>
      <c r="B5" s="4" t="s">
        <v>24</v>
      </c>
      <c r="C5" s="4"/>
      <c r="D5" s="4"/>
      <c r="E5" s="4"/>
      <c r="F5" s="4"/>
      <c r="G5" s="4"/>
      <c r="H5" s="4"/>
      <c r="I5">
        <v>131</v>
      </c>
      <c r="J5" s="4" t="s">
        <v>12</v>
      </c>
      <c r="K5">
        <v>43000000</v>
      </c>
      <c r="L5" s="4" t="s">
        <v>53</v>
      </c>
      <c r="M5" s="4" t="s">
        <v>30</v>
      </c>
      <c r="N5">
        <v>14</v>
      </c>
      <c r="O5">
        <v>2523</v>
      </c>
      <c r="P5">
        <v>37006933</v>
      </c>
      <c r="Q5" s="3">
        <v>36630</v>
      </c>
      <c r="R5">
        <f>MONTH(Q5)</f>
        <v>4</v>
      </c>
      <c r="S5" s="2">
        <v>14734933</v>
      </c>
      <c r="T5" s="1">
        <f>I5</f>
        <v>131</v>
      </c>
      <c r="U5" s="1">
        <f>O5</f>
        <v>2523</v>
      </c>
      <c r="V5" s="1">
        <f>K5</f>
        <v>43000000</v>
      </c>
      <c r="W5" s="1">
        <f>IF(OR(R5=1,R5=12, R5=11),1,0)</f>
        <v>0</v>
      </c>
      <c r="X5" s="1">
        <f>IF(OR(R5=5, R5=6,R5=7),1,0)</f>
        <v>0</v>
      </c>
      <c r="Y5" s="1">
        <f>IF(OR(B5="Action",C5="Action", D5="Action",E5="Action",F5="Action",G5="Action"),1,0)</f>
        <v>0</v>
      </c>
      <c r="Z5" s="1">
        <f>IF(OR($B5="Comedy",$C5="Comedy",$D5="Comedy",$E5="Comedy",$F5="Comedy",$G5="Comedy"),1,0)</f>
        <v>0</v>
      </c>
      <c r="AA5" s="1">
        <f>IF(OR($B5="Drama",$C5="Drama",$D5="Drama",$E5="Drama",$F5="Drama",$G5="Drama"),1,0)</f>
        <v>1</v>
      </c>
      <c r="AB5" s="1">
        <f>IF(OR($B5="Documentary",$C5="Documentary",$D5="Documentary",$E5="Documentary",$F5="Documentary",$G5="Documentary"),1,0)</f>
        <v>0</v>
      </c>
      <c r="AC5" s="1">
        <f>IF(OR($B5="Romance",$C5="Romance",$D5="Romance",$E5="Romance",$F5="Romance",$G5="Romance"),1,0)</f>
        <v>0</v>
      </c>
      <c r="AD5" s="1">
        <f>IF(OR($B5="Family",$C5="Family",$D5="Family",$E5="Family",$F5="Family",$G5="Family"),1,0)</f>
        <v>0</v>
      </c>
      <c r="AE5" s="1">
        <f>IF($J5="PG",1,0)</f>
        <v>0</v>
      </c>
      <c r="AF5" s="1">
        <f>IF($J5="PG-13",1,0)</f>
        <v>1</v>
      </c>
      <c r="AG5" s="1">
        <f>IF($J5="R",1,0)</f>
        <v>0</v>
      </c>
      <c r="AH5" s="1">
        <f>IF($J5="Non-US",1,0)</f>
        <v>0</v>
      </c>
    </row>
    <row r="6" spans="1:34" x14ac:dyDescent="0.25">
      <c r="A6" s="4" t="s">
        <v>363</v>
      </c>
      <c r="B6" s="4" t="s">
        <v>20</v>
      </c>
      <c r="C6" s="4" t="s">
        <v>60</v>
      </c>
      <c r="D6" s="4"/>
      <c r="E6" s="4"/>
      <c r="F6" s="4"/>
      <c r="G6" s="4"/>
      <c r="H6" s="4" t="s">
        <v>362</v>
      </c>
      <c r="I6">
        <v>101</v>
      </c>
      <c r="J6" s="4" t="s">
        <v>17</v>
      </c>
      <c r="K6">
        <v>40000000</v>
      </c>
      <c r="L6" s="4" t="s">
        <v>102</v>
      </c>
      <c r="M6" s="4" t="s">
        <v>136</v>
      </c>
      <c r="N6">
        <v>12</v>
      </c>
      <c r="O6">
        <v>2524</v>
      </c>
      <c r="P6">
        <v>29344871</v>
      </c>
      <c r="Q6" s="3">
        <v>36749</v>
      </c>
      <c r="R6">
        <f>MONTH(Q6)</f>
        <v>8</v>
      </c>
      <c r="S6" s="2">
        <v>13176675</v>
      </c>
      <c r="T6" s="1">
        <f>I6</f>
        <v>101</v>
      </c>
      <c r="U6" s="1">
        <f>O6</f>
        <v>2524</v>
      </c>
      <c r="V6" s="1">
        <f>K6</f>
        <v>40000000</v>
      </c>
      <c r="W6" s="1">
        <f>IF(OR(R6=1,R6=12, R6=11),1,0)</f>
        <v>0</v>
      </c>
      <c r="X6" s="1">
        <f>IF(OR(R6=5, R6=6,R6=7),1,0)</f>
        <v>0</v>
      </c>
      <c r="Y6" s="1">
        <f>IF(OR(B6="Action",C6="Action", D6="Action",E6="Action",F6="Action",G6="Action"),1,0)</f>
        <v>0</v>
      </c>
      <c r="Z6" s="1">
        <f>IF(OR($B6="Comedy",$C6="Comedy",$D6="Comedy",$E6="Comedy",$F6="Comedy",$G6="Comedy"),1,0)</f>
        <v>0</v>
      </c>
      <c r="AA6" s="1">
        <f>IF(OR($B6="Drama",$C6="Drama",$D6="Drama",$E6="Drama",$F6="Drama",$G6="Drama"),1,0)</f>
        <v>0</v>
      </c>
      <c r="AB6" s="1">
        <f>IF(OR($B6="Documentary",$C6="Documentary",$D6="Documentary",$E6="Documentary",$F6="Documentary",$G6="Documentary"),1,0)</f>
        <v>0</v>
      </c>
      <c r="AC6" s="1">
        <f>IF(OR($B6="Romance",$C6="Romance",$D6="Romance",$E6="Romance",$F6="Romance",$G6="Romance"),1,0)</f>
        <v>0</v>
      </c>
      <c r="AD6" s="1">
        <f>IF(OR($B6="Family",$C6="Family",$D6="Family",$E6="Family",$F6="Family",$G6="Family"),1,0)</f>
        <v>0</v>
      </c>
      <c r="AE6" s="1">
        <f>IF($J6="PG",1,0)</f>
        <v>0</v>
      </c>
      <c r="AF6" s="1">
        <f>IF($J6="PG-13",1,0)</f>
        <v>0</v>
      </c>
      <c r="AG6" s="1">
        <f>IF($J6="R",1,0)</f>
        <v>1</v>
      </c>
      <c r="AH6" s="1">
        <f>IF($J6="Non-US",1,0)</f>
        <v>0</v>
      </c>
    </row>
    <row r="7" spans="1:34" x14ac:dyDescent="0.25">
      <c r="A7" s="4" t="s">
        <v>428</v>
      </c>
      <c r="B7" s="4" t="s">
        <v>13</v>
      </c>
      <c r="C7" s="4" t="s">
        <v>5</v>
      </c>
      <c r="D7" s="4"/>
      <c r="E7" s="4"/>
      <c r="F7" s="4"/>
      <c r="G7" s="4"/>
      <c r="H7" s="4" t="s">
        <v>427</v>
      </c>
      <c r="I7">
        <v>139</v>
      </c>
      <c r="J7" s="4" t="s">
        <v>17</v>
      </c>
      <c r="K7">
        <v>15600000</v>
      </c>
      <c r="L7" s="4" t="s">
        <v>49</v>
      </c>
      <c r="M7" s="4" t="s">
        <v>10</v>
      </c>
      <c r="N7">
        <v>16</v>
      </c>
      <c r="O7">
        <v>2530</v>
      </c>
      <c r="P7">
        <v>68540777</v>
      </c>
      <c r="Q7" s="3">
        <v>36665</v>
      </c>
      <c r="R7">
        <f>MONTH(Q7)</f>
        <v>5</v>
      </c>
      <c r="S7" s="2">
        <v>21751621</v>
      </c>
      <c r="T7" s="1">
        <f>I7</f>
        <v>139</v>
      </c>
      <c r="U7" s="1">
        <f>O7</f>
        <v>2530</v>
      </c>
      <c r="V7" s="1">
        <f>K7</f>
        <v>15600000</v>
      </c>
      <c r="W7" s="1">
        <f>IF(OR(R7=1,R7=12, R7=11),1,0)</f>
        <v>0</v>
      </c>
      <c r="X7" s="1">
        <f>IF(OR(R7=5, R7=6,R7=7),1,0)</f>
        <v>1</v>
      </c>
      <c r="Y7" s="1">
        <f>IF(OR(B7="Action",C7="Action", D7="Action",E7="Action",F7="Action",G7="Action"),1,0)</f>
        <v>0</v>
      </c>
      <c r="Z7" s="1">
        <f>IF(OR($B7="Comedy",$C7="Comedy",$D7="Comedy",$E7="Comedy",$F7="Comedy",$G7="Comedy"),1,0)</f>
        <v>1</v>
      </c>
      <c r="AA7" s="1">
        <f>IF(OR($B7="Drama",$C7="Drama",$D7="Drama",$E7="Drama",$F7="Drama",$G7="Drama"),1,0)</f>
        <v>0</v>
      </c>
      <c r="AB7" s="1">
        <f>IF(OR($B7="Documentary",$C7="Documentary",$D7="Documentary",$E7="Documentary",$F7="Documentary",$G7="Documentary"),1,0)</f>
        <v>0</v>
      </c>
      <c r="AC7" s="1">
        <f>IF(OR($B7="Romance",$C7="Romance",$D7="Romance",$E7="Romance",$F7="Romance",$G7="Romance"),1,0)</f>
        <v>0</v>
      </c>
      <c r="AD7" s="1">
        <f>IF(OR($B7="Family",$C7="Family",$D7="Family",$E7="Family",$F7="Family",$G7="Family"),1,0)</f>
        <v>0</v>
      </c>
      <c r="AE7" s="1">
        <f>IF($J7="PG",1,0)</f>
        <v>0</v>
      </c>
      <c r="AF7" s="1">
        <f>IF($J7="PG-13",1,0)</f>
        <v>0</v>
      </c>
      <c r="AG7" s="1">
        <f>IF($J7="R",1,0)</f>
        <v>1</v>
      </c>
      <c r="AH7" s="1">
        <f>IF($J7="Non-US",1,0)</f>
        <v>0</v>
      </c>
    </row>
    <row r="8" spans="1:34" x14ac:dyDescent="0.25">
      <c r="A8" s="4" t="s">
        <v>105</v>
      </c>
      <c r="B8" s="4" t="s">
        <v>20</v>
      </c>
      <c r="C8" s="4" t="s">
        <v>19</v>
      </c>
      <c r="D8" s="4" t="s">
        <v>104</v>
      </c>
      <c r="E8" s="4" t="s">
        <v>24</v>
      </c>
      <c r="F8" s="4"/>
      <c r="G8" s="4"/>
      <c r="H8" s="4" t="s">
        <v>74</v>
      </c>
      <c r="I8">
        <v>125</v>
      </c>
      <c r="J8" s="4" t="s">
        <v>17</v>
      </c>
      <c r="K8">
        <v>28000000</v>
      </c>
      <c r="L8" s="4" t="s">
        <v>103</v>
      </c>
      <c r="M8" s="4" t="s">
        <v>102</v>
      </c>
      <c r="N8">
        <v>18</v>
      </c>
      <c r="O8">
        <v>2530</v>
      </c>
      <c r="P8">
        <v>74024114</v>
      </c>
      <c r="Q8" s="3">
        <v>36987</v>
      </c>
      <c r="R8">
        <f>MONTH(Q8)</f>
        <v>4</v>
      </c>
      <c r="S8" s="2">
        <v>22374065</v>
      </c>
      <c r="T8" s="1">
        <f>I8</f>
        <v>125</v>
      </c>
      <c r="U8" s="1">
        <f>O8</f>
        <v>2530</v>
      </c>
      <c r="V8" s="1">
        <f>K8</f>
        <v>28000000</v>
      </c>
      <c r="W8" s="1">
        <f>IF(OR(R8=1,R8=12, R8=11),1,0)</f>
        <v>0</v>
      </c>
      <c r="X8" s="1">
        <f>IF(OR(R8=5, R8=6,R8=7),1,0)</f>
        <v>0</v>
      </c>
      <c r="Y8" s="1">
        <f>IF(OR(B8="Action",C8="Action", D8="Action",E8="Action",F8="Action",G8="Action"),1,0)</f>
        <v>0</v>
      </c>
      <c r="Z8" s="1">
        <f>IF(OR($B8="Comedy",$C8="Comedy",$D8="Comedy",$E8="Comedy",$F8="Comedy",$G8="Comedy"),1,0)</f>
        <v>0</v>
      </c>
      <c r="AA8" s="1">
        <f>IF(OR($B8="Drama",$C8="Drama",$D8="Drama",$E8="Drama",$F8="Drama",$G8="Drama"),1,0)</f>
        <v>1</v>
      </c>
      <c r="AB8" s="1">
        <f>IF(OR($B8="Documentary",$C8="Documentary",$D8="Documentary",$E8="Documentary",$F8="Documentary",$G8="Documentary"),1,0)</f>
        <v>0</v>
      </c>
      <c r="AC8" s="1">
        <f>IF(OR($B8="Romance",$C8="Romance",$D8="Romance",$E8="Romance",$F8="Romance",$G8="Romance"),1,0)</f>
        <v>0</v>
      </c>
      <c r="AD8" s="1">
        <f>IF(OR($B8="Family",$C8="Family",$D8="Family",$E8="Family",$F8="Family",$G8="Family"),1,0)</f>
        <v>0</v>
      </c>
      <c r="AE8" s="1">
        <f>IF($J8="PG",1,0)</f>
        <v>0</v>
      </c>
      <c r="AF8" s="1">
        <f>IF($J8="PG-13",1,0)</f>
        <v>0</v>
      </c>
      <c r="AG8" s="1">
        <f>IF($J8="R",1,0)</f>
        <v>1</v>
      </c>
      <c r="AH8" s="1">
        <f>IF($J8="Non-US",1,0)</f>
        <v>0</v>
      </c>
    </row>
    <row r="9" spans="1:34" x14ac:dyDescent="0.25">
      <c r="A9" s="4" t="s">
        <v>327</v>
      </c>
      <c r="B9" s="4" t="s">
        <v>60</v>
      </c>
      <c r="C9" s="4" t="s">
        <v>20</v>
      </c>
      <c r="D9" s="4" t="s">
        <v>104</v>
      </c>
      <c r="E9" s="4"/>
      <c r="F9" s="4"/>
      <c r="G9" s="4"/>
      <c r="H9" s="4" t="s">
        <v>93</v>
      </c>
      <c r="I9">
        <v>108</v>
      </c>
      <c r="J9" s="4" t="s">
        <v>17</v>
      </c>
      <c r="K9">
        <v>15000000</v>
      </c>
      <c r="L9" s="4" t="s">
        <v>326</v>
      </c>
      <c r="M9" s="4" t="s">
        <v>123</v>
      </c>
      <c r="N9">
        <v>8</v>
      </c>
      <c r="O9">
        <v>2539</v>
      </c>
      <c r="P9">
        <v>21438795</v>
      </c>
      <c r="Q9" s="3">
        <v>36791</v>
      </c>
      <c r="R9">
        <f>MONTH(Q9)</f>
        <v>9</v>
      </c>
      <c r="S9" s="2">
        <v>10272146</v>
      </c>
      <c r="T9" s="1">
        <f>I9</f>
        <v>108</v>
      </c>
      <c r="U9" s="1">
        <f>O9</f>
        <v>2539</v>
      </c>
      <c r="V9" s="1">
        <f>K9</f>
        <v>15000000</v>
      </c>
      <c r="W9" s="1">
        <f>IF(OR(R9=1,R9=12, R9=11),1,0)</f>
        <v>0</v>
      </c>
      <c r="X9" s="1">
        <f>IF(OR(R9=5, R9=6,R9=7),1,0)</f>
        <v>0</v>
      </c>
      <c r="Y9" s="1">
        <f>IF(OR(B9="Action",C9="Action", D9="Action",E9="Action",F9="Action",G9="Action"),1,0)</f>
        <v>0</v>
      </c>
      <c r="Z9" s="1">
        <f>IF(OR($B9="Comedy",$C9="Comedy",$D9="Comedy",$E9="Comedy",$F9="Comedy",$G9="Comedy"),1,0)</f>
        <v>0</v>
      </c>
      <c r="AA9" s="1">
        <f>IF(OR($B9="Drama",$C9="Drama",$D9="Drama",$E9="Drama",$F9="Drama",$G9="Drama"),1,0)</f>
        <v>0</v>
      </c>
      <c r="AB9" s="1">
        <f>IF(OR($B9="Documentary",$C9="Documentary",$D9="Documentary",$E9="Documentary",$F9="Documentary",$G9="Documentary"),1,0)</f>
        <v>0</v>
      </c>
      <c r="AC9" s="1">
        <f>IF(OR($B9="Romance",$C9="Romance",$D9="Romance",$E9="Romance",$F9="Romance",$G9="Romance"),1,0)</f>
        <v>0</v>
      </c>
      <c r="AD9" s="1">
        <f>IF(OR($B9="Family",$C9="Family",$D9="Family",$E9="Family",$F9="Family",$G9="Family"),1,0)</f>
        <v>0</v>
      </c>
      <c r="AE9" s="1">
        <f>IF($J9="PG",1,0)</f>
        <v>0</v>
      </c>
      <c r="AF9" s="1">
        <f>IF($J9="PG-13",1,0)</f>
        <v>0</v>
      </c>
      <c r="AG9" s="1">
        <f>IF($J9="R",1,0)</f>
        <v>1</v>
      </c>
      <c r="AH9" s="1">
        <f>IF($J9="Non-US",1,0)</f>
        <v>0</v>
      </c>
    </row>
    <row r="10" spans="1:34" x14ac:dyDescent="0.25">
      <c r="A10" s="4" t="s">
        <v>167</v>
      </c>
      <c r="B10" s="4" t="s">
        <v>4</v>
      </c>
      <c r="C10" s="4" t="s">
        <v>13</v>
      </c>
      <c r="D10" s="4" t="s">
        <v>19</v>
      </c>
      <c r="E10" s="4" t="s">
        <v>24</v>
      </c>
      <c r="F10" s="4" t="s">
        <v>20</v>
      </c>
      <c r="G10" s="4"/>
      <c r="H10" s="4" t="s">
        <v>166</v>
      </c>
      <c r="I10">
        <v>111</v>
      </c>
      <c r="J10" s="4" t="s">
        <v>17</v>
      </c>
      <c r="K10">
        <v>62000000</v>
      </c>
      <c r="L10" s="4" t="s">
        <v>165</v>
      </c>
      <c r="M10" s="4" t="s">
        <v>45</v>
      </c>
      <c r="N10">
        <v>6</v>
      </c>
      <c r="O10">
        <v>2545</v>
      </c>
      <c r="P10">
        <v>15631766</v>
      </c>
      <c r="Q10" s="3">
        <v>36945</v>
      </c>
      <c r="R10">
        <f>MONTH(Q10)</f>
        <v>2</v>
      </c>
      <c r="S10" s="2">
        <v>9140601</v>
      </c>
      <c r="T10" s="1">
        <f>I10</f>
        <v>111</v>
      </c>
      <c r="U10" s="1">
        <f>O10</f>
        <v>2545</v>
      </c>
      <c r="V10" s="1">
        <f>K10</f>
        <v>62000000</v>
      </c>
      <c r="W10" s="1">
        <f>IF(OR(R10=1,R10=12, R10=11),1,0)</f>
        <v>0</v>
      </c>
      <c r="X10" s="1">
        <f>IF(OR(R10=5, R10=6,R10=7),1,0)</f>
        <v>0</v>
      </c>
      <c r="Y10" s="1">
        <f>IF(OR(B10="Action",C10="Action", D10="Action",E10="Action",F10="Action",G10="Action"),1,0)</f>
        <v>1</v>
      </c>
      <c r="Z10" s="1">
        <f>IF(OR($B10="Comedy",$C10="Comedy",$D10="Comedy",$E10="Comedy",$F10="Comedy",$G10="Comedy"),1,0)</f>
        <v>1</v>
      </c>
      <c r="AA10" s="1">
        <f>IF(OR($B10="Drama",$C10="Drama",$D10="Drama",$E10="Drama",$F10="Drama",$G10="Drama"),1,0)</f>
        <v>1</v>
      </c>
      <c r="AB10" s="1">
        <f>IF(OR($B10="Documentary",$C10="Documentary",$D10="Documentary",$E10="Documentary",$F10="Documentary",$G10="Documentary"),1,0)</f>
        <v>0</v>
      </c>
      <c r="AC10" s="1">
        <f>IF(OR($B10="Romance",$C10="Romance",$D10="Romance",$E10="Romance",$F10="Romance",$G10="Romance"),1,0)</f>
        <v>0</v>
      </c>
      <c r="AD10" s="1">
        <f>IF(OR($B10="Family",$C10="Family",$D10="Family",$E10="Family",$F10="Family",$G10="Family"),1,0)</f>
        <v>0</v>
      </c>
      <c r="AE10" s="1">
        <f>IF($J10="PG",1,0)</f>
        <v>0</v>
      </c>
      <c r="AF10" s="1">
        <f>IF($J10="PG-13",1,0)</f>
        <v>0</v>
      </c>
      <c r="AG10" s="1">
        <f>IF($J10="R",1,0)</f>
        <v>1</v>
      </c>
      <c r="AH10" s="1">
        <f>IF($J10="Non-US",1,0)</f>
        <v>0</v>
      </c>
    </row>
    <row r="11" spans="1:34" x14ac:dyDescent="0.25">
      <c r="A11" s="4" t="s">
        <v>513</v>
      </c>
      <c r="B11" s="4" t="s">
        <v>24</v>
      </c>
      <c r="C11" s="4" t="s">
        <v>5</v>
      </c>
      <c r="D11" s="4" t="s">
        <v>20</v>
      </c>
      <c r="E11" s="4"/>
      <c r="F11" s="4"/>
      <c r="G11" s="4"/>
      <c r="H11" s="4" t="s">
        <v>236</v>
      </c>
      <c r="I11">
        <v>176</v>
      </c>
      <c r="J11" s="4" t="s">
        <v>17</v>
      </c>
      <c r="K11">
        <v>50000000</v>
      </c>
      <c r="L11" s="4" t="s">
        <v>512</v>
      </c>
      <c r="M11" s="4" t="s">
        <v>186</v>
      </c>
      <c r="N11">
        <v>10</v>
      </c>
      <c r="O11">
        <v>2547</v>
      </c>
      <c r="P11">
        <v>39681773</v>
      </c>
      <c r="Q11" s="3">
        <v>36567</v>
      </c>
      <c r="R11">
        <f>MONTH(Q11)</f>
        <v>2</v>
      </c>
      <c r="S11" s="2">
        <v>20493440</v>
      </c>
      <c r="T11" s="1">
        <f>I11</f>
        <v>176</v>
      </c>
      <c r="U11" s="1">
        <f>O11</f>
        <v>2547</v>
      </c>
      <c r="V11" s="1">
        <f>K11</f>
        <v>50000000</v>
      </c>
      <c r="W11" s="1">
        <f>IF(OR(R11=1,R11=12, R11=11),1,0)</f>
        <v>0</v>
      </c>
      <c r="X11" s="1">
        <f>IF(OR(R11=5, R11=6,R11=7),1,0)</f>
        <v>0</v>
      </c>
      <c r="Y11" s="1">
        <f>IF(OR(B11="Action",C11="Action", D11="Action",E11="Action",F11="Action",G11="Action"),1,0)</f>
        <v>0</v>
      </c>
      <c r="Z11" s="1">
        <f>IF(OR($B11="Comedy",$C11="Comedy",$D11="Comedy",$E11="Comedy",$F11="Comedy",$G11="Comedy"),1,0)</f>
        <v>0</v>
      </c>
      <c r="AA11" s="1">
        <f>IF(OR($B11="Drama",$C11="Drama",$D11="Drama",$E11="Drama",$F11="Drama",$G11="Drama"),1,0)</f>
        <v>1</v>
      </c>
      <c r="AB11" s="1">
        <f>IF(OR($B11="Documentary",$C11="Documentary",$D11="Documentary",$E11="Documentary",$F11="Documentary",$G11="Documentary"),1,0)</f>
        <v>0</v>
      </c>
      <c r="AC11" s="1">
        <f>IF(OR($B11="Romance",$C11="Romance",$D11="Romance",$E11="Romance",$F11="Romance",$G11="Romance"),1,0)</f>
        <v>0</v>
      </c>
      <c r="AD11" s="1">
        <f>IF(OR($B11="Family",$C11="Family",$D11="Family",$E11="Family",$F11="Family",$G11="Family"),1,0)</f>
        <v>0</v>
      </c>
      <c r="AE11" s="1">
        <f>IF($J11="PG",1,0)</f>
        <v>0</v>
      </c>
      <c r="AF11" s="1">
        <f>IF($J11="PG-13",1,0)</f>
        <v>0</v>
      </c>
      <c r="AG11" s="1">
        <f>IF($J11="R",1,0)</f>
        <v>1</v>
      </c>
      <c r="AH11" s="1">
        <f>IF($J11="Non-US",1,0)</f>
        <v>0</v>
      </c>
    </row>
    <row r="12" spans="1:34" x14ac:dyDescent="0.25">
      <c r="A12" s="4" t="s">
        <v>288</v>
      </c>
      <c r="B12" s="4" t="s">
        <v>13</v>
      </c>
      <c r="C12" s="4" t="s">
        <v>6</v>
      </c>
      <c r="D12" s="4" t="s">
        <v>38</v>
      </c>
      <c r="E12" s="4"/>
      <c r="F12" s="4"/>
      <c r="G12" s="4"/>
      <c r="H12" s="4" t="s">
        <v>47</v>
      </c>
      <c r="I12">
        <v>130</v>
      </c>
      <c r="J12" s="4" t="s">
        <v>12</v>
      </c>
      <c r="K12">
        <v>48000000</v>
      </c>
      <c r="L12" s="4" t="s">
        <v>133</v>
      </c>
      <c r="M12" s="4" t="s">
        <v>40</v>
      </c>
      <c r="N12">
        <v>14</v>
      </c>
      <c r="O12">
        <v>2568</v>
      </c>
      <c r="P12">
        <v>37823721</v>
      </c>
      <c r="Q12" s="3">
        <v>36819</v>
      </c>
      <c r="R12">
        <f>MONTH(Q12)</f>
        <v>10</v>
      </c>
      <c r="S12" s="2">
        <v>16316985</v>
      </c>
      <c r="T12" s="1">
        <f>I12</f>
        <v>130</v>
      </c>
      <c r="U12" s="1">
        <f>O12</f>
        <v>2568</v>
      </c>
      <c r="V12" s="1">
        <f>K12</f>
        <v>48000000</v>
      </c>
      <c r="W12" s="1">
        <f>IF(OR(R12=1,R12=12, R12=11),1,0)</f>
        <v>0</v>
      </c>
      <c r="X12" s="1">
        <f>IF(OR(R12=5, R12=6,R12=7),1,0)</f>
        <v>0</v>
      </c>
      <c r="Y12" s="1">
        <f>IF(OR(B12="Action",C12="Action", D12="Action",E12="Action",F12="Action",G12="Action"),1,0)</f>
        <v>0</v>
      </c>
      <c r="Z12" s="1">
        <f>IF(OR($B12="Comedy",$C12="Comedy",$D12="Comedy",$E12="Comedy",$F12="Comedy",$G12="Comedy"),1,0)</f>
        <v>1</v>
      </c>
      <c r="AA12" s="1">
        <f>IF(OR($B12="Drama",$C12="Drama",$D12="Drama",$E12="Drama",$F12="Drama",$G12="Drama"),1,0)</f>
        <v>0</v>
      </c>
      <c r="AB12" s="1">
        <f>IF(OR($B12="Documentary",$C12="Documentary",$D12="Documentary",$E12="Documentary",$F12="Documentary",$G12="Documentary"),1,0)</f>
        <v>0</v>
      </c>
      <c r="AC12" s="1">
        <f>IF(OR($B12="Romance",$C12="Romance",$D12="Romance",$E12="Romance",$F12="Romance",$G12="Romance"),1,0)</f>
        <v>1</v>
      </c>
      <c r="AD12" s="1">
        <f>IF(OR($B12="Family",$C12="Family",$D12="Family",$E12="Family",$F12="Family",$G12="Family"),1,0)</f>
        <v>0</v>
      </c>
      <c r="AE12" s="1">
        <f>IF($J12="PG",1,0)</f>
        <v>0</v>
      </c>
      <c r="AF12" s="1">
        <f>IF($J12="PG-13",1,0)</f>
        <v>1</v>
      </c>
      <c r="AG12" s="1">
        <f>IF($J12="R",1,0)</f>
        <v>0</v>
      </c>
      <c r="AH12" s="1">
        <f>IF($J12="Non-US",1,0)</f>
        <v>0</v>
      </c>
    </row>
    <row r="13" spans="1:34" x14ac:dyDescent="0.25">
      <c r="A13" s="4" t="s">
        <v>456</v>
      </c>
      <c r="B13" s="4" t="s">
        <v>4</v>
      </c>
      <c r="C13" s="4" t="s">
        <v>24</v>
      </c>
      <c r="D13" s="4" t="s">
        <v>37</v>
      </c>
      <c r="E13" s="4"/>
      <c r="F13" s="4"/>
      <c r="G13" s="4"/>
      <c r="H13" s="4" t="s">
        <v>455</v>
      </c>
      <c r="I13">
        <v>188</v>
      </c>
      <c r="J13" s="4" t="s">
        <v>12</v>
      </c>
      <c r="K13">
        <v>62000000</v>
      </c>
      <c r="L13" s="4" t="s">
        <v>57</v>
      </c>
      <c r="M13" s="4" t="s">
        <v>454</v>
      </c>
      <c r="N13">
        <v>17</v>
      </c>
      <c r="O13">
        <v>2583</v>
      </c>
      <c r="P13">
        <v>77122415</v>
      </c>
      <c r="Q13" s="3">
        <v>36637</v>
      </c>
      <c r="R13">
        <f>MONTH(Q13)</f>
        <v>4</v>
      </c>
      <c r="S13" s="2">
        <v>25907490</v>
      </c>
      <c r="T13" s="1">
        <f>I13</f>
        <v>188</v>
      </c>
      <c r="U13" s="1">
        <f>O13</f>
        <v>2583</v>
      </c>
      <c r="V13" s="1">
        <f>K13</f>
        <v>62000000</v>
      </c>
      <c r="W13" s="1">
        <f>IF(OR(R13=1,R13=12, R13=11),1,0)</f>
        <v>0</v>
      </c>
      <c r="X13" s="1">
        <f>IF(OR(R13=5, R13=6,R13=7),1,0)</f>
        <v>0</v>
      </c>
      <c r="Y13" s="1">
        <f>IF(OR(B13="Action",C13="Action", D13="Action",E13="Action",F13="Action",G13="Action"),1,0)</f>
        <v>1</v>
      </c>
      <c r="Z13" s="1">
        <f>IF(OR($B13="Comedy",$C13="Comedy",$D13="Comedy",$E13="Comedy",$F13="Comedy",$G13="Comedy"),1,0)</f>
        <v>0</v>
      </c>
      <c r="AA13" s="1">
        <f>IF(OR($B13="Drama",$C13="Drama",$D13="Drama",$E13="Drama",$F13="Drama",$G13="Drama"),1,0)</f>
        <v>1</v>
      </c>
      <c r="AB13" s="1">
        <f>IF(OR($B13="Documentary",$C13="Documentary",$D13="Documentary",$E13="Documentary",$F13="Documentary",$G13="Documentary"),1,0)</f>
        <v>0</v>
      </c>
      <c r="AC13" s="1">
        <f>IF(OR($B13="Romance",$C13="Romance",$D13="Romance",$E13="Romance",$F13="Romance",$G13="Romance"),1,0)</f>
        <v>0</v>
      </c>
      <c r="AD13" s="1">
        <f>IF(OR($B13="Family",$C13="Family",$D13="Family",$E13="Family",$F13="Family",$G13="Family"),1,0)</f>
        <v>0</v>
      </c>
      <c r="AE13" s="1">
        <f>IF($J13="PG",1,0)</f>
        <v>0</v>
      </c>
      <c r="AF13" s="1">
        <f>IF($J13="PG-13",1,0)</f>
        <v>1</v>
      </c>
      <c r="AG13" s="1">
        <f>IF($J13="R",1,0)</f>
        <v>0</v>
      </c>
      <c r="AH13" s="1">
        <f>IF($J13="Non-US",1,0)</f>
        <v>0</v>
      </c>
    </row>
    <row r="14" spans="1:34" x14ac:dyDescent="0.25">
      <c r="A14" s="4" t="s">
        <v>472</v>
      </c>
      <c r="B14" s="4" t="s">
        <v>13</v>
      </c>
      <c r="C14" s="4" t="s">
        <v>70</v>
      </c>
      <c r="D14" s="4"/>
      <c r="E14" s="4"/>
      <c r="F14" s="4"/>
      <c r="G14" s="4"/>
      <c r="H14" s="4" t="s">
        <v>93</v>
      </c>
      <c r="I14">
        <v>67</v>
      </c>
      <c r="J14" s="4" t="s">
        <v>12</v>
      </c>
      <c r="K14">
        <v>24000000</v>
      </c>
      <c r="L14" s="4" t="s">
        <v>289</v>
      </c>
      <c r="M14" s="4" t="s">
        <v>45</v>
      </c>
      <c r="N14">
        <v>6</v>
      </c>
      <c r="O14">
        <v>2585</v>
      </c>
      <c r="P14">
        <v>12315400</v>
      </c>
      <c r="Q14" s="3">
        <v>36623</v>
      </c>
      <c r="R14">
        <f>MONTH(Q14)</f>
        <v>4</v>
      </c>
      <c r="S14" s="2">
        <v>6407450</v>
      </c>
      <c r="T14" s="1">
        <f>I14</f>
        <v>67</v>
      </c>
      <c r="U14" s="1">
        <f>O14</f>
        <v>2585</v>
      </c>
      <c r="V14" s="1">
        <f>K14</f>
        <v>24000000</v>
      </c>
      <c r="W14" s="1">
        <f>IF(OR(R14=1,R14=12, R14=11),1,0)</f>
        <v>0</v>
      </c>
      <c r="X14" s="1">
        <f>IF(OR(R14=5, R14=6,R14=7),1,0)</f>
        <v>0</v>
      </c>
      <c r="Y14" s="1">
        <f>IF(OR(B14="Action",C14="Action", D14="Action",E14="Action",F14="Action",G14="Action"),1,0)</f>
        <v>0</v>
      </c>
      <c r="Z14" s="1">
        <f>IF(OR($B14="Comedy",$C14="Comedy",$D14="Comedy",$E14="Comedy",$F14="Comedy",$G14="Comedy"),1,0)</f>
        <v>1</v>
      </c>
      <c r="AA14" s="1">
        <f>IF(OR($B14="Drama",$C14="Drama",$D14="Drama",$E14="Drama",$F14="Drama",$G14="Drama"),1,0)</f>
        <v>0</v>
      </c>
      <c r="AB14" s="1">
        <f>IF(OR($B14="Documentary",$C14="Documentary",$D14="Documentary",$E14="Documentary",$F14="Documentary",$G14="Documentary"),1,0)</f>
        <v>0</v>
      </c>
      <c r="AC14" s="1">
        <f>IF(OR($B14="Romance",$C14="Romance",$D14="Romance",$E14="Romance",$F14="Romance",$G14="Romance"),1,0)</f>
        <v>0</v>
      </c>
      <c r="AD14" s="1">
        <f>IF(OR($B14="Family",$C14="Family",$D14="Family",$E14="Family",$F14="Family",$G14="Family"),1,0)</f>
        <v>0</v>
      </c>
      <c r="AE14" s="1">
        <f>IF($J14="PG",1,0)</f>
        <v>0</v>
      </c>
      <c r="AF14" s="1">
        <f>IF($J14="PG-13",1,0)</f>
        <v>1</v>
      </c>
      <c r="AG14" s="1">
        <f>IF($J14="R",1,0)</f>
        <v>0</v>
      </c>
      <c r="AH14" s="1">
        <f>IF($J14="Non-US",1,0)</f>
        <v>0</v>
      </c>
    </row>
    <row r="15" spans="1:34" x14ac:dyDescent="0.25">
      <c r="A15" s="4" t="s">
        <v>493</v>
      </c>
      <c r="B15" s="4" t="s">
        <v>60</v>
      </c>
      <c r="C15" s="4" t="s">
        <v>20</v>
      </c>
      <c r="D15" s="4" t="s">
        <v>104</v>
      </c>
      <c r="E15" s="4" t="s">
        <v>6</v>
      </c>
      <c r="F15" s="4"/>
      <c r="G15" s="4"/>
      <c r="H15" s="4" t="s">
        <v>492</v>
      </c>
      <c r="I15">
        <v>194</v>
      </c>
      <c r="J15" s="4" t="s">
        <v>17</v>
      </c>
      <c r="K15">
        <v>23000000</v>
      </c>
      <c r="L15" s="4" t="s">
        <v>491</v>
      </c>
      <c r="M15" s="4" t="s">
        <v>65</v>
      </c>
      <c r="N15">
        <v>21</v>
      </c>
      <c r="O15">
        <v>2587</v>
      </c>
      <c r="P15">
        <v>53249639</v>
      </c>
      <c r="Q15" s="3">
        <v>36602</v>
      </c>
      <c r="R15">
        <f>MONTH(Q15)</f>
        <v>3</v>
      </c>
      <c r="S15" s="2">
        <v>13204121</v>
      </c>
      <c r="T15" s="1">
        <f>I15</f>
        <v>194</v>
      </c>
      <c r="U15" s="1">
        <f>O15</f>
        <v>2587</v>
      </c>
      <c r="V15" s="1">
        <f>K15</f>
        <v>23000000</v>
      </c>
      <c r="W15" s="1">
        <f>IF(OR(R15=1,R15=12, R15=11),1,0)</f>
        <v>0</v>
      </c>
      <c r="X15" s="1">
        <f>IF(OR(R15=5, R15=6,R15=7),1,0)</f>
        <v>0</v>
      </c>
      <c r="Y15" s="1">
        <f>IF(OR(B15="Action",C15="Action", D15="Action",E15="Action",F15="Action",G15="Action"),1,0)</f>
        <v>0</v>
      </c>
      <c r="Z15" s="1">
        <f>IF(OR($B15="Comedy",$C15="Comedy",$D15="Comedy",$E15="Comedy",$F15="Comedy",$G15="Comedy"),1,0)</f>
        <v>0</v>
      </c>
      <c r="AA15" s="1">
        <f>IF(OR($B15="Drama",$C15="Drama",$D15="Drama",$E15="Drama",$F15="Drama",$G15="Drama"),1,0)</f>
        <v>0</v>
      </c>
      <c r="AB15" s="1">
        <f>IF(OR($B15="Documentary",$C15="Documentary",$D15="Documentary",$E15="Documentary",$F15="Documentary",$G15="Documentary"),1,0)</f>
        <v>0</v>
      </c>
      <c r="AC15" s="1">
        <f>IF(OR($B15="Romance",$C15="Romance",$D15="Romance",$E15="Romance",$F15="Romance",$G15="Romance"),1,0)</f>
        <v>0</v>
      </c>
      <c r="AD15" s="1">
        <f>IF(OR($B15="Family",$C15="Family",$D15="Family",$E15="Family",$F15="Family",$G15="Family"),1,0)</f>
        <v>0</v>
      </c>
      <c r="AE15" s="1">
        <f>IF($J15="PG",1,0)</f>
        <v>0</v>
      </c>
      <c r="AF15" s="1">
        <f>IF($J15="PG-13",1,0)</f>
        <v>0</v>
      </c>
      <c r="AG15" s="1">
        <f>IF($J15="R",1,0)</f>
        <v>1</v>
      </c>
      <c r="AH15" s="1">
        <f>IF($J15="Non-US",1,0)</f>
        <v>0</v>
      </c>
    </row>
    <row r="16" spans="1:34" x14ac:dyDescent="0.25">
      <c r="A16" s="4" t="s">
        <v>485</v>
      </c>
      <c r="B16" s="4" t="s">
        <v>4</v>
      </c>
      <c r="C16" s="4" t="s">
        <v>19</v>
      </c>
      <c r="D16" s="4" t="s">
        <v>24</v>
      </c>
      <c r="E16" s="4" t="s">
        <v>20</v>
      </c>
      <c r="F16" s="4"/>
      <c r="G16" s="4"/>
      <c r="H16" s="4" t="s">
        <v>401</v>
      </c>
      <c r="I16">
        <v>130</v>
      </c>
      <c r="J16" s="4" t="s">
        <v>17</v>
      </c>
      <c r="K16">
        <v>25000000</v>
      </c>
      <c r="L16" s="4" t="s">
        <v>141</v>
      </c>
      <c r="M16" s="4" t="s">
        <v>45</v>
      </c>
      <c r="N16">
        <v>13</v>
      </c>
      <c r="O16">
        <v>2602</v>
      </c>
      <c r="P16">
        <v>55927932</v>
      </c>
      <c r="Q16" s="3">
        <v>36607</v>
      </c>
      <c r="R16">
        <f>MONTH(Q16)</f>
        <v>3</v>
      </c>
      <c r="S16" s="2">
        <v>6568600</v>
      </c>
      <c r="T16" s="1">
        <f>I16</f>
        <v>130</v>
      </c>
      <c r="U16" s="1">
        <f>O16</f>
        <v>2602</v>
      </c>
      <c r="V16" s="1">
        <f>K16</f>
        <v>25000000</v>
      </c>
      <c r="W16" s="1">
        <f>IF(OR(R16=1,R16=12, R16=11),1,0)</f>
        <v>0</v>
      </c>
      <c r="X16" s="1">
        <f>IF(OR(R16=5, R16=6,R16=7),1,0)</f>
        <v>0</v>
      </c>
      <c r="Y16" s="1">
        <f>IF(OR(B16="Action",C16="Action", D16="Action",E16="Action",F16="Action",G16="Action"),1,0)</f>
        <v>1</v>
      </c>
      <c r="Z16" s="1">
        <f>IF(OR($B16="Comedy",$C16="Comedy",$D16="Comedy",$E16="Comedy",$F16="Comedy",$G16="Comedy"),1,0)</f>
        <v>0</v>
      </c>
      <c r="AA16" s="1">
        <f>IF(OR($B16="Drama",$C16="Drama",$D16="Drama",$E16="Drama",$F16="Drama",$G16="Drama"),1,0)</f>
        <v>1</v>
      </c>
      <c r="AB16" s="1">
        <f>IF(OR($B16="Documentary",$C16="Documentary",$D16="Documentary",$E16="Documentary",$F16="Documentary",$G16="Documentary"),1,0)</f>
        <v>0</v>
      </c>
      <c r="AC16" s="1">
        <f>IF(OR($B16="Romance",$C16="Romance",$D16="Romance",$E16="Romance",$F16="Romance",$G16="Romance"),1,0)</f>
        <v>0</v>
      </c>
      <c r="AD16" s="1">
        <f>IF(OR($B16="Family",$C16="Family",$D16="Family",$E16="Family",$F16="Family",$G16="Family"),1,0)</f>
        <v>0</v>
      </c>
      <c r="AE16" s="1">
        <f>IF($J16="PG",1,0)</f>
        <v>0</v>
      </c>
      <c r="AF16" s="1">
        <f>IF($J16="PG-13",1,0)</f>
        <v>0</v>
      </c>
      <c r="AG16" s="1">
        <f>IF($J16="R",1,0)</f>
        <v>1</v>
      </c>
      <c r="AH16" s="1">
        <f>IF($J16="Non-US",1,0)</f>
        <v>0</v>
      </c>
    </row>
    <row r="17" spans="1:34" x14ac:dyDescent="0.25">
      <c r="A17" s="4" t="s">
        <v>14</v>
      </c>
      <c r="B17" s="4" t="s">
        <v>13</v>
      </c>
      <c r="C17" s="4" t="s">
        <v>7</v>
      </c>
      <c r="D17" s="4"/>
      <c r="E17" s="4"/>
      <c r="F17" s="4"/>
      <c r="G17" s="4"/>
      <c r="H17" s="4"/>
      <c r="I17">
        <v>157</v>
      </c>
      <c r="J17" s="4" t="s">
        <v>12</v>
      </c>
      <c r="K17">
        <v>80000000</v>
      </c>
      <c r="L17" s="4" t="s">
        <v>11</v>
      </c>
      <c r="M17" s="4" t="s">
        <v>10</v>
      </c>
      <c r="N17">
        <v>11</v>
      </c>
      <c r="O17">
        <v>2611</v>
      </c>
      <c r="P17">
        <v>38345494</v>
      </c>
      <c r="Q17" s="3">
        <v>37050</v>
      </c>
      <c r="R17">
        <f>MONTH(Q17)</f>
        <v>6</v>
      </c>
      <c r="S17" s="2">
        <v>18947504</v>
      </c>
      <c r="T17" s="1">
        <f>I17</f>
        <v>157</v>
      </c>
      <c r="U17" s="1">
        <f>O17</f>
        <v>2611</v>
      </c>
      <c r="V17" s="1">
        <f>K17</f>
        <v>80000000</v>
      </c>
      <c r="W17" s="1">
        <f>IF(OR(R17=1,R17=12, R17=11),1,0)</f>
        <v>0</v>
      </c>
      <c r="X17" s="1">
        <f>IF(OR(R17=5, R17=6,R17=7),1,0)</f>
        <v>1</v>
      </c>
      <c r="Y17" s="1">
        <f>IF(OR(B17="Action",C17="Action", D17="Action",E17="Action",F17="Action",G17="Action"),1,0)</f>
        <v>0</v>
      </c>
      <c r="Z17" s="1">
        <f>IF(OR($B17="Comedy",$C17="Comedy",$D17="Comedy",$E17="Comedy",$F17="Comedy",$G17="Comedy"),1,0)</f>
        <v>1</v>
      </c>
      <c r="AA17" s="1">
        <f>IF(OR($B17="Drama",$C17="Drama",$D17="Drama",$E17="Drama",$F17="Drama",$G17="Drama"),1,0)</f>
        <v>0</v>
      </c>
      <c r="AB17" s="1">
        <f>IF(OR($B17="Documentary",$C17="Documentary",$D17="Documentary",$E17="Documentary",$F17="Documentary",$G17="Documentary"),1,0)</f>
        <v>0</v>
      </c>
      <c r="AC17" s="1">
        <f>IF(OR($B17="Romance",$C17="Romance",$D17="Romance",$E17="Romance",$F17="Romance",$G17="Romance"),1,0)</f>
        <v>0</v>
      </c>
      <c r="AD17" s="1">
        <f>IF(OR($B17="Family",$C17="Family",$D17="Family",$E17="Family",$F17="Family",$G17="Family"),1,0)</f>
        <v>0</v>
      </c>
      <c r="AE17" s="1">
        <f>IF($J17="PG",1,0)</f>
        <v>0</v>
      </c>
      <c r="AF17" s="1">
        <f>IF($J17="PG-13",1,0)</f>
        <v>1</v>
      </c>
      <c r="AG17" s="1">
        <f>IF($J17="R",1,0)</f>
        <v>0</v>
      </c>
      <c r="AH17" s="1">
        <f>IF($J17="Non-US",1,0)</f>
        <v>0</v>
      </c>
    </row>
    <row r="18" spans="1:34" x14ac:dyDescent="0.25">
      <c r="A18" s="4" t="s">
        <v>308</v>
      </c>
      <c r="B18" s="4" t="s">
        <v>13</v>
      </c>
      <c r="C18" s="4"/>
      <c r="D18" s="4"/>
      <c r="E18" s="4"/>
      <c r="F18" s="4"/>
      <c r="G18" s="4"/>
      <c r="H18" s="4" t="s">
        <v>307</v>
      </c>
      <c r="I18">
        <v>179</v>
      </c>
      <c r="J18" s="4" t="s">
        <v>12</v>
      </c>
      <c r="K18">
        <v>55000000</v>
      </c>
      <c r="L18" s="4" t="s">
        <v>49</v>
      </c>
      <c r="M18" s="4" t="s">
        <v>57</v>
      </c>
      <c r="N18">
        <v>25</v>
      </c>
      <c r="O18">
        <v>2614</v>
      </c>
      <c r="P18">
        <v>166244045</v>
      </c>
      <c r="Q18" s="3">
        <v>36805</v>
      </c>
      <c r="R18">
        <f>MONTH(Q18)</f>
        <v>10</v>
      </c>
      <c r="S18" s="2">
        <v>37656250</v>
      </c>
      <c r="T18" s="1">
        <f>I18</f>
        <v>179</v>
      </c>
      <c r="U18" s="1">
        <f>O18</f>
        <v>2614</v>
      </c>
      <c r="V18" s="1">
        <f>K18</f>
        <v>55000000</v>
      </c>
      <c r="W18" s="1">
        <f>IF(OR(R18=1,R18=12, R18=11),1,0)</f>
        <v>0</v>
      </c>
      <c r="X18" s="1">
        <f>IF(OR(R18=5, R18=6,R18=7),1,0)</f>
        <v>0</v>
      </c>
      <c r="Y18" s="1">
        <f>IF(OR(B18="Action",C18="Action", D18="Action",E18="Action",F18="Action",G18="Action"),1,0)</f>
        <v>0</v>
      </c>
      <c r="Z18" s="1">
        <f>IF(OR($B18="Comedy",$C18="Comedy",$D18="Comedy",$E18="Comedy",$F18="Comedy",$G18="Comedy"),1,0)</f>
        <v>1</v>
      </c>
      <c r="AA18" s="1">
        <f>IF(OR($B18="Drama",$C18="Drama",$D18="Drama",$E18="Drama",$F18="Drama",$G18="Drama"),1,0)</f>
        <v>0</v>
      </c>
      <c r="AB18" s="1">
        <f>IF(OR($B18="Documentary",$C18="Documentary",$D18="Documentary",$E18="Documentary",$F18="Documentary",$G18="Documentary"),1,0)</f>
        <v>0</v>
      </c>
      <c r="AC18" s="1">
        <f>IF(OR($B18="Romance",$C18="Romance",$D18="Romance",$E18="Romance",$F18="Romance",$G18="Romance"),1,0)</f>
        <v>0</v>
      </c>
      <c r="AD18" s="1">
        <f>IF(OR($B18="Family",$C18="Family",$D18="Family",$E18="Family",$F18="Family",$G18="Family"),1,0)</f>
        <v>0</v>
      </c>
      <c r="AE18" s="1">
        <f>IF($J18="PG",1,0)</f>
        <v>0</v>
      </c>
      <c r="AF18" s="1">
        <f>IF($J18="PG-13",1,0)</f>
        <v>1</v>
      </c>
      <c r="AG18" s="1">
        <f>IF($J18="R",1,0)</f>
        <v>0</v>
      </c>
      <c r="AH18" s="1">
        <f>IF($J18="Non-US",1,0)</f>
        <v>0</v>
      </c>
    </row>
    <row r="19" spans="1:34" x14ac:dyDescent="0.25">
      <c r="A19" s="4" t="s">
        <v>126</v>
      </c>
      <c r="B19" s="4" t="s">
        <v>13</v>
      </c>
      <c r="C19" s="4"/>
      <c r="D19" s="4"/>
      <c r="E19" s="4"/>
      <c r="F19" s="4"/>
      <c r="G19" s="4"/>
      <c r="H19" s="4"/>
      <c r="I19">
        <v>71</v>
      </c>
      <c r="J19" s="4" t="s">
        <v>17</v>
      </c>
      <c r="K19">
        <v>11000000</v>
      </c>
      <c r="L19" s="4" t="s">
        <v>125</v>
      </c>
      <c r="M19" s="4" t="s">
        <v>30</v>
      </c>
      <c r="N19">
        <v>4</v>
      </c>
      <c r="O19">
        <v>2617</v>
      </c>
      <c r="P19">
        <v>13521514</v>
      </c>
      <c r="Q19" s="3">
        <v>36980</v>
      </c>
      <c r="R19">
        <f>MONTH(Q19)</f>
        <v>3</v>
      </c>
      <c r="S19" s="2">
        <v>8141622</v>
      </c>
      <c r="T19" s="1">
        <f>I19</f>
        <v>71</v>
      </c>
      <c r="U19" s="1">
        <f>O19</f>
        <v>2617</v>
      </c>
      <c r="V19" s="1">
        <f>K19</f>
        <v>11000000</v>
      </c>
      <c r="W19" s="1">
        <f>IF(OR(R19=1,R19=12, R19=11),1,0)</f>
        <v>0</v>
      </c>
      <c r="X19" s="1">
        <f>IF(OR(R19=5, R19=6,R19=7),1,0)</f>
        <v>0</v>
      </c>
      <c r="Y19" s="1">
        <f>IF(OR(B19="Action",C19="Action", D19="Action",E19="Action",F19="Action",G19="Action"),1,0)</f>
        <v>0</v>
      </c>
      <c r="Z19" s="1">
        <f>IF(OR($B19="Comedy",$C19="Comedy",$D19="Comedy",$E19="Comedy",$F19="Comedy",$G19="Comedy"),1,0)</f>
        <v>1</v>
      </c>
      <c r="AA19" s="1">
        <f>IF(OR($B19="Drama",$C19="Drama",$D19="Drama",$E19="Drama",$F19="Drama",$G19="Drama"),1,0)</f>
        <v>0</v>
      </c>
      <c r="AB19" s="1">
        <f>IF(OR($B19="Documentary",$C19="Documentary",$D19="Documentary",$E19="Documentary",$F19="Documentary",$G19="Documentary"),1,0)</f>
        <v>0</v>
      </c>
      <c r="AC19" s="1">
        <f>IF(OR($B19="Romance",$C19="Romance",$D19="Romance",$E19="Romance",$F19="Romance",$G19="Romance"),1,0)</f>
        <v>0</v>
      </c>
      <c r="AD19" s="1">
        <f>IF(OR($B19="Family",$C19="Family",$D19="Family",$E19="Family",$F19="Family",$G19="Family"),1,0)</f>
        <v>0</v>
      </c>
      <c r="AE19" s="1">
        <f>IF($J19="PG",1,0)</f>
        <v>0</v>
      </c>
      <c r="AF19" s="1">
        <f>IF($J19="PG-13",1,0)</f>
        <v>0</v>
      </c>
      <c r="AG19" s="1">
        <f>IF($J19="R",1,0)</f>
        <v>1</v>
      </c>
      <c r="AH19" s="1">
        <f>IF($J19="Non-US",1,0)</f>
        <v>0</v>
      </c>
    </row>
    <row r="20" spans="1:34" x14ac:dyDescent="0.25">
      <c r="A20" s="4" t="s">
        <v>506</v>
      </c>
      <c r="B20" s="4" t="s">
        <v>13</v>
      </c>
      <c r="C20" s="4" t="s">
        <v>24</v>
      </c>
      <c r="D20" s="4"/>
      <c r="E20" s="4"/>
      <c r="F20" s="4"/>
      <c r="G20" s="4"/>
      <c r="H20" s="4" t="s">
        <v>183</v>
      </c>
      <c r="I20">
        <v>100</v>
      </c>
      <c r="J20" s="4" t="s">
        <v>12</v>
      </c>
      <c r="K20">
        <v>60000000</v>
      </c>
      <c r="L20" s="4" t="s">
        <v>53</v>
      </c>
      <c r="M20" s="4" t="s">
        <v>30</v>
      </c>
      <c r="N20">
        <v>6</v>
      </c>
      <c r="O20">
        <v>2618</v>
      </c>
      <c r="P20">
        <v>35818333</v>
      </c>
      <c r="Q20" s="3">
        <v>36574</v>
      </c>
      <c r="R20">
        <f>MONTH(Q20)</f>
        <v>2</v>
      </c>
      <c r="S20" s="2">
        <v>18564592</v>
      </c>
      <c r="T20" s="1">
        <f>I20</f>
        <v>100</v>
      </c>
      <c r="U20" s="1">
        <f>O20</f>
        <v>2618</v>
      </c>
      <c r="V20" s="1">
        <f>K20</f>
        <v>60000000</v>
      </c>
      <c r="W20" s="1">
        <f>IF(OR(R20=1,R20=12, R20=11),1,0)</f>
        <v>0</v>
      </c>
      <c r="X20" s="1">
        <f>IF(OR(R20=5, R20=6,R20=7),1,0)</f>
        <v>0</v>
      </c>
      <c r="Y20" s="1">
        <f>IF(OR(B20="Action",C20="Action", D20="Action",E20="Action",F20="Action",G20="Action"),1,0)</f>
        <v>0</v>
      </c>
      <c r="Z20" s="1">
        <f>IF(OR($B20="Comedy",$C20="Comedy",$D20="Comedy",$E20="Comedy",$F20="Comedy",$G20="Comedy"),1,0)</f>
        <v>1</v>
      </c>
      <c r="AA20" s="1">
        <f>IF(OR($B20="Drama",$C20="Drama",$D20="Drama",$E20="Drama",$F20="Drama",$G20="Drama"),1,0)</f>
        <v>1</v>
      </c>
      <c r="AB20" s="1">
        <f>IF(OR($B20="Documentary",$C20="Documentary",$D20="Documentary",$E20="Documentary",$F20="Documentary",$G20="Documentary"),1,0)</f>
        <v>0</v>
      </c>
      <c r="AC20" s="1">
        <f>IF(OR($B20="Romance",$C20="Romance",$D20="Romance",$E20="Romance",$F20="Romance",$G20="Romance"),1,0)</f>
        <v>0</v>
      </c>
      <c r="AD20" s="1">
        <f>IF(OR($B20="Family",$C20="Family",$D20="Family",$E20="Family",$F20="Family",$G20="Family"),1,0)</f>
        <v>0</v>
      </c>
      <c r="AE20" s="1">
        <f>IF($J20="PG",1,0)</f>
        <v>0</v>
      </c>
      <c r="AF20" s="1">
        <f>IF($J20="PG-13",1,0)</f>
        <v>1</v>
      </c>
      <c r="AG20" s="1">
        <f>IF($J20="R",1,0)</f>
        <v>0</v>
      </c>
      <c r="AH20" s="1">
        <f>IF($J20="Non-US",1,0)</f>
        <v>0</v>
      </c>
    </row>
    <row r="21" spans="1:34" x14ac:dyDescent="0.25">
      <c r="A21" s="4" t="s">
        <v>447</v>
      </c>
      <c r="B21" s="4" t="s">
        <v>24</v>
      </c>
      <c r="C21" s="4" t="s">
        <v>20</v>
      </c>
      <c r="D21" s="4" t="s">
        <v>7</v>
      </c>
      <c r="E21" s="4"/>
      <c r="F21" s="4"/>
      <c r="G21" s="4"/>
      <c r="H21" s="4" t="s">
        <v>446</v>
      </c>
      <c r="I21">
        <v>179</v>
      </c>
      <c r="J21" s="4" t="s">
        <v>12</v>
      </c>
      <c r="K21">
        <v>31000000</v>
      </c>
      <c r="L21" s="4" t="s">
        <v>65</v>
      </c>
      <c r="M21" s="4" t="s">
        <v>202</v>
      </c>
      <c r="N21">
        <v>19</v>
      </c>
      <c r="O21">
        <v>2621</v>
      </c>
      <c r="P21">
        <v>44899310</v>
      </c>
      <c r="Q21" s="3">
        <v>36644</v>
      </c>
      <c r="R21">
        <f>MONTH(Q21)</f>
        <v>4</v>
      </c>
      <c r="S21" s="2">
        <v>11341224</v>
      </c>
      <c r="T21" s="1">
        <f>I21</f>
        <v>179</v>
      </c>
      <c r="U21" s="1">
        <f>O21</f>
        <v>2621</v>
      </c>
      <c r="V21" s="1">
        <f>K21</f>
        <v>31000000</v>
      </c>
      <c r="W21" s="1">
        <f>IF(OR(R21=1,R21=12, R21=11),1,0)</f>
        <v>0</v>
      </c>
      <c r="X21" s="1">
        <f>IF(OR(R21=5, R21=6,R21=7),1,0)</f>
        <v>0</v>
      </c>
      <c r="Y21" s="1">
        <f>IF(OR(B21="Action",C21="Action", D21="Action",E21="Action",F21="Action",G21="Action"),1,0)</f>
        <v>0</v>
      </c>
      <c r="Z21" s="1">
        <f>IF(OR($B21="Comedy",$C21="Comedy",$D21="Comedy",$E21="Comedy",$F21="Comedy",$G21="Comedy"),1,0)</f>
        <v>0</v>
      </c>
      <c r="AA21" s="1">
        <f>IF(OR($B21="Drama",$C21="Drama",$D21="Drama",$E21="Drama",$F21="Drama",$G21="Drama"),1,0)</f>
        <v>1</v>
      </c>
      <c r="AB21" s="1">
        <f>IF(OR($B21="Documentary",$C21="Documentary",$D21="Documentary",$E21="Documentary",$F21="Documentary",$G21="Documentary"),1,0)</f>
        <v>0</v>
      </c>
      <c r="AC21" s="1">
        <f>IF(OR($B21="Romance",$C21="Romance",$D21="Romance",$E21="Romance",$F21="Romance",$G21="Romance"),1,0)</f>
        <v>0</v>
      </c>
      <c r="AD21" s="1">
        <f>IF(OR($B21="Family",$C21="Family",$D21="Family",$E21="Family",$F21="Family",$G21="Family"),1,0)</f>
        <v>0</v>
      </c>
      <c r="AE21" s="1">
        <f>IF($J21="PG",1,0)</f>
        <v>0</v>
      </c>
      <c r="AF21" s="1">
        <f>IF($J21="PG-13",1,0)</f>
        <v>1</v>
      </c>
      <c r="AG21" s="1">
        <f>IF($J21="R",1,0)</f>
        <v>0</v>
      </c>
      <c r="AH21" s="1">
        <f>IF($J21="Non-US",1,0)</f>
        <v>0</v>
      </c>
    </row>
    <row r="22" spans="1:34" x14ac:dyDescent="0.25">
      <c r="A22" s="4" t="s">
        <v>173</v>
      </c>
      <c r="B22" s="4" t="s">
        <v>8</v>
      </c>
      <c r="C22" s="4" t="s">
        <v>51</v>
      </c>
      <c r="D22" s="4" t="s">
        <v>13</v>
      </c>
      <c r="E22" s="4" t="s">
        <v>104</v>
      </c>
      <c r="F22" s="4" t="s">
        <v>7</v>
      </c>
      <c r="G22" s="4"/>
      <c r="H22" s="4"/>
      <c r="I22">
        <v>44</v>
      </c>
      <c r="J22" s="4" t="s">
        <v>107</v>
      </c>
      <c r="K22">
        <v>10000000</v>
      </c>
      <c r="L22" s="4" t="s">
        <v>172</v>
      </c>
      <c r="M22" s="4" t="s">
        <v>0</v>
      </c>
      <c r="N22">
        <v>19</v>
      </c>
      <c r="O22">
        <v>2624</v>
      </c>
      <c r="P22">
        <v>36706141</v>
      </c>
      <c r="Q22" s="3">
        <v>36938</v>
      </c>
      <c r="R22">
        <f>MONTH(Q22)</f>
        <v>2</v>
      </c>
      <c r="S22" s="2">
        <v>15771328</v>
      </c>
      <c r="T22" s="1">
        <f>I22</f>
        <v>44</v>
      </c>
      <c r="U22" s="1">
        <f>O22</f>
        <v>2624</v>
      </c>
      <c r="V22" s="1">
        <f>K22</f>
        <v>10000000</v>
      </c>
      <c r="W22" s="1">
        <f>IF(OR(R22=1,R22=12, R22=11),1,0)</f>
        <v>0</v>
      </c>
      <c r="X22" s="1">
        <f>IF(OR(R22=5, R22=6,R22=7),1,0)</f>
        <v>0</v>
      </c>
      <c r="Y22" s="1">
        <f>IF(OR(B22="Action",C22="Action", D22="Action",E22="Action",F22="Action",G22="Action"),1,0)</f>
        <v>0</v>
      </c>
      <c r="Z22" s="1">
        <f>IF(OR($B22="Comedy",$C22="Comedy",$D22="Comedy",$E22="Comedy",$F22="Comedy",$G22="Comedy"),1,0)</f>
        <v>1</v>
      </c>
      <c r="AA22" s="1">
        <f>IF(OR($B22="Drama",$C22="Drama",$D22="Drama",$E22="Drama",$F22="Drama",$G22="Drama"),1,0)</f>
        <v>0</v>
      </c>
      <c r="AB22" s="1">
        <f>IF(OR($B22="Documentary",$C22="Documentary",$D22="Documentary",$E22="Documentary",$F22="Documentary",$G22="Documentary"),1,0)</f>
        <v>0</v>
      </c>
      <c r="AC22" s="1">
        <f>IF(OR($B22="Romance",$C22="Romance",$D22="Romance",$E22="Romance",$F22="Romance",$G22="Romance"),1,0)</f>
        <v>0</v>
      </c>
      <c r="AD22" s="1">
        <f>IF(OR($B22="Family",$C22="Family",$D22="Family",$E22="Family",$F22="Family",$G22="Family"),1,0)</f>
        <v>1</v>
      </c>
      <c r="AE22" s="1">
        <f>IF($J22="PG",1,0)</f>
        <v>0</v>
      </c>
      <c r="AF22" s="1">
        <f>IF($J22="PG-13",1,0)</f>
        <v>0</v>
      </c>
      <c r="AG22" s="1">
        <f>IF($J22="R",1,0)</f>
        <v>0</v>
      </c>
      <c r="AH22" s="1">
        <f>IF($J22="Non-US",1,0)</f>
        <v>0</v>
      </c>
    </row>
    <row r="23" spans="1:34" x14ac:dyDescent="0.25">
      <c r="A23" s="4" t="s">
        <v>347</v>
      </c>
      <c r="B23" s="4" t="s">
        <v>4</v>
      </c>
      <c r="C23" s="4" t="s">
        <v>20</v>
      </c>
      <c r="D23" s="4"/>
      <c r="E23" s="4"/>
      <c r="F23" s="4"/>
      <c r="G23" s="4"/>
      <c r="H23" s="4" t="s">
        <v>119</v>
      </c>
      <c r="I23">
        <v>113</v>
      </c>
      <c r="J23" s="4" t="s">
        <v>17</v>
      </c>
      <c r="K23">
        <v>40000000</v>
      </c>
      <c r="L23" s="4" t="s">
        <v>346</v>
      </c>
      <c r="M23" s="4" t="s">
        <v>45</v>
      </c>
      <c r="N23">
        <v>8</v>
      </c>
      <c r="O23">
        <v>2630</v>
      </c>
      <c r="P23">
        <v>30052894</v>
      </c>
      <c r="Q23" s="3">
        <v>36763</v>
      </c>
      <c r="R23">
        <f>MONTH(Q23)</f>
        <v>8</v>
      </c>
      <c r="S23" s="2">
        <v>13766595</v>
      </c>
      <c r="T23" s="1">
        <f>I23</f>
        <v>113</v>
      </c>
      <c r="U23" s="1">
        <f>O23</f>
        <v>2630</v>
      </c>
      <c r="V23" s="1">
        <f>K23</f>
        <v>40000000</v>
      </c>
      <c r="W23" s="1">
        <f>IF(OR(R23=1,R23=12, R23=11),1,0)</f>
        <v>0</v>
      </c>
      <c r="X23" s="1">
        <f>IF(OR(R23=5, R23=6,R23=7),1,0)</f>
        <v>0</v>
      </c>
      <c r="Y23" s="1">
        <f>IF(OR(B23="Action",C23="Action", D23="Action",E23="Action",F23="Action",G23="Action"),1,0)</f>
        <v>1</v>
      </c>
      <c r="Z23" s="1">
        <f>IF(OR($B23="Comedy",$C23="Comedy",$D23="Comedy",$E23="Comedy",$F23="Comedy",$G23="Comedy"),1,0)</f>
        <v>0</v>
      </c>
      <c r="AA23" s="1">
        <f>IF(OR($B23="Drama",$C23="Drama",$D23="Drama",$E23="Drama",$F23="Drama",$G23="Drama"),1,0)</f>
        <v>0</v>
      </c>
      <c r="AB23" s="1">
        <f>IF(OR($B23="Documentary",$C23="Documentary",$D23="Documentary",$E23="Documentary",$F23="Documentary",$G23="Documentary"),1,0)</f>
        <v>0</v>
      </c>
      <c r="AC23" s="1">
        <f>IF(OR($B23="Romance",$C23="Romance",$D23="Romance",$E23="Romance",$F23="Romance",$G23="Romance"),1,0)</f>
        <v>0</v>
      </c>
      <c r="AD23" s="1">
        <f>IF(OR($B23="Family",$C23="Family",$D23="Family",$E23="Family",$F23="Family",$G23="Family"),1,0)</f>
        <v>0</v>
      </c>
      <c r="AE23" s="1">
        <f>IF($J23="PG",1,0)</f>
        <v>0</v>
      </c>
      <c r="AF23" s="1">
        <f>IF($J23="PG-13",1,0)</f>
        <v>0</v>
      </c>
      <c r="AG23" s="1">
        <f>IF($J23="R",1,0)</f>
        <v>1</v>
      </c>
      <c r="AH23" s="1">
        <f>IF($J23="Non-US",1,0)</f>
        <v>0</v>
      </c>
    </row>
    <row r="24" spans="1:34" x14ac:dyDescent="0.25">
      <c r="A24" s="4" t="s">
        <v>94</v>
      </c>
      <c r="B24" s="4" t="s">
        <v>5</v>
      </c>
      <c r="C24" s="4" t="s">
        <v>13</v>
      </c>
      <c r="D24" s="4" t="s">
        <v>38</v>
      </c>
      <c r="E24" s="4"/>
      <c r="F24" s="4"/>
      <c r="G24" s="4"/>
      <c r="H24" s="4" t="s">
        <v>93</v>
      </c>
      <c r="I24">
        <v>74</v>
      </c>
      <c r="J24" s="4" t="s">
        <v>12</v>
      </c>
      <c r="K24">
        <v>16000000</v>
      </c>
      <c r="L24" s="4" t="s">
        <v>53</v>
      </c>
      <c r="M24" s="4" t="s">
        <v>30</v>
      </c>
      <c r="N24">
        <v>8</v>
      </c>
      <c r="O24">
        <v>2638</v>
      </c>
      <c r="P24">
        <v>27012684</v>
      </c>
      <c r="Q24" s="3">
        <v>36992</v>
      </c>
      <c r="R24">
        <f>MONTH(Q24)</f>
        <v>4</v>
      </c>
      <c r="S24" s="2">
        <v>2702006</v>
      </c>
      <c r="T24" s="1">
        <f>I24</f>
        <v>74</v>
      </c>
      <c r="U24" s="1">
        <f>O24</f>
        <v>2638</v>
      </c>
      <c r="V24" s="1">
        <f>K24</f>
        <v>16000000</v>
      </c>
      <c r="W24" s="1">
        <f>IF(OR(R24=1,R24=12, R24=11),1,0)</f>
        <v>0</v>
      </c>
      <c r="X24" s="1">
        <f>IF(OR(R24=5, R24=6,R24=7),1,0)</f>
        <v>0</v>
      </c>
      <c r="Y24" s="1">
        <f>IF(OR(B24="Action",C24="Action", D24="Action",E24="Action",F24="Action",G24="Action"),1,0)</f>
        <v>0</v>
      </c>
      <c r="Z24" s="1">
        <f>IF(OR($B24="Comedy",$C24="Comedy",$D24="Comedy",$E24="Comedy",$F24="Comedy",$G24="Comedy"),1,0)</f>
        <v>1</v>
      </c>
      <c r="AA24" s="1">
        <f>IF(OR($B24="Drama",$C24="Drama",$D24="Drama",$E24="Drama",$F24="Drama",$G24="Drama"),1,0)</f>
        <v>0</v>
      </c>
      <c r="AB24" s="1">
        <f>IF(OR($B24="Documentary",$C24="Documentary",$D24="Documentary",$E24="Documentary",$F24="Documentary",$G24="Documentary"),1,0)</f>
        <v>0</v>
      </c>
      <c r="AC24" s="1">
        <f>IF(OR($B24="Romance",$C24="Romance",$D24="Romance",$E24="Romance",$F24="Romance",$G24="Romance"),1,0)</f>
        <v>1</v>
      </c>
      <c r="AD24" s="1">
        <f>IF(OR($B24="Family",$C24="Family",$D24="Family",$E24="Family",$F24="Family",$G24="Family"),1,0)</f>
        <v>0</v>
      </c>
      <c r="AE24" s="1">
        <f>IF($J24="PG",1,0)</f>
        <v>0</v>
      </c>
      <c r="AF24" s="1">
        <f>IF($J24="PG-13",1,0)</f>
        <v>1</v>
      </c>
      <c r="AG24" s="1">
        <f>IF($J24="R",1,0)</f>
        <v>0</v>
      </c>
      <c r="AH24" s="1">
        <f>IF($J24="Non-US",1,0)</f>
        <v>0</v>
      </c>
    </row>
    <row r="25" spans="1:34" x14ac:dyDescent="0.25">
      <c r="A25" s="4" t="s">
        <v>371</v>
      </c>
      <c r="B25" s="4" t="s">
        <v>13</v>
      </c>
      <c r="C25" s="4" t="s">
        <v>24</v>
      </c>
      <c r="D25" s="4" t="s">
        <v>38</v>
      </c>
      <c r="E25" s="4" t="s">
        <v>91</v>
      </c>
      <c r="F25" s="4"/>
      <c r="G25" s="4"/>
      <c r="H25" s="4" t="s">
        <v>370</v>
      </c>
      <c r="I25">
        <v>147</v>
      </c>
      <c r="J25" s="4" t="s">
        <v>12</v>
      </c>
      <c r="K25">
        <v>45000000</v>
      </c>
      <c r="L25" s="4" t="s">
        <v>35</v>
      </c>
      <c r="M25" s="4" t="s">
        <v>34</v>
      </c>
      <c r="N25">
        <v>19</v>
      </c>
      <c r="O25">
        <v>2653</v>
      </c>
      <c r="P25">
        <v>60740716</v>
      </c>
      <c r="Q25" s="3">
        <v>36742</v>
      </c>
      <c r="R25">
        <f>MONTH(Q25)</f>
        <v>8</v>
      </c>
      <c r="S25" s="2">
        <v>26414384</v>
      </c>
      <c r="T25" s="1">
        <f>I25</f>
        <v>147</v>
      </c>
      <c r="U25" s="1">
        <f>O25</f>
        <v>2653</v>
      </c>
      <c r="V25" s="1">
        <f>K25</f>
        <v>45000000</v>
      </c>
      <c r="W25" s="1">
        <f>IF(OR(R25=1,R25=12, R25=11),1,0)</f>
        <v>0</v>
      </c>
      <c r="X25" s="1">
        <f>IF(OR(R25=5, R25=6,R25=7),1,0)</f>
        <v>0</v>
      </c>
      <c r="Y25" s="1">
        <f>IF(OR(B25="Action",C25="Action", D25="Action",E25="Action",F25="Action",G25="Action"),1,0)</f>
        <v>0</v>
      </c>
      <c r="Z25" s="1">
        <f>IF(OR($B25="Comedy",$C25="Comedy",$D25="Comedy",$E25="Comedy",$F25="Comedy",$G25="Comedy"),1,0)</f>
        <v>1</v>
      </c>
      <c r="AA25" s="1">
        <f>IF(OR($B25="Drama",$C25="Drama",$D25="Drama",$E25="Drama",$F25="Drama",$G25="Drama"),1,0)</f>
        <v>1</v>
      </c>
      <c r="AB25" s="1">
        <f>IF(OR($B25="Documentary",$C25="Documentary",$D25="Documentary",$E25="Documentary",$F25="Documentary",$G25="Documentary"),1,0)</f>
        <v>0</v>
      </c>
      <c r="AC25" s="1">
        <f>IF(OR($B25="Romance",$C25="Romance",$D25="Romance",$E25="Romance",$F25="Romance",$G25="Romance"),1,0)</f>
        <v>1</v>
      </c>
      <c r="AD25" s="1">
        <f>IF(OR($B25="Family",$C25="Family",$D25="Family",$E25="Family",$F25="Family",$G25="Family"),1,0)</f>
        <v>0</v>
      </c>
      <c r="AE25" s="1">
        <f>IF($J25="PG",1,0)</f>
        <v>0</v>
      </c>
      <c r="AF25" s="1">
        <f>IF($J25="PG-13",1,0)</f>
        <v>1</v>
      </c>
      <c r="AG25" s="1">
        <f>IF($J25="R",1,0)</f>
        <v>0</v>
      </c>
      <c r="AH25" s="1">
        <f>IF($J25="Non-US",1,0)</f>
        <v>0</v>
      </c>
    </row>
    <row r="26" spans="1:34" x14ac:dyDescent="0.25">
      <c r="A26" s="4" t="s">
        <v>162</v>
      </c>
      <c r="B26" s="4" t="s">
        <v>13</v>
      </c>
      <c r="C26" s="4" t="s">
        <v>51</v>
      </c>
      <c r="D26" s="4"/>
      <c r="E26" s="4"/>
      <c r="F26" s="4"/>
      <c r="G26" s="4"/>
      <c r="H26" s="4" t="s">
        <v>93</v>
      </c>
      <c r="I26">
        <v>52</v>
      </c>
      <c r="J26" s="4" t="s">
        <v>2</v>
      </c>
      <c r="K26">
        <v>16000000</v>
      </c>
      <c r="L26" s="4" t="s">
        <v>161</v>
      </c>
      <c r="M26" s="4" t="s">
        <v>15</v>
      </c>
      <c r="N26">
        <v>10</v>
      </c>
      <c r="O26">
        <v>2656</v>
      </c>
      <c r="P26">
        <v>33320285</v>
      </c>
      <c r="Q26" s="3">
        <v>36952</v>
      </c>
      <c r="R26">
        <f>MONTH(Q26)</f>
        <v>3</v>
      </c>
      <c r="S26" s="2">
        <v>11366368</v>
      </c>
      <c r="T26" s="1">
        <f>I26</f>
        <v>52</v>
      </c>
      <c r="U26" s="1">
        <f>O26</f>
        <v>2656</v>
      </c>
      <c r="V26" s="1">
        <f>K26</f>
        <v>16000000</v>
      </c>
      <c r="W26" s="1">
        <f>IF(OR(R26=1,R26=12, R26=11),1,0)</f>
        <v>0</v>
      </c>
      <c r="X26" s="1">
        <f>IF(OR(R26=5, R26=6,R26=7),1,0)</f>
        <v>0</v>
      </c>
      <c r="Y26" s="1">
        <f>IF(OR(B26="Action",C26="Action", D26="Action",E26="Action",F26="Action",G26="Action"),1,0)</f>
        <v>0</v>
      </c>
      <c r="Z26" s="1">
        <f>IF(OR($B26="Comedy",$C26="Comedy",$D26="Comedy",$E26="Comedy",$F26="Comedy",$G26="Comedy"),1,0)</f>
        <v>1</v>
      </c>
      <c r="AA26" s="1">
        <f>IF(OR($B26="Drama",$C26="Drama",$D26="Drama",$E26="Drama",$F26="Drama",$G26="Drama"),1,0)</f>
        <v>0</v>
      </c>
      <c r="AB26" s="1">
        <f>IF(OR($B26="Documentary",$C26="Documentary",$D26="Documentary",$E26="Documentary",$F26="Documentary",$G26="Documentary"),1,0)</f>
        <v>0</v>
      </c>
      <c r="AC26" s="1">
        <f>IF(OR($B26="Romance",$C26="Romance",$D26="Romance",$E26="Romance",$F26="Romance",$G26="Romance"),1,0)</f>
        <v>0</v>
      </c>
      <c r="AD26" s="1">
        <f>IF(OR($B26="Family",$C26="Family",$D26="Family",$E26="Family",$F26="Family",$G26="Family"),1,0)</f>
        <v>1</v>
      </c>
      <c r="AE26" s="1">
        <f>IF($J26="PG",1,0)</f>
        <v>1</v>
      </c>
      <c r="AF26" s="1">
        <f>IF($J26="PG-13",1,0)</f>
        <v>0</v>
      </c>
      <c r="AG26" s="1">
        <f>IF($J26="R",1,0)</f>
        <v>0</v>
      </c>
      <c r="AH26" s="1">
        <f>IF($J26="Non-US",1,0)</f>
        <v>0</v>
      </c>
    </row>
    <row r="27" spans="1:34" x14ac:dyDescent="0.25">
      <c r="A27" s="4" t="s">
        <v>516</v>
      </c>
      <c r="B27" s="4" t="s">
        <v>13</v>
      </c>
      <c r="C27" s="4" t="s">
        <v>51</v>
      </c>
      <c r="D27" s="4" t="s">
        <v>5</v>
      </c>
      <c r="E27" s="4" t="s">
        <v>38</v>
      </c>
      <c r="F27" s="4"/>
      <c r="G27" s="4"/>
      <c r="H27" s="4" t="s">
        <v>32</v>
      </c>
      <c r="I27">
        <v>47</v>
      </c>
      <c r="J27" s="4" t="s">
        <v>2</v>
      </c>
      <c r="K27">
        <v>13000000</v>
      </c>
      <c r="L27" s="4" t="s">
        <v>515</v>
      </c>
      <c r="M27" s="4" t="s">
        <v>102</v>
      </c>
      <c r="N27">
        <v>15</v>
      </c>
      <c r="O27">
        <v>2664</v>
      </c>
      <c r="P27">
        <v>59967812</v>
      </c>
      <c r="Q27" s="3">
        <v>36567</v>
      </c>
      <c r="R27">
        <f>MONTH(Q27)</f>
        <v>2</v>
      </c>
      <c r="S27" s="2">
        <v>16659355</v>
      </c>
      <c r="T27" s="1">
        <f>I27</f>
        <v>47</v>
      </c>
      <c r="U27" s="1">
        <f>O27</f>
        <v>2664</v>
      </c>
      <c r="V27" s="1">
        <f>K27</f>
        <v>13000000</v>
      </c>
      <c r="W27" s="1">
        <f>IF(OR(R27=1,R27=12, R27=11),1,0)</f>
        <v>0</v>
      </c>
      <c r="X27" s="1">
        <f>IF(OR(R27=5, R27=6,R27=7),1,0)</f>
        <v>0</v>
      </c>
      <c r="Y27" s="1">
        <f>IF(OR(B27="Action",C27="Action", D27="Action",E27="Action",F27="Action",G27="Action"),1,0)</f>
        <v>0</v>
      </c>
      <c r="Z27" s="1">
        <f>IF(OR($B27="Comedy",$C27="Comedy",$D27="Comedy",$E27="Comedy",$F27="Comedy",$G27="Comedy"),1,0)</f>
        <v>1</v>
      </c>
      <c r="AA27" s="1">
        <f>IF(OR($B27="Drama",$C27="Drama",$D27="Drama",$E27="Drama",$F27="Drama",$G27="Drama"),1,0)</f>
        <v>0</v>
      </c>
      <c r="AB27" s="1">
        <f>IF(OR($B27="Documentary",$C27="Documentary",$D27="Documentary",$E27="Documentary",$F27="Documentary",$G27="Documentary"),1,0)</f>
        <v>0</v>
      </c>
      <c r="AC27" s="1">
        <f>IF(OR($B27="Romance",$C27="Romance",$D27="Romance",$E27="Romance",$F27="Romance",$G27="Romance"),1,0)</f>
        <v>1</v>
      </c>
      <c r="AD27" s="1">
        <f>IF(OR($B27="Family",$C27="Family",$D27="Family",$E27="Family",$F27="Family",$G27="Family"),1,0)</f>
        <v>1</v>
      </c>
      <c r="AE27" s="1">
        <f>IF($J27="PG",1,0)</f>
        <v>1</v>
      </c>
      <c r="AF27" s="1">
        <f>IF($J27="PG-13",1,0)</f>
        <v>0</v>
      </c>
      <c r="AG27" s="1">
        <f>IF($J27="R",1,0)</f>
        <v>0</v>
      </c>
      <c r="AH27" s="1">
        <f>IF($J27="Non-US",1,0)</f>
        <v>0</v>
      </c>
    </row>
    <row r="28" spans="1:34" x14ac:dyDescent="0.25">
      <c r="A28" s="4" t="s">
        <v>211</v>
      </c>
      <c r="B28" s="4" t="s">
        <v>13</v>
      </c>
      <c r="C28" s="4" t="s">
        <v>38</v>
      </c>
      <c r="D28" s="4" t="s">
        <v>20</v>
      </c>
      <c r="E28" s="4"/>
      <c r="F28" s="4"/>
      <c r="G28" s="4"/>
      <c r="H28" s="4" t="s">
        <v>210</v>
      </c>
      <c r="I28">
        <v>139</v>
      </c>
      <c r="J28" s="4" t="s">
        <v>12</v>
      </c>
      <c r="K28">
        <v>45000000</v>
      </c>
      <c r="L28" s="4" t="s">
        <v>209</v>
      </c>
      <c r="M28" s="4" t="s">
        <v>45</v>
      </c>
      <c r="N28">
        <v>20</v>
      </c>
      <c r="O28">
        <v>2668</v>
      </c>
      <c r="P28">
        <v>106768192</v>
      </c>
      <c r="Q28" s="3">
        <v>36882</v>
      </c>
      <c r="R28">
        <f>MONTH(Q28)</f>
        <v>12</v>
      </c>
      <c r="S28" s="2">
        <v>27205460</v>
      </c>
      <c r="T28" s="1">
        <f>I28</f>
        <v>139</v>
      </c>
      <c r="U28" s="1">
        <f>O28</f>
        <v>2668</v>
      </c>
      <c r="V28" s="1">
        <f>K28</f>
        <v>45000000</v>
      </c>
      <c r="W28" s="1">
        <f>IF(OR(R28=1,R28=12, R28=11),1,0)</f>
        <v>1</v>
      </c>
      <c r="X28" s="1">
        <f>IF(OR(R28=5, R28=6,R28=7),1,0)</f>
        <v>0</v>
      </c>
      <c r="Y28" s="1">
        <f>IF(OR(B28="Action",C28="Action", D28="Action",E28="Action",F28="Action",G28="Action"),1,0)</f>
        <v>0</v>
      </c>
      <c r="Z28" s="1">
        <f>IF(OR($B28="Comedy",$C28="Comedy",$D28="Comedy",$E28="Comedy",$F28="Comedy",$G28="Comedy"),1,0)</f>
        <v>1</v>
      </c>
      <c r="AA28" s="1">
        <f>IF(OR($B28="Drama",$C28="Drama",$D28="Drama",$E28="Drama",$F28="Drama",$G28="Drama"),1,0)</f>
        <v>0</v>
      </c>
      <c r="AB28" s="1">
        <f>IF(OR($B28="Documentary",$C28="Documentary",$D28="Documentary",$E28="Documentary",$F28="Documentary",$G28="Documentary"),1,0)</f>
        <v>0</v>
      </c>
      <c r="AC28" s="1">
        <f>IF(OR($B28="Romance",$C28="Romance",$D28="Romance",$E28="Romance",$F28="Romance",$G28="Romance"),1,0)</f>
        <v>1</v>
      </c>
      <c r="AD28" s="1">
        <f>IF(OR($B28="Family",$C28="Family",$D28="Family",$E28="Family",$F28="Family",$G28="Family"),1,0)</f>
        <v>0</v>
      </c>
      <c r="AE28" s="1">
        <f>IF($J28="PG",1,0)</f>
        <v>0</v>
      </c>
      <c r="AF28" s="1">
        <f>IF($J28="PG-13",1,0)</f>
        <v>1</v>
      </c>
      <c r="AG28" s="1">
        <f>IF($J28="R",1,0)</f>
        <v>0</v>
      </c>
      <c r="AH28" s="1">
        <f>IF($J28="Non-US",1,0)</f>
        <v>0</v>
      </c>
    </row>
    <row r="29" spans="1:34" x14ac:dyDescent="0.25">
      <c r="A29" s="4" t="s">
        <v>108</v>
      </c>
      <c r="B29" s="4" t="s">
        <v>8</v>
      </c>
      <c r="C29" s="4" t="s">
        <v>4</v>
      </c>
      <c r="D29" s="4" t="s">
        <v>5</v>
      </c>
      <c r="E29" s="4" t="s">
        <v>51</v>
      </c>
      <c r="F29" s="4" t="s">
        <v>6</v>
      </c>
      <c r="G29" s="4"/>
      <c r="H29" s="4"/>
      <c r="I29">
        <v>35</v>
      </c>
      <c r="J29" s="4" t="s">
        <v>107</v>
      </c>
      <c r="K29">
        <v>3000000</v>
      </c>
      <c r="L29" s="4" t="s">
        <v>106</v>
      </c>
      <c r="M29" s="4" t="s">
        <v>45</v>
      </c>
      <c r="N29">
        <v>7</v>
      </c>
      <c r="O29">
        <v>2675</v>
      </c>
      <c r="P29">
        <v>17025177</v>
      </c>
      <c r="Q29" s="3">
        <v>36987</v>
      </c>
      <c r="R29">
        <f>MONTH(Q29)</f>
        <v>4</v>
      </c>
      <c r="S29" s="2">
        <v>10245716</v>
      </c>
      <c r="T29" s="1">
        <f>I29</f>
        <v>35</v>
      </c>
      <c r="U29" s="1">
        <f>O29</f>
        <v>2675</v>
      </c>
      <c r="V29" s="1">
        <f>K29</f>
        <v>3000000</v>
      </c>
      <c r="W29" s="1">
        <f>IF(OR(R29=1,R29=12, R29=11),1,0)</f>
        <v>0</v>
      </c>
      <c r="X29" s="1">
        <f>IF(OR(R29=5, R29=6,R29=7),1,0)</f>
        <v>0</v>
      </c>
      <c r="Y29" s="1">
        <f>IF(OR(B29="Action",C29="Action", D29="Action",E29="Action",F29="Action",G29="Action"),1,0)</f>
        <v>1</v>
      </c>
      <c r="Z29" s="1">
        <f>IF(OR($B29="Comedy",$C29="Comedy",$D29="Comedy",$E29="Comedy",$F29="Comedy",$G29="Comedy"),1,0)</f>
        <v>0</v>
      </c>
      <c r="AA29" s="1">
        <f>IF(OR($B29="Drama",$C29="Drama",$D29="Drama",$E29="Drama",$F29="Drama",$G29="Drama"),1,0)</f>
        <v>0</v>
      </c>
      <c r="AB29" s="1">
        <f>IF(OR($B29="Documentary",$C29="Documentary",$D29="Documentary",$E29="Documentary",$F29="Documentary",$G29="Documentary"),1,0)</f>
        <v>0</v>
      </c>
      <c r="AC29" s="1">
        <f>IF(OR($B29="Romance",$C29="Romance",$D29="Romance",$E29="Romance",$F29="Romance",$G29="Romance"),1,0)</f>
        <v>0</v>
      </c>
      <c r="AD29" s="1">
        <f>IF(OR($B29="Family",$C29="Family",$D29="Family",$E29="Family",$F29="Family",$G29="Family"),1,0)</f>
        <v>1</v>
      </c>
      <c r="AE29" s="1">
        <f>IF($J29="PG",1,0)</f>
        <v>0</v>
      </c>
      <c r="AF29" s="1">
        <f>IF($J29="PG-13",1,0)</f>
        <v>0</v>
      </c>
      <c r="AG29" s="1">
        <f>IF($J29="R",1,0)</f>
        <v>0</v>
      </c>
      <c r="AH29" s="1">
        <f>IF($J29="Non-US",1,0)</f>
        <v>0</v>
      </c>
    </row>
    <row r="30" spans="1:34" x14ac:dyDescent="0.25">
      <c r="A30" s="4" t="s">
        <v>29</v>
      </c>
      <c r="B30" s="4" t="s">
        <v>13</v>
      </c>
      <c r="C30" s="4" t="s">
        <v>19</v>
      </c>
      <c r="D30" s="4"/>
      <c r="E30" s="4"/>
      <c r="F30" s="4"/>
      <c r="G30" s="4"/>
      <c r="H30" s="4"/>
      <c r="I30">
        <v>71</v>
      </c>
      <c r="J30" s="4" t="s">
        <v>12</v>
      </c>
      <c r="K30">
        <v>45000000</v>
      </c>
      <c r="L30" s="4" t="s">
        <v>28</v>
      </c>
      <c r="M30" s="4" t="s">
        <v>27</v>
      </c>
      <c r="N30">
        <v>10</v>
      </c>
      <c r="O30">
        <v>2675</v>
      </c>
      <c r="P30">
        <v>32129968</v>
      </c>
      <c r="Q30" s="3">
        <v>37043</v>
      </c>
      <c r="R30">
        <f>MONTH(Q30)</f>
        <v>6</v>
      </c>
      <c r="S30" s="2">
        <v>16921303</v>
      </c>
      <c r="T30" s="1">
        <f>I30</f>
        <v>71</v>
      </c>
      <c r="U30" s="1">
        <f>O30</f>
        <v>2675</v>
      </c>
      <c r="V30" s="1">
        <f>K30</f>
        <v>45000000</v>
      </c>
      <c r="W30" s="1">
        <f>IF(OR(R30=1,R30=12, R30=11),1,0)</f>
        <v>0</v>
      </c>
      <c r="X30" s="1">
        <f>IF(OR(R30=5, R30=6,R30=7),1,0)</f>
        <v>1</v>
      </c>
      <c r="Y30" s="1">
        <f>IF(OR(B30="Action",C30="Action", D30="Action",E30="Action",F30="Action",G30="Action"),1,0)</f>
        <v>0</v>
      </c>
      <c r="Z30" s="1">
        <f>IF(OR($B30="Comedy",$C30="Comedy",$D30="Comedy",$E30="Comedy",$F30="Comedy",$G30="Comedy"),1,0)</f>
        <v>1</v>
      </c>
      <c r="AA30" s="1">
        <f>IF(OR($B30="Drama",$C30="Drama",$D30="Drama",$E30="Drama",$F30="Drama",$G30="Drama"),1,0)</f>
        <v>0</v>
      </c>
      <c r="AB30" s="1">
        <f>IF(OR($B30="Documentary",$C30="Documentary",$D30="Documentary",$E30="Documentary",$F30="Documentary",$G30="Documentary"),1,0)</f>
        <v>0</v>
      </c>
      <c r="AC30" s="1">
        <f>IF(OR($B30="Romance",$C30="Romance",$D30="Romance",$E30="Romance",$F30="Romance",$G30="Romance"),1,0)</f>
        <v>0</v>
      </c>
      <c r="AD30" s="1">
        <f>IF(OR($B30="Family",$C30="Family",$D30="Family",$E30="Family",$F30="Family",$G30="Family"),1,0)</f>
        <v>0</v>
      </c>
      <c r="AE30" s="1">
        <f>IF($J30="PG",1,0)</f>
        <v>0</v>
      </c>
      <c r="AF30" s="1">
        <f>IF($J30="PG-13",1,0)</f>
        <v>1</v>
      </c>
      <c r="AG30" s="1">
        <f>IF($J30="R",1,0)</f>
        <v>0</v>
      </c>
      <c r="AH30" s="1">
        <f>IF($J30="Non-US",1,0)</f>
        <v>0</v>
      </c>
    </row>
    <row r="31" spans="1:34" x14ac:dyDescent="0.25">
      <c r="A31" s="4" t="s">
        <v>21</v>
      </c>
      <c r="B31" s="4" t="s">
        <v>4</v>
      </c>
      <c r="C31" s="4" t="s">
        <v>20</v>
      </c>
      <c r="D31" s="4" t="s">
        <v>19</v>
      </c>
      <c r="E31" s="4"/>
      <c r="F31" s="4"/>
      <c r="G31" s="4"/>
      <c r="H31" s="4" t="s">
        <v>18</v>
      </c>
      <c r="I31">
        <v>155</v>
      </c>
      <c r="J31" s="4" t="s">
        <v>17</v>
      </c>
      <c r="K31">
        <v>80000000</v>
      </c>
      <c r="L31" s="4" t="s">
        <v>16</v>
      </c>
      <c r="M31" s="4" t="s">
        <v>15</v>
      </c>
      <c r="N31">
        <v>12</v>
      </c>
      <c r="O31">
        <v>2678</v>
      </c>
      <c r="P31">
        <v>69735657</v>
      </c>
      <c r="Q31" s="3">
        <v>37050</v>
      </c>
      <c r="R31">
        <f>MONTH(Q31)</f>
        <v>6</v>
      </c>
      <c r="S31" s="2">
        <v>27053729</v>
      </c>
      <c r="T31" s="1">
        <f>I31</f>
        <v>155</v>
      </c>
      <c r="U31" s="1">
        <f>O31</f>
        <v>2678</v>
      </c>
      <c r="V31" s="1">
        <f>K31</f>
        <v>80000000</v>
      </c>
      <c r="W31" s="1">
        <f>IF(OR(R31=1,R31=12, R31=11),1,0)</f>
        <v>0</v>
      </c>
      <c r="X31" s="1">
        <f>IF(OR(R31=5, R31=6,R31=7),1,0)</f>
        <v>1</v>
      </c>
      <c r="Y31" s="1">
        <f>IF(OR(B31="Action",C31="Action", D31="Action",E31="Action",F31="Action",G31="Action"),1,0)</f>
        <v>1</v>
      </c>
      <c r="Z31" s="1">
        <f>IF(OR($B31="Comedy",$C31="Comedy",$D31="Comedy",$E31="Comedy",$F31="Comedy",$G31="Comedy"),1,0)</f>
        <v>0</v>
      </c>
      <c r="AA31" s="1">
        <f>IF(OR($B31="Drama",$C31="Drama",$D31="Drama",$E31="Drama",$F31="Drama",$G31="Drama"),1,0)</f>
        <v>0</v>
      </c>
      <c r="AB31" s="1">
        <f>IF(OR($B31="Documentary",$C31="Documentary",$D31="Documentary",$E31="Documentary",$F31="Documentary",$G31="Documentary"),1,0)</f>
        <v>0</v>
      </c>
      <c r="AC31" s="1">
        <f>IF(OR($B31="Romance",$C31="Romance",$D31="Romance",$E31="Romance",$F31="Romance",$G31="Romance"),1,0)</f>
        <v>0</v>
      </c>
      <c r="AD31" s="1">
        <f>IF(OR($B31="Family",$C31="Family",$D31="Family",$E31="Family",$F31="Family",$G31="Family"),1,0)</f>
        <v>0</v>
      </c>
      <c r="AE31" s="1">
        <f>IF($J31="PG",1,0)</f>
        <v>0</v>
      </c>
      <c r="AF31" s="1">
        <f>IF($J31="PG-13",1,0)</f>
        <v>0</v>
      </c>
      <c r="AG31" s="1">
        <f>IF($J31="R",1,0)</f>
        <v>1</v>
      </c>
      <c r="AH31" s="1">
        <f>IF($J31="Non-US",1,0)</f>
        <v>0</v>
      </c>
    </row>
    <row r="32" spans="1:34" x14ac:dyDescent="0.25">
      <c r="A32" s="4" t="s">
        <v>266</v>
      </c>
      <c r="B32" s="4" t="s">
        <v>7</v>
      </c>
      <c r="C32" s="4" t="s">
        <v>4</v>
      </c>
      <c r="D32" s="4" t="s">
        <v>20</v>
      </c>
      <c r="E32" s="4"/>
      <c r="F32" s="4"/>
      <c r="G32" s="4"/>
      <c r="H32" s="4" t="s">
        <v>93</v>
      </c>
      <c r="I32">
        <v>139</v>
      </c>
      <c r="J32" s="4" t="s">
        <v>12</v>
      </c>
      <c r="K32">
        <v>75000000</v>
      </c>
      <c r="L32" s="4" t="s">
        <v>265</v>
      </c>
      <c r="M32" s="4" t="s">
        <v>45</v>
      </c>
      <c r="N32">
        <v>9</v>
      </c>
      <c r="O32">
        <v>2703</v>
      </c>
      <c r="P32">
        <v>17442761</v>
      </c>
      <c r="Q32" s="3">
        <v>36840</v>
      </c>
      <c r="R32">
        <f>MONTH(Q32)</f>
        <v>11</v>
      </c>
      <c r="S32" s="2">
        <v>10698146</v>
      </c>
      <c r="T32" s="1">
        <f>I32</f>
        <v>139</v>
      </c>
      <c r="U32" s="1">
        <f>O32</f>
        <v>2703</v>
      </c>
      <c r="V32" s="1">
        <f>K32</f>
        <v>75000000</v>
      </c>
      <c r="W32" s="1">
        <f>IF(OR(R32=1,R32=12, R32=11),1,0)</f>
        <v>1</v>
      </c>
      <c r="X32" s="1">
        <f>IF(OR(R32=5, R32=6,R32=7),1,0)</f>
        <v>0</v>
      </c>
      <c r="Y32" s="1">
        <f>IF(OR(B32="Action",C32="Action", D32="Action",E32="Action",F32="Action",G32="Action"),1,0)</f>
        <v>1</v>
      </c>
      <c r="Z32" s="1">
        <f>IF(OR($B32="Comedy",$C32="Comedy",$D32="Comedy",$E32="Comedy",$F32="Comedy",$G32="Comedy"),1,0)</f>
        <v>0</v>
      </c>
      <c r="AA32" s="1">
        <f>IF(OR($B32="Drama",$C32="Drama",$D32="Drama",$E32="Drama",$F32="Drama",$G32="Drama"),1,0)</f>
        <v>0</v>
      </c>
      <c r="AB32" s="1">
        <f>IF(OR($B32="Documentary",$C32="Documentary",$D32="Documentary",$E32="Documentary",$F32="Documentary",$G32="Documentary"),1,0)</f>
        <v>0</v>
      </c>
      <c r="AC32" s="1">
        <f>IF(OR($B32="Romance",$C32="Romance",$D32="Romance",$E32="Romance",$F32="Romance",$G32="Romance"),1,0)</f>
        <v>0</v>
      </c>
      <c r="AD32" s="1">
        <f>IF(OR($B32="Family",$C32="Family",$D32="Family",$E32="Family",$F32="Family",$G32="Family"),1,0)</f>
        <v>0</v>
      </c>
      <c r="AE32" s="1">
        <f>IF($J32="PG",1,0)</f>
        <v>0</v>
      </c>
      <c r="AF32" s="1">
        <f>IF($J32="PG-13",1,0)</f>
        <v>1</v>
      </c>
      <c r="AG32" s="1">
        <f>IF($J32="R",1,0)</f>
        <v>0</v>
      </c>
      <c r="AH32" s="1">
        <f>IF($J32="Non-US",1,0)</f>
        <v>0</v>
      </c>
    </row>
    <row r="33" spans="1:34" x14ac:dyDescent="0.25">
      <c r="A33" s="4" t="s">
        <v>250</v>
      </c>
      <c r="B33" s="4" t="s">
        <v>13</v>
      </c>
      <c r="C33" s="4" t="s">
        <v>51</v>
      </c>
      <c r="D33" s="4"/>
      <c r="E33" s="4"/>
      <c r="F33" s="4"/>
      <c r="G33" s="4"/>
      <c r="H33" s="4" t="s">
        <v>249</v>
      </c>
      <c r="I33">
        <v>78</v>
      </c>
      <c r="J33" s="4" t="s">
        <v>107</v>
      </c>
      <c r="K33">
        <v>85000000</v>
      </c>
      <c r="L33" s="4" t="s">
        <v>1</v>
      </c>
      <c r="M33" s="4" t="s">
        <v>0</v>
      </c>
      <c r="N33">
        <v>20</v>
      </c>
      <c r="O33">
        <v>2704</v>
      </c>
      <c r="P33">
        <v>66856532</v>
      </c>
      <c r="Q33" s="3">
        <v>36852</v>
      </c>
      <c r="R33">
        <f>MONTH(Q33)</f>
        <v>11</v>
      </c>
      <c r="S33" s="2">
        <v>6352745</v>
      </c>
      <c r="T33" s="1">
        <f>I33</f>
        <v>78</v>
      </c>
      <c r="U33" s="1">
        <f>O33</f>
        <v>2704</v>
      </c>
      <c r="V33" s="1">
        <f>K33</f>
        <v>85000000</v>
      </c>
      <c r="W33" s="1">
        <f>IF(OR(R33=1,R33=12, R33=11),1,0)</f>
        <v>1</v>
      </c>
      <c r="X33" s="1">
        <f>IF(OR(R33=5, R33=6,R33=7),1,0)</f>
        <v>0</v>
      </c>
      <c r="Y33" s="1">
        <f>IF(OR(B33="Action",C33="Action", D33="Action",E33="Action",F33="Action",G33="Action"),1,0)</f>
        <v>0</v>
      </c>
      <c r="Z33" s="1">
        <f>IF(OR($B33="Comedy",$C33="Comedy",$D33="Comedy",$E33="Comedy",$F33="Comedy",$G33="Comedy"),1,0)</f>
        <v>1</v>
      </c>
      <c r="AA33" s="1">
        <f>IF(OR($B33="Drama",$C33="Drama",$D33="Drama",$E33="Drama",$F33="Drama",$G33="Drama"),1,0)</f>
        <v>0</v>
      </c>
      <c r="AB33" s="1">
        <f>IF(OR($B33="Documentary",$C33="Documentary",$D33="Documentary",$E33="Documentary",$F33="Documentary",$G33="Documentary"),1,0)</f>
        <v>0</v>
      </c>
      <c r="AC33" s="1">
        <f>IF(OR($B33="Romance",$C33="Romance",$D33="Romance",$E33="Romance",$F33="Romance",$G33="Romance"),1,0)</f>
        <v>0</v>
      </c>
      <c r="AD33" s="1">
        <f>IF(OR($B33="Family",$C33="Family",$D33="Family",$E33="Family",$F33="Family",$G33="Family"),1,0)</f>
        <v>1</v>
      </c>
      <c r="AE33" s="1">
        <f>IF($J33="PG",1,0)</f>
        <v>0</v>
      </c>
      <c r="AF33" s="1">
        <f>IF($J33="PG-13",1,0)</f>
        <v>0</v>
      </c>
      <c r="AG33" s="1">
        <f>IF($J33="R",1,0)</f>
        <v>0</v>
      </c>
      <c r="AH33" s="1">
        <f>IF($J33="Non-US",1,0)</f>
        <v>0</v>
      </c>
    </row>
    <row r="34" spans="1:34" x14ac:dyDescent="0.25">
      <c r="A34" s="4" t="s">
        <v>237</v>
      </c>
      <c r="B34" s="4" t="s">
        <v>4</v>
      </c>
      <c r="C34" s="4" t="s">
        <v>24</v>
      </c>
      <c r="D34" s="4" t="s">
        <v>20</v>
      </c>
      <c r="E34" s="4"/>
      <c r="F34" s="4"/>
      <c r="G34" s="4"/>
      <c r="H34" s="4" t="s">
        <v>236</v>
      </c>
      <c r="I34">
        <v>141</v>
      </c>
      <c r="J34" s="4" t="s">
        <v>17</v>
      </c>
      <c r="K34">
        <v>65000000</v>
      </c>
      <c r="L34" s="4" t="s">
        <v>235</v>
      </c>
      <c r="M34" s="4" t="s">
        <v>15</v>
      </c>
      <c r="N34">
        <v>10</v>
      </c>
      <c r="O34">
        <v>2705</v>
      </c>
      <c r="P34">
        <v>32508678</v>
      </c>
      <c r="Q34" s="3">
        <v>36868</v>
      </c>
      <c r="R34">
        <f>MONTH(Q34)</f>
        <v>12</v>
      </c>
      <c r="S34" s="2">
        <v>13388526</v>
      </c>
      <c r="T34" s="1">
        <f>I34</f>
        <v>141</v>
      </c>
      <c r="U34" s="1">
        <f>O34</f>
        <v>2705</v>
      </c>
      <c r="V34" s="1">
        <f>K34</f>
        <v>65000000</v>
      </c>
      <c r="W34" s="1">
        <f>IF(OR(R34=1,R34=12, R34=11),1,0)</f>
        <v>1</v>
      </c>
      <c r="X34" s="1">
        <f>IF(OR(R34=5, R34=6,R34=7),1,0)</f>
        <v>0</v>
      </c>
      <c r="Y34" s="1">
        <f>IF(OR(B34="Action",C34="Action", D34="Action",E34="Action",F34="Action",G34="Action"),1,0)</f>
        <v>1</v>
      </c>
      <c r="Z34" s="1">
        <f>IF(OR($B34="Comedy",$C34="Comedy",$D34="Comedy",$E34="Comedy",$F34="Comedy",$G34="Comedy"),1,0)</f>
        <v>0</v>
      </c>
      <c r="AA34" s="1">
        <f>IF(OR($B34="Drama",$C34="Drama",$D34="Drama",$E34="Drama",$F34="Drama",$G34="Drama"),1,0)</f>
        <v>1</v>
      </c>
      <c r="AB34" s="1">
        <f>IF(OR($B34="Documentary",$C34="Documentary",$D34="Documentary",$E34="Documentary",$F34="Documentary",$G34="Documentary"),1,0)</f>
        <v>0</v>
      </c>
      <c r="AC34" s="1">
        <f>IF(OR($B34="Romance",$C34="Romance",$D34="Romance",$E34="Romance",$F34="Romance",$G34="Romance"),1,0)</f>
        <v>0</v>
      </c>
      <c r="AD34" s="1">
        <f>IF(OR($B34="Family",$C34="Family",$D34="Family",$E34="Family",$F34="Family",$G34="Family"),1,0)</f>
        <v>0</v>
      </c>
      <c r="AE34" s="1">
        <f>IF($J34="PG",1,0)</f>
        <v>0</v>
      </c>
      <c r="AF34" s="1">
        <f>IF($J34="PG-13",1,0)</f>
        <v>0</v>
      </c>
      <c r="AG34" s="1">
        <f>IF($J34="R",1,0)</f>
        <v>1</v>
      </c>
      <c r="AH34" s="1">
        <f>IF($J34="Non-US",1,0)</f>
        <v>0</v>
      </c>
    </row>
    <row r="35" spans="1:34" x14ac:dyDescent="0.25">
      <c r="A35" s="4" t="s">
        <v>253</v>
      </c>
      <c r="B35" s="4" t="s">
        <v>24</v>
      </c>
      <c r="C35" s="4" t="s">
        <v>6</v>
      </c>
      <c r="D35" s="4" t="s">
        <v>20</v>
      </c>
      <c r="E35" s="4"/>
      <c r="F35" s="4"/>
      <c r="G35" s="4"/>
      <c r="H35" s="4" t="s">
        <v>119</v>
      </c>
      <c r="I35">
        <v>255</v>
      </c>
      <c r="J35" s="4" t="s">
        <v>12</v>
      </c>
      <c r="K35">
        <v>73200000</v>
      </c>
      <c r="L35" s="4" t="s">
        <v>252</v>
      </c>
      <c r="M35" s="4" t="s">
        <v>251</v>
      </c>
      <c r="N35">
        <v>17</v>
      </c>
      <c r="O35">
        <v>2708</v>
      </c>
      <c r="P35">
        <v>94875945</v>
      </c>
      <c r="Q35" s="3">
        <v>36852</v>
      </c>
      <c r="R35">
        <f>MONTH(Q35)</f>
        <v>11</v>
      </c>
      <c r="S35" s="2">
        <v>15679858</v>
      </c>
      <c r="T35" s="1">
        <f>I35</f>
        <v>255</v>
      </c>
      <c r="U35" s="1">
        <f>O35</f>
        <v>2708</v>
      </c>
      <c r="V35" s="1">
        <f>K35</f>
        <v>73200000</v>
      </c>
      <c r="W35" s="1">
        <f>IF(OR(R35=1,R35=12, R35=11),1,0)</f>
        <v>1</v>
      </c>
      <c r="X35" s="1">
        <f>IF(OR(R35=5, R35=6,R35=7),1,0)</f>
        <v>0</v>
      </c>
      <c r="Y35" s="1">
        <f>IF(OR(B35="Action",C35="Action", D35="Action",E35="Action",F35="Action",G35="Action"),1,0)</f>
        <v>0</v>
      </c>
      <c r="Z35" s="1">
        <f>IF(OR($B35="Comedy",$C35="Comedy",$D35="Comedy",$E35="Comedy",$F35="Comedy",$G35="Comedy"),1,0)</f>
        <v>0</v>
      </c>
      <c r="AA35" s="1">
        <f>IF(OR($B35="Drama",$C35="Drama",$D35="Drama",$E35="Drama",$F35="Drama",$G35="Drama"),1,0)</f>
        <v>1</v>
      </c>
      <c r="AB35" s="1">
        <f>IF(OR($B35="Documentary",$C35="Documentary",$D35="Documentary",$E35="Documentary",$F35="Documentary",$G35="Documentary"),1,0)</f>
        <v>0</v>
      </c>
      <c r="AC35" s="1">
        <f>IF(OR($B35="Romance",$C35="Romance",$D35="Romance",$E35="Romance",$F35="Romance",$G35="Romance"),1,0)</f>
        <v>0</v>
      </c>
      <c r="AD35" s="1">
        <f>IF(OR($B35="Family",$C35="Family",$D35="Family",$E35="Family",$F35="Family",$G35="Family"),1,0)</f>
        <v>0</v>
      </c>
      <c r="AE35" s="1">
        <f>IF($J35="PG",1,0)</f>
        <v>0</v>
      </c>
      <c r="AF35" s="1">
        <f>IF($J35="PG-13",1,0)</f>
        <v>1</v>
      </c>
      <c r="AG35" s="1">
        <f>IF($J35="R",1,0)</f>
        <v>0</v>
      </c>
      <c r="AH35" s="1">
        <f>IF($J35="Non-US",1,0)</f>
        <v>0</v>
      </c>
    </row>
    <row r="36" spans="1:34" x14ac:dyDescent="0.25">
      <c r="A36" s="4" t="s">
        <v>419</v>
      </c>
      <c r="B36" s="4" t="s">
        <v>4</v>
      </c>
      <c r="C36" s="4" t="s">
        <v>5</v>
      </c>
      <c r="D36" s="4" t="s">
        <v>13</v>
      </c>
      <c r="E36" s="4" t="s">
        <v>198</v>
      </c>
      <c r="F36" s="4"/>
      <c r="G36" s="4"/>
      <c r="H36" s="4" t="s">
        <v>69</v>
      </c>
      <c r="I36">
        <v>159</v>
      </c>
      <c r="J36" s="4" t="s">
        <v>12</v>
      </c>
      <c r="K36">
        <v>55000000</v>
      </c>
      <c r="L36" s="4" t="s">
        <v>418</v>
      </c>
      <c r="M36" s="4" t="s">
        <v>0</v>
      </c>
      <c r="N36">
        <v>17</v>
      </c>
      <c r="O36">
        <v>2711</v>
      </c>
      <c r="P36">
        <v>56857350</v>
      </c>
      <c r="Q36" s="3">
        <v>36672</v>
      </c>
      <c r="R36">
        <f>MONTH(Q36)</f>
        <v>5</v>
      </c>
      <c r="S36" s="2">
        <v>23266334</v>
      </c>
      <c r="T36" s="1">
        <f>I36</f>
        <v>159</v>
      </c>
      <c r="U36" s="1">
        <f>O36</f>
        <v>2711</v>
      </c>
      <c r="V36" s="1">
        <f>K36</f>
        <v>55000000</v>
      </c>
      <c r="W36" s="1">
        <f>IF(OR(R36=1,R36=12, R36=11),1,0)</f>
        <v>0</v>
      </c>
      <c r="X36" s="1">
        <f>IF(OR(R36=5, R36=6,R36=7),1,0)</f>
        <v>1</v>
      </c>
      <c r="Y36" s="1">
        <f>IF(OR(B36="Action",C36="Action", D36="Action",E36="Action",F36="Action",G36="Action"),1,0)</f>
        <v>1</v>
      </c>
      <c r="Z36" s="1">
        <f>IF(OR($B36="Comedy",$C36="Comedy",$D36="Comedy",$E36="Comedy",$F36="Comedy",$G36="Comedy"),1,0)</f>
        <v>1</v>
      </c>
      <c r="AA36" s="1">
        <f>IF(OR($B36="Drama",$C36="Drama",$D36="Drama",$E36="Drama",$F36="Drama",$G36="Drama"),1,0)</f>
        <v>0</v>
      </c>
      <c r="AB36" s="1">
        <f>IF(OR($B36="Documentary",$C36="Documentary",$D36="Documentary",$E36="Documentary",$F36="Documentary",$G36="Documentary"),1,0)</f>
        <v>0</v>
      </c>
      <c r="AC36" s="1">
        <f>IF(OR($B36="Romance",$C36="Romance",$D36="Romance",$E36="Romance",$F36="Romance",$G36="Romance"),1,0)</f>
        <v>0</v>
      </c>
      <c r="AD36" s="1">
        <f>IF(OR($B36="Family",$C36="Family",$D36="Family",$E36="Family",$F36="Family",$G36="Family"),1,0)</f>
        <v>0</v>
      </c>
      <c r="AE36" s="1">
        <f>IF($J36="PG",1,0)</f>
        <v>0</v>
      </c>
      <c r="AF36" s="1">
        <f>IF($J36="PG-13",1,0)</f>
        <v>1</v>
      </c>
      <c r="AG36" s="1">
        <f>IF($J36="R",1,0)</f>
        <v>0</v>
      </c>
      <c r="AH36" s="1">
        <f>IF($J36="Non-US",1,0)</f>
        <v>0</v>
      </c>
    </row>
    <row r="37" spans="1:34" x14ac:dyDescent="0.25">
      <c r="A37" s="4" t="s">
        <v>514</v>
      </c>
      <c r="B37" s="4" t="s">
        <v>8</v>
      </c>
      <c r="C37" s="4" t="s">
        <v>13</v>
      </c>
      <c r="D37" s="4" t="s">
        <v>51</v>
      </c>
      <c r="E37" s="4"/>
      <c r="F37" s="4"/>
      <c r="G37" s="4"/>
      <c r="H37" s="4" t="s">
        <v>32</v>
      </c>
      <c r="I37">
        <v>77</v>
      </c>
      <c r="J37" s="4" t="s">
        <v>107</v>
      </c>
      <c r="K37">
        <v>20000000</v>
      </c>
      <c r="L37" s="4" t="s">
        <v>172</v>
      </c>
      <c r="M37" s="4" t="s">
        <v>0</v>
      </c>
      <c r="N37">
        <v>23</v>
      </c>
      <c r="O37">
        <v>2723</v>
      </c>
      <c r="P37">
        <v>45554533</v>
      </c>
      <c r="Q37" s="3">
        <v>36567</v>
      </c>
      <c r="R37">
        <f>MONTH(Q37)</f>
        <v>2</v>
      </c>
      <c r="S37" s="2">
        <v>11795034</v>
      </c>
      <c r="T37" s="1">
        <f>I37</f>
        <v>77</v>
      </c>
      <c r="U37" s="1">
        <f>O37</f>
        <v>2723</v>
      </c>
      <c r="V37" s="1">
        <f>K37</f>
        <v>20000000</v>
      </c>
      <c r="W37" s="1">
        <f>IF(OR(R37=1,R37=12, R37=11),1,0)</f>
        <v>0</v>
      </c>
      <c r="X37" s="1">
        <f>IF(OR(R37=5, R37=6,R37=7),1,0)</f>
        <v>0</v>
      </c>
      <c r="Y37" s="1">
        <f>IF(OR(B37="Action",C37="Action", D37="Action",E37="Action",F37="Action",G37="Action"),1,0)</f>
        <v>0</v>
      </c>
      <c r="Z37" s="1">
        <f>IF(OR($B37="Comedy",$C37="Comedy",$D37="Comedy",$E37="Comedy",$F37="Comedy",$G37="Comedy"),1,0)</f>
        <v>1</v>
      </c>
      <c r="AA37" s="1">
        <f>IF(OR($B37="Drama",$C37="Drama",$D37="Drama",$E37="Drama",$F37="Drama",$G37="Drama"),1,0)</f>
        <v>0</v>
      </c>
      <c r="AB37" s="1">
        <f>IF(OR($B37="Documentary",$C37="Documentary",$D37="Documentary",$E37="Documentary",$F37="Documentary",$G37="Documentary"),1,0)</f>
        <v>0</v>
      </c>
      <c r="AC37" s="1">
        <f>IF(OR($B37="Romance",$C37="Romance",$D37="Romance",$E37="Romance",$F37="Romance",$G37="Romance"),1,0)</f>
        <v>0</v>
      </c>
      <c r="AD37" s="1">
        <f>IF(OR($B37="Family",$C37="Family",$D37="Family",$E37="Family",$F37="Family",$G37="Family"),1,0)</f>
        <v>1</v>
      </c>
      <c r="AE37" s="1">
        <f>IF($J37="PG",1,0)</f>
        <v>0</v>
      </c>
      <c r="AF37" s="1">
        <f>IF($J37="PG-13",1,0)</f>
        <v>0</v>
      </c>
      <c r="AG37" s="1">
        <f>IF($J37="R",1,0)</f>
        <v>0</v>
      </c>
      <c r="AH37" s="1">
        <f>IF($J37="Non-US",1,0)</f>
        <v>0</v>
      </c>
    </row>
    <row r="38" spans="1:34" x14ac:dyDescent="0.25">
      <c r="A38" s="4" t="s">
        <v>402</v>
      </c>
      <c r="B38" s="4" t="s">
        <v>8</v>
      </c>
      <c r="C38" s="4" t="s">
        <v>4</v>
      </c>
      <c r="D38" s="4" t="s">
        <v>7</v>
      </c>
      <c r="E38" s="4" t="s">
        <v>5</v>
      </c>
      <c r="F38" s="4"/>
      <c r="G38" s="4"/>
      <c r="H38" s="4" t="s">
        <v>401</v>
      </c>
      <c r="I38">
        <v>144</v>
      </c>
      <c r="J38" s="4" t="s">
        <v>2</v>
      </c>
      <c r="K38">
        <v>75000000</v>
      </c>
      <c r="L38" s="4" t="s">
        <v>133</v>
      </c>
      <c r="M38" s="4" t="s">
        <v>313</v>
      </c>
      <c r="N38">
        <v>8</v>
      </c>
      <c r="O38">
        <v>2734</v>
      </c>
      <c r="P38">
        <v>22597888</v>
      </c>
      <c r="Q38" s="3">
        <v>36693</v>
      </c>
      <c r="R38">
        <f>MONTH(Q38)</f>
        <v>6</v>
      </c>
      <c r="S38" s="2">
        <v>13156949</v>
      </c>
      <c r="T38" s="1">
        <f>I38</f>
        <v>144</v>
      </c>
      <c r="U38" s="1">
        <f>O38</f>
        <v>2734</v>
      </c>
      <c r="V38" s="1">
        <f>K38</f>
        <v>75000000</v>
      </c>
      <c r="W38" s="1">
        <f>IF(OR(R38=1,R38=12, R38=11),1,0)</f>
        <v>0</v>
      </c>
      <c r="X38" s="1">
        <f>IF(OR(R38=5, R38=6,R38=7),1,0)</f>
        <v>1</v>
      </c>
      <c r="Y38" s="1">
        <f>IF(OR(B38="Action",C38="Action", D38="Action",E38="Action",F38="Action",G38="Action"),1,0)</f>
        <v>1</v>
      </c>
      <c r="Z38" s="1">
        <f>IF(OR($B38="Comedy",$C38="Comedy",$D38="Comedy",$E38="Comedy",$F38="Comedy",$G38="Comedy"),1,0)</f>
        <v>0</v>
      </c>
      <c r="AA38" s="1">
        <f>IF(OR($B38="Drama",$C38="Drama",$D38="Drama",$E38="Drama",$F38="Drama",$G38="Drama"),1,0)</f>
        <v>0</v>
      </c>
      <c r="AB38" s="1">
        <f>IF(OR($B38="Documentary",$C38="Documentary",$D38="Documentary",$E38="Documentary",$F38="Documentary",$G38="Documentary"),1,0)</f>
        <v>0</v>
      </c>
      <c r="AC38" s="1">
        <f>IF(OR($B38="Romance",$C38="Romance",$D38="Romance",$E38="Romance",$F38="Romance",$G38="Romance"),1,0)</f>
        <v>0</v>
      </c>
      <c r="AD38" s="1">
        <f>IF(OR($B38="Family",$C38="Family",$D38="Family",$E38="Family",$F38="Family",$G38="Family"),1,0)</f>
        <v>0</v>
      </c>
      <c r="AE38" s="1">
        <f>IF($J38="PG",1,0)</f>
        <v>1</v>
      </c>
      <c r="AF38" s="1">
        <f>IF($J38="PG-13",1,0)</f>
        <v>0</v>
      </c>
      <c r="AG38" s="1">
        <f>IF($J38="R",1,0)</f>
        <v>0</v>
      </c>
      <c r="AH38" s="1">
        <f>IF($J38="Non-US",1,0)</f>
        <v>0</v>
      </c>
    </row>
    <row r="39" spans="1:34" x14ac:dyDescent="0.25">
      <c r="A39" s="4" t="s">
        <v>335</v>
      </c>
      <c r="B39" s="4" t="s">
        <v>19</v>
      </c>
      <c r="C39" s="4" t="s">
        <v>104</v>
      </c>
      <c r="D39" s="4" t="s">
        <v>20</v>
      </c>
      <c r="E39" s="4"/>
      <c r="F39" s="4"/>
      <c r="G39" s="4"/>
      <c r="H39" s="4" t="s">
        <v>93</v>
      </c>
      <c r="I39">
        <v>110</v>
      </c>
      <c r="J39" s="4" t="s">
        <v>17</v>
      </c>
      <c r="K39">
        <v>33000000</v>
      </c>
      <c r="L39" s="4" t="s">
        <v>334</v>
      </c>
      <c r="M39" s="4" t="s">
        <v>206</v>
      </c>
      <c r="N39">
        <v>8</v>
      </c>
      <c r="O39">
        <v>2742</v>
      </c>
      <c r="P39">
        <v>28946615</v>
      </c>
      <c r="Q39" s="3">
        <v>36777</v>
      </c>
      <c r="R39">
        <f>MONTH(Q39)</f>
        <v>9</v>
      </c>
      <c r="S39" s="2">
        <v>11571215</v>
      </c>
      <c r="T39" s="1">
        <f>I39</f>
        <v>110</v>
      </c>
      <c r="U39" s="1">
        <f>O39</f>
        <v>2742</v>
      </c>
      <c r="V39" s="1">
        <f>K39</f>
        <v>33000000</v>
      </c>
      <c r="W39" s="1">
        <f>IF(OR(R39=1,R39=12, R39=11),1,0)</f>
        <v>0</v>
      </c>
      <c r="X39" s="1">
        <f>IF(OR(R39=5, R39=6,R39=7),1,0)</f>
        <v>0</v>
      </c>
      <c r="Y39" s="1">
        <f>IF(OR(B39="Action",C39="Action", D39="Action",E39="Action",F39="Action",G39="Action"),1,0)</f>
        <v>0</v>
      </c>
      <c r="Z39" s="1">
        <f>IF(OR($B39="Comedy",$C39="Comedy",$D39="Comedy",$E39="Comedy",$F39="Comedy",$G39="Comedy"),1,0)</f>
        <v>0</v>
      </c>
      <c r="AA39" s="1">
        <f>IF(OR($B39="Drama",$C39="Drama",$D39="Drama",$E39="Drama",$F39="Drama",$G39="Drama"),1,0)</f>
        <v>0</v>
      </c>
      <c r="AB39" s="1">
        <f>IF(OR($B39="Documentary",$C39="Documentary",$D39="Documentary",$E39="Documentary",$F39="Documentary",$G39="Documentary"),1,0)</f>
        <v>0</v>
      </c>
      <c r="AC39" s="1">
        <f>IF(OR($B39="Romance",$C39="Romance",$D39="Romance",$E39="Romance",$F39="Romance",$G39="Romance"),1,0)</f>
        <v>0</v>
      </c>
      <c r="AD39" s="1">
        <f>IF(OR($B39="Family",$C39="Family",$D39="Family",$E39="Family",$F39="Family",$G39="Family"),1,0)</f>
        <v>0</v>
      </c>
      <c r="AE39" s="1">
        <f>IF($J39="PG",1,0)</f>
        <v>0</v>
      </c>
      <c r="AF39" s="1">
        <f>IF($J39="PG-13",1,0)</f>
        <v>0</v>
      </c>
      <c r="AG39" s="1">
        <f>IF($J39="R",1,0)</f>
        <v>1</v>
      </c>
      <c r="AH39" s="1">
        <f>IF($J39="Non-US",1,0)</f>
        <v>0</v>
      </c>
    </row>
    <row r="40" spans="1:34" x14ac:dyDescent="0.25">
      <c r="A40" s="4" t="s">
        <v>132</v>
      </c>
      <c r="B40" s="4" t="s">
        <v>13</v>
      </c>
      <c r="C40" s="4" t="s">
        <v>19</v>
      </c>
      <c r="D40" s="4" t="s">
        <v>38</v>
      </c>
      <c r="E40" s="4"/>
      <c r="F40" s="4"/>
      <c r="G40" s="4"/>
      <c r="H40" s="4" t="s">
        <v>93</v>
      </c>
      <c r="I40">
        <v>118</v>
      </c>
      <c r="J40" s="4" t="s">
        <v>12</v>
      </c>
      <c r="K40">
        <v>40000000</v>
      </c>
      <c r="L40" s="4" t="s">
        <v>131</v>
      </c>
      <c r="M40" s="4" t="s">
        <v>130</v>
      </c>
      <c r="N40">
        <v>9</v>
      </c>
      <c r="O40">
        <v>2750</v>
      </c>
      <c r="P40">
        <v>40209747</v>
      </c>
      <c r="Q40" s="3">
        <v>36973</v>
      </c>
      <c r="R40">
        <f>MONTH(Q40)</f>
        <v>3</v>
      </c>
      <c r="S40" s="2">
        <v>15337492</v>
      </c>
      <c r="T40" s="1">
        <f>I40</f>
        <v>118</v>
      </c>
      <c r="U40" s="1">
        <f>O40</f>
        <v>2750</v>
      </c>
      <c r="V40" s="1">
        <f>K40</f>
        <v>40000000</v>
      </c>
      <c r="W40" s="1">
        <f>IF(OR(R40=1,R40=12, R40=11),1,0)</f>
        <v>0</v>
      </c>
      <c r="X40" s="1">
        <f>IF(OR(R40=5, R40=6,R40=7),1,0)</f>
        <v>0</v>
      </c>
      <c r="Y40" s="1">
        <f>IF(OR(B40="Action",C40="Action", D40="Action",E40="Action",F40="Action",G40="Action"),1,0)</f>
        <v>0</v>
      </c>
      <c r="Z40" s="1">
        <f>IF(OR($B40="Comedy",$C40="Comedy",$D40="Comedy",$E40="Comedy",$F40="Comedy",$G40="Comedy"),1,0)</f>
        <v>1</v>
      </c>
      <c r="AA40" s="1">
        <f>IF(OR($B40="Drama",$C40="Drama",$D40="Drama",$E40="Drama",$F40="Drama",$G40="Drama"),1,0)</f>
        <v>0</v>
      </c>
      <c r="AB40" s="1">
        <f>IF(OR($B40="Documentary",$C40="Documentary",$D40="Documentary",$E40="Documentary",$F40="Documentary",$G40="Documentary"),1,0)</f>
        <v>0</v>
      </c>
      <c r="AC40" s="1">
        <f>IF(OR($B40="Romance",$C40="Romance",$D40="Romance",$E40="Romance",$F40="Romance",$G40="Romance"),1,0)</f>
        <v>1</v>
      </c>
      <c r="AD40" s="1">
        <f>IF(OR($B40="Family",$C40="Family",$D40="Family",$E40="Family",$F40="Family",$G40="Family"),1,0)</f>
        <v>0</v>
      </c>
      <c r="AE40" s="1">
        <f>IF($J40="PG",1,0)</f>
        <v>0</v>
      </c>
      <c r="AF40" s="1">
        <f>IF($J40="PG-13",1,0)</f>
        <v>1</v>
      </c>
      <c r="AG40" s="1">
        <f>IF($J40="R",1,0)</f>
        <v>0</v>
      </c>
      <c r="AH40" s="1">
        <f>IF($J40="Non-US",1,0)</f>
        <v>0</v>
      </c>
    </row>
    <row r="41" spans="1:34" x14ac:dyDescent="0.25">
      <c r="A41" s="4" t="s">
        <v>358</v>
      </c>
      <c r="B41" s="4" t="s">
        <v>13</v>
      </c>
      <c r="C41" s="4" t="s">
        <v>70</v>
      </c>
      <c r="D41" s="4"/>
      <c r="E41" s="4"/>
      <c r="F41" s="4"/>
      <c r="G41" s="4"/>
      <c r="H41" s="4"/>
      <c r="I41">
        <v>123</v>
      </c>
      <c r="J41" s="4" t="s">
        <v>12</v>
      </c>
      <c r="K41">
        <v>50000000</v>
      </c>
      <c r="L41" s="4" t="s">
        <v>289</v>
      </c>
      <c r="M41" s="4" t="s">
        <v>45</v>
      </c>
      <c r="N41">
        <v>12</v>
      </c>
      <c r="O41">
        <v>2754</v>
      </c>
      <c r="P41">
        <v>44698478</v>
      </c>
      <c r="Q41" s="3">
        <v>36749</v>
      </c>
      <c r="R41">
        <f>MONTH(Q41)</f>
        <v>8</v>
      </c>
      <c r="S41" s="2">
        <v>16191112</v>
      </c>
      <c r="T41" s="1">
        <f>I41</f>
        <v>123</v>
      </c>
      <c r="U41" s="1">
        <f>O41</f>
        <v>2754</v>
      </c>
      <c r="V41" s="1">
        <f>K41</f>
        <v>50000000</v>
      </c>
      <c r="W41" s="1">
        <f>IF(OR(R41=1,R41=12, R41=11),1,0)</f>
        <v>0</v>
      </c>
      <c r="X41" s="1">
        <f>IF(OR(R41=5, R41=6,R41=7),1,0)</f>
        <v>0</v>
      </c>
      <c r="Y41" s="1">
        <f>IF(OR(B41="Action",C41="Action", D41="Action",E41="Action",F41="Action",G41="Action"),1,0)</f>
        <v>0</v>
      </c>
      <c r="Z41" s="1">
        <f>IF(OR($B41="Comedy",$C41="Comedy",$D41="Comedy",$E41="Comedy",$F41="Comedy",$G41="Comedy"),1,0)</f>
        <v>1</v>
      </c>
      <c r="AA41" s="1">
        <f>IF(OR($B41="Drama",$C41="Drama",$D41="Drama",$E41="Drama",$F41="Drama",$G41="Drama"),1,0)</f>
        <v>0</v>
      </c>
      <c r="AB41" s="1">
        <f>IF(OR($B41="Documentary",$C41="Documentary",$D41="Documentary",$E41="Documentary",$F41="Documentary",$G41="Documentary"),1,0)</f>
        <v>0</v>
      </c>
      <c r="AC41" s="1">
        <f>IF(OR($B41="Romance",$C41="Romance",$D41="Romance",$E41="Romance",$F41="Romance",$G41="Romance"),1,0)</f>
        <v>0</v>
      </c>
      <c r="AD41" s="1">
        <f>IF(OR($B41="Family",$C41="Family",$D41="Family",$E41="Family",$F41="Family",$G41="Family"),1,0)</f>
        <v>0</v>
      </c>
      <c r="AE41" s="1">
        <f>IF($J41="PG",1,0)</f>
        <v>0</v>
      </c>
      <c r="AF41" s="1">
        <f>IF($J41="PG-13",1,0)</f>
        <v>1</v>
      </c>
      <c r="AG41" s="1">
        <f>IF($J41="R",1,0)</f>
        <v>0</v>
      </c>
      <c r="AH41" s="1">
        <f>IF($J41="Non-US",1,0)</f>
        <v>0</v>
      </c>
    </row>
    <row r="42" spans="1:34" x14ac:dyDescent="0.25">
      <c r="A42" s="4" t="s">
        <v>201</v>
      </c>
      <c r="B42" s="4" t="s">
        <v>5</v>
      </c>
      <c r="C42" s="4" t="s">
        <v>24</v>
      </c>
      <c r="D42" s="4"/>
      <c r="E42" s="4"/>
      <c r="F42" s="4"/>
      <c r="G42" s="4"/>
      <c r="H42" s="4" t="s">
        <v>200</v>
      </c>
      <c r="I42">
        <v>214</v>
      </c>
      <c r="J42" s="4" t="s">
        <v>12</v>
      </c>
      <c r="K42">
        <v>90000000</v>
      </c>
      <c r="L42" s="4" t="s">
        <v>133</v>
      </c>
      <c r="M42" s="4" t="s">
        <v>40</v>
      </c>
      <c r="N42">
        <v>24</v>
      </c>
      <c r="O42">
        <v>2774</v>
      </c>
      <c r="P42">
        <v>233533234</v>
      </c>
      <c r="Q42" s="3">
        <v>36882</v>
      </c>
      <c r="R42">
        <f>MONTH(Q42)</f>
        <v>12</v>
      </c>
      <c r="S42" s="2">
        <v>69650725</v>
      </c>
      <c r="T42" s="1">
        <f>I42</f>
        <v>214</v>
      </c>
      <c r="U42" s="1">
        <f>O42</f>
        <v>2774</v>
      </c>
      <c r="V42" s="1">
        <f>K42</f>
        <v>90000000</v>
      </c>
      <c r="W42" s="1">
        <f>IF(OR(R42=1,R42=12, R42=11),1,0)</f>
        <v>1</v>
      </c>
      <c r="X42" s="1">
        <f>IF(OR(R42=5, R42=6,R42=7),1,0)</f>
        <v>0</v>
      </c>
      <c r="Y42" s="1">
        <f>IF(OR(B42="Action",C42="Action", D42="Action",E42="Action",F42="Action",G42="Action"),1,0)</f>
        <v>0</v>
      </c>
      <c r="Z42" s="1">
        <f>IF(OR($B42="Comedy",$C42="Comedy",$D42="Comedy",$E42="Comedy",$F42="Comedy",$G42="Comedy"),1,0)</f>
        <v>0</v>
      </c>
      <c r="AA42" s="1">
        <f>IF(OR($B42="Drama",$C42="Drama",$D42="Drama",$E42="Drama",$F42="Drama",$G42="Drama"),1,0)</f>
        <v>1</v>
      </c>
      <c r="AB42" s="1">
        <f>IF(OR($B42="Documentary",$C42="Documentary",$D42="Documentary",$E42="Documentary",$F42="Documentary",$G42="Documentary"),1,0)</f>
        <v>0</v>
      </c>
      <c r="AC42" s="1">
        <f>IF(OR($B42="Romance",$C42="Romance",$D42="Romance",$E42="Romance",$F42="Romance",$G42="Romance"),1,0)</f>
        <v>0</v>
      </c>
      <c r="AD42" s="1">
        <f>IF(OR($B42="Family",$C42="Family",$D42="Family",$E42="Family",$F42="Family",$G42="Family"),1,0)</f>
        <v>0</v>
      </c>
      <c r="AE42" s="1">
        <f>IF($J42="PG",1,0)</f>
        <v>0</v>
      </c>
      <c r="AF42" s="1">
        <f>IF($J42="PG-13",1,0)</f>
        <v>1</v>
      </c>
      <c r="AG42" s="1">
        <f>IF($J42="R",1,0)</f>
        <v>0</v>
      </c>
      <c r="AH42" s="1">
        <f>IF($J42="Non-US",1,0)</f>
        <v>0</v>
      </c>
    </row>
    <row r="43" spans="1:34" x14ac:dyDescent="0.25">
      <c r="A43" s="4" t="s">
        <v>185</v>
      </c>
      <c r="B43" s="4" t="s">
        <v>13</v>
      </c>
      <c r="C43" s="4" t="s">
        <v>38</v>
      </c>
      <c r="D43" s="4"/>
      <c r="E43" s="4"/>
      <c r="F43" s="4"/>
      <c r="G43" s="4"/>
      <c r="H43" s="4" t="s">
        <v>47</v>
      </c>
      <c r="I43">
        <v>113</v>
      </c>
      <c r="J43" s="4" t="s">
        <v>12</v>
      </c>
      <c r="K43">
        <v>35000000</v>
      </c>
      <c r="L43" s="4" t="s">
        <v>53</v>
      </c>
      <c r="M43" s="4" t="s">
        <v>123</v>
      </c>
      <c r="N43">
        <v>13</v>
      </c>
      <c r="O43">
        <v>2785</v>
      </c>
      <c r="P43">
        <v>60360437</v>
      </c>
      <c r="Q43" s="3">
        <v>36917</v>
      </c>
      <c r="R43">
        <f>MONTH(Q43)</f>
        <v>1</v>
      </c>
      <c r="S43" s="2">
        <v>17158446</v>
      </c>
      <c r="T43" s="1">
        <f>I43</f>
        <v>113</v>
      </c>
      <c r="U43" s="1">
        <f>O43</f>
        <v>2785</v>
      </c>
      <c r="V43" s="1">
        <f>K43</f>
        <v>35000000</v>
      </c>
      <c r="W43" s="1">
        <f>IF(OR(R43=1,R43=12, R43=11),1,0)</f>
        <v>1</v>
      </c>
      <c r="X43" s="1">
        <f>IF(OR(R43=5, R43=6,R43=7),1,0)</f>
        <v>0</v>
      </c>
      <c r="Y43" s="1">
        <f>IF(OR(B43="Action",C43="Action", D43="Action",E43="Action",F43="Action",G43="Action"),1,0)</f>
        <v>0</v>
      </c>
      <c r="Z43" s="1">
        <f>IF(OR($B43="Comedy",$C43="Comedy",$D43="Comedy",$E43="Comedy",$F43="Comedy",$G43="Comedy"),1,0)</f>
        <v>1</v>
      </c>
      <c r="AA43" s="1">
        <f>IF(OR($B43="Drama",$C43="Drama",$D43="Drama",$E43="Drama",$F43="Drama",$G43="Drama"),1,0)</f>
        <v>0</v>
      </c>
      <c r="AB43" s="1">
        <f>IF(OR($B43="Documentary",$C43="Documentary",$D43="Documentary",$E43="Documentary",$F43="Documentary",$G43="Documentary"),1,0)</f>
        <v>0</v>
      </c>
      <c r="AC43" s="1">
        <f>IF(OR($B43="Romance",$C43="Romance",$D43="Romance",$E43="Romance",$F43="Romance",$G43="Romance"),1,0)</f>
        <v>1</v>
      </c>
      <c r="AD43" s="1">
        <f>IF(OR($B43="Family",$C43="Family",$D43="Family",$E43="Family",$F43="Family",$G43="Family"),1,0)</f>
        <v>0</v>
      </c>
      <c r="AE43" s="1">
        <f>IF($J43="PG",1,0)</f>
        <v>0</v>
      </c>
      <c r="AF43" s="1">
        <f>IF($J43="PG-13",1,0)</f>
        <v>1</v>
      </c>
      <c r="AG43" s="1">
        <f>IF($J43="R",1,0)</f>
        <v>0</v>
      </c>
      <c r="AH43" s="1">
        <f>IF($J43="Non-US",1,0)</f>
        <v>0</v>
      </c>
    </row>
    <row r="44" spans="1:34" x14ac:dyDescent="0.25">
      <c r="A44" s="4" t="s">
        <v>33</v>
      </c>
      <c r="B44" s="4" t="s">
        <v>13</v>
      </c>
      <c r="C44" s="4"/>
      <c r="D44" s="4"/>
      <c r="E44" s="4"/>
      <c r="F44" s="4"/>
      <c r="G44" s="4"/>
      <c r="H44" s="4" t="s">
        <v>32</v>
      </c>
      <c r="I44">
        <v>80</v>
      </c>
      <c r="J44" s="4" t="s">
        <v>12</v>
      </c>
      <c r="K44">
        <v>22000000</v>
      </c>
      <c r="L44" s="4" t="s">
        <v>31</v>
      </c>
      <c r="M44" s="4" t="s">
        <v>30</v>
      </c>
      <c r="N44">
        <v>12</v>
      </c>
      <c r="O44">
        <v>2788</v>
      </c>
      <c r="P44">
        <v>55714938</v>
      </c>
      <c r="Q44" s="3">
        <v>37043</v>
      </c>
      <c r="R44">
        <f>MONTH(Q44)</f>
        <v>6</v>
      </c>
      <c r="S44" s="2">
        <v>26043463</v>
      </c>
      <c r="T44" s="1">
        <f>I44</f>
        <v>80</v>
      </c>
      <c r="U44" s="1">
        <f>O44</f>
        <v>2788</v>
      </c>
      <c r="V44" s="1">
        <f>K44</f>
        <v>22000000</v>
      </c>
      <c r="W44" s="1">
        <f>IF(OR(R44=1,R44=12, R44=11),1,0)</f>
        <v>0</v>
      </c>
      <c r="X44" s="1">
        <f>IF(OR(R44=5, R44=6,R44=7),1,0)</f>
        <v>1</v>
      </c>
      <c r="Y44" s="1">
        <f>IF(OR(B44="Action",C44="Action", D44="Action",E44="Action",F44="Action",G44="Action"),1,0)</f>
        <v>0</v>
      </c>
      <c r="Z44" s="1">
        <f>IF(OR($B44="Comedy",$C44="Comedy",$D44="Comedy",$E44="Comedy",$F44="Comedy",$G44="Comedy"),1,0)</f>
        <v>1</v>
      </c>
      <c r="AA44" s="1">
        <f>IF(OR($B44="Drama",$C44="Drama",$D44="Drama",$E44="Drama",$F44="Drama",$G44="Drama"),1,0)</f>
        <v>0</v>
      </c>
      <c r="AB44" s="1">
        <f>IF(OR($B44="Documentary",$C44="Documentary",$D44="Documentary",$E44="Documentary",$F44="Documentary",$G44="Documentary"),1,0)</f>
        <v>0</v>
      </c>
      <c r="AC44" s="1">
        <f>IF(OR($B44="Romance",$C44="Romance",$D44="Romance",$E44="Romance",$F44="Romance",$G44="Romance"),1,0)</f>
        <v>0</v>
      </c>
      <c r="AD44" s="1">
        <f>IF(OR($B44="Family",$C44="Family",$D44="Family",$E44="Family",$F44="Family",$G44="Family"),1,0)</f>
        <v>0</v>
      </c>
      <c r="AE44" s="1">
        <f>IF($J44="PG",1,0)</f>
        <v>0</v>
      </c>
      <c r="AF44" s="1">
        <f>IF($J44="PG-13",1,0)</f>
        <v>1</v>
      </c>
      <c r="AG44" s="1">
        <f>IF($J44="R",1,0)</f>
        <v>0</v>
      </c>
      <c r="AH44" s="1">
        <f>IF($J44="Non-US",1,0)</f>
        <v>0</v>
      </c>
    </row>
    <row r="45" spans="1:34" x14ac:dyDescent="0.25">
      <c r="A45" s="4" t="s">
        <v>222</v>
      </c>
      <c r="B45" s="4" t="s">
        <v>8</v>
      </c>
      <c r="C45" s="4" t="s">
        <v>5</v>
      </c>
      <c r="D45" s="4" t="s">
        <v>13</v>
      </c>
      <c r="E45" s="4" t="s">
        <v>51</v>
      </c>
      <c r="F45" s="4" t="s">
        <v>6</v>
      </c>
      <c r="G45" s="4"/>
      <c r="H45" s="4" t="s">
        <v>221</v>
      </c>
      <c r="I45">
        <v>122</v>
      </c>
      <c r="J45" s="4" t="s">
        <v>107</v>
      </c>
      <c r="K45">
        <v>100000000</v>
      </c>
      <c r="L45" s="4" t="s">
        <v>1</v>
      </c>
      <c r="M45" s="4" t="s">
        <v>0</v>
      </c>
      <c r="N45">
        <v>22</v>
      </c>
      <c r="O45">
        <v>2801</v>
      </c>
      <c r="P45">
        <v>89190805</v>
      </c>
      <c r="Q45" s="3">
        <v>36875</v>
      </c>
      <c r="R45">
        <f>MONTH(Q45)</f>
        <v>12</v>
      </c>
      <c r="S45" s="2">
        <v>14640910</v>
      </c>
      <c r="T45" s="1">
        <f>I45</f>
        <v>122</v>
      </c>
      <c r="U45" s="1">
        <f>O45</f>
        <v>2801</v>
      </c>
      <c r="V45" s="1">
        <f>K45</f>
        <v>100000000</v>
      </c>
      <c r="W45" s="1">
        <f>IF(OR(R45=1,R45=12, R45=11),1,0)</f>
        <v>1</v>
      </c>
      <c r="X45" s="1">
        <f>IF(OR(R45=5, R45=6,R45=7),1,0)</f>
        <v>0</v>
      </c>
      <c r="Y45" s="1">
        <f>IF(OR(B45="Action",C45="Action", D45="Action",E45="Action",F45="Action",G45="Action"),1,0)</f>
        <v>0</v>
      </c>
      <c r="Z45" s="1">
        <f>IF(OR($B45="Comedy",$C45="Comedy",$D45="Comedy",$E45="Comedy",$F45="Comedy",$G45="Comedy"),1,0)</f>
        <v>1</v>
      </c>
      <c r="AA45" s="1">
        <f>IF(OR($B45="Drama",$C45="Drama",$D45="Drama",$E45="Drama",$F45="Drama",$G45="Drama"),1,0)</f>
        <v>0</v>
      </c>
      <c r="AB45" s="1">
        <f>IF(OR($B45="Documentary",$C45="Documentary",$D45="Documentary",$E45="Documentary",$F45="Documentary",$G45="Documentary"),1,0)</f>
        <v>0</v>
      </c>
      <c r="AC45" s="1">
        <f>IF(OR($B45="Romance",$C45="Romance",$D45="Romance",$E45="Romance",$F45="Romance",$G45="Romance"),1,0)</f>
        <v>0</v>
      </c>
      <c r="AD45" s="1">
        <f>IF(OR($B45="Family",$C45="Family",$D45="Family",$E45="Family",$F45="Family",$G45="Family"),1,0)</f>
        <v>1</v>
      </c>
      <c r="AE45" s="1">
        <f>IF($J45="PG",1,0)</f>
        <v>0</v>
      </c>
      <c r="AF45" s="1">
        <f>IF($J45="PG-13",1,0)</f>
        <v>0</v>
      </c>
      <c r="AG45" s="1">
        <f>IF($J45="R",1,0)</f>
        <v>0</v>
      </c>
      <c r="AH45" s="1">
        <f>IF($J45="Non-US",1,0)</f>
        <v>0</v>
      </c>
    </row>
    <row r="46" spans="1:34" x14ac:dyDescent="0.25">
      <c r="A46" s="4" t="s">
        <v>417</v>
      </c>
      <c r="B46" s="4" t="s">
        <v>4</v>
      </c>
      <c r="C46" s="4" t="s">
        <v>13</v>
      </c>
      <c r="D46" s="4" t="s">
        <v>19</v>
      </c>
      <c r="E46" s="4"/>
      <c r="F46" s="4"/>
      <c r="G46" s="4"/>
      <c r="H46" s="4" t="s">
        <v>416</v>
      </c>
      <c r="I46">
        <v>108</v>
      </c>
      <c r="J46" s="4" t="s">
        <v>12</v>
      </c>
      <c r="K46">
        <v>30000000</v>
      </c>
      <c r="L46" s="4" t="s">
        <v>133</v>
      </c>
      <c r="M46" s="4" t="s">
        <v>40</v>
      </c>
      <c r="N46">
        <v>21</v>
      </c>
      <c r="O46">
        <v>2802</v>
      </c>
      <c r="P46">
        <v>117493041</v>
      </c>
      <c r="Q46" s="3">
        <v>36679</v>
      </c>
      <c r="R46">
        <f>MONTH(Q46)</f>
        <v>6</v>
      </c>
      <c r="S46" s="2">
        <v>35201233</v>
      </c>
      <c r="T46" s="1">
        <f>I46</f>
        <v>108</v>
      </c>
      <c r="U46" s="1">
        <f>O46</f>
        <v>2802</v>
      </c>
      <c r="V46" s="1">
        <f>K46</f>
        <v>30000000</v>
      </c>
      <c r="W46" s="1">
        <f>IF(OR(R46=1,R46=12, R46=11),1,0)</f>
        <v>0</v>
      </c>
      <c r="X46" s="1">
        <f>IF(OR(R46=5, R46=6,R46=7),1,0)</f>
        <v>1</v>
      </c>
      <c r="Y46" s="1">
        <f>IF(OR(B46="Action",C46="Action", D46="Action",E46="Action",F46="Action",G46="Action"),1,0)</f>
        <v>1</v>
      </c>
      <c r="Z46" s="1">
        <f>IF(OR($B46="Comedy",$C46="Comedy",$D46="Comedy",$E46="Comedy",$F46="Comedy",$G46="Comedy"),1,0)</f>
        <v>1</v>
      </c>
      <c r="AA46" s="1">
        <f>IF(OR($B46="Drama",$C46="Drama",$D46="Drama",$E46="Drama",$F46="Drama",$G46="Drama"),1,0)</f>
        <v>0</v>
      </c>
      <c r="AB46" s="1">
        <f>IF(OR($B46="Documentary",$C46="Documentary",$D46="Documentary",$E46="Documentary",$F46="Documentary",$G46="Documentary"),1,0)</f>
        <v>0</v>
      </c>
      <c r="AC46" s="1">
        <f>IF(OR($B46="Romance",$C46="Romance",$D46="Romance",$E46="Romance",$F46="Romance",$G46="Romance"),1,0)</f>
        <v>0</v>
      </c>
      <c r="AD46" s="1">
        <f>IF(OR($B46="Family",$C46="Family",$D46="Family",$E46="Family",$F46="Family",$G46="Family"),1,0)</f>
        <v>0</v>
      </c>
      <c r="AE46" s="1">
        <f>IF($J46="PG",1,0)</f>
        <v>0</v>
      </c>
      <c r="AF46" s="1">
        <f>IF($J46="PG-13",1,0)</f>
        <v>1</v>
      </c>
      <c r="AG46" s="1">
        <f>IF($J46="R",1,0)</f>
        <v>0</v>
      </c>
      <c r="AH46" s="1">
        <f>IF($J46="Non-US",1,0)</f>
        <v>0</v>
      </c>
    </row>
    <row r="47" spans="1:34" x14ac:dyDescent="0.25">
      <c r="A47" s="4" t="s">
        <v>369</v>
      </c>
      <c r="B47" s="4" t="s">
        <v>5</v>
      </c>
      <c r="C47" s="4" t="s">
        <v>13</v>
      </c>
      <c r="D47" s="4" t="s">
        <v>24</v>
      </c>
      <c r="E47" s="4" t="s">
        <v>7</v>
      </c>
      <c r="F47" s="4"/>
      <c r="G47" s="4"/>
      <c r="H47" s="4" t="s">
        <v>283</v>
      </c>
      <c r="I47">
        <v>170</v>
      </c>
      <c r="J47" s="4" t="s">
        <v>12</v>
      </c>
      <c r="K47">
        <v>65000000</v>
      </c>
      <c r="L47" s="4" t="s">
        <v>368</v>
      </c>
      <c r="M47" s="4" t="s">
        <v>45</v>
      </c>
      <c r="N47">
        <v>16</v>
      </c>
      <c r="O47">
        <v>2805</v>
      </c>
      <c r="P47">
        <v>90399701</v>
      </c>
      <c r="Q47" s="3">
        <v>36742</v>
      </c>
      <c r="R47">
        <f>MONTH(Q47)</f>
        <v>8</v>
      </c>
      <c r="S47" s="2">
        <v>26007523</v>
      </c>
      <c r="T47" s="1">
        <f>I47</f>
        <v>170</v>
      </c>
      <c r="U47" s="1">
        <f>O47</f>
        <v>2805</v>
      </c>
      <c r="V47" s="1">
        <f>K47</f>
        <v>65000000</v>
      </c>
      <c r="W47" s="1">
        <f>IF(OR(R47=1,R47=12, R47=11),1,0)</f>
        <v>0</v>
      </c>
      <c r="X47" s="1">
        <f>IF(OR(R47=5, R47=6,R47=7),1,0)</f>
        <v>0</v>
      </c>
      <c r="Y47" s="1">
        <f>IF(OR(B47="Action",C47="Action", D47="Action",E47="Action",F47="Action",G47="Action"),1,0)</f>
        <v>0</v>
      </c>
      <c r="Z47" s="1">
        <f>IF(OR($B47="Comedy",$C47="Comedy",$D47="Comedy",$E47="Comedy",$F47="Comedy",$G47="Comedy"),1,0)</f>
        <v>1</v>
      </c>
      <c r="AA47" s="1">
        <f>IF(OR($B47="Drama",$C47="Drama",$D47="Drama",$E47="Drama",$F47="Drama",$G47="Drama"),1,0)</f>
        <v>1</v>
      </c>
      <c r="AB47" s="1">
        <f>IF(OR($B47="Documentary",$C47="Documentary",$D47="Documentary",$E47="Documentary",$F47="Documentary",$G47="Documentary"),1,0)</f>
        <v>0</v>
      </c>
      <c r="AC47" s="1">
        <f>IF(OR($B47="Romance",$C47="Romance",$D47="Romance",$E47="Romance",$F47="Romance",$G47="Romance"),1,0)</f>
        <v>0</v>
      </c>
      <c r="AD47" s="1">
        <f>IF(OR($B47="Family",$C47="Family",$D47="Family",$E47="Family",$F47="Family",$G47="Family"),1,0)</f>
        <v>0</v>
      </c>
      <c r="AE47" s="1">
        <f>IF($J47="PG",1,0)</f>
        <v>0</v>
      </c>
      <c r="AF47" s="1">
        <f>IF($J47="PG-13",1,0)</f>
        <v>1</v>
      </c>
      <c r="AG47" s="1">
        <f>IF($J47="R",1,0)</f>
        <v>0</v>
      </c>
      <c r="AH47" s="1">
        <f>IF($J47="Non-US",1,0)</f>
        <v>0</v>
      </c>
    </row>
    <row r="48" spans="1:34" x14ac:dyDescent="0.25">
      <c r="A48" s="4" t="s">
        <v>375</v>
      </c>
      <c r="B48" s="4" t="s">
        <v>60</v>
      </c>
      <c r="C48" s="4" t="s">
        <v>104</v>
      </c>
      <c r="D48" s="4" t="s">
        <v>20</v>
      </c>
      <c r="E48" s="4" t="s">
        <v>24</v>
      </c>
      <c r="F48" s="4"/>
      <c r="G48" s="4"/>
      <c r="H48" s="4" t="s">
        <v>207</v>
      </c>
      <c r="I48">
        <v>200</v>
      </c>
      <c r="J48" s="4" t="s">
        <v>12</v>
      </c>
      <c r="K48">
        <v>90000000</v>
      </c>
      <c r="L48" s="4" t="s">
        <v>133</v>
      </c>
      <c r="M48" s="4" t="s">
        <v>10</v>
      </c>
      <c r="N48">
        <v>28</v>
      </c>
      <c r="O48">
        <v>2813</v>
      </c>
      <c r="P48">
        <v>155464351</v>
      </c>
      <c r="Q48" s="3">
        <v>36728</v>
      </c>
      <c r="R48">
        <f>MONTH(Q48)</f>
        <v>7</v>
      </c>
      <c r="S48" s="2">
        <v>46488736</v>
      </c>
      <c r="T48" s="1">
        <f>I48</f>
        <v>200</v>
      </c>
      <c r="U48" s="1">
        <f>O48</f>
        <v>2813</v>
      </c>
      <c r="V48" s="1">
        <f>K48</f>
        <v>90000000</v>
      </c>
      <c r="W48" s="1">
        <f>IF(OR(R48=1,R48=12, R48=11),1,0)</f>
        <v>0</v>
      </c>
      <c r="X48" s="1">
        <f>IF(OR(R48=5, R48=6,R48=7),1,0)</f>
        <v>1</v>
      </c>
      <c r="Y48" s="1">
        <f>IF(OR(B48="Action",C48="Action", D48="Action",E48="Action",F48="Action",G48="Action"),1,0)</f>
        <v>0</v>
      </c>
      <c r="Z48" s="1">
        <f>IF(OR($B48="Comedy",$C48="Comedy",$D48="Comedy",$E48="Comedy",$F48="Comedy",$G48="Comedy"),1,0)</f>
        <v>0</v>
      </c>
      <c r="AA48" s="1">
        <f>IF(OR($B48="Drama",$C48="Drama",$D48="Drama",$E48="Drama",$F48="Drama",$G48="Drama"),1,0)</f>
        <v>1</v>
      </c>
      <c r="AB48" s="1">
        <f>IF(OR($B48="Documentary",$C48="Documentary",$D48="Documentary",$E48="Documentary",$F48="Documentary",$G48="Documentary"),1,0)</f>
        <v>0</v>
      </c>
      <c r="AC48" s="1">
        <f>IF(OR($B48="Romance",$C48="Romance",$D48="Romance",$E48="Romance",$F48="Romance",$G48="Romance"),1,0)</f>
        <v>0</v>
      </c>
      <c r="AD48" s="1">
        <f>IF(OR($B48="Family",$C48="Family",$D48="Family",$E48="Family",$F48="Family",$G48="Family"),1,0)</f>
        <v>0</v>
      </c>
      <c r="AE48" s="1">
        <f>IF($J48="PG",1,0)</f>
        <v>0</v>
      </c>
      <c r="AF48" s="1">
        <f>IF($J48="PG-13",1,0)</f>
        <v>1</v>
      </c>
      <c r="AG48" s="1">
        <f>IF($J48="R",1,0)</f>
        <v>0</v>
      </c>
      <c r="AH48" s="1">
        <f>IF($J48="Non-US",1,0)</f>
        <v>0</v>
      </c>
    </row>
    <row r="49" spans="1:34" x14ac:dyDescent="0.25">
      <c r="A49" s="4" t="s">
        <v>142</v>
      </c>
      <c r="B49" s="4" t="s">
        <v>4</v>
      </c>
      <c r="C49" s="4" t="s">
        <v>19</v>
      </c>
      <c r="D49" s="4" t="s">
        <v>24</v>
      </c>
      <c r="E49" s="4" t="s">
        <v>20</v>
      </c>
      <c r="F49" s="4"/>
      <c r="G49" s="4"/>
      <c r="H49" s="4" t="s">
        <v>81</v>
      </c>
      <c r="I49">
        <v>95</v>
      </c>
      <c r="J49" s="4" t="s">
        <v>17</v>
      </c>
      <c r="K49">
        <v>33000000</v>
      </c>
      <c r="L49" s="4" t="s">
        <v>141</v>
      </c>
      <c r="M49" s="4" t="s">
        <v>45</v>
      </c>
      <c r="N49">
        <v>11</v>
      </c>
      <c r="O49">
        <v>2830</v>
      </c>
      <c r="P49">
        <v>51710921</v>
      </c>
      <c r="Q49" s="3">
        <v>36966</v>
      </c>
      <c r="R49">
        <f>MONTH(Q49)</f>
        <v>3</v>
      </c>
      <c r="S49" s="2">
        <v>23421257</v>
      </c>
      <c r="T49" s="1">
        <f>I49</f>
        <v>95</v>
      </c>
      <c r="U49" s="1">
        <f>O49</f>
        <v>2830</v>
      </c>
      <c r="V49" s="1">
        <f>K49</f>
        <v>33000000</v>
      </c>
      <c r="W49" s="1">
        <f>IF(OR(R49=1,R49=12, R49=11),1,0)</f>
        <v>0</v>
      </c>
      <c r="X49" s="1">
        <f>IF(OR(R49=5, R49=6,R49=7),1,0)</f>
        <v>0</v>
      </c>
      <c r="Y49" s="1">
        <f>IF(OR(B49="Action",C49="Action", D49="Action",E49="Action",F49="Action",G49="Action"),1,0)</f>
        <v>1</v>
      </c>
      <c r="Z49" s="1">
        <f>IF(OR($B49="Comedy",$C49="Comedy",$D49="Comedy",$E49="Comedy",$F49="Comedy",$G49="Comedy"),1,0)</f>
        <v>0</v>
      </c>
      <c r="AA49" s="1">
        <f>IF(OR($B49="Drama",$C49="Drama",$D49="Drama",$E49="Drama",$F49="Drama",$G49="Drama"),1,0)</f>
        <v>1</v>
      </c>
      <c r="AB49" s="1">
        <f>IF(OR($B49="Documentary",$C49="Documentary",$D49="Documentary",$E49="Documentary",$F49="Documentary",$G49="Documentary"),1,0)</f>
        <v>0</v>
      </c>
      <c r="AC49" s="1">
        <f>IF(OR($B49="Romance",$C49="Romance",$D49="Romance",$E49="Romance",$F49="Romance",$G49="Romance"),1,0)</f>
        <v>0</v>
      </c>
      <c r="AD49" s="1">
        <f>IF(OR($B49="Family",$C49="Family",$D49="Family",$E49="Family",$F49="Family",$G49="Family"),1,0)</f>
        <v>0</v>
      </c>
      <c r="AE49" s="1">
        <f>IF($J49="PG",1,0)</f>
        <v>0</v>
      </c>
      <c r="AF49" s="1">
        <f>IF($J49="PG-13",1,0)</f>
        <v>0</v>
      </c>
      <c r="AG49" s="1">
        <f>IF($J49="R",1,0)</f>
        <v>1</v>
      </c>
      <c r="AH49" s="1">
        <f>IF($J49="Non-US",1,0)</f>
        <v>0</v>
      </c>
    </row>
    <row r="50" spans="1:34" x14ac:dyDescent="0.25">
      <c r="A50" s="4" t="s">
        <v>490</v>
      </c>
      <c r="B50" s="4" t="s">
        <v>25</v>
      </c>
      <c r="C50" s="4" t="s">
        <v>24</v>
      </c>
      <c r="D50" s="4"/>
      <c r="E50" s="4"/>
      <c r="F50" s="4"/>
      <c r="G50" s="4"/>
      <c r="H50" s="4" t="s">
        <v>489</v>
      </c>
      <c r="I50">
        <v>223</v>
      </c>
      <c r="J50" s="4" t="s">
        <v>17</v>
      </c>
      <c r="K50">
        <v>51000000</v>
      </c>
      <c r="L50" s="4" t="s">
        <v>488</v>
      </c>
      <c r="M50" s="4" t="s">
        <v>57</v>
      </c>
      <c r="N50">
        <v>21</v>
      </c>
      <c r="O50">
        <v>2848</v>
      </c>
      <c r="P50">
        <v>125592105</v>
      </c>
      <c r="Q50" s="3">
        <v>36602</v>
      </c>
      <c r="R50">
        <f>MONTH(Q50)</f>
        <v>3</v>
      </c>
      <c r="S50" s="2">
        <v>37308685</v>
      </c>
      <c r="T50" s="1">
        <f>I50</f>
        <v>223</v>
      </c>
      <c r="U50" s="1">
        <f>O50</f>
        <v>2848</v>
      </c>
      <c r="V50" s="1">
        <f>K50</f>
        <v>51000000</v>
      </c>
      <c r="W50" s="1">
        <f>IF(OR(R50=1,R50=12, R50=11),1,0)</f>
        <v>0</v>
      </c>
      <c r="X50" s="1">
        <f>IF(OR(R50=5, R50=6,R50=7),1,0)</f>
        <v>0</v>
      </c>
      <c r="Y50" s="1">
        <f>IF(OR(B50="Action",C50="Action", D50="Action",E50="Action",F50="Action",G50="Action"),1,0)</f>
        <v>0</v>
      </c>
      <c r="Z50" s="1">
        <f>IF(OR($B50="Comedy",$C50="Comedy",$D50="Comedy",$E50="Comedy",$F50="Comedy",$G50="Comedy"),1,0)</f>
        <v>0</v>
      </c>
      <c r="AA50" s="1">
        <f>IF(OR($B50="Drama",$C50="Drama",$D50="Drama",$E50="Drama",$F50="Drama",$G50="Drama"),1,0)</f>
        <v>1</v>
      </c>
      <c r="AB50" s="1">
        <f>IF(OR($B50="Documentary",$C50="Documentary",$D50="Documentary",$E50="Documentary",$F50="Documentary",$G50="Documentary"),1,0)</f>
        <v>0</v>
      </c>
      <c r="AC50" s="1">
        <f>IF(OR($B50="Romance",$C50="Romance",$D50="Romance",$E50="Romance",$F50="Romance",$G50="Romance"),1,0)</f>
        <v>0</v>
      </c>
      <c r="AD50" s="1">
        <f>IF(OR($B50="Family",$C50="Family",$D50="Family",$E50="Family",$F50="Family",$G50="Family"),1,0)</f>
        <v>0</v>
      </c>
      <c r="AE50" s="1">
        <f>IF($J50="PG",1,0)</f>
        <v>0</v>
      </c>
      <c r="AF50" s="1">
        <f>IF($J50="PG-13",1,0)</f>
        <v>0</v>
      </c>
      <c r="AG50" s="1">
        <f>IF($J50="R",1,0)</f>
        <v>1</v>
      </c>
      <c r="AH50" s="1">
        <f>IF($J50="Non-US",1,0)</f>
        <v>0</v>
      </c>
    </row>
    <row r="51" spans="1:34" x14ac:dyDescent="0.25">
      <c r="A51" s="4" t="s">
        <v>71</v>
      </c>
      <c r="B51" s="4" t="s">
        <v>4</v>
      </c>
      <c r="C51" s="4" t="s">
        <v>24</v>
      </c>
      <c r="D51" s="4" t="s">
        <v>70</v>
      </c>
      <c r="E51" s="4"/>
      <c r="F51" s="4"/>
      <c r="G51" s="4"/>
      <c r="H51" s="4" t="s">
        <v>69</v>
      </c>
      <c r="I51">
        <v>105</v>
      </c>
      <c r="J51" s="4" t="s">
        <v>12</v>
      </c>
      <c r="K51">
        <v>72000000</v>
      </c>
      <c r="L51" s="4" t="s">
        <v>68</v>
      </c>
      <c r="M51" s="4" t="s">
        <v>45</v>
      </c>
      <c r="N51">
        <v>10</v>
      </c>
      <c r="O51">
        <v>2905</v>
      </c>
      <c r="P51">
        <v>32585150</v>
      </c>
      <c r="Q51" s="3">
        <v>37008</v>
      </c>
      <c r="R51">
        <f>MONTH(Q51)</f>
        <v>4</v>
      </c>
      <c r="S51" s="2">
        <v>15501202</v>
      </c>
      <c r="T51" s="1">
        <f>I51</f>
        <v>105</v>
      </c>
      <c r="U51" s="1">
        <f>O51</f>
        <v>2905</v>
      </c>
      <c r="V51" s="1">
        <f>K51</f>
        <v>72000000</v>
      </c>
      <c r="W51" s="1">
        <f>IF(OR(R51=1,R51=12, R51=11),1,0)</f>
        <v>0</v>
      </c>
      <c r="X51" s="1">
        <f>IF(OR(R51=5, R51=6,R51=7),1,0)</f>
        <v>0</v>
      </c>
      <c r="Y51" s="1">
        <f>IF(OR(B51="Action",C51="Action", D51="Action",E51="Action",F51="Action",G51="Action"),1,0)</f>
        <v>1</v>
      </c>
      <c r="Z51" s="1">
        <f>IF(OR($B51="Comedy",$C51="Comedy",$D51="Comedy",$E51="Comedy",$F51="Comedy",$G51="Comedy"),1,0)</f>
        <v>0</v>
      </c>
      <c r="AA51" s="1">
        <f>IF(OR($B51="Drama",$C51="Drama",$D51="Drama",$E51="Drama",$F51="Drama",$G51="Drama"),1,0)</f>
        <v>1</v>
      </c>
      <c r="AB51" s="1">
        <f>IF(OR($B51="Documentary",$C51="Documentary",$D51="Documentary",$E51="Documentary",$F51="Documentary",$G51="Documentary"),1,0)</f>
        <v>0</v>
      </c>
      <c r="AC51" s="1">
        <f>IF(OR($B51="Romance",$C51="Romance",$D51="Romance",$E51="Romance",$F51="Romance",$G51="Romance"),1,0)</f>
        <v>0</v>
      </c>
      <c r="AD51" s="1">
        <f>IF(OR($B51="Family",$C51="Family",$D51="Family",$E51="Family",$F51="Family",$G51="Family"),1,0)</f>
        <v>0</v>
      </c>
      <c r="AE51" s="1">
        <f>IF($J51="PG",1,0)</f>
        <v>0</v>
      </c>
      <c r="AF51" s="1">
        <f>IF($J51="PG-13",1,0)</f>
        <v>1</v>
      </c>
      <c r="AG51" s="1">
        <f>IF($J51="R",1,0)</f>
        <v>0</v>
      </c>
      <c r="AH51" s="1">
        <f>IF($J51="Non-US",1,0)</f>
        <v>0</v>
      </c>
    </row>
    <row r="52" spans="1:34" x14ac:dyDescent="0.25">
      <c r="A52" s="4" t="s">
        <v>507</v>
      </c>
      <c r="B52" s="4" t="s">
        <v>13</v>
      </c>
      <c r="C52" s="4" t="s">
        <v>19</v>
      </c>
      <c r="D52" s="4"/>
      <c r="E52" s="4"/>
      <c r="F52" s="4"/>
      <c r="G52" s="4"/>
      <c r="H52" s="4" t="s">
        <v>81</v>
      </c>
      <c r="I52">
        <v>162</v>
      </c>
      <c r="J52" s="4" t="s">
        <v>17</v>
      </c>
      <c r="K52">
        <v>24000000</v>
      </c>
      <c r="L52" s="4" t="s">
        <v>46</v>
      </c>
      <c r="M52" s="4" t="s">
        <v>45</v>
      </c>
      <c r="N52">
        <v>12</v>
      </c>
      <c r="O52">
        <v>2910</v>
      </c>
      <c r="P52">
        <v>57218029</v>
      </c>
      <c r="Q52" s="3">
        <v>36574</v>
      </c>
      <c r="R52">
        <f>MONTH(Q52)</f>
        <v>2</v>
      </c>
      <c r="S52" s="2">
        <v>18881066</v>
      </c>
      <c r="T52" s="1">
        <f>I52</f>
        <v>162</v>
      </c>
      <c r="U52" s="1">
        <f>O52</f>
        <v>2910</v>
      </c>
      <c r="V52" s="1">
        <f>K52</f>
        <v>24000000</v>
      </c>
      <c r="W52" s="1">
        <f>IF(OR(R52=1,R52=12, R52=11),1,0)</f>
        <v>0</v>
      </c>
      <c r="X52" s="1">
        <f>IF(OR(R52=5, R52=6,R52=7),1,0)</f>
        <v>0</v>
      </c>
      <c r="Y52" s="1">
        <f>IF(OR(B52="Action",C52="Action", D52="Action",E52="Action",F52="Action",G52="Action"),1,0)</f>
        <v>0</v>
      </c>
      <c r="Z52" s="1">
        <f>IF(OR($B52="Comedy",$C52="Comedy",$D52="Comedy",$E52="Comedy",$F52="Comedy",$G52="Comedy"),1,0)</f>
        <v>1</v>
      </c>
      <c r="AA52" s="1">
        <f>IF(OR($B52="Drama",$C52="Drama",$D52="Drama",$E52="Drama",$F52="Drama",$G52="Drama"),1,0)</f>
        <v>0</v>
      </c>
      <c r="AB52" s="1">
        <f>IF(OR($B52="Documentary",$C52="Documentary",$D52="Documentary",$E52="Documentary",$F52="Documentary",$G52="Documentary"),1,0)</f>
        <v>0</v>
      </c>
      <c r="AC52" s="1">
        <f>IF(OR($B52="Romance",$C52="Romance",$D52="Romance",$E52="Romance",$F52="Romance",$G52="Romance"),1,0)</f>
        <v>0</v>
      </c>
      <c r="AD52" s="1">
        <f>IF(OR($B52="Family",$C52="Family",$D52="Family",$E52="Family",$F52="Family",$G52="Family"),1,0)</f>
        <v>0</v>
      </c>
      <c r="AE52" s="1">
        <f>IF($J52="PG",1,0)</f>
        <v>0</v>
      </c>
      <c r="AF52" s="1">
        <f>IF($J52="PG-13",1,0)</f>
        <v>0</v>
      </c>
      <c r="AG52" s="1">
        <f>IF($J52="R",1,0)</f>
        <v>1</v>
      </c>
      <c r="AH52" s="1">
        <f>IF($J52="Non-US",1,0)</f>
        <v>0</v>
      </c>
    </row>
    <row r="53" spans="1:34" x14ac:dyDescent="0.25">
      <c r="A53" s="4" t="s">
        <v>264</v>
      </c>
      <c r="B53" s="4" t="s">
        <v>6</v>
      </c>
      <c r="C53" s="4" t="s">
        <v>13</v>
      </c>
      <c r="D53" s="4" t="s">
        <v>38</v>
      </c>
      <c r="E53" s="4"/>
      <c r="F53" s="4"/>
      <c r="G53" s="4"/>
      <c r="H53" s="4" t="s">
        <v>138</v>
      </c>
      <c r="I53">
        <v>108</v>
      </c>
      <c r="J53" s="4" t="s">
        <v>12</v>
      </c>
      <c r="K53">
        <v>80000000</v>
      </c>
      <c r="L53" s="4" t="s">
        <v>263</v>
      </c>
      <c r="M53" s="4" t="s">
        <v>65</v>
      </c>
      <c r="N53">
        <v>11</v>
      </c>
      <c r="O53">
        <v>2910</v>
      </c>
      <c r="P53">
        <v>39374140</v>
      </c>
      <c r="Q53" s="3">
        <v>36840</v>
      </c>
      <c r="R53">
        <f>MONTH(Q53)</f>
        <v>11</v>
      </c>
      <c r="S53" s="2">
        <v>18753087</v>
      </c>
      <c r="T53" s="1">
        <f>I53</f>
        <v>108</v>
      </c>
      <c r="U53" s="1">
        <f>O53</f>
        <v>2910</v>
      </c>
      <c r="V53" s="1">
        <f>K53</f>
        <v>80000000</v>
      </c>
      <c r="W53" s="1">
        <f>IF(OR(R53=1,R53=12, R53=11),1,0)</f>
        <v>1</v>
      </c>
      <c r="X53" s="1">
        <f>IF(OR(R53=5, R53=6,R53=7),1,0)</f>
        <v>0</v>
      </c>
      <c r="Y53" s="1">
        <f>IF(OR(B53="Action",C53="Action", D53="Action",E53="Action",F53="Action",G53="Action"),1,0)</f>
        <v>0</v>
      </c>
      <c r="Z53" s="1">
        <f>IF(OR($B53="Comedy",$C53="Comedy",$D53="Comedy",$E53="Comedy",$F53="Comedy",$G53="Comedy"),1,0)</f>
        <v>1</v>
      </c>
      <c r="AA53" s="1">
        <f>IF(OR($B53="Drama",$C53="Drama",$D53="Drama",$E53="Drama",$F53="Drama",$G53="Drama"),1,0)</f>
        <v>0</v>
      </c>
      <c r="AB53" s="1">
        <f>IF(OR($B53="Documentary",$C53="Documentary",$D53="Documentary",$E53="Documentary",$F53="Documentary",$G53="Documentary"),1,0)</f>
        <v>0</v>
      </c>
      <c r="AC53" s="1">
        <f>IF(OR($B53="Romance",$C53="Romance",$D53="Romance",$E53="Romance",$F53="Romance",$G53="Romance"),1,0)</f>
        <v>1</v>
      </c>
      <c r="AD53" s="1">
        <f>IF(OR($B53="Family",$C53="Family",$D53="Family",$E53="Family",$F53="Family",$G53="Family"),1,0)</f>
        <v>0</v>
      </c>
      <c r="AE53" s="1">
        <f>IF($J53="PG",1,0)</f>
        <v>0</v>
      </c>
      <c r="AF53" s="1">
        <f>IF($J53="PG-13",1,0)</f>
        <v>1</v>
      </c>
      <c r="AG53" s="1">
        <f>IF($J53="R",1,0)</f>
        <v>0</v>
      </c>
      <c r="AH53" s="1">
        <f>IF($J53="Non-US",1,0)</f>
        <v>0</v>
      </c>
    </row>
    <row r="54" spans="1:34" x14ac:dyDescent="0.25">
      <c r="A54" s="4" t="s">
        <v>386</v>
      </c>
      <c r="B54" s="4" t="s">
        <v>13</v>
      </c>
      <c r="C54" s="4" t="s">
        <v>60</v>
      </c>
      <c r="D54" s="4"/>
      <c r="E54" s="4"/>
      <c r="F54" s="4"/>
      <c r="G54" s="4"/>
      <c r="H54" s="4" t="s">
        <v>385</v>
      </c>
      <c r="I54">
        <v>168</v>
      </c>
      <c r="J54" s="4" t="s">
        <v>17</v>
      </c>
      <c r="K54">
        <v>19000000</v>
      </c>
      <c r="L54" s="4" t="s">
        <v>384</v>
      </c>
      <c r="M54" s="4" t="s">
        <v>118</v>
      </c>
      <c r="N54">
        <v>19</v>
      </c>
      <c r="O54">
        <v>2912</v>
      </c>
      <c r="P54">
        <v>156868876</v>
      </c>
      <c r="Q54" s="3">
        <v>36714</v>
      </c>
      <c r="R54">
        <f>MONTH(Q54)</f>
        <v>7</v>
      </c>
      <c r="S54" s="2">
        <v>62900537</v>
      </c>
      <c r="T54" s="1">
        <f>I54</f>
        <v>168</v>
      </c>
      <c r="U54" s="1">
        <f>O54</f>
        <v>2912</v>
      </c>
      <c r="V54" s="1">
        <f>K54</f>
        <v>19000000</v>
      </c>
      <c r="W54" s="1">
        <f>IF(OR(R54=1,R54=12, R54=11),1,0)</f>
        <v>0</v>
      </c>
      <c r="X54" s="1">
        <f>IF(OR(R54=5, R54=6,R54=7),1,0)</f>
        <v>1</v>
      </c>
      <c r="Y54" s="1">
        <f>IF(OR(B54="Action",C54="Action", D54="Action",E54="Action",F54="Action",G54="Action"),1,0)</f>
        <v>0</v>
      </c>
      <c r="Z54" s="1">
        <f>IF(OR($B54="Comedy",$C54="Comedy",$D54="Comedy",$E54="Comedy",$F54="Comedy",$G54="Comedy"),1,0)</f>
        <v>1</v>
      </c>
      <c r="AA54" s="1">
        <f>IF(OR($B54="Drama",$C54="Drama",$D54="Drama",$E54="Drama",$F54="Drama",$G54="Drama"),1,0)</f>
        <v>0</v>
      </c>
      <c r="AB54" s="1">
        <f>IF(OR($B54="Documentary",$C54="Documentary",$D54="Documentary",$E54="Documentary",$F54="Documentary",$G54="Documentary"),1,0)</f>
        <v>0</v>
      </c>
      <c r="AC54" s="1">
        <f>IF(OR($B54="Romance",$C54="Romance",$D54="Romance",$E54="Romance",$F54="Romance",$G54="Romance"),1,0)</f>
        <v>0</v>
      </c>
      <c r="AD54" s="1">
        <f>IF(OR($B54="Family",$C54="Family",$D54="Family",$E54="Family",$F54="Family",$G54="Family"),1,0)</f>
        <v>0</v>
      </c>
      <c r="AE54" s="1">
        <f>IF($J54="PG",1,0)</f>
        <v>0</v>
      </c>
      <c r="AF54" s="1">
        <f>IF($J54="PG-13",1,0)</f>
        <v>0</v>
      </c>
      <c r="AG54" s="1">
        <f>IF($J54="R",1,0)</f>
        <v>1</v>
      </c>
      <c r="AH54" s="1">
        <f>IF($J54="Non-US",1,0)</f>
        <v>0</v>
      </c>
    </row>
    <row r="55" spans="1:34" x14ac:dyDescent="0.25">
      <c r="A55" s="4" t="s">
        <v>262</v>
      </c>
      <c r="B55" s="4" t="s">
        <v>8</v>
      </c>
      <c r="C55" s="4" t="s">
        <v>13</v>
      </c>
      <c r="D55" s="4" t="s">
        <v>51</v>
      </c>
      <c r="E55" s="4"/>
      <c r="F55" s="4"/>
      <c r="G55" s="4"/>
      <c r="H55" s="4" t="s">
        <v>261</v>
      </c>
      <c r="I55">
        <v>42</v>
      </c>
      <c r="J55" s="4" t="s">
        <v>107</v>
      </c>
      <c r="K55">
        <v>30000000</v>
      </c>
      <c r="L55" s="4" t="s">
        <v>260</v>
      </c>
      <c r="M55" s="4" t="s">
        <v>102</v>
      </c>
      <c r="N55">
        <v>18</v>
      </c>
      <c r="O55">
        <v>2934</v>
      </c>
      <c r="P55">
        <v>76388263</v>
      </c>
      <c r="Q55" s="3">
        <v>36847</v>
      </c>
      <c r="R55">
        <f>MONTH(Q55)</f>
        <v>11</v>
      </c>
      <c r="S55" s="2">
        <v>30160099</v>
      </c>
      <c r="T55" s="1">
        <f>I55</f>
        <v>42</v>
      </c>
      <c r="U55" s="1">
        <f>O55</f>
        <v>2934</v>
      </c>
      <c r="V55" s="1">
        <f>K55</f>
        <v>30000000</v>
      </c>
      <c r="W55" s="1">
        <f>IF(OR(R55=1,R55=12, R55=11),1,0)</f>
        <v>1</v>
      </c>
      <c r="X55" s="1">
        <f>IF(OR(R55=5, R55=6,R55=7),1,0)</f>
        <v>0</v>
      </c>
      <c r="Y55" s="1">
        <f>IF(OR(B55="Action",C55="Action", D55="Action",E55="Action",F55="Action",G55="Action"),1,0)</f>
        <v>0</v>
      </c>
      <c r="Z55" s="1">
        <f>IF(OR($B55="Comedy",$C55="Comedy",$D55="Comedy",$E55="Comedy",$F55="Comedy",$G55="Comedy"),1,0)</f>
        <v>1</v>
      </c>
      <c r="AA55" s="1">
        <f>IF(OR($B55="Drama",$C55="Drama",$D55="Drama",$E55="Drama",$F55="Drama",$G55="Drama"),1,0)</f>
        <v>0</v>
      </c>
      <c r="AB55" s="1">
        <f>IF(OR($B55="Documentary",$C55="Documentary",$D55="Documentary",$E55="Documentary",$F55="Documentary",$G55="Documentary"),1,0)</f>
        <v>0</v>
      </c>
      <c r="AC55" s="1">
        <f>IF(OR($B55="Romance",$C55="Romance",$D55="Romance",$E55="Romance",$F55="Romance",$G55="Romance"),1,0)</f>
        <v>0</v>
      </c>
      <c r="AD55" s="1">
        <f>IF(OR($B55="Family",$C55="Family",$D55="Family",$E55="Family",$F55="Family",$G55="Family"),1,0)</f>
        <v>1</v>
      </c>
      <c r="AE55" s="1">
        <f>IF($J55="PG",1,0)</f>
        <v>0</v>
      </c>
      <c r="AF55" s="1">
        <f>IF($J55="PG-13",1,0)</f>
        <v>0</v>
      </c>
      <c r="AG55" s="1">
        <f>IF($J55="R",1,0)</f>
        <v>0</v>
      </c>
      <c r="AH55" s="1">
        <f>IF($J55="Non-US",1,0)</f>
        <v>0</v>
      </c>
    </row>
    <row r="56" spans="1:34" x14ac:dyDescent="0.25">
      <c r="A56" s="4" t="s">
        <v>439</v>
      </c>
      <c r="B56" s="4" t="s">
        <v>4</v>
      </c>
      <c r="C56" s="4" t="s">
        <v>5</v>
      </c>
      <c r="D56" s="4" t="s">
        <v>24</v>
      </c>
      <c r="E56" s="4"/>
      <c r="F56" s="4"/>
      <c r="G56" s="4"/>
      <c r="H56" s="4" t="s">
        <v>438</v>
      </c>
      <c r="I56">
        <v>290</v>
      </c>
      <c r="J56" s="4" t="s">
        <v>17</v>
      </c>
      <c r="K56">
        <v>103000000</v>
      </c>
      <c r="L56" s="4" t="s">
        <v>49</v>
      </c>
      <c r="M56" s="4" t="s">
        <v>10</v>
      </c>
      <c r="N56">
        <v>35</v>
      </c>
      <c r="O56">
        <v>2938</v>
      </c>
      <c r="P56">
        <v>187705427</v>
      </c>
      <c r="Q56" s="3">
        <v>36651</v>
      </c>
      <c r="R56">
        <f>MONTH(Q56)</f>
        <v>5</v>
      </c>
      <c r="S56" s="2">
        <v>49016336</v>
      </c>
      <c r="T56" s="1">
        <f>I56</f>
        <v>290</v>
      </c>
      <c r="U56" s="1">
        <f>O56</f>
        <v>2938</v>
      </c>
      <c r="V56" s="1">
        <f>K56</f>
        <v>103000000</v>
      </c>
      <c r="W56" s="1">
        <f>IF(OR(R56=1,R56=12, R56=11),1,0)</f>
        <v>0</v>
      </c>
      <c r="X56" s="1">
        <f>IF(OR(R56=5, R56=6,R56=7),1,0)</f>
        <v>1</v>
      </c>
      <c r="Y56" s="1">
        <f>IF(OR(B56="Action",C56="Action", D56="Action",E56="Action",F56="Action",G56="Action"),1,0)</f>
        <v>1</v>
      </c>
      <c r="Z56" s="1">
        <f>IF(OR($B56="Comedy",$C56="Comedy",$D56="Comedy",$E56="Comedy",$F56="Comedy",$G56="Comedy"),1,0)</f>
        <v>0</v>
      </c>
      <c r="AA56" s="1">
        <f>IF(OR($B56="Drama",$C56="Drama",$D56="Drama",$E56="Drama",$F56="Drama",$G56="Drama"),1,0)</f>
        <v>1</v>
      </c>
      <c r="AB56" s="1">
        <f>IF(OR($B56="Documentary",$C56="Documentary",$D56="Documentary",$E56="Documentary",$F56="Documentary",$G56="Documentary"),1,0)</f>
        <v>0</v>
      </c>
      <c r="AC56" s="1">
        <f>IF(OR($B56="Romance",$C56="Romance",$D56="Romance",$E56="Romance",$F56="Romance",$G56="Romance"),1,0)</f>
        <v>0</v>
      </c>
      <c r="AD56" s="1">
        <f>IF(OR($B56="Family",$C56="Family",$D56="Family",$E56="Family",$F56="Family",$G56="Family"),1,0)</f>
        <v>0</v>
      </c>
      <c r="AE56" s="1">
        <f>IF($J56="PG",1,0)</f>
        <v>0</v>
      </c>
      <c r="AF56" s="1">
        <f>IF($J56="PG-13",1,0)</f>
        <v>0</v>
      </c>
      <c r="AG56" s="1">
        <f>IF($J56="R",1,0)</f>
        <v>1</v>
      </c>
      <c r="AH56" s="1">
        <f>IF($J56="Non-US",1,0)</f>
        <v>0</v>
      </c>
    </row>
    <row r="57" spans="1:34" x14ac:dyDescent="0.25">
      <c r="A57" s="4" t="s">
        <v>160</v>
      </c>
      <c r="B57" s="4" t="s">
        <v>4</v>
      </c>
      <c r="C57" s="4" t="s">
        <v>5</v>
      </c>
      <c r="D57" s="4" t="s">
        <v>13</v>
      </c>
      <c r="E57" s="4" t="s">
        <v>19</v>
      </c>
      <c r="F57" s="4" t="s">
        <v>38</v>
      </c>
      <c r="G57" s="4"/>
      <c r="H57" s="4" t="s">
        <v>159</v>
      </c>
      <c r="I57">
        <v>137</v>
      </c>
      <c r="J57" s="4" t="s">
        <v>17</v>
      </c>
      <c r="K57">
        <v>38000000</v>
      </c>
      <c r="L57" s="4" t="s">
        <v>49</v>
      </c>
      <c r="M57" s="4" t="s">
        <v>10</v>
      </c>
      <c r="N57">
        <v>13</v>
      </c>
      <c r="O57">
        <v>2951</v>
      </c>
      <c r="P57">
        <v>66845033</v>
      </c>
      <c r="Q57" s="3">
        <v>36952</v>
      </c>
      <c r="R57">
        <f>MONTH(Q57)</f>
        <v>3</v>
      </c>
      <c r="S57" s="2">
        <v>26150163</v>
      </c>
      <c r="T57" s="1">
        <f>I57</f>
        <v>137</v>
      </c>
      <c r="U57" s="1">
        <f>O57</f>
        <v>2951</v>
      </c>
      <c r="V57" s="1">
        <f>K57</f>
        <v>38000000</v>
      </c>
      <c r="W57" s="1">
        <f>IF(OR(R57=1,R57=12, R57=11),1,0)</f>
        <v>0</v>
      </c>
      <c r="X57" s="1">
        <f>IF(OR(R57=5, R57=6,R57=7),1,0)</f>
        <v>0</v>
      </c>
      <c r="Y57" s="1">
        <f>IF(OR(B57="Action",C57="Action", D57="Action",E57="Action",F57="Action",G57="Action"),1,0)</f>
        <v>1</v>
      </c>
      <c r="Z57" s="1">
        <f>IF(OR($B57="Comedy",$C57="Comedy",$D57="Comedy",$E57="Comedy",$F57="Comedy",$G57="Comedy"),1,0)</f>
        <v>1</v>
      </c>
      <c r="AA57" s="1">
        <f>IF(OR($B57="Drama",$C57="Drama",$D57="Drama",$E57="Drama",$F57="Drama",$G57="Drama"),1,0)</f>
        <v>0</v>
      </c>
      <c r="AB57" s="1">
        <f>IF(OR($B57="Documentary",$C57="Documentary",$D57="Documentary",$E57="Documentary",$F57="Documentary",$G57="Documentary"),1,0)</f>
        <v>0</v>
      </c>
      <c r="AC57" s="1">
        <f>IF(OR($B57="Romance",$C57="Romance",$D57="Romance",$E57="Romance",$F57="Romance",$G57="Romance"),1,0)</f>
        <v>1</v>
      </c>
      <c r="AD57" s="1">
        <f>IF(OR($B57="Family",$C57="Family",$D57="Family",$E57="Family",$F57="Family",$G57="Family"),1,0)</f>
        <v>0</v>
      </c>
      <c r="AE57" s="1">
        <f>IF($J57="PG",1,0)</f>
        <v>0</v>
      </c>
      <c r="AF57" s="1">
        <f>IF($J57="PG-13",1,0)</f>
        <v>0</v>
      </c>
      <c r="AG57" s="1">
        <f>IF($J57="R",1,0)</f>
        <v>1</v>
      </c>
      <c r="AH57" s="1">
        <f>IF($J57="Non-US",1,0)</f>
        <v>0</v>
      </c>
    </row>
    <row r="58" spans="1:34" x14ac:dyDescent="0.25">
      <c r="A58" s="4" t="s">
        <v>367</v>
      </c>
      <c r="B58" s="4" t="s">
        <v>60</v>
      </c>
      <c r="C58" s="4" t="s">
        <v>7</v>
      </c>
      <c r="D58" s="4" t="s">
        <v>20</v>
      </c>
      <c r="E58" s="4"/>
      <c r="F58" s="4"/>
      <c r="G58" s="4"/>
      <c r="H58" s="4" t="s">
        <v>366</v>
      </c>
      <c r="I58">
        <v>233</v>
      </c>
      <c r="J58" s="4" t="s">
        <v>17</v>
      </c>
      <c r="K58">
        <v>95000000</v>
      </c>
      <c r="L58" s="4" t="s">
        <v>53</v>
      </c>
      <c r="M58" s="4" t="s">
        <v>178</v>
      </c>
      <c r="N58">
        <v>12</v>
      </c>
      <c r="O58">
        <v>2956</v>
      </c>
      <c r="P58">
        <v>73181374</v>
      </c>
      <c r="Q58" s="3">
        <v>36742</v>
      </c>
      <c r="R58">
        <f>MONTH(Q58)</f>
        <v>8</v>
      </c>
      <c r="S58" s="2">
        <v>37256084</v>
      </c>
      <c r="T58" s="1">
        <f>I58</f>
        <v>233</v>
      </c>
      <c r="U58" s="1">
        <f>O58</f>
        <v>2956</v>
      </c>
      <c r="V58" s="1">
        <f>K58</f>
        <v>95000000</v>
      </c>
      <c r="W58" s="1">
        <f>IF(OR(R58=1,R58=12, R58=11),1,0)</f>
        <v>0</v>
      </c>
      <c r="X58" s="1">
        <f>IF(OR(R58=5, R58=6,R58=7),1,0)</f>
        <v>0</v>
      </c>
      <c r="Y58" s="1">
        <f>IF(OR(B58="Action",C58="Action", D58="Action",E58="Action",F58="Action",G58="Action"),1,0)</f>
        <v>0</v>
      </c>
      <c r="Z58" s="1">
        <f>IF(OR($B58="Comedy",$C58="Comedy",$D58="Comedy",$E58="Comedy",$F58="Comedy",$G58="Comedy"),1,0)</f>
        <v>0</v>
      </c>
      <c r="AA58" s="1">
        <f>IF(OR($B58="Drama",$C58="Drama",$D58="Drama",$E58="Drama",$F58="Drama",$G58="Drama"),1,0)</f>
        <v>0</v>
      </c>
      <c r="AB58" s="1">
        <f>IF(OR($B58="Documentary",$C58="Documentary",$D58="Documentary",$E58="Documentary",$F58="Documentary",$G58="Documentary"),1,0)</f>
        <v>0</v>
      </c>
      <c r="AC58" s="1">
        <f>IF(OR($B58="Romance",$C58="Romance",$D58="Romance",$E58="Romance",$F58="Romance",$G58="Romance"),1,0)</f>
        <v>0</v>
      </c>
      <c r="AD58" s="1">
        <f>IF(OR($B58="Family",$C58="Family",$D58="Family",$E58="Family",$F58="Family",$G58="Family"),1,0)</f>
        <v>0</v>
      </c>
      <c r="AE58" s="1">
        <f>IF($J58="PG",1,0)</f>
        <v>0</v>
      </c>
      <c r="AF58" s="1">
        <f>IF($J58="PG-13",1,0)</f>
        <v>0</v>
      </c>
      <c r="AG58" s="1">
        <f>IF($J58="R",1,0)</f>
        <v>1</v>
      </c>
      <c r="AH58" s="1">
        <f>IF($J58="Non-US",1,0)</f>
        <v>0</v>
      </c>
    </row>
    <row r="59" spans="1:34" x14ac:dyDescent="0.25">
      <c r="A59" s="4" t="s">
        <v>56</v>
      </c>
      <c r="B59" s="4" t="s">
        <v>4</v>
      </c>
      <c r="C59" s="4" t="s">
        <v>5</v>
      </c>
      <c r="D59" s="4" t="s">
        <v>13</v>
      </c>
      <c r="E59" s="4"/>
      <c r="F59" s="4"/>
      <c r="G59" s="4"/>
      <c r="H59" s="4" t="s">
        <v>55</v>
      </c>
      <c r="I59">
        <v>144</v>
      </c>
      <c r="J59" s="4" t="s">
        <v>54</v>
      </c>
      <c r="K59">
        <v>41000000</v>
      </c>
      <c r="L59" s="4" t="s">
        <v>53</v>
      </c>
      <c r="M59" s="4" t="s">
        <v>30</v>
      </c>
      <c r="N59">
        <v>11</v>
      </c>
      <c r="O59">
        <v>2980</v>
      </c>
      <c r="P59">
        <v>56016247</v>
      </c>
      <c r="Q59" s="3">
        <v>37022</v>
      </c>
      <c r="R59">
        <f>MONTH(Q59)</f>
        <v>5</v>
      </c>
      <c r="S59" s="2">
        <v>21466335</v>
      </c>
      <c r="T59" s="1">
        <f>I59</f>
        <v>144</v>
      </c>
      <c r="U59" s="1">
        <f>O59</f>
        <v>2980</v>
      </c>
      <c r="V59" s="1">
        <f>K59</f>
        <v>41000000</v>
      </c>
      <c r="W59" s="1">
        <f>IF(OR(R59=1,R59=12, R59=11),1,0)</f>
        <v>0</v>
      </c>
      <c r="X59" s="1">
        <f>IF(OR(R59=5, R59=6,R59=7),1,0)</f>
        <v>1</v>
      </c>
      <c r="Y59" s="1">
        <f>IF(OR(B59="Action",C59="Action", D59="Action",E59="Action",F59="Action",G59="Action"),1,0)</f>
        <v>1</v>
      </c>
      <c r="Z59" s="1">
        <f>IF(OR($B59="Comedy",$C59="Comedy",$D59="Comedy",$E59="Comedy",$F59="Comedy",$G59="Comedy"),1,0)</f>
        <v>1</v>
      </c>
      <c r="AA59" s="1">
        <f>IF(OR($B59="Drama",$C59="Drama",$D59="Drama",$E59="Drama",$F59="Drama",$G59="Drama"),1,0)</f>
        <v>0</v>
      </c>
      <c r="AB59" s="1">
        <f>IF(OR($B59="Documentary",$C59="Documentary",$D59="Documentary",$E59="Documentary",$F59="Documentary",$G59="Documentary"),1,0)</f>
        <v>0</v>
      </c>
      <c r="AC59" s="1">
        <f>IF(OR($B59="Romance",$C59="Romance",$D59="Romance",$E59="Romance",$F59="Romance",$G59="Romance"),1,0)</f>
        <v>0</v>
      </c>
      <c r="AD59" s="1">
        <f>IF(OR($B59="Family",$C59="Family",$D59="Family",$E59="Family",$F59="Family",$G59="Family"),1,0)</f>
        <v>0</v>
      </c>
      <c r="AE59" s="1">
        <f>IF($J59="PG",1,0)</f>
        <v>0</v>
      </c>
      <c r="AF59" s="1">
        <f>IF($J59="PG-13",1,0)</f>
        <v>0</v>
      </c>
      <c r="AG59" s="1">
        <f>IF($J59="R",1,0)</f>
        <v>0</v>
      </c>
      <c r="AH59" s="1">
        <f>IF($J59="Non-US",1,0)</f>
        <v>0</v>
      </c>
    </row>
    <row r="60" spans="1:34" x14ac:dyDescent="0.25">
      <c r="A60" s="4" t="s">
        <v>409</v>
      </c>
      <c r="B60" s="4" t="s">
        <v>4</v>
      </c>
      <c r="C60" s="4" t="s">
        <v>19</v>
      </c>
      <c r="D60" s="4" t="s">
        <v>20</v>
      </c>
      <c r="E60" s="4"/>
      <c r="F60" s="4"/>
      <c r="G60" s="4"/>
      <c r="H60" s="4" t="s">
        <v>408</v>
      </c>
      <c r="I60">
        <v>178</v>
      </c>
      <c r="J60" s="4" t="s">
        <v>12</v>
      </c>
      <c r="K60">
        <v>90000000</v>
      </c>
      <c r="L60" s="4" t="s">
        <v>35</v>
      </c>
      <c r="M60" s="4" t="s">
        <v>0</v>
      </c>
      <c r="N60">
        <v>24</v>
      </c>
      <c r="O60">
        <v>3006</v>
      </c>
      <c r="P60">
        <v>101626103</v>
      </c>
      <c r="Q60" s="3">
        <v>36686</v>
      </c>
      <c r="R60">
        <f>MONTH(Q60)</f>
        <v>6</v>
      </c>
      <c r="S60" s="2">
        <v>37178056</v>
      </c>
      <c r="T60" s="1">
        <f>I60</f>
        <v>178</v>
      </c>
      <c r="U60" s="1">
        <f>O60</f>
        <v>3006</v>
      </c>
      <c r="V60" s="1">
        <f>K60</f>
        <v>90000000</v>
      </c>
      <c r="W60" s="1">
        <f>IF(OR(R60=1,R60=12, R60=11),1,0)</f>
        <v>0</v>
      </c>
      <c r="X60" s="1">
        <f>IF(OR(R60=5, R60=6,R60=7),1,0)</f>
        <v>1</v>
      </c>
      <c r="Y60" s="1">
        <f>IF(OR(B60="Action",C60="Action", D60="Action",E60="Action",F60="Action",G60="Action"),1,0)</f>
        <v>1</v>
      </c>
      <c r="Z60" s="1">
        <f>IF(OR($B60="Comedy",$C60="Comedy",$D60="Comedy",$E60="Comedy",$F60="Comedy",$G60="Comedy"),1,0)</f>
        <v>0</v>
      </c>
      <c r="AA60" s="1">
        <f>IF(OR($B60="Drama",$C60="Drama",$D60="Drama",$E60="Drama",$F60="Drama",$G60="Drama"),1,0)</f>
        <v>0</v>
      </c>
      <c r="AB60" s="1">
        <f>IF(OR($B60="Documentary",$C60="Documentary",$D60="Documentary",$E60="Documentary",$F60="Documentary",$G60="Documentary"),1,0)</f>
        <v>0</v>
      </c>
      <c r="AC60" s="1">
        <f>IF(OR($B60="Romance",$C60="Romance",$D60="Romance",$E60="Romance",$F60="Romance",$G60="Romance"),1,0)</f>
        <v>0</v>
      </c>
      <c r="AD60" s="1">
        <f>IF(OR($B60="Family",$C60="Family",$D60="Family",$E60="Family",$F60="Family",$G60="Family"),1,0)</f>
        <v>0</v>
      </c>
      <c r="AE60" s="1">
        <f>IF($J60="PG",1,0)</f>
        <v>0</v>
      </c>
      <c r="AF60" s="1">
        <f>IF($J60="PG-13",1,0)</f>
        <v>1</v>
      </c>
      <c r="AG60" s="1">
        <f>IF($J60="R",1,0)</f>
        <v>0</v>
      </c>
      <c r="AH60" s="1">
        <f>IF($J60="Non-US",1,0)</f>
        <v>0</v>
      </c>
    </row>
    <row r="61" spans="1:34" x14ac:dyDescent="0.25">
      <c r="A61" s="4" t="s">
        <v>225</v>
      </c>
      <c r="B61" s="4" t="s">
        <v>13</v>
      </c>
      <c r="C61" s="4" t="s">
        <v>6</v>
      </c>
      <c r="D61" s="4" t="s">
        <v>38</v>
      </c>
      <c r="E61" s="4"/>
      <c r="F61" s="4"/>
      <c r="G61" s="4"/>
      <c r="H61" s="4" t="s">
        <v>224</v>
      </c>
      <c r="I61">
        <v>150</v>
      </c>
      <c r="J61" s="4" t="s">
        <v>12</v>
      </c>
      <c r="K61">
        <v>70000000</v>
      </c>
      <c r="L61" s="4" t="s">
        <v>223</v>
      </c>
      <c r="M61" s="4" t="s">
        <v>136</v>
      </c>
      <c r="N61">
        <v>22</v>
      </c>
      <c r="O61">
        <v>3012</v>
      </c>
      <c r="P61">
        <v>182693746</v>
      </c>
      <c r="Q61" s="3">
        <v>36875</v>
      </c>
      <c r="R61">
        <f>MONTH(Q61)</f>
        <v>12</v>
      </c>
      <c r="S61" s="2">
        <v>48567079</v>
      </c>
      <c r="T61" s="1">
        <f>I61</f>
        <v>150</v>
      </c>
      <c r="U61" s="1">
        <f>O61</f>
        <v>3012</v>
      </c>
      <c r="V61" s="1">
        <f>K61</f>
        <v>70000000</v>
      </c>
      <c r="W61" s="1">
        <f>IF(OR(R61=1,R61=12, R61=11),1,0)</f>
        <v>1</v>
      </c>
      <c r="X61" s="1">
        <f>IF(OR(R61=5, R61=6,R61=7),1,0)</f>
        <v>0</v>
      </c>
      <c r="Y61" s="1">
        <f>IF(OR(B61="Action",C61="Action", D61="Action",E61="Action",F61="Action",G61="Action"),1,0)</f>
        <v>0</v>
      </c>
      <c r="Z61" s="1">
        <f>IF(OR($B61="Comedy",$C61="Comedy",$D61="Comedy",$E61="Comedy",$F61="Comedy",$G61="Comedy"),1,0)</f>
        <v>1</v>
      </c>
      <c r="AA61" s="1">
        <f>IF(OR($B61="Drama",$C61="Drama",$D61="Drama",$E61="Drama",$F61="Drama",$G61="Drama"),1,0)</f>
        <v>0</v>
      </c>
      <c r="AB61" s="1">
        <f>IF(OR($B61="Documentary",$C61="Documentary",$D61="Documentary",$E61="Documentary",$F61="Documentary",$G61="Documentary"),1,0)</f>
        <v>0</v>
      </c>
      <c r="AC61" s="1">
        <f>IF(OR($B61="Romance",$C61="Romance",$D61="Romance",$E61="Romance",$F61="Romance",$G61="Romance"),1,0)</f>
        <v>1</v>
      </c>
      <c r="AD61" s="1">
        <f>IF(OR($B61="Family",$C61="Family",$D61="Family",$E61="Family",$F61="Family",$G61="Family"),1,0)</f>
        <v>0</v>
      </c>
      <c r="AE61" s="1">
        <f>IF($J61="PG",1,0)</f>
        <v>0</v>
      </c>
      <c r="AF61" s="1">
        <f>IF($J61="PG-13",1,0)</f>
        <v>1</v>
      </c>
      <c r="AG61" s="1">
        <f>IF($J61="R",1,0)</f>
        <v>0</v>
      </c>
      <c r="AH61" s="1">
        <f>IF($J61="Non-US",1,0)</f>
        <v>0</v>
      </c>
    </row>
    <row r="62" spans="1:34" x14ac:dyDescent="0.25">
      <c r="A62" s="4" t="s">
        <v>400</v>
      </c>
      <c r="B62" s="4" t="s">
        <v>5</v>
      </c>
      <c r="C62" s="4" t="s">
        <v>13</v>
      </c>
      <c r="D62" s="4" t="s">
        <v>19</v>
      </c>
      <c r="E62" s="4" t="s">
        <v>38</v>
      </c>
      <c r="F62" s="4"/>
      <c r="G62" s="4"/>
      <c r="H62" s="4" t="s">
        <v>399</v>
      </c>
      <c r="I62">
        <v>176</v>
      </c>
      <c r="J62" s="4" t="s">
        <v>17</v>
      </c>
      <c r="K62">
        <v>51000000</v>
      </c>
      <c r="L62" s="4" t="s">
        <v>133</v>
      </c>
      <c r="M62" s="4" t="s">
        <v>40</v>
      </c>
      <c r="N62">
        <v>15</v>
      </c>
      <c r="O62">
        <v>3019</v>
      </c>
      <c r="P62">
        <v>90417336</v>
      </c>
      <c r="Q62" s="3">
        <v>36700</v>
      </c>
      <c r="R62">
        <f>MONTH(Q62)</f>
        <v>6</v>
      </c>
      <c r="S62" s="2">
        <v>35861697</v>
      </c>
      <c r="T62" s="1">
        <f>I62</f>
        <v>176</v>
      </c>
      <c r="U62" s="1">
        <f>O62</f>
        <v>3019</v>
      </c>
      <c r="V62" s="1">
        <f>K62</f>
        <v>51000000</v>
      </c>
      <c r="W62" s="1">
        <f>IF(OR(R62=1,R62=12, R62=11),1,0)</f>
        <v>0</v>
      </c>
      <c r="X62" s="1">
        <f>IF(OR(R62=5, R62=6,R62=7),1,0)</f>
        <v>1</v>
      </c>
      <c r="Y62" s="1">
        <f>IF(OR(B62="Action",C62="Action", D62="Action",E62="Action",F62="Action",G62="Action"),1,0)</f>
        <v>0</v>
      </c>
      <c r="Z62" s="1">
        <f>IF(OR($B62="Comedy",$C62="Comedy",$D62="Comedy",$E62="Comedy",$F62="Comedy",$G62="Comedy"),1,0)</f>
        <v>1</v>
      </c>
      <c r="AA62" s="1">
        <f>IF(OR($B62="Drama",$C62="Drama",$D62="Drama",$E62="Drama",$F62="Drama",$G62="Drama"),1,0)</f>
        <v>0</v>
      </c>
      <c r="AB62" s="1">
        <f>IF(OR($B62="Documentary",$C62="Documentary",$D62="Documentary",$E62="Documentary",$F62="Documentary",$G62="Documentary"),1,0)</f>
        <v>0</v>
      </c>
      <c r="AC62" s="1">
        <f>IF(OR($B62="Romance",$C62="Romance",$D62="Romance",$E62="Romance",$F62="Romance",$G62="Romance"),1,0)</f>
        <v>1</v>
      </c>
      <c r="AD62" s="1">
        <f>IF(OR($B62="Family",$C62="Family",$D62="Family",$E62="Family",$F62="Family",$G62="Family"),1,0)</f>
        <v>0</v>
      </c>
      <c r="AE62" s="1">
        <f>IF($J62="PG",1,0)</f>
        <v>0</v>
      </c>
      <c r="AF62" s="1">
        <f>IF($J62="PG-13",1,0)</f>
        <v>0</v>
      </c>
      <c r="AG62" s="1">
        <f>IF($J62="R",1,0)</f>
        <v>1</v>
      </c>
      <c r="AH62" s="1">
        <f>IF($J62="Non-US",1,0)</f>
        <v>0</v>
      </c>
    </row>
    <row r="63" spans="1:34" x14ac:dyDescent="0.25">
      <c r="A63" s="4" t="s">
        <v>379</v>
      </c>
      <c r="B63" s="4" t="s">
        <v>4</v>
      </c>
      <c r="C63" s="4" t="s">
        <v>7</v>
      </c>
      <c r="D63" s="4" t="s">
        <v>20</v>
      </c>
      <c r="E63" s="4"/>
      <c r="F63" s="4"/>
      <c r="G63" s="4"/>
      <c r="H63" s="4" t="s">
        <v>378</v>
      </c>
      <c r="I63">
        <v>314</v>
      </c>
      <c r="J63" s="4" t="s">
        <v>12</v>
      </c>
      <c r="K63">
        <v>75000000</v>
      </c>
      <c r="L63" s="4" t="s">
        <v>133</v>
      </c>
      <c r="M63" s="4" t="s">
        <v>40</v>
      </c>
      <c r="N63">
        <v>18</v>
      </c>
      <c r="O63">
        <v>3025</v>
      </c>
      <c r="P63">
        <v>157226495</v>
      </c>
      <c r="Q63" s="3">
        <v>36721</v>
      </c>
      <c r="R63">
        <f>MONTH(Q63)</f>
        <v>7</v>
      </c>
      <c r="S63" s="2">
        <v>75850059</v>
      </c>
      <c r="T63" s="1">
        <f>I63</f>
        <v>314</v>
      </c>
      <c r="U63" s="1">
        <f>O63</f>
        <v>3025</v>
      </c>
      <c r="V63" s="1">
        <f>K63</f>
        <v>75000000</v>
      </c>
      <c r="W63" s="1">
        <f>IF(OR(R63=1,R63=12, R63=11),1,0)</f>
        <v>0</v>
      </c>
      <c r="X63" s="1">
        <f>IF(OR(R63=5, R63=6,R63=7),1,0)</f>
        <v>1</v>
      </c>
      <c r="Y63" s="1">
        <f>IF(OR(B63="Action",C63="Action", D63="Action",E63="Action",F63="Action",G63="Action"),1,0)</f>
        <v>1</v>
      </c>
      <c r="Z63" s="1">
        <f>IF(OR($B63="Comedy",$C63="Comedy",$D63="Comedy",$E63="Comedy",$F63="Comedy",$G63="Comedy"),1,0)</f>
        <v>0</v>
      </c>
      <c r="AA63" s="1">
        <f>IF(OR($B63="Drama",$C63="Drama",$D63="Drama",$E63="Drama",$F63="Drama",$G63="Drama"),1,0)</f>
        <v>0</v>
      </c>
      <c r="AB63" s="1">
        <f>IF(OR($B63="Documentary",$C63="Documentary",$D63="Documentary",$E63="Documentary",$F63="Documentary",$G63="Documentary"),1,0)</f>
        <v>0</v>
      </c>
      <c r="AC63" s="1">
        <f>IF(OR($B63="Romance",$C63="Romance",$D63="Romance",$E63="Romance",$F63="Romance",$G63="Romance"),1,0)</f>
        <v>0</v>
      </c>
      <c r="AD63" s="1">
        <f>IF(OR($B63="Family",$C63="Family",$D63="Family",$E63="Family",$F63="Family",$G63="Family"),1,0)</f>
        <v>0</v>
      </c>
      <c r="AE63" s="1">
        <f>IF($J63="PG",1,0)</f>
        <v>0</v>
      </c>
      <c r="AF63" s="1">
        <f>IF($J63="PG-13",1,0)</f>
        <v>1</v>
      </c>
      <c r="AG63" s="1">
        <f>IF($J63="R",1,0)</f>
        <v>0</v>
      </c>
      <c r="AH63" s="1">
        <f>IF($J63="Non-US",1,0)</f>
        <v>0</v>
      </c>
    </row>
    <row r="64" spans="1:34" x14ac:dyDescent="0.25">
      <c r="A64" s="4" t="s">
        <v>274</v>
      </c>
      <c r="B64" s="4" t="s">
        <v>4</v>
      </c>
      <c r="C64" s="4" t="s">
        <v>13</v>
      </c>
      <c r="D64" s="4" t="s">
        <v>5</v>
      </c>
      <c r="E64" s="4"/>
      <c r="F64" s="4"/>
      <c r="G64" s="4"/>
      <c r="H64" s="4" t="s">
        <v>273</v>
      </c>
      <c r="I64">
        <v>204</v>
      </c>
      <c r="J64" s="4" t="s">
        <v>12</v>
      </c>
      <c r="K64">
        <v>92000000</v>
      </c>
      <c r="L64" s="4" t="s">
        <v>53</v>
      </c>
      <c r="M64" s="4" t="s">
        <v>178</v>
      </c>
      <c r="N64">
        <v>16</v>
      </c>
      <c r="O64">
        <v>3037</v>
      </c>
      <c r="P64">
        <v>125256367</v>
      </c>
      <c r="Q64" s="3">
        <v>36833</v>
      </c>
      <c r="R64">
        <f>MONTH(Q64)</f>
        <v>11</v>
      </c>
      <c r="S64" s="2">
        <v>50404458</v>
      </c>
      <c r="T64" s="1">
        <f>I64</f>
        <v>204</v>
      </c>
      <c r="U64" s="1">
        <f>O64</f>
        <v>3037</v>
      </c>
      <c r="V64" s="1">
        <f>K64</f>
        <v>92000000</v>
      </c>
      <c r="W64" s="1">
        <f>IF(OR(R64=1,R64=12, R64=11),1,0)</f>
        <v>1</v>
      </c>
      <c r="X64" s="1">
        <f>IF(OR(R64=5, R64=6,R64=7),1,0)</f>
        <v>0</v>
      </c>
      <c r="Y64" s="1">
        <f>IF(OR(B64="Action",C64="Action", D64="Action",E64="Action",F64="Action",G64="Action"),1,0)</f>
        <v>1</v>
      </c>
      <c r="Z64" s="1">
        <f>IF(OR($B64="Comedy",$C64="Comedy",$D64="Comedy",$E64="Comedy",$F64="Comedy",$G64="Comedy"),1,0)</f>
        <v>1</v>
      </c>
      <c r="AA64" s="1">
        <f>IF(OR($B64="Drama",$C64="Drama",$D64="Drama",$E64="Drama",$F64="Drama",$G64="Drama"),1,0)</f>
        <v>0</v>
      </c>
      <c r="AB64" s="1">
        <f>IF(OR($B64="Documentary",$C64="Documentary",$D64="Documentary",$E64="Documentary",$F64="Documentary",$G64="Documentary"),1,0)</f>
        <v>0</v>
      </c>
      <c r="AC64" s="1">
        <f>IF(OR($B64="Romance",$C64="Romance",$D64="Romance",$E64="Romance",$F64="Romance",$G64="Romance"),1,0)</f>
        <v>0</v>
      </c>
      <c r="AD64" s="1">
        <f>IF(OR($B64="Family",$C64="Family",$D64="Family",$E64="Family",$F64="Family",$G64="Family"),1,0)</f>
        <v>0</v>
      </c>
      <c r="AE64" s="1">
        <f>IF($J64="PG",1,0)</f>
        <v>0</v>
      </c>
      <c r="AF64" s="1">
        <f>IF($J64="PG-13",1,0)</f>
        <v>1</v>
      </c>
      <c r="AG64" s="1">
        <f>IF($J64="R",1,0)</f>
        <v>0</v>
      </c>
      <c r="AH64" s="1">
        <f>IF($J64="Non-US",1,0)</f>
        <v>0</v>
      </c>
    </row>
    <row r="65" spans="1:34" x14ac:dyDescent="0.25">
      <c r="A65" s="4" t="s">
        <v>445</v>
      </c>
      <c r="B65" s="4" t="s">
        <v>51</v>
      </c>
      <c r="C65" s="4" t="s">
        <v>13</v>
      </c>
      <c r="D65" s="4"/>
      <c r="E65" s="4"/>
      <c r="F65" s="4"/>
      <c r="G65" s="4"/>
      <c r="H65" s="4" t="s">
        <v>236</v>
      </c>
      <c r="I65">
        <v>71</v>
      </c>
      <c r="J65" s="4" t="s">
        <v>2</v>
      </c>
      <c r="K65">
        <v>58000000</v>
      </c>
      <c r="L65" s="4" t="s">
        <v>444</v>
      </c>
      <c r="M65" s="4" t="s">
        <v>206</v>
      </c>
      <c r="N65">
        <v>16</v>
      </c>
      <c r="O65">
        <v>3040</v>
      </c>
      <c r="P65">
        <v>35268275</v>
      </c>
      <c r="Q65" s="3">
        <v>36644</v>
      </c>
      <c r="R65">
        <f>MONTH(Q65)</f>
        <v>4</v>
      </c>
      <c r="S65" s="2">
        <v>12008105</v>
      </c>
      <c r="T65" s="1">
        <f>I65</f>
        <v>71</v>
      </c>
      <c r="U65" s="1">
        <f>O65</f>
        <v>3040</v>
      </c>
      <c r="V65" s="1">
        <f>K65</f>
        <v>58000000</v>
      </c>
      <c r="W65" s="1">
        <f>IF(OR(R65=1,R65=12, R65=11),1,0)</f>
        <v>0</v>
      </c>
      <c r="X65" s="1">
        <f>IF(OR(R65=5, R65=6,R65=7),1,0)</f>
        <v>0</v>
      </c>
      <c r="Y65" s="1">
        <f>IF(OR(B65="Action",C65="Action", D65="Action",E65="Action",F65="Action",G65="Action"),1,0)</f>
        <v>0</v>
      </c>
      <c r="Z65" s="1">
        <f>IF(OR($B65="Comedy",$C65="Comedy",$D65="Comedy",$E65="Comedy",$F65="Comedy",$G65="Comedy"),1,0)</f>
        <v>1</v>
      </c>
      <c r="AA65" s="1">
        <f>IF(OR($B65="Drama",$C65="Drama",$D65="Drama",$E65="Drama",$F65="Drama",$G65="Drama"),1,0)</f>
        <v>0</v>
      </c>
      <c r="AB65" s="1">
        <f>IF(OR($B65="Documentary",$C65="Documentary",$D65="Documentary",$E65="Documentary",$F65="Documentary",$G65="Documentary"),1,0)</f>
        <v>0</v>
      </c>
      <c r="AC65" s="1">
        <f>IF(OR($B65="Romance",$C65="Romance",$D65="Romance",$E65="Romance",$F65="Romance",$G65="Romance"),1,0)</f>
        <v>0</v>
      </c>
      <c r="AD65" s="1">
        <f>IF(OR($B65="Family",$C65="Family",$D65="Family",$E65="Family",$F65="Family",$G65="Family"),1,0)</f>
        <v>1</v>
      </c>
      <c r="AE65" s="1">
        <f>IF($J65="PG",1,0)</f>
        <v>1</v>
      </c>
      <c r="AF65" s="1">
        <f>IF($J65="PG-13",1,0)</f>
        <v>0</v>
      </c>
      <c r="AG65" s="1">
        <f>IF($J65="R",1,0)</f>
        <v>0</v>
      </c>
      <c r="AH65" s="1">
        <f>IF($J65="Non-US",1,0)</f>
        <v>0</v>
      </c>
    </row>
    <row r="66" spans="1:34" x14ac:dyDescent="0.25">
      <c r="A66" s="4" t="s">
        <v>494</v>
      </c>
      <c r="B66" s="4" t="s">
        <v>24</v>
      </c>
      <c r="C66" s="4" t="s">
        <v>7</v>
      </c>
      <c r="D66" s="4" t="s">
        <v>20</v>
      </c>
      <c r="E66" s="4" t="s">
        <v>5</v>
      </c>
      <c r="F66" s="4"/>
      <c r="G66" s="4"/>
      <c r="H66" s="4" t="s">
        <v>93</v>
      </c>
      <c r="I66">
        <v>205</v>
      </c>
      <c r="J66" s="4" t="s">
        <v>2</v>
      </c>
      <c r="K66">
        <v>90000000</v>
      </c>
      <c r="L66" s="4" t="s">
        <v>477</v>
      </c>
      <c r="M66" s="4" t="s">
        <v>0</v>
      </c>
      <c r="N66">
        <v>16</v>
      </c>
      <c r="O66">
        <v>3054</v>
      </c>
      <c r="P66">
        <v>60857148</v>
      </c>
      <c r="Q66" s="3">
        <v>36595</v>
      </c>
      <c r="R66">
        <f>MONTH(Q66)</f>
        <v>3</v>
      </c>
      <c r="S66" s="2">
        <v>29226731</v>
      </c>
      <c r="T66" s="1">
        <f>I66</f>
        <v>205</v>
      </c>
      <c r="U66" s="1">
        <f>O66</f>
        <v>3054</v>
      </c>
      <c r="V66" s="1">
        <f>K66</f>
        <v>90000000</v>
      </c>
      <c r="W66" s="1">
        <f>IF(OR(R66=1,R66=12, R66=11),1,0)</f>
        <v>0</v>
      </c>
      <c r="X66" s="1">
        <f>IF(OR(R66=5, R66=6,R66=7),1,0)</f>
        <v>0</v>
      </c>
      <c r="Y66" s="1">
        <f>IF(OR(B66="Action",C66="Action", D66="Action",E66="Action",F66="Action",G66="Action"),1,0)</f>
        <v>0</v>
      </c>
      <c r="Z66" s="1">
        <f>IF(OR($B66="Comedy",$C66="Comedy",$D66="Comedy",$E66="Comedy",$F66="Comedy",$G66="Comedy"),1,0)</f>
        <v>0</v>
      </c>
      <c r="AA66" s="1">
        <f>IF(OR($B66="Drama",$C66="Drama",$D66="Drama",$E66="Drama",$F66="Drama",$G66="Drama"),1,0)</f>
        <v>1</v>
      </c>
      <c r="AB66" s="1">
        <f>IF(OR($B66="Documentary",$C66="Documentary",$D66="Documentary",$E66="Documentary",$F66="Documentary",$G66="Documentary"),1,0)</f>
        <v>0</v>
      </c>
      <c r="AC66" s="1">
        <f>IF(OR($B66="Romance",$C66="Romance",$D66="Romance",$E66="Romance",$F66="Romance",$G66="Romance"),1,0)</f>
        <v>0</v>
      </c>
      <c r="AD66" s="1">
        <f>IF(OR($B66="Family",$C66="Family",$D66="Family",$E66="Family",$F66="Family",$G66="Family"),1,0)</f>
        <v>0</v>
      </c>
      <c r="AE66" s="1">
        <f>IF($J66="PG",1,0)</f>
        <v>1</v>
      </c>
      <c r="AF66" s="1">
        <f>IF($J66="PG-13",1,0)</f>
        <v>0</v>
      </c>
      <c r="AG66" s="1">
        <f>IF($J66="R",1,0)</f>
        <v>0</v>
      </c>
      <c r="AH66" s="1">
        <f>IF($J66="Non-US",1,0)</f>
        <v>0</v>
      </c>
    </row>
    <row r="67" spans="1:34" x14ac:dyDescent="0.25">
      <c r="A67" s="4" t="s">
        <v>398</v>
      </c>
      <c r="B67" s="4" t="s">
        <v>4</v>
      </c>
      <c r="C67" s="4" t="s">
        <v>24</v>
      </c>
      <c r="D67" s="4" t="s">
        <v>37</v>
      </c>
      <c r="E67" s="4"/>
      <c r="F67" s="4"/>
      <c r="G67" s="4"/>
      <c r="H67" s="4" t="s">
        <v>397</v>
      </c>
      <c r="I67">
        <v>202</v>
      </c>
      <c r="J67" s="4" t="s">
        <v>54</v>
      </c>
      <c r="K67">
        <v>110000000</v>
      </c>
      <c r="L67" s="4" t="s">
        <v>223</v>
      </c>
      <c r="M67" s="4" t="s">
        <v>178</v>
      </c>
      <c r="N67">
        <v>16</v>
      </c>
      <c r="O67">
        <v>3061</v>
      </c>
      <c r="P67">
        <v>113271414</v>
      </c>
      <c r="Q67" s="3">
        <v>36705</v>
      </c>
      <c r="R67">
        <f>MONTH(Q67)</f>
        <v>6</v>
      </c>
      <c r="S67" s="2">
        <v>9322652</v>
      </c>
      <c r="T67" s="1">
        <f>I67</f>
        <v>202</v>
      </c>
      <c r="U67" s="1">
        <f>O67</f>
        <v>3061</v>
      </c>
      <c r="V67" s="1">
        <f>K67</f>
        <v>110000000</v>
      </c>
      <c r="W67" s="1">
        <f>IF(OR(R67=1,R67=12, R67=11),1,0)</f>
        <v>0</v>
      </c>
      <c r="X67" s="1">
        <f>IF(OR(R67=5, R67=6,R67=7),1,0)</f>
        <v>1</v>
      </c>
      <c r="Y67" s="1">
        <f>IF(OR(B67="Action",C67="Action", D67="Action",E67="Action",F67="Action",G67="Action"),1,0)</f>
        <v>1</v>
      </c>
      <c r="Z67" s="1">
        <f>IF(OR($B67="Comedy",$C67="Comedy",$D67="Comedy",$E67="Comedy",$F67="Comedy",$G67="Comedy"),1,0)</f>
        <v>0</v>
      </c>
      <c r="AA67" s="1">
        <f>IF(OR($B67="Drama",$C67="Drama",$D67="Drama",$E67="Drama",$F67="Drama",$G67="Drama"),1,0)</f>
        <v>1</v>
      </c>
      <c r="AB67" s="1">
        <f>IF(OR($B67="Documentary",$C67="Documentary",$D67="Documentary",$E67="Documentary",$F67="Documentary",$G67="Documentary"),1,0)</f>
        <v>0</v>
      </c>
      <c r="AC67" s="1">
        <f>IF(OR($B67="Romance",$C67="Romance",$D67="Romance",$E67="Romance",$F67="Romance",$G67="Romance"),1,0)</f>
        <v>0</v>
      </c>
      <c r="AD67" s="1">
        <f>IF(OR($B67="Family",$C67="Family",$D67="Family",$E67="Family",$F67="Family",$G67="Family"),1,0)</f>
        <v>0</v>
      </c>
      <c r="AE67" s="1">
        <f>IF($J67="PG",1,0)</f>
        <v>0</v>
      </c>
      <c r="AF67" s="1">
        <f>IF($J67="PG-13",1,0)</f>
        <v>0</v>
      </c>
      <c r="AG67" s="1">
        <f>IF($J67="R",1,0)</f>
        <v>0</v>
      </c>
      <c r="AH67" s="1">
        <f>IF($J67="Non-US",1,0)</f>
        <v>0</v>
      </c>
    </row>
    <row r="68" spans="1:34" x14ac:dyDescent="0.25">
      <c r="A68" s="4" t="s">
        <v>120</v>
      </c>
      <c r="B68" s="4" t="s">
        <v>4</v>
      </c>
      <c r="C68" s="4" t="s">
        <v>5</v>
      </c>
      <c r="D68" s="4" t="s">
        <v>13</v>
      </c>
      <c r="E68" s="4" t="s">
        <v>51</v>
      </c>
      <c r="F68" s="4"/>
      <c r="G68" s="4"/>
      <c r="H68" s="4" t="s">
        <v>119</v>
      </c>
      <c r="I68">
        <v>121</v>
      </c>
      <c r="J68" s="4" t="s">
        <v>2</v>
      </c>
      <c r="K68">
        <v>35000000</v>
      </c>
      <c r="L68" s="4" t="s">
        <v>118</v>
      </c>
      <c r="M68" s="4" t="s">
        <v>118</v>
      </c>
      <c r="N68">
        <v>16</v>
      </c>
      <c r="O68">
        <v>3104</v>
      </c>
      <c r="P68">
        <v>112608807</v>
      </c>
      <c r="Q68" s="3">
        <v>36980</v>
      </c>
      <c r="R68">
        <f>MONTH(Q68)</f>
        <v>3</v>
      </c>
      <c r="S68" s="2">
        <v>31178048</v>
      </c>
      <c r="T68" s="1">
        <f>I68</f>
        <v>121</v>
      </c>
      <c r="U68" s="1">
        <f>O68</f>
        <v>3104</v>
      </c>
      <c r="V68" s="1">
        <f>K68</f>
        <v>35000000</v>
      </c>
      <c r="W68" s="1">
        <f>IF(OR(R68=1,R68=12, R68=11),1,0)</f>
        <v>0</v>
      </c>
      <c r="X68" s="1">
        <f>IF(OR(R68=5, R68=6,R68=7),1,0)</f>
        <v>0</v>
      </c>
      <c r="Y68" s="1">
        <f>IF(OR(B68="Action",C68="Action", D68="Action",E68="Action",F68="Action",G68="Action"),1,0)</f>
        <v>1</v>
      </c>
      <c r="Z68" s="1">
        <f>IF(OR($B68="Comedy",$C68="Comedy",$D68="Comedy",$E68="Comedy",$F68="Comedy",$G68="Comedy"),1,0)</f>
        <v>1</v>
      </c>
      <c r="AA68" s="1">
        <f>IF(OR($B68="Drama",$C68="Drama",$D68="Drama",$E68="Drama",$F68="Drama",$G68="Drama"),1,0)</f>
        <v>0</v>
      </c>
      <c r="AB68" s="1">
        <f>IF(OR($B68="Documentary",$C68="Documentary",$D68="Documentary",$E68="Documentary",$F68="Documentary",$G68="Documentary"),1,0)</f>
        <v>0</v>
      </c>
      <c r="AC68" s="1">
        <f>IF(OR($B68="Romance",$C68="Romance",$D68="Romance",$E68="Romance",$F68="Romance",$G68="Romance"),1,0)</f>
        <v>0</v>
      </c>
      <c r="AD68" s="1">
        <f>IF(OR($B68="Family",$C68="Family",$D68="Family",$E68="Family",$F68="Family",$G68="Family"),1,0)</f>
        <v>1</v>
      </c>
      <c r="AE68" s="1">
        <f>IF($J68="PG",1,0)</f>
        <v>1</v>
      </c>
      <c r="AF68" s="1">
        <f>IF($J68="PG-13",1,0)</f>
        <v>0</v>
      </c>
      <c r="AG68" s="1">
        <f>IF($J68="R",1,0)</f>
        <v>0</v>
      </c>
      <c r="AH68" s="1">
        <f>IF($J68="Non-US",1,0)</f>
        <v>0</v>
      </c>
    </row>
    <row r="69" spans="1:34" x14ac:dyDescent="0.25">
      <c r="A69" s="4" t="s">
        <v>256</v>
      </c>
      <c r="B69" s="4" t="s">
        <v>51</v>
      </c>
      <c r="C69" s="4" t="s">
        <v>6</v>
      </c>
      <c r="D69" s="4" t="s">
        <v>13</v>
      </c>
      <c r="E69" s="4" t="s">
        <v>24</v>
      </c>
      <c r="F69" s="4"/>
      <c r="G69" s="4"/>
      <c r="H69" s="4" t="s">
        <v>255</v>
      </c>
      <c r="I69">
        <v>172</v>
      </c>
      <c r="J69" s="4" t="s">
        <v>2</v>
      </c>
      <c r="K69">
        <v>123000000</v>
      </c>
      <c r="L69" s="4" t="s">
        <v>254</v>
      </c>
      <c r="M69" s="4" t="s">
        <v>57</v>
      </c>
      <c r="N69">
        <v>15</v>
      </c>
      <c r="O69">
        <v>3134</v>
      </c>
      <c r="P69">
        <v>260044825</v>
      </c>
      <c r="Q69" s="3">
        <v>36847</v>
      </c>
      <c r="R69">
        <f>MONTH(Q69)</f>
        <v>11</v>
      </c>
      <c r="S69" s="2">
        <v>84977355</v>
      </c>
      <c r="T69" s="1">
        <f>I69</f>
        <v>172</v>
      </c>
      <c r="U69" s="1">
        <f>O69</f>
        <v>3134</v>
      </c>
      <c r="V69" s="1">
        <f>K69</f>
        <v>123000000</v>
      </c>
      <c r="W69" s="1">
        <f>IF(OR(R69=1,R69=12, R69=11),1,0)</f>
        <v>1</v>
      </c>
      <c r="X69" s="1">
        <f>IF(OR(R69=5, R69=6,R69=7),1,0)</f>
        <v>0</v>
      </c>
      <c r="Y69" s="1">
        <f>IF(OR(B69="Action",C69="Action", D69="Action",E69="Action",F69="Action",G69="Action"),1,0)</f>
        <v>0</v>
      </c>
      <c r="Z69" s="1">
        <f>IF(OR($B69="Comedy",$C69="Comedy",$D69="Comedy",$E69="Comedy",$F69="Comedy",$G69="Comedy"),1,0)</f>
        <v>1</v>
      </c>
      <c r="AA69" s="1">
        <f>IF(OR($B69="Drama",$C69="Drama",$D69="Drama",$E69="Drama",$F69="Drama",$G69="Drama"),1,0)</f>
        <v>1</v>
      </c>
      <c r="AB69" s="1">
        <f>IF(OR($B69="Documentary",$C69="Documentary",$D69="Documentary",$E69="Documentary",$F69="Documentary",$G69="Documentary"),1,0)</f>
        <v>0</v>
      </c>
      <c r="AC69" s="1">
        <f>IF(OR($B69="Romance",$C69="Romance",$D69="Romance",$E69="Romance",$F69="Romance",$G69="Romance"),1,0)</f>
        <v>0</v>
      </c>
      <c r="AD69" s="1">
        <f>IF(OR($B69="Family",$C69="Family",$D69="Family",$E69="Family",$F69="Family",$G69="Family"),1,0)</f>
        <v>1</v>
      </c>
      <c r="AE69" s="1">
        <f>IF($J69="PG",1,0)</f>
        <v>1</v>
      </c>
      <c r="AF69" s="1">
        <f>IF($J69="PG-13",1,0)</f>
        <v>0</v>
      </c>
      <c r="AG69" s="1">
        <f>IF($J69="R",1,0)</f>
        <v>0</v>
      </c>
      <c r="AH69" s="1">
        <f>IF($J69="Non-US",1,0)</f>
        <v>0</v>
      </c>
    </row>
    <row r="70" spans="1:34" x14ac:dyDescent="0.25">
      <c r="A70" s="4" t="s">
        <v>471</v>
      </c>
      <c r="B70" s="4" t="s">
        <v>20</v>
      </c>
      <c r="C70" s="4" t="s">
        <v>24</v>
      </c>
      <c r="D70" s="4"/>
      <c r="E70" s="4"/>
      <c r="F70" s="4"/>
      <c r="G70" s="4"/>
      <c r="H70" s="4" t="s">
        <v>74</v>
      </c>
      <c r="I70">
        <v>145</v>
      </c>
      <c r="J70" s="4" t="s">
        <v>17</v>
      </c>
      <c r="K70">
        <v>60000000</v>
      </c>
      <c r="L70" s="4" t="s">
        <v>102</v>
      </c>
      <c r="M70" s="4" t="s">
        <v>136</v>
      </c>
      <c r="N70">
        <v>16</v>
      </c>
      <c r="O70">
        <v>3155</v>
      </c>
      <c r="P70">
        <v>61256232</v>
      </c>
      <c r="Q70" s="3">
        <v>36623</v>
      </c>
      <c r="R70">
        <f>MONTH(Q70)</f>
        <v>4</v>
      </c>
      <c r="S70" s="2">
        <v>19662000</v>
      </c>
      <c r="T70" s="1">
        <f>I70</f>
        <v>145</v>
      </c>
      <c r="U70" s="1">
        <f>O70</f>
        <v>3155</v>
      </c>
      <c r="V70" s="1">
        <f>K70</f>
        <v>60000000</v>
      </c>
      <c r="W70" s="1">
        <f>IF(OR(R70=1,R70=12, R70=11),1,0)</f>
        <v>0</v>
      </c>
      <c r="X70" s="1">
        <f>IF(OR(R70=5, R70=6,R70=7),1,0)</f>
        <v>0</v>
      </c>
      <c r="Y70" s="1">
        <f>IF(OR(B70="Action",C70="Action", D70="Action",E70="Action",F70="Action",G70="Action"),1,0)</f>
        <v>0</v>
      </c>
      <c r="Z70" s="1">
        <f>IF(OR($B70="Comedy",$C70="Comedy",$D70="Comedy",$E70="Comedy",$F70="Comedy",$G70="Comedy"),1,0)</f>
        <v>0</v>
      </c>
      <c r="AA70" s="1">
        <f>IF(OR($B70="Drama",$C70="Drama",$D70="Drama",$E70="Drama",$F70="Drama",$G70="Drama"),1,0)</f>
        <v>1</v>
      </c>
      <c r="AB70" s="1">
        <f>IF(OR($B70="Documentary",$C70="Documentary",$D70="Documentary",$E70="Documentary",$F70="Documentary",$G70="Documentary"),1,0)</f>
        <v>0</v>
      </c>
      <c r="AC70" s="1">
        <f>IF(OR($B70="Romance",$C70="Romance",$D70="Romance",$E70="Romance",$F70="Romance",$G70="Romance"),1,0)</f>
        <v>0</v>
      </c>
      <c r="AD70" s="1">
        <f>IF(OR($B70="Family",$C70="Family",$D70="Family",$E70="Family",$F70="Family",$G70="Family"),1,0)</f>
        <v>0</v>
      </c>
      <c r="AE70" s="1">
        <f>IF($J70="PG",1,0)</f>
        <v>0</v>
      </c>
      <c r="AF70" s="1">
        <f>IF($J70="PG-13",1,0)</f>
        <v>0</v>
      </c>
      <c r="AG70" s="1">
        <f>IF($J70="R",1,0)</f>
        <v>1</v>
      </c>
      <c r="AH70" s="1">
        <f>IF($J70="Non-US",1,0)</f>
        <v>0</v>
      </c>
    </row>
    <row r="71" spans="1:34" x14ac:dyDescent="0.25">
      <c r="A71" s="4" t="s">
        <v>39</v>
      </c>
      <c r="B71" s="4" t="s">
        <v>4</v>
      </c>
      <c r="C71" s="4" t="s">
        <v>24</v>
      </c>
      <c r="D71" s="4" t="s">
        <v>38</v>
      </c>
      <c r="E71" s="4" t="s">
        <v>37</v>
      </c>
      <c r="F71" s="4"/>
      <c r="G71" s="4"/>
      <c r="H71" s="4" t="s">
        <v>36</v>
      </c>
      <c r="I71">
        <v>218</v>
      </c>
      <c r="J71" s="4" t="s">
        <v>12</v>
      </c>
      <c r="K71">
        <v>135250000</v>
      </c>
      <c r="L71" s="4" t="s">
        <v>35</v>
      </c>
      <c r="M71" s="4" t="s">
        <v>34</v>
      </c>
      <c r="N71">
        <v>24</v>
      </c>
      <c r="O71">
        <v>3214</v>
      </c>
      <c r="P71">
        <v>198440062</v>
      </c>
      <c r="Q71" s="3">
        <v>37036</v>
      </c>
      <c r="R71">
        <f>MONTH(Q71)</f>
        <v>5</v>
      </c>
      <c r="S71" s="2">
        <v>89295163</v>
      </c>
      <c r="T71" s="1">
        <f>I71</f>
        <v>218</v>
      </c>
      <c r="U71" s="1">
        <f>O71</f>
        <v>3214</v>
      </c>
      <c r="V71" s="1">
        <f>K71</f>
        <v>135250000</v>
      </c>
      <c r="W71" s="1">
        <f>IF(OR(R71=1,R71=12, R71=11),1,0)</f>
        <v>0</v>
      </c>
      <c r="X71" s="1">
        <f>IF(OR(R71=5, R71=6,R71=7),1,0)</f>
        <v>1</v>
      </c>
      <c r="Y71" s="1">
        <f>IF(OR(B71="Action",C71="Action", D71="Action",E71="Action",F71="Action",G71="Action"),1,0)</f>
        <v>1</v>
      </c>
      <c r="Z71" s="1">
        <f>IF(OR($B71="Comedy",$C71="Comedy",$D71="Comedy",$E71="Comedy",$F71="Comedy",$G71="Comedy"),1,0)</f>
        <v>0</v>
      </c>
      <c r="AA71" s="1">
        <f>IF(OR($B71="Drama",$C71="Drama",$D71="Drama",$E71="Drama",$F71="Drama",$G71="Drama"),1,0)</f>
        <v>1</v>
      </c>
      <c r="AB71" s="1">
        <f>IF(OR($B71="Documentary",$C71="Documentary",$D71="Documentary",$E71="Documentary",$F71="Documentary",$G71="Documentary"),1,0)</f>
        <v>0</v>
      </c>
      <c r="AC71" s="1">
        <f>IF(OR($B71="Romance",$C71="Romance",$D71="Romance",$E71="Romance",$F71="Romance",$G71="Romance"),1,0)</f>
        <v>1</v>
      </c>
      <c r="AD71" s="1">
        <f>IF(OR($B71="Family",$C71="Family",$D71="Family",$E71="Family",$F71="Family",$G71="Family"),1,0)</f>
        <v>0</v>
      </c>
      <c r="AE71" s="1">
        <f>IF($J71="PG",1,0)</f>
        <v>0</v>
      </c>
      <c r="AF71" s="1">
        <f>IF($J71="PG-13",1,0)</f>
        <v>1</v>
      </c>
      <c r="AG71" s="1">
        <f>IF($J71="R",1,0)</f>
        <v>0</v>
      </c>
      <c r="AH71" s="1">
        <f>IF($J71="Non-US",1,0)</f>
        <v>0</v>
      </c>
    </row>
    <row r="72" spans="1:34" x14ac:dyDescent="0.25">
      <c r="A72" s="4" t="s">
        <v>476</v>
      </c>
      <c r="B72" s="4" t="s">
        <v>8</v>
      </c>
      <c r="C72" s="4" t="s">
        <v>5</v>
      </c>
      <c r="D72" s="4" t="s">
        <v>51</v>
      </c>
      <c r="E72" s="4" t="s">
        <v>4</v>
      </c>
      <c r="F72" s="4" t="s">
        <v>13</v>
      </c>
      <c r="G72" s="4"/>
      <c r="H72" s="4" t="s">
        <v>3</v>
      </c>
      <c r="I72">
        <v>108</v>
      </c>
      <c r="J72" s="4" t="s">
        <v>475</v>
      </c>
      <c r="K72">
        <v>95000000</v>
      </c>
      <c r="L72" s="4" t="s">
        <v>49</v>
      </c>
      <c r="M72" s="4" t="s">
        <v>10</v>
      </c>
      <c r="N72">
        <v>13</v>
      </c>
      <c r="O72">
        <v>3218</v>
      </c>
      <c r="P72">
        <v>50863742</v>
      </c>
      <c r="Q72" s="3">
        <v>36616</v>
      </c>
      <c r="R72">
        <f>MONTH(Q72)</f>
        <v>3</v>
      </c>
      <c r="S72" s="2">
        <v>16037702</v>
      </c>
      <c r="T72" s="1">
        <f>I72</f>
        <v>108</v>
      </c>
      <c r="U72" s="1">
        <f>O72</f>
        <v>3218</v>
      </c>
      <c r="V72" s="1">
        <f>K72</f>
        <v>95000000</v>
      </c>
      <c r="W72" s="1">
        <f>IF(OR(R72=1,R72=12, R72=11),1,0)</f>
        <v>0</v>
      </c>
      <c r="X72" s="1">
        <f>IF(OR(R72=5, R72=6,R72=7),1,0)</f>
        <v>0</v>
      </c>
      <c r="Y72" s="1">
        <f>IF(OR(B72="Action",C72="Action", D72="Action",E72="Action",F72="Action",G72="Action"),1,0)</f>
        <v>1</v>
      </c>
      <c r="Z72" s="1">
        <f>IF(OR($B72="Comedy",$C72="Comedy",$D72="Comedy",$E72="Comedy",$F72="Comedy",$G72="Comedy"),1,0)</f>
        <v>1</v>
      </c>
      <c r="AA72" s="1">
        <f>IF(OR($B72="Drama",$C72="Drama",$D72="Drama",$E72="Drama",$F72="Drama",$G72="Drama"),1,0)</f>
        <v>0</v>
      </c>
      <c r="AB72" s="1">
        <f>IF(OR($B72="Documentary",$C72="Documentary",$D72="Documentary",$E72="Documentary",$F72="Documentary",$G72="Documentary"),1,0)</f>
        <v>0</v>
      </c>
      <c r="AC72" s="1">
        <f>IF(OR($B72="Romance",$C72="Romance",$D72="Romance",$E72="Romance",$F72="Romance",$G72="Romance"),1,0)</f>
        <v>0</v>
      </c>
      <c r="AD72" s="1">
        <f>IF(OR($B72="Family",$C72="Family",$D72="Family",$E72="Family",$F72="Family",$G72="Family"),1,0)</f>
        <v>1</v>
      </c>
      <c r="AE72" s="1">
        <f>IF($J72="PG",1,0)</f>
        <v>0</v>
      </c>
      <c r="AF72" s="1">
        <f>IF($J72="PG-13",1,0)</f>
        <v>0</v>
      </c>
      <c r="AG72" s="1">
        <f>IF($J72="R",1,0)</f>
        <v>0</v>
      </c>
      <c r="AH72" s="1">
        <f>IF($J72="Non-US",1,0)</f>
        <v>0</v>
      </c>
    </row>
    <row r="73" spans="1:34" x14ac:dyDescent="0.25">
      <c r="A73" s="4" t="s">
        <v>176</v>
      </c>
      <c r="B73" s="4" t="s">
        <v>19</v>
      </c>
      <c r="C73" s="4" t="s">
        <v>20</v>
      </c>
      <c r="D73" s="4"/>
      <c r="E73" s="4"/>
      <c r="F73" s="4"/>
      <c r="G73" s="4"/>
      <c r="H73" s="4" t="s">
        <v>175</v>
      </c>
      <c r="I73">
        <v>251</v>
      </c>
      <c r="J73" s="4" t="s">
        <v>17</v>
      </c>
      <c r="K73">
        <v>87000000</v>
      </c>
      <c r="L73" s="4" t="s">
        <v>130</v>
      </c>
      <c r="M73" s="4" t="s">
        <v>174</v>
      </c>
      <c r="N73">
        <v>14</v>
      </c>
      <c r="O73">
        <v>3230</v>
      </c>
      <c r="P73">
        <v>164706762</v>
      </c>
      <c r="Q73" s="3">
        <v>36931</v>
      </c>
      <c r="R73">
        <f>MONTH(Q73)</f>
        <v>2</v>
      </c>
      <c r="S73" s="2">
        <v>73874502</v>
      </c>
      <c r="T73" s="1">
        <f>I73</f>
        <v>251</v>
      </c>
      <c r="U73" s="1">
        <f>O73</f>
        <v>3230</v>
      </c>
      <c r="V73" s="1">
        <f>K73</f>
        <v>87000000</v>
      </c>
      <c r="W73" s="1">
        <f>IF(OR(R73=1,R73=12, R73=11),1,0)</f>
        <v>0</v>
      </c>
      <c r="X73" s="1">
        <f>IF(OR(R73=5, R73=6,R73=7),1,0)</f>
        <v>0</v>
      </c>
      <c r="Y73" s="1">
        <f>IF(OR(B73="Action",C73="Action", D73="Action",E73="Action",F73="Action",G73="Action"),1,0)</f>
        <v>0</v>
      </c>
      <c r="Z73" s="1">
        <f>IF(OR($B73="Comedy",$C73="Comedy",$D73="Comedy",$E73="Comedy",$F73="Comedy",$G73="Comedy"),1,0)</f>
        <v>0</v>
      </c>
      <c r="AA73" s="1">
        <f>IF(OR($B73="Drama",$C73="Drama",$D73="Drama",$E73="Drama",$F73="Drama",$G73="Drama"),1,0)</f>
        <v>0</v>
      </c>
      <c r="AB73" s="1">
        <f>IF(OR($B73="Documentary",$C73="Documentary",$D73="Documentary",$E73="Documentary",$F73="Documentary",$G73="Documentary"),1,0)</f>
        <v>0</v>
      </c>
      <c r="AC73" s="1">
        <f>IF(OR($B73="Romance",$C73="Romance",$D73="Romance",$E73="Romance",$F73="Romance",$G73="Romance"),1,0)</f>
        <v>0</v>
      </c>
      <c r="AD73" s="1">
        <f>IF(OR($B73="Family",$C73="Family",$D73="Family",$E73="Family",$F73="Family",$G73="Family"),1,0)</f>
        <v>0</v>
      </c>
      <c r="AE73" s="1">
        <f>IF($J73="PG",1,0)</f>
        <v>0</v>
      </c>
      <c r="AF73" s="1">
        <f>IF($J73="PG-13",1,0)</f>
        <v>0</v>
      </c>
      <c r="AG73" s="1">
        <f>IF($J73="R",1,0)</f>
        <v>1</v>
      </c>
      <c r="AH73" s="1">
        <f>IF($J73="Non-US",1,0)</f>
        <v>0</v>
      </c>
    </row>
    <row r="74" spans="1:34" x14ac:dyDescent="0.25">
      <c r="A74" s="4" t="s">
        <v>373</v>
      </c>
      <c r="B74" s="4" t="s">
        <v>13</v>
      </c>
      <c r="C74" s="4" t="s">
        <v>6</v>
      </c>
      <c r="D74" s="4"/>
      <c r="E74" s="4"/>
      <c r="F74" s="4"/>
      <c r="G74" s="4"/>
      <c r="H74" s="4" t="s">
        <v>372</v>
      </c>
      <c r="I74">
        <v>118</v>
      </c>
      <c r="J74" s="4" t="s">
        <v>12</v>
      </c>
      <c r="K74">
        <v>84000000</v>
      </c>
      <c r="L74" s="4" t="s">
        <v>254</v>
      </c>
      <c r="M74" s="4" t="s">
        <v>57</v>
      </c>
      <c r="N74">
        <v>23</v>
      </c>
      <c r="O74">
        <v>3242</v>
      </c>
      <c r="P74">
        <v>123309890</v>
      </c>
      <c r="Q74" s="3">
        <v>36735</v>
      </c>
      <c r="R74">
        <f>MONTH(Q74)</f>
        <v>7</v>
      </c>
      <c r="S74" s="2">
        <v>58533530</v>
      </c>
      <c r="T74" s="1">
        <f>I74</f>
        <v>118</v>
      </c>
      <c r="U74" s="1">
        <f>O74</f>
        <v>3242</v>
      </c>
      <c r="V74" s="1">
        <f>K74</f>
        <v>84000000</v>
      </c>
      <c r="W74" s="1">
        <f>IF(OR(R74=1,R74=12, R74=11),1,0)</f>
        <v>0</v>
      </c>
      <c r="X74" s="1">
        <f>IF(OR(R74=5, R74=6,R74=7),1,0)</f>
        <v>1</v>
      </c>
      <c r="Y74" s="1">
        <f>IF(OR(B74="Action",C74="Action", D74="Action",E74="Action",F74="Action",G74="Action"),1,0)</f>
        <v>0</v>
      </c>
      <c r="Z74" s="1">
        <f>IF(OR($B74="Comedy",$C74="Comedy",$D74="Comedy",$E74="Comedy",$F74="Comedy",$G74="Comedy"),1,0)</f>
        <v>1</v>
      </c>
      <c r="AA74" s="1">
        <f>IF(OR($B74="Drama",$C74="Drama",$D74="Drama",$E74="Drama",$F74="Drama",$G74="Drama"),1,0)</f>
        <v>0</v>
      </c>
      <c r="AB74" s="1">
        <f>IF(OR($B74="Documentary",$C74="Documentary",$D74="Documentary",$E74="Documentary",$F74="Documentary",$G74="Documentary"),1,0)</f>
        <v>0</v>
      </c>
      <c r="AC74" s="1">
        <f>IF(OR($B74="Romance",$C74="Romance",$D74="Romance",$E74="Romance",$F74="Romance",$G74="Romance"),1,0)</f>
        <v>0</v>
      </c>
      <c r="AD74" s="1">
        <f>IF(OR($B74="Family",$C74="Family",$D74="Family",$E74="Family",$F74="Family",$G74="Family"),1,0)</f>
        <v>0</v>
      </c>
      <c r="AE74" s="1">
        <f>IF($J74="PG",1,0)</f>
        <v>0</v>
      </c>
      <c r="AF74" s="1">
        <f>IF($J74="PG-13",1,0)</f>
        <v>1</v>
      </c>
      <c r="AG74" s="1">
        <f>IF($J74="R",1,0)</f>
        <v>0</v>
      </c>
      <c r="AH74" s="1">
        <f>IF($J74="Non-US",1,0)</f>
        <v>0</v>
      </c>
    </row>
    <row r="75" spans="1:34" x14ac:dyDescent="0.25">
      <c r="A75" s="4" t="s">
        <v>424</v>
      </c>
      <c r="B75" s="4" t="s">
        <v>8</v>
      </c>
      <c r="C75" s="4" t="s">
        <v>51</v>
      </c>
      <c r="D75" s="4" t="s">
        <v>5</v>
      </c>
      <c r="E75" s="4"/>
      <c r="F75" s="4"/>
      <c r="G75" s="4"/>
      <c r="H75" s="4" t="s">
        <v>423</v>
      </c>
      <c r="I75">
        <v>159</v>
      </c>
      <c r="J75" s="4" t="s">
        <v>2</v>
      </c>
      <c r="K75">
        <v>127500000</v>
      </c>
      <c r="L75" s="4" t="s">
        <v>1</v>
      </c>
      <c r="M75" s="4" t="s">
        <v>0</v>
      </c>
      <c r="N75">
        <v>25</v>
      </c>
      <c r="O75">
        <v>3257</v>
      </c>
      <c r="P75">
        <v>137682756</v>
      </c>
      <c r="Q75" s="3">
        <v>36665</v>
      </c>
      <c r="R75">
        <f>MONTH(Q75)</f>
        <v>5</v>
      </c>
      <c r="S75" s="2">
        <v>48410715</v>
      </c>
      <c r="T75" s="1">
        <f>I75</f>
        <v>159</v>
      </c>
      <c r="U75" s="1">
        <f>O75</f>
        <v>3257</v>
      </c>
      <c r="V75" s="1">
        <f>K75</f>
        <v>127500000</v>
      </c>
      <c r="W75" s="1">
        <f>IF(OR(R75=1,R75=12, R75=11),1,0)</f>
        <v>0</v>
      </c>
      <c r="X75" s="1">
        <f>IF(OR(R75=5, R75=6,R75=7),1,0)</f>
        <v>1</v>
      </c>
      <c r="Y75" s="1">
        <f>IF(OR(B75="Action",C75="Action", D75="Action",E75="Action",F75="Action",G75="Action"),1,0)</f>
        <v>0</v>
      </c>
      <c r="Z75" s="1">
        <f>IF(OR($B75="Comedy",$C75="Comedy",$D75="Comedy",$E75="Comedy",$F75="Comedy",$G75="Comedy"),1,0)</f>
        <v>0</v>
      </c>
      <c r="AA75" s="1">
        <f>IF(OR($B75="Drama",$C75="Drama",$D75="Drama",$E75="Drama",$F75="Drama",$G75="Drama"),1,0)</f>
        <v>0</v>
      </c>
      <c r="AB75" s="1">
        <f>IF(OR($B75="Documentary",$C75="Documentary",$D75="Documentary",$E75="Documentary",$F75="Documentary",$G75="Documentary"),1,0)</f>
        <v>0</v>
      </c>
      <c r="AC75" s="1">
        <f>IF(OR($B75="Romance",$C75="Romance",$D75="Romance",$E75="Romance",$F75="Romance",$G75="Romance"),1,0)</f>
        <v>0</v>
      </c>
      <c r="AD75" s="1">
        <f>IF(OR($B75="Family",$C75="Family",$D75="Family",$E75="Family",$F75="Family",$G75="Family"),1,0)</f>
        <v>1</v>
      </c>
      <c r="AE75" s="1">
        <f>IF($J75="PG",1,0)</f>
        <v>1</v>
      </c>
      <c r="AF75" s="1">
        <f>IF($J75="PG-13",1,0)</f>
        <v>0</v>
      </c>
      <c r="AG75" s="1">
        <f>IF($J75="R",1,0)</f>
        <v>0</v>
      </c>
      <c r="AH75" s="1">
        <f>IF($J75="Non-US",1,0)</f>
        <v>0</v>
      </c>
    </row>
    <row r="76" spans="1:34" x14ac:dyDescent="0.25">
      <c r="A76" s="4" t="s">
        <v>431</v>
      </c>
      <c r="B76" s="4" t="s">
        <v>4</v>
      </c>
      <c r="C76" s="4" t="s">
        <v>7</v>
      </c>
      <c r="D76" s="4"/>
      <c r="E76" s="4"/>
      <c r="F76" s="4"/>
      <c r="G76" s="4"/>
      <c r="H76" s="4" t="s">
        <v>430</v>
      </c>
      <c r="I76">
        <v>172</v>
      </c>
      <c r="J76" s="4" t="s">
        <v>12</v>
      </c>
      <c r="K76">
        <v>73000000</v>
      </c>
      <c r="L76" s="4" t="s">
        <v>429</v>
      </c>
      <c r="M76" s="4" t="s">
        <v>45</v>
      </c>
      <c r="N76">
        <v>6</v>
      </c>
      <c r="O76">
        <v>3307</v>
      </c>
      <c r="P76">
        <v>21440573</v>
      </c>
      <c r="Q76" s="3">
        <v>36658</v>
      </c>
      <c r="R76">
        <f>MONTH(Q76)</f>
        <v>5</v>
      </c>
      <c r="S76" s="2">
        <v>14330401</v>
      </c>
      <c r="T76" s="1">
        <f>I76</f>
        <v>172</v>
      </c>
      <c r="U76" s="1">
        <f>O76</f>
        <v>3307</v>
      </c>
      <c r="V76" s="1">
        <f>K76</f>
        <v>73000000</v>
      </c>
      <c r="W76" s="1">
        <f>IF(OR(R76=1,R76=12, R76=11),1,0)</f>
        <v>0</v>
      </c>
      <c r="X76" s="1">
        <f>IF(OR(R76=5, R76=6,R76=7),1,0)</f>
        <v>1</v>
      </c>
      <c r="Y76" s="1">
        <f>IF(OR(B76="Action",C76="Action", D76="Action",E76="Action",F76="Action",G76="Action"),1,0)</f>
        <v>1</v>
      </c>
      <c r="Z76" s="1">
        <f>IF(OR($B76="Comedy",$C76="Comedy",$D76="Comedy",$E76="Comedy",$F76="Comedy",$G76="Comedy"),1,0)</f>
        <v>0</v>
      </c>
      <c r="AA76" s="1">
        <f>IF(OR($B76="Drama",$C76="Drama",$D76="Drama",$E76="Drama",$F76="Drama",$G76="Drama"),1,0)</f>
        <v>0</v>
      </c>
      <c r="AB76" s="1">
        <f>IF(OR($B76="Documentary",$C76="Documentary",$D76="Documentary",$E76="Documentary",$F76="Documentary",$G76="Documentary"),1,0)</f>
        <v>0</v>
      </c>
      <c r="AC76" s="1">
        <f>IF(OR($B76="Romance",$C76="Romance",$D76="Romance",$E76="Romance",$F76="Romance",$G76="Romance"),1,0)</f>
        <v>0</v>
      </c>
      <c r="AD76" s="1">
        <f>IF(OR($B76="Family",$C76="Family",$D76="Family",$E76="Family",$F76="Family",$G76="Family"),1,0)</f>
        <v>0</v>
      </c>
      <c r="AE76" s="1">
        <f>IF($J76="PG",1,0)</f>
        <v>0</v>
      </c>
      <c r="AF76" s="1">
        <f>IF($J76="PG-13",1,0)</f>
        <v>1</v>
      </c>
      <c r="AG76" s="1">
        <f>IF($J76="R",1,0)</f>
        <v>0</v>
      </c>
      <c r="AH76" s="1">
        <f>IF($J76="Non-US",1,0)</f>
        <v>0</v>
      </c>
    </row>
    <row r="77" spans="1:34" x14ac:dyDescent="0.25">
      <c r="A77" s="4" t="s">
        <v>287</v>
      </c>
      <c r="B77" s="4" t="s">
        <v>19</v>
      </c>
      <c r="C77" s="4" t="s">
        <v>60</v>
      </c>
      <c r="D77" s="4" t="s">
        <v>20</v>
      </c>
      <c r="E77" s="4"/>
      <c r="F77" s="4"/>
      <c r="G77" s="4"/>
      <c r="H77" s="4" t="s">
        <v>286</v>
      </c>
      <c r="I77">
        <v>164</v>
      </c>
      <c r="J77" s="4" t="s">
        <v>17</v>
      </c>
      <c r="K77">
        <v>15000000</v>
      </c>
      <c r="L77" s="4" t="s">
        <v>285</v>
      </c>
      <c r="M77" s="4" t="s">
        <v>285</v>
      </c>
      <c r="N77">
        <v>7</v>
      </c>
      <c r="O77">
        <v>3317</v>
      </c>
      <c r="P77">
        <v>26392495</v>
      </c>
      <c r="Q77" s="3">
        <v>36826</v>
      </c>
      <c r="R77">
        <f>MONTH(Q77)</f>
        <v>10</v>
      </c>
      <c r="S77" s="2">
        <v>16788138</v>
      </c>
      <c r="T77" s="1">
        <f>I77</f>
        <v>164</v>
      </c>
      <c r="U77" s="1">
        <f>O77</f>
        <v>3317</v>
      </c>
      <c r="V77" s="1">
        <f>K77</f>
        <v>15000000</v>
      </c>
      <c r="W77" s="1">
        <f>IF(OR(R77=1,R77=12, R77=11),1,0)</f>
        <v>0</v>
      </c>
      <c r="X77" s="1">
        <f>IF(OR(R77=5, R77=6,R77=7),1,0)</f>
        <v>0</v>
      </c>
      <c r="Y77" s="1">
        <f>IF(OR(B77="Action",C77="Action", D77="Action",E77="Action",F77="Action",G77="Action"),1,0)</f>
        <v>0</v>
      </c>
      <c r="Z77" s="1">
        <f>IF(OR($B77="Comedy",$C77="Comedy",$D77="Comedy",$E77="Comedy",$F77="Comedy",$G77="Comedy"),1,0)</f>
        <v>0</v>
      </c>
      <c r="AA77" s="1">
        <f>IF(OR($B77="Drama",$C77="Drama",$D77="Drama",$E77="Drama",$F77="Drama",$G77="Drama"),1,0)</f>
        <v>0</v>
      </c>
      <c r="AB77" s="1">
        <f>IF(OR($B77="Documentary",$C77="Documentary",$D77="Documentary",$E77="Documentary",$F77="Documentary",$G77="Documentary"),1,0)</f>
        <v>0</v>
      </c>
      <c r="AC77" s="1">
        <f>IF(OR($B77="Romance",$C77="Romance",$D77="Romance",$E77="Romance",$F77="Romance",$G77="Romance"),1,0)</f>
        <v>0</v>
      </c>
      <c r="AD77" s="1">
        <f>IF(OR($B77="Family",$C77="Family",$D77="Family",$E77="Family",$F77="Family",$G77="Family"),1,0)</f>
        <v>0</v>
      </c>
      <c r="AE77" s="1">
        <f>IF($J77="PG",1,0)</f>
        <v>0</v>
      </c>
      <c r="AF77" s="1">
        <f>IF($J77="PG-13",1,0)</f>
        <v>0</v>
      </c>
      <c r="AG77" s="1">
        <f>IF($J77="R",1,0)</f>
        <v>1</v>
      </c>
      <c r="AH77" s="1">
        <f>IF($J77="Non-US",1,0)</f>
        <v>0</v>
      </c>
    </row>
    <row r="78" spans="1:34" x14ac:dyDescent="0.25">
      <c r="A78" s="4" t="s">
        <v>61</v>
      </c>
      <c r="B78" s="4" t="s">
        <v>4</v>
      </c>
      <c r="C78" s="4" t="s">
        <v>5</v>
      </c>
      <c r="D78" s="4" t="s">
        <v>6</v>
      </c>
      <c r="E78" s="4" t="s">
        <v>60</v>
      </c>
      <c r="F78" s="4" t="s">
        <v>20</v>
      </c>
      <c r="G78" s="4"/>
      <c r="H78" s="4" t="s">
        <v>59</v>
      </c>
      <c r="I78">
        <v>178</v>
      </c>
      <c r="J78" s="4" t="s">
        <v>12</v>
      </c>
      <c r="K78">
        <v>98000000</v>
      </c>
      <c r="L78" s="4" t="s">
        <v>58</v>
      </c>
      <c r="M78" s="4" t="s">
        <v>57</v>
      </c>
      <c r="N78">
        <v>22</v>
      </c>
      <c r="O78">
        <v>3401</v>
      </c>
      <c r="P78">
        <v>202019785</v>
      </c>
      <c r="Q78" s="3">
        <v>37015</v>
      </c>
      <c r="R78">
        <f>MONTH(Q78)</f>
        <v>5</v>
      </c>
      <c r="S78" s="2">
        <v>84293785</v>
      </c>
      <c r="T78" s="1">
        <f>I78</f>
        <v>178</v>
      </c>
      <c r="U78" s="1">
        <f>O78</f>
        <v>3401</v>
      </c>
      <c r="V78" s="1">
        <f>K78</f>
        <v>98000000</v>
      </c>
      <c r="W78" s="1">
        <f>IF(OR(R78=1,R78=12, R78=11),1,0)</f>
        <v>0</v>
      </c>
      <c r="X78" s="1">
        <f>IF(OR(R78=5, R78=6,R78=7),1,0)</f>
        <v>1</v>
      </c>
      <c r="Y78" s="1">
        <f>IF(OR(B78="Action",C78="Action", D78="Action",E78="Action",F78="Action",G78="Action"),1,0)</f>
        <v>1</v>
      </c>
      <c r="Z78" s="1">
        <f>IF(OR($B78="Comedy",$C78="Comedy",$D78="Comedy",$E78="Comedy",$F78="Comedy",$G78="Comedy"),1,0)</f>
        <v>0</v>
      </c>
      <c r="AA78" s="1">
        <f>IF(OR($B78="Drama",$C78="Drama",$D78="Drama",$E78="Drama",$F78="Drama",$G78="Drama"),1,0)</f>
        <v>0</v>
      </c>
      <c r="AB78" s="1">
        <f>IF(OR($B78="Documentary",$C78="Documentary",$D78="Documentary",$E78="Documentary",$F78="Documentary",$G78="Documentary"),1,0)</f>
        <v>0</v>
      </c>
      <c r="AC78" s="1">
        <f>IF(OR($B78="Romance",$C78="Romance",$D78="Romance",$E78="Romance",$F78="Romance",$G78="Romance"),1,0)</f>
        <v>0</v>
      </c>
      <c r="AD78" s="1">
        <f>IF(OR($B78="Family",$C78="Family",$D78="Family",$E78="Family",$F78="Family",$G78="Family"),1,0)</f>
        <v>0</v>
      </c>
      <c r="AE78" s="1">
        <f>IF($J78="PG",1,0)</f>
        <v>0</v>
      </c>
      <c r="AF78" s="1">
        <f>IF($J78="PG-13",1,0)</f>
        <v>1</v>
      </c>
      <c r="AG78" s="1">
        <f>IF($J78="R",1,0)</f>
        <v>0</v>
      </c>
      <c r="AH78" s="1">
        <f>IF($J78="Non-US",1,0)</f>
        <v>0</v>
      </c>
    </row>
    <row r="79" spans="1:34" x14ac:dyDescent="0.25">
      <c r="A79" s="4" t="s">
        <v>389</v>
      </c>
      <c r="B79" s="4" t="s">
        <v>5</v>
      </c>
      <c r="C79" s="4" t="s">
        <v>24</v>
      </c>
      <c r="D79" s="4" t="s">
        <v>4</v>
      </c>
      <c r="E79" s="4" t="s">
        <v>20</v>
      </c>
      <c r="F79" s="4"/>
      <c r="G79" s="4"/>
      <c r="H79" s="4" t="s">
        <v>388</v>
      </c>
      <c r="I79">
        <v>240</v>
      </c>
      <c r="J79" s="4" t="s">
        <v>12</v>
      </c>
      <c r="K79">
        <v>140000000</v>
      </c>
      <c r="L79" s="4" t="s">
        <v>215</v>
      </c>
      <c r="M79" s="4" t="s">
        <v>15</v>
      </c>
      <c r="N79">
        <v>22</v>
      </c>
      <c r="O79">
        <v>3407</v>
      </c>
      <c r="P79">
        <v>182561537</v>
      </c>
      <c r="Q79" s="3">
        <v>36707</v>
      </c>
      <c r="R79">
        <f>MONTH(Q79)</f>
        <v>6</v>
      </c>
      <c r="S79" s="2">
        <v>73076981</v>
      </c>
      <c r="T79" s="1">
        <f>I79</f>
        <v>240</v>
      </c>
      <c r="U79" s="1">
        <f>O79</f>
        <v>3407</v>
      </c>
      <c r="V79" s="1">
        <f>K79</f>
        <v>140000000</v>
      </c>
      <c r="W79" s="1">
        <f>IF(OR(R79=1,R79=12, R79=11),1,0)</f>
        <v>0</v>
      </c>
      <c r="X79" s="1">
        <f>IF(OR(R79=5, R79=6,R79=7),1,0)</f>
        <v>1</v>
      </c>
      <c r="Y79" s="1">
        <f>IF(OR(B79="Action",C79="Action", D79="Action",E79="Action",F79="Action",G79="Action"),1,0)</f>
        <v>1</v>
      </c>
      <c r="Z79" s="1">
        <f>IF(OR($B79="Comedy",$C79="Comedy",$D79="Comedy",$E79="Comedy",$F79="Comedy",$G79="Comedy"),1,0)</f>
        <v>0</v>
      </c>
      <c r="AA79" s="1">
        <f>IF(OR($B79="Drama",$C79="Drama",$D79="Drama",$E79="Drama",$F79="Drama",$G79="Drama"),1,0)</f>
        <v>1</v>
      </c>
      <c r="AB79" s="1">
        <f>IF(OR($B79="Documentary",$C79="Documentary",$D79="Documentary",$E79="Documentary",$F79="Documentary",$G79="Documentary"),1,0)</f>
        <v>0</v>
      </c>
      <c r="AC79" s="1">
        <f>IF(OR($B79="Romance",$C79="Romance",$D79="Romance",$E79="Romance",$F79="Romance",$G79="Romance"),1,0)</f>
        <v>0</v>
      </c>
      <c r="AD79" s="1">
        <f>IF(OR($B79="Family",$C79="Family",$D79="Family",$E79="Family",$F79="Family",$G79="Family"),1,0)</f>
        <v>0</v>
      </c>
      <c r="AE79" s="1">
        <f>IF($J79="PG",1,0)</f>
        <v>0</v>
      </c>
      <c r="AF79" s="1">
        <f>IF($J79="PG-13",1,0)</f>
        <v>1</v>
      </c>
      <c r="AG79" s="1">
        <f>IF($J79="R",1,0)</f>
        <v>0</v>
      </c>
      <c r="AH79" s="1">
        <f>IF($J79="Non-US",1,0)</f>
        <v>0</v>
      </c>
    </row>
    <row r="80" spans="1:34" x14ac:dyDescent="0.25">
      <c r="A80" s="4" t="s">
        <v>520</v>
      </c>
      <c r="B80" s="4" t="s">
        <v>13</v>
      </c>
      <c r="C80" s="4" t="s">
        <v>60</v>
      </c>
      <c r="D80" s="4" t="s">
        <v>104</v>
      </c>
      <c r="E80" s="4" t="s">
        <v>20</v>
      </c>
      <c r="F80" s="4"/>
      <c r="G80" s="4"/>
      <c r="H80" s="4" t="s">
        <v>408</v>
      </c>
      <c r="I80">
        <v>195</v>
      </c>
      <c r="J80" s="4" t="s">
        <v>17</v>
      </c>
      <c r="K80">
        <v>40000000</v>
      </c>
      <c r="L80" s="4" t="s">
        <v>519</v>
      </c>
      <c r="M80" s="4" t="s">
        <v>118</v>
      </c>
      <c r="N80">
        <v>15</v>
      </c>
      <c r="O80">
        <v>3467</v>
      </c>
      <c r="P80">
        <v>89059468</v>
      </c>
      <c r="Q80" s="3">
        <v>36560</v>
      </c>
      <c r="R80">
        <f>MONTH(Q80)</f>
        <v>2</v>
      </c>
      <c r="S80" s="2">
        <v>40660918</v>
      </c>
      <c r="T80" s="1">
        <f>I80</f>
        <v>195</v>
      </c>
      <c r="U80" s="1">
        <f>O80</f>
        <v>3467</v>
      </c>
      <c r="V80" s="1">
        <f>K80</f>
        <v>40000000</v>
      </c>
      <c r="W80" s="1">
        <f>IF(OR(R80=1,R80=12, R80=11),1,0)</f>
        <v>0</v>
      </c>
      <c r="X80" s="1">
        <f>IF(OR(R80=5, R80=6,R80=7),1,0)</f>
        <v>0</v>
      </c>
      <c r="Y80" s="1">
        <f>IF(OR(B80="Action",C80="Action", D80="Action",E80="Action",F80="Action",G80="Action"),1,0)</f>
        <v>0</v>
      </c>
      <c r="Z80" s="1">
        <f>IF(OR($B80="Comedy",$C80="Comedy",$D80="Comedy",$E80="Comedy",$F80="Comedy",$G80="Comedy"),1,0)</f>
        <v>1</v>
      </c>
      <c r="AA80" s="1">
        <f>IF(OR($B80="Drama",$C80="Drama",$D80="Drama",$E80="Drama",$F80="Drama",$G80="Drama"),1,0)</f>
        <v>0</v>
      </c>
      <c r="AB80" s="1">
        <f>IF(OR($B80="Documentary",$C80="Documentary",$D80="Documentary",$E80="Documentary",$F80="Documentary",$G80="Documentary"),1,0)</f>
        <v>0</v>
      </c>
      <c r="AC80" s="1">
        <f>IF(OR($B80="Romance",$C80="Romance",$D80="Romance",$E80="Romance",$F80="Romance",$G80="Romance"),1,0)</f>
        <v>0</v>
      </c>
      <c r="AD80" s="1">
        <f>IF(OR($B80="Family",$C80="Family",$D80="Family",$E80="Family",$F80="Family",$G80="Family"),1,0)</f>
        <v>0</v>
      </c>
      <c r="AE80" s="1">
        <f>IF($J80="PG",1,0)</f>
        <v>0</v>
      </c>
      <c r="AF80" s="1">
        <f>IF($J80="PG-13",1,0)</f>
        <v>0</v>
      </c>
      <c r="AG80" s="1">
        <f>IF($J80="R",1,0)</f>
        <v>1</v>
      </c>
      <c r="AH80" s="1">
        <f>IF($J80="Non-US",1,0)</f>
        <v>0</v>
      </c>
    </row>
    <row r="81" spans="1:34" x14ac:dyDescent="0.25">
      <c r="A81" s="4" t="s">
        <v>422</v>
      </c>
      <c r="B81" s="4" t="s">
        <v>4</v>
      </c>
      <c r="C81" s="4" t="s">
        <v>5</v>
      </c>
      <c r="D81" s="4" t="s">
        <v>20</v>
      </c>
      <c r="E81" s="4"/>
      <c r="F81" s="4"/>
      <c r="G81" s="4"/>
      <c r="H81" s="4" t="s">
        <v>421</v>
      </c>
      <c r="I81">
        <v>221</v>
      </c>
      <c r="J81" s="4" t="s">
        <v>12</v>
      </c>
      <c r="K81">
        <v>125000000</v>
      </c>
      <c r="L81" s="4" t="s">
        <v>420</v>
      </c>
      <c r="M81" s="4" t="s">
        <v>136</v>
      </c>
      <c r="N81">
        <v>21</v>
      </c>
      <c r="O81">
        <v>3653</v>
      </c>
      <c r="P81">
        <v>215366397</v>
      </c>
      <c r="Q81" s="3">
        <v>36670</v>
      </c>
      <c r="R81">
        <f>MONTH(Q81)</f>
        <v>5</v>
      </c>
      <c r="S81" s="2">
        <v>21002839</v>
      </c>
      <c r="T81" s="1">
        <f>I81</f>
        <v>221</v>
      </c>
      <c r="U81" s="1">
        <f>O81</f>
        <v>3653</v>
      </c>
      <c r="V81" s="1">
        <f>K81</f>
        <v>125000000</v>
      </c>
      <c r="W81" s="1">
        <f>IF(OR(R81=1,R81=12, R81=11),1,0)</f>
        <v>0</v>
      </c>
      <c r="X81" s="1">
        <f>IF(OR(R81=5, R81=6,R81=7),1,0)</f>
        <v>1</v>
      </c>
      <c r="Y81" s="1">
        <f>IF(OR(B81="Action",C81="Action", D81="Action",E81="Action",F81="Action",G81="Action"),1,0)</f>
        <v>1</v>
      </c>
      <c r="Z81" s="1">
        <f>IF(OR($B81="Comedy",$C81="Comedy",$D81="Comedy",$E81="Comedy",$F81="Comedy",$G81="Comedy"),1,0)</f>
        <v>0</v>
      </c>
      <c r="AA81" s="1">
        <f>IF(OR($B81="Drama",$C81="Drama",$D81="Drama",$E81="Drama",$F81="Drama",$G81="Drama"),1,0)</f>
        <v>0</v>
      </c>
      <c r="AB81" s="1">
        <f>IF(OR($B81="Documentary",$C81="Documentary",$D81="Documentary",$E81="Documentary",$F81="Documentary",$G81="Documentary"),1,0)</f>
        <v>0</v>
      </c>
      <c r="AC81" s="1">
        <f>IF(OR($B81="Romance",$C81="Romance",$D81="Romance",$E81="Romance",$F81="Romance",$G81="Romance"),1,0)</f>
        <v>0</v>
      </c>
      <c r="AD81" s="1">
        <f>IF(OR($B81="Family",$C81="Family",$D81="Family",$E81="Family",$F81="Family",$G81="Family"),1,0)</f>
        <v>0</v>
      </c>
      <c r="AE81" s="1">
        <f>IF($J81="PG",1,0)</f>
        <v>0</v>
      </c>
      <c r="AF81" s="1">
        <f>IF($J81="PG-13",1,0)</f>
        <v>1</v>
      </c>
      <c r="AG81" s="1">
        <f>IF($J81="R",1,0)</f>
        <v>0</v>
      </c>
      <c r="AH81" s="1">
        <f>IF($J81="Non-US",1,0)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3B7E-7FEE-462A-B2DD-1072639794D0}">
  <dimension ref="B2:J192"/>
  <sheetViews>
    <sheetView topLeftCell="G29" zoomScale="117" workbookViewId="0">
      <selection activeCell="M32" sqref="M32"/>
    </sheetView>
  </sheetViews>
  <sheetFormatPr defaultRowHeight="15" x14ac:dyDescent="0.25"/>
  <cols>
    <col min="2" max="2" width="18" bestFit="1" customWidth="1"/>
    <col min="3" max="3" width="25.140625" bestFit="1" customWidth="1"/>
    <col min="4" max="4" width="14.5703125" bestFit="1" customWidth="1"/>
    <col min="5" max="5" width="24.5703125" bestFit="1" customWidth="1"/>
    <col min="6" max="6" width="12" bestFit="1" customWidth="1"/>
    <col min="7" max="7" width="13.42578125" bestFit="1" customWidth="1"/>
    <col min="8" max="8" width="12" bestFit="1" customWidth="1"/>
    <col min="9" max="9" width="12.7109375" bestFit="1" customWidth="1"/>
    <col min="10" max="10" width="12.5703125" bestFit="1" customWidth="1"/>
  </cols>
  <sheetData>
    <row r="2" spans="2:7" x14ac:dyDescent="0.25">
      <c r="B2" t="s">
        <v>579</v>
      </c>
    </row>
    <row r="3" spans="2:7" ht="15.75" thickBot="1" x14ac:dyDescent="0.3"/>
    <row r="4" spans="2:7" x14ac:dyDescent="0.25">
      <c r="B4" s="14" t="s">
        <v>580</v>
      </c>
      <c r="C4" s="14"/>
    </row>
    <row r="5" spans="2:7" x14ac:dyDescent="0.25">
      <c r="B5" s="11" t="s">
        <v>581</v>
      </c>
      <c r="C5" s="11">
        <v>0.79187171922714639</v>
      </c>
    </row>
    <row r="6" spans="2:7" x14ac:dyDescent="0.25">
      <c r="B6" s="11" t="s">
        <v>582</v>
      </c>
      <c r="C6" s="11">
        <v>0.62706081971175665</v>
      </c>
    </row>
    <row r="7" spans="2:7" x14ac:dyDescent="0.25">
      <c r="B7" s="11" t="s">
        <v>583</v>
      </c>
      <c r="C7" s="11">
        <v>0.58622806274589057</v>
      </c>
    </row>
    <row r="8" spans="2:7" x14ac:dyDescent="0.25">
      <c r="B8" s="11" t="s">
        <v>584</v>
      </c>
      <c r="C8" s="11">
        <v>4305987.6777046481</v>
      </c>
    </row>
    <row r="9" spans="2:7" ht="15.75" thickBot="1" x14ac:dyDescent="0.3">
      <c r="B9" s="12" t="s">
        <v>585</v>
      </c>
      <c r="C9" s="12">
        <v>153</v>
      </c>
    </row>
    <row r="11" spans="2:7" ht="15.75" thickBot="1" x14ac:dyDescent="0.3">
      <c r="B11" t="s">
        <v>586</v>
      </c>
    </row>
    <row r="12" spans="2:7" x14ac:dyDescent="0.25">
      <c r="B12" s="13"/>
      <c r="C12" s="13" t="s">
        <v>591</v>
      </c>
      <c r="D12" s="13" t="s">
        <v>592</v>
      </c>
      <c r="E12" s="13" t="s">
        <v>593</v>
      </c>
      <c r="F12" s="13" t="s">
        <v>594</v>
      </c>
      <c r="G12" s="13" t="s">
        <v>595</v>
      </c>
    </row>
    <row r="13" spans="2:7" x14ac:dyDescent="0.25">
      <c r="B13" s="11" t="s">
        <v>587</v>
      </c>
      <c r="C13" s="11">
        <v>15</v>
      </c>
      <c r="D13" s="11">
        <v>4271080790108064</v>
      </c>
      <c r="E13" s="11">
        <v>284738719340537.63</v>
      </c>
      <c r="F13" s="11">
        <v>15.356808266361858</v>
      </c>
      <c r="G13" s="11">
        <v>1.4917983726739102E-22</v>
      </c>
    </row>
    <row r="14" spans="2:7" x14ac:dyDescent="0.25">
      <c r="B14" s="11" t="s">
        <v>588</v>
      </c>
      <c r="C14" s="11">
        <v>137</v>
      </c>
      <c r="D14" s="11">
        <v>2540189593634565</v>
      </c>
      <c r="E14" s="11">
        <v>18541529880544.27</v>
      </c>
      <c r="F14" s="11"/>
      <c r="G14" s="11"/>
    </row>
    <row r="15" spans="2:7" ht="15.75" thickBot="1" x14ac:dyDescent="0.3">
      <c r="B15" s="12" t="s">
        <v>589</v>
      </c>
      <c r="C15" s="12">
        <v>152</v>
      </c>
      <c r="D15" s="12">
        <v>6811270383742629</v>
      </c>
      <c r="E15" s="12"/>
      <c r="F15" s="12"/>
      <c r="G15" s="12"/>
    </row>
    <row r="16" spans="2:7" ht="15.75" thickBot="1" x14ac:dyDescent="0.3"/>
    <row r="17" spans="2:10" x14ac:dyDescent="0.25">
      <c r="B17" s="13"/>
      <c r="C17" s="13" t="s">
        <v>596</v>
      </c>
      <c r="D17" s="13" t="s">
        <v>584</v>
      </c>
      <c r="E17" s="13" t="s">
        <v>597</v>
      </c>
      <c r="F17" s="13" t="s">
        <v>598</v>
      </c>
      <c r="G17" s="13" t="s">
        <v>599</v>
      </c>
      <c r="H17" s="13" t="s">
        <v>600</v>
      </c>
      <c r="I17" s="13" t="s">
        <v>601</v>
      </c>
      <c r="J17" s="13" t="s">
        <v>602</v>
      </c>
    </row>
    <row r="18" spans="2:10" x14ac:dyDescent="0.25">
      <c r="B18" s="11" t="s">
        <v>590</v>
      </c>
      <c r="C18" s="11">
        <v>-2924649.4856947861</v>
      </c>
      <c r="D18" s="11">
        <v>1626962.7368832901</v>
      </c>
      <c r="E18" s="11">
        <v>-1.7976130733623465</v>
      </c>
      <c r="F18" s="11">
        <v>7.4440814845753364E-2</v>
      </c>
      <c r="G18" s="11">
        <v>-6141856.3828701358</v>
      </c>
      <c r="H18" s="11">
        <v>292557.41148056416</v>
      </c>
      <c r="I18" s="11">
        <v>-6141856.3828701358</v>
      </c>
      <c r="J18" s="11">
        <v>292557.41148056416</v>
      </c>
    </row>
    <row r="19" spans="2:10" x14ac:dyDescent="0.25">
      <c r="B19" s="11" t="s">
        <v>560</v>
      </c>
      <c r="C19" s="11">
        <v>22921.577363296092</v>
      </c>
      <c r="D19" s="11">
        <v>7505.0558757130402</v>
      </c>
      <c r="E19" s="11">
        <v>3.054151460413792</v>
      </c>
      <c r="F19" s="38">
        <v>2.7126588047181373E-3</v>
      </c>
      <c r="G19" s="11">
        <v>8080.8456245442649</v>
      </c>
      <c r="H19" s="11">
        <v>37762.309102047919</v>
      </c>
      <c r="I19" s="11">
        <v>8080.8456245442649</v>
      </c>
      <c r="J19" s="11">
        <v>37762.309102047919</v>
      </c>
    </row>
    <row r="20" spans="2:10" x14ac:dyDescent="0.25">
      <c r="B20" s="11" t="s">
        <v>559</v>
      </c>
      <c r="C20" s="11">
        <v>5268.8359720727976</v>
      </c>
      <c r="D20" s="11">
        <v>445.62895768695728</v>
      </c>
      <c r="E20" s="11">
        <v>11.823369826370255</v>
      </c>
      <c r="F20" s="11">
        <v>1.1374858101713753E-22</v>
      </c>
      <c r="G20" s="11">
        <v>4387.6353620342497</v>
      </c>
      <c r="H20" s="11">
        <v>6150.0365821113455</v>
      </c>
      <c r="I20" s="11">
        <v>4387.6353620342497</v>
      </c>
      <c r="J20" s="11">
        <v>6150.0365821113455</v>
      </c>
    </row>
    <row r="21" spans="2:10" x14ac:dyDescent="0.25">
      <c r="B21" s="11" t="s">
        <v>558</v>
      </c>
      <c r="C21" s="11">
        <v>-6.7682797029444556E-3</v>
      </c>
      <c r="D21" s="11">
        <v>2.1234043561671898E-2</v>
      </c>
      <c r="E21" s="11">
        <v>-0.31874662417860955</v>
      </c>
      <c r="F21" s="11">
        <v>0.75040409487374538</v>
      </c>
      <c r="G21" s="11">
        <v>-4.8757140205305909E-2</v>
      </c>
      <c r="H21" s="11">
        <v>3.5220580799416999E-2</v>
      </c>
      <c r="I21" s="11">
        <v>-4.8757140205305909E-2</v>
      </c>
      <c r="J21" s="11">
        <v>3.5220580799416999E-2</v>
      </c>
    </row>
    <row r="22" spans="2:10" x14ac:dyDescent="0.25">
      <c r="B22" s="11" t="s">
        <v>557</v>
      </c>
      <c r="C22" s="11">
        <v>1699551.6801001448</v>
      </c>
      <c r="D22" s="11">
        <v>900430.30159664899</v>
      </c>
      <c r="E22" s="11">
        <v>1.8874883231789161</v>
      </c>
      <c r="F22" s="11">
        <v>6.1209970760656096E-2</v>
      </c>
      <c r="G22" s="11">
        <v>-80987.302785132313</v>
      </c>
      <c r="H22" s="11">
        <v>3480090.6629854217</v>
      </c>
      <c r="I22" s="11">
        <v>-80987.302785132313</v>
      </c>
      <c r="J22" s="11">
        <v>3480090.6629854217</v>
      </c>
    </row>
    <row r="23" spans="2:10" x14ac:dyDescent="0.25">
      <c r="B23" s="11" t="s">
        <v>556</v>
      </c>
      <c r="C23" s="11">
        <v>1020699.1071921302</v>
      </c>
      <c r="D23" s="11">
        <v>1059955.7129942952</v>
      </c>
      <c r="E23" s="11">
        <v>0.96296391884971488</v>
      </c>
      <c r="F23" s="11">
        <v>0.33726225005599719</v>
      </c>
      <c r="G23" s="11">
        <v>-1075290.4033471546</v>
      </c>
      <c r="H23" s="11">
        <v>3116688.6177314152</v>
      </c>
      <c r="I23" s="11">
        <v>-1075290.4033471546</v>
      </c>
      <c r="J23" s="11">
        <v>3116688.6177314152</v>
      </c>
    </row>
    <row r="24" spans="2:10" x14ac:dyDescent="0.25">
      <c r="B24" s="11" t="s">
        <v>4</v>
      </c>
      <c r="C24" s="11">
        <v>1863495.7423341533</v>
      </c>
      <c r="D24" s="11">
        <v>1199305.720195913</v>
      </c>
      <c r="E24" s="11">
        <v>1.553812102246741</v>
      </c>
      <c r="F24" s="11">
        <v>0.12253632957197372</v>
      </c>
      <c r="G24" s="11">
        <v>-508048.8218809797</v>
      </c>
      <c r="H24" s="11">
        <v>4235040.3065492865</v>
      </c>
      <c r="I24" s="11">
        <v>-508048.8218809797</v>
      </c>
      <c r="J24" s="11">
        <v>4235040.3065492865</v>
      </c>
    </row>
    <row r="25" spans="2:10" x14ac:dyDescent="0.25">
      <c r="B25" s="11" t="s">
        <v>13</v>
      </c>
      <c r="C25" s="11">
        <v>-763085.27502926229</v>
      </c>
      <c r="D25" s="11">
        <v>831200.34363090876</v>
      </c>
      <c r="E25" s="11">
        <v>-0.91805216501222631</v>
      </c>
      <c r="F25" s="11">
        <v>0.3602049749297318</v>
      </c>
      <c r="G25" s="11">
        <v>-2406726.7782063019</v>
      </c>
      <c r="H25" s="11">
        <v>880556.22814777703</v>
      </c>
      <c r="I25" s="11">
        <v>-2406726.7782063019</v>
      </c>
      <c r="J25" s="11">
        <v>880556.22814777703</v>
      </c>
    </row>
    <row r="26" spans="2:10" x14ac:dyDescent="0.25">
      <c r="B26" s="11" t="s">
        <v>24</v>
      </c>
      <c r="C26" s="11">
        <v>1564406.9890326145</v>
      </c>
      <c r="D26" s="11">
        <v>845766.25232314039</v>
      </c>
      <c r="E26" s="11">
        <v>1.8496919033308796</v>
      </c>
      <c r="F26" s="11">
        <v>6.6512699156607985E-2</v>
      </c>
      <c r="G26" s="11">
        <v>-108037.59662807453</v>
      </c>
      <c r="H26" s="11">
        <v>3236851.5746933036</v>
      </c>
      <c r="I26" s="11">
        <v>-108037.59662807453</v>
      </c>
      <c r="J26" s="11">
        <v>3236851.5746933036</v>
      </c>
    </row>
    <row r="27" spans="2:10" x14ac:dyDescent="0.25">
      <c r="B27" s="11" t="s">
        <v>555</v>
      </c>
      <c r="C27" s="11">
        <v>2278793.5915290653</v>
      </c>
      <c r="D27" s="11">
        <v>4515664.4406970199</v>
      </c>
      <c r="E27" s="11">
        <v>0.50464192400826835</v>
      </c>
      <c r="F27" s="11">
        <v>0.61462108593169429</v>
      </c>
      <c r="G27" s="11">
        <v>-6650622.2178153582</v>
      </c>
      <c r="H27" s="11">
        <v>11208209.40087349</v>
      </c>
      <c r="I27" s="11">
        <v>-6650622.2178153582</v>
      </c>
      <c r="J27" s="11">
        <v>11208209.40087349</v>
      </c>
    </row>
    <row r="28" spans="2:10" x14ac:dyDescent="0.25">
      <c r="B28" s="11" t="s">
        <v>38</v>
      </c>
      <c r="C28" s="11">
        <v>1230107.693001393</v>
      </c>
      <c r="D28" s="11">
        <v>873616.77209088509</v>
      </c>
      <c r="E28" s="11">
        <v>1.4080632747666857</v>
      </c>
      <c r="F28" s="11">
        <v>0.16137749869930806</v>
      </c>
      <c r="G28" s="11">
        <v>-497409.37972704042</v>
      </c>
      <c r="H28" s="11">
        <v>2957624.7657298264</v>
      </c>
      <c r="I28" s="11">
        <v>-497409.37972704042</v>
      </c>
      <c r="J28" s="11">
        <v>2957624.7657298264</v>
      </c>
    </row>
    <row r="29" spans="2:10" x14ac:dyDescent="0.25">
      <c r="B29" s="11" t="s">
        <v>51</v>
      </c>
      <c r="C29" s="11">
        <v>809578.59335879295</v>
      </c>
      <c r="D29" s="11">
        <v>2110236.9477517707</v>
      </c>
      <c r="E29" s="11">
        <v>0.38364345493112106</v>
      </c>
      <c r="F29" s="11">
        <v>0.70183744357380862</v>
      </c>
      <c r="G29" s="11">
        <v>-3363269.8124914938</v>
      </c>
      <c r="H29" s="11">
        <v>4982426.9992090799</v>
      </c>
      <c r="I29" s="11">
        <v>-3363269.8124914938</v>
      </c>
      <c r="J29" s="11">
        <v>4982426.9992090799</v>
      </c>
    </row>
    <row r="30" spans="2:10" x14ac:dyDescent="0.25">
      <c r="B30" s="11" t="s">
        <v>2</v>
      </c>
      <c r="C30" s="11">
        <v>-1567580.7620412682</v>
      </c>
      <c r="D30" s="11">
        <v>1761119.3026796668</v>
      </c>
      <c r="E30" s="11">
        <v>-0.89010480985364471</v>
      </c>
      <c r="F30" s="11">
        <v>0.37497001189138923</v>
      </c>
      <c r="G30" s="11">
        <v>-5050073.0397584494</v>
      </c>
      <c r="H30" s="11">
        <v>1914911.5156759128</v>
      </c>
      <c r="I30" s="11">
        <v>-5050073.0397584494</v>
      </c>
      <c r="J30" s="11">
        <v>1914911.5156759128</v>
      </c>
    </row>
    <row r="31" spans="2:10" x14ac:dyDescent="0.25">
      <c r="B31" s="11" t="s">
        <v>12</v>
      </c>
      <c r="C31" s="11">
        <v>-1539803.0781905178</v>
      </c>
      <c r="D31" s="11">
        <v>1525818.6370340779</v>
      </c>
      <c r="E31" s="11">
        <v>-1.0091652053638716</v>
      </c>
      <c r="F31" s="11">
        <v>0.31467445703544789</v>
      </c>
      <c r="G31" s="11">
        <v>-4557004.4753832212</v>
      </c>
      <c r="H31" s="11">
        <v>1477398.3190021857</v>
      </c>
      <c r="I31" s="11">
        <v>-4557004.4753832212</v>
      </c>
      <c r="J31" s="11">
        <v>1477398.3190021857</v>
      </c>
    </row>
    <row r="32" spans="2:10" x14ac:dyDescent="0.25">
      <c r="B32" s="11" t="s">
        <v>17</v>
      </c>
      <c r="C32" s="11">
        <v>-1072011.4867053335</v>
      </c>
      <c r="D32" s="11">
        <v>1406077.3236527487</v>
      </c>
      <c r="E32" s="11">
        <v>-0.76241289769216303</v>
      </c>
      <c r="F32" s="11">
        <v>0.44712427251585929</v>
      </c>
      <c r="G32" s="11">
        <v>-3852432.673415022</v>
      </c>
      <c r="H32" s="11">
        <v>1708409.7000043551</v>
      </c>
      <c r="I32" s="11">
        <v>-3852432.673415022</v>
      </c>
      <c r="J32" s="11">
        <v>1708409.7000043551</v>
      </c>
    </row>
    <row r="33" spans="2:10" ht="15.75" thickBot="1" x14ac:dyDescent="0.3">
      <c r="B33" s="12" t="s">
        <v>115</v>
      </c>
      <c r="C33" s="12">
        <v>945755.0603895227</v>
      </c>
      <c r="D33" s="12">
        <v>3388858.4877387853</v>
      </c>
      <c r="E33" s="12">
        <v>0.27907776728103434</v>
      </c>
      <c r="F33" s="12">
        <v>0.78060598815299487</v>
      </c>
      <c r="G33" s="12">
        <v>-5755479.487360632</v>
      </c>
      <c r="H33" s="12">
        <v>7646989.608139677</v>
      </c>
      <c r="I33" s="12">
        <v>-5755479.487360632</v>
      </c>
      <c r="J33" s="12">
        <v>7646989.608139677</v>
      </c>
    </row>
    <row r="37" spans="2:10" x14ac:dyDescent="0.25">
      <c r="B37" t="s">
        <v>603</v>
      </c>
    </row>
    <row r="38" spans="2:10" ht="15.75" thickBot="1" x14ac:dyDescent="0.3"/>
    <row r="39" spans="2:10" x14ac:dyDescent="0.25">
      <c r="B39" s="13" t="s">
        <v>604</v>
      </c>
      <c r="C39" s="13" t="s">
        <v>605</v>
      </c>
      <c r="D39" s="13" t="s">
        <v>606</v>
      </c>
      <c r="E39" s="15" t="s">
        <v>607</v>
      </c>
      <c r="F39" s="15" t="s">
        <v>608</v>
      </c>
    </row>
    <row r="40" spans="2:10" x14ac:dyDescent="0.25">
      <c r="B40" s="11">
        <v>1</v>
      </c>
      <c r="C40" s="11">
        <v>479284.18169291248</v>
      </c>
      <c r="D40" s="11">
        <v>-422896.18169291248</v>
      </c>
      <c r="E40">
        <f>C40+D40</f>
        <v>56388</v>
      </c>
      <c r="F40">
        <f>(D40)^2</f>
        <v>178841180490.44485</v>
      </c>
    </row>
    <row r="41" spans="2:10" x14ac:dyDescent="0.25">
      <c r="B41" s="11">
        <v>2</v>
      </c>
      <c r="C41" s="11">
        <v>1823433.8594346438</v>
      </c>
      <c r="D41" s="11">
        <v>-1816310.8594346438</v>
      </c>
      <c r="E41">
        <f t="shared" ref="E41:E104" si="0">C41+D41</f>
        <v>7123</v>
      </c>
      <c r="F41">
        <f t="shared" ref="F41:F104" si="1">(D41)^2</f>
        <v>3298985138100.2144</v>
      </c>
    </row>
    <row r="42" spans="2:10" x14ac:dyDescent="0.25">
      <c r="B42" s="11">
        <v>3</v>
      </c>
      <c r="C42" s="11">
        <v>-3020365.7476515202</v>
      </c>
      <c r="D42" s="11">
        <v>3039906.7476515202</v>
      </c>
      <c r="E42">
        <f t="shared" si="0"/>
        <v>19541</v>
      </c>
      <c r="F42">
        <f t="shared" si="1"/>
        <v>9241033034417.2441</v>
      </c>
    </row>
    <row r="43" spans="2:10" x14ac:dyDescent="0.25">
      <c r="B43" s="11">
        <v>4</v>
      </c>
      <c r="C43" s="11">
        <v>728216.46864713426</v>
      </c>
      <c r="D43" s="11">
        <v>-718486.46864713426</v>
      </c>
      <c r="E43">
        <f t="shared" si="0"/>
        <v>9730</v>
      </c>
      <c r="F43">
        <f t="shared" si="1"/>
        <v>516222805629.02942</v>
      </c>
    </row>
    <row r="44" spans="2:10" x14ac:dyDescent="0.25">
      <c r="B44" s="11">
        <v>5</v>
      </c>
      <c r="C44" s="11">
        <v>750035.70406421111</v>
      </c>
      <c r="D44" s="11">
        <v>-702101.70406421111</v>
      </c>
      <c r="E44">
        <f t="shared" si="0"/>
        <v>47934</v>
      </c>
      <c r="F44">
        <f t="shared" si="1"/>
        <v>492946802849.86908</v>
      </c>
    </row>
    <row r="45" spans="2:10" x14ac:dyDescent="0.25">
      <c r="B45" s="11">
        <v>6</v>
      </c>
      <c r="C45" s="11">
        <v>-1523291.4260617914</v>
      </c>
      <c r="D45" s="11">
        <v>1560146.4260617914</v>
      </c>
      <c r="E45">
        <f t="shared" si="0"/>
        <v>36855</v>
      </c>
      <c r="F45">
        <f t="shared" si="1"/>
        <v>2434056870753.3809</v>
      </c>
    </row>
    <row r="46" spans="2:10" x14ac:dyDescent="0.25">
      <c r="B46" s="11">
        <v>7</v>
      </c>
      <c r="C46" s="11">
        <v>2860329.7288285005</v>
      </c>
      <c r="D46" s="11">
        <v>-2761178.7288285005</v>
      </c>
      <c r="E46">
        <f t="shared" si="0"/>
        <v>99151</v>
      </c>
      <c r="F46">
        <f t="shared" si="1"/>
        <v>7624107972534.9736</v>
      </c>
    </row>
    <row r="47" spans="2:10" x14ac:dyDescent="0.25">
      <c r="B47" s="11">
        <v>8</v>
      </c>
      <c r="C47" s="11">
        <v>-308160.49779279204</v>
      </c>
      <c r="D47" s="11">
        <v>390828.49779279204</v>
      </c>
      <c r="E47">
        <f t="shared" si="0"/>
        <v>82668</v>
      </c>
      <c r="F47">
        <f t="shared" si="1"/>
        <v>152746914686.97046</v>
      </c>
    </row>
    <row r="48" spans="2:10" x14ac:dyDescent="0.25">
      <c r="B48" s="11">
        <v>9</v>
      </c>
      <c r="C48" s="11">
        <v>384101.14485617075</v>
      </c>
      <c r="D48" s="11">
        <v>-291920.14485617075</v>
      </c>
      <c r="E48">
        <f t="shared" si="0"/>
        <v>92181</v>
      </c>
      <c r="F48">
        <f t="shared" si="1"/>
        <v>85217370972.847717</v>
      </c>
    </row>
    <row r="49" spans="2:6" x14ac:dyDescent="0.25">
      <c r="B49" s="11">
        <v>10</v>
      </c>
      <c r="C49" s="11">
        <v>2200120.4294833606</v>
      </c>
      <c r="D49" s="11">
        <v>-2160532.4294833606</v>
      </c>
      <c r="E49">
        <f t="shared" si="0"/>
        <v>39588</v>
      </c>
      <c r="F49">
        <f t="shared" si="1"/>
        <v>4667900378849.2725</v>
      </c>
    </row>
    <row r="50" spans="2:6" x14ac:dyDescent="0.25">
      <c r="B50" s="11">
        <v>11</v>
      </c>
      <c r="C50" s="11">
        <v>4094554.387532129</v>
      </c>
      <c r="D50" s="11">
        <v>-3777002.387532129</v>
      </c>
      <c r="E50">
        <f t="shared" si="0"/>
        <v>317552</v>
      </c>
      <c r="F50">
        <f t="shared" si="1"/>
        <v>14265747035423.402</v>
      </c>
    </row>
    <row r="51" spans="2:6" x14ac:dyDescent="0.25">
      <c r="B51" s="11">
        <v>12</v>
      </c>
      <c r="C51" s="11">
        <v>750240.58033456956</v>
      </c>
      <c r="D51" s="11">
        <v>-248880.58033456956</v>
      </c>
      <c r="E51">
        <f t="shared" si="0"/>
        <v>501360</v>
      </c>
      <c r="F51">
        <f t="shared" si="1"/>
        <v>61941543267.672134</v>
      </c>
    </row>
    <row r="52" spans="2:6" x14ac:dyDescent="0.25">
      <c r="B52" s="11">
        <v>13</v>
      </c>
      <c r="C52" s="11">
        <v>-2286858.7119006561</v>
      </c>
      <c r="D52" s="11">
        <v>2327233.7119006561</v>
      </c>
      <c r="E52">
        <f t="shared" si="0"/>
        <v>40375</v>
      </c>
      <c r="F52">
        <f t="shared" si="1"/>
        <v>5416016749806.9063</v>
      </c>
    </row>
    <row r="53" spans="2:6" x14ac:dyDescent="0.25">
      <c r="B53" s="11">
        <v>14</v>
      </c>
      <c r="C53" s="11">
        <v>2095327.7602747339</v>
      </c>
      <c r="D53" s="11">
        <v>-1997856.7602747339</v>
      </c>
      <c r="E53">
        <f t="shared" si="0"/>
        <v>97471</v>
      </c>
      <c r="F53">
        <f t="shared" si="1"/>
        <v>3991431634575.4556</v>
      </c>
    </row>
    <row r="54" spans="2:6" x14ac:dyDescent="0.25">
      <c r="B54" s="11">
        <v>15</v>
      </c>
      <c r="C54" s="11">
        <v>1974158.6258105347</v>
      </c>
      <c r="D54" s="11">
        <v>-1886194.6258105347</v>
      </c>
      <c r="E54">
        <f t="shared" si="0"/>
        <v>87964</v>
      </c>
      <c r="F54">
        <f t="shared" si="1"/>
        <v>3557730166436.543</v>
      </c>
    </row>
    <row r="55" spans="2:6" x14ac:dyDescent="0.25">
      <c r="B55" s="11">
        <v>16</v>
      </c>
      <c r="C55" s="11">
        <v>58267.000000001397</v>
      </c>
      <c r="D55" s="11">
        <v>-1.3969838619232178E-9</v>
      </c>
      <c r="E55">
        <f t="shared" si="0"/>
        <v>58267</v>
      </c>
      <c r="F55">
        <f t="shared" si="1"/>
        <v>1.951563910473908E-18</v>
      </c>
    </row>
    <row r="56" spans="2:6" x14ac:dyDescent="0.25">
      <c r="B56" s="11">
        <v>17</v>
      </c>
      <c r="C56" s="11">
        <v>769168.75724882795</v>
      </c>
      <c r="D56" s="11">
        <v>-437013.75724882795</v>
      </c>
      <c r="E56">
        <f t="shared" si="0"/>
        <v>332155</v>
      </c>
      <c r="F56">
        <f t="shared" si="1"/>
        <v>190981024024.73752</v>
      </c>
    </row>
    <row r="57" spans="2:6" x14ac:dyDescent="0.25">
      <c r="B57" s="11">
        <v>18</v>
      </c>
      <c r="C57" s="11">
        <v>-62482.705795222195</v>
      </c>
      <c r="D57" s="11">
        <v>192496.70579522219</v>
      </c>
      <c r="E57">
        <f t="shared" si="0"/>
        <v>130014</v>
      </c>
      <c r="F57">
        <f t="shared" si="1"/>
        <v>37054981742.012329</v>
      </c>
    </row>
    <row r="58" spans="2:6" x14ac:dyDescent="0.25">
      <c r="B58" s="11">
        <v>19</v>
      </c>
      <c r="C58" s="11">
        <v>1651077.229954035</v>
      </c>
      <c r="D58" s="11">
        <v>-1556415.229954035</v>
      </c>
      <c r="E58">
        <f t="shared" si="0"/>
        <v>94662</v>
      </c>
      <c r="F58">
        <f t="shared" si="1"/>
        <v>2422428368032.8716</v>
      </c>
    </row>
    <row r="59" spans="2:6" x14ac:dyDescent="0.25">
      <c r="B59" s="11">
        <v>20</v>
      </c>
      <c r="C59" s="11">
        <v>-2221324.8324147281</v>
      </c>
      <c r="D59" s="11">
        <v>2239330.8324147281</v>
      </c>
      <c r="E59">
        <f t="shared" si="0"/>
        <v>18006</v>
      </c>
      <c r="F59">
        <f t="shared" si="1"/>
        <v>5014602577003.2393</v>
      </c>
    </row>
    <row r="60" spans="2:6" x14ac:dyDescent="0.25">
      <c r="B60" s="11">
        <v>21</v>
      </c>
      <c r="C60" s="11">
        <v>-1552688.3928833958</v>
      </c>
      <c r="D60" s="11">
        <v>1586832.3928833958</v>
      </c>
      <c r="E60">
        <f t="shared" si="0"/>
        <v>34144</v>
      </c>
      <c r="F60">
        <f t="shared" si="1"/>
        <v>2518037043104.0439</v>
      </c>
    </row>
    <row r="61" spans="2:6" x14ac:dyDescent="0.25">
      <c r="B61" s="11">
        <v>22</v>
      </c>
      <c r="C61" s="11">
        <v>-611640.63867438212</v>
      </c>
      <c r="D61" s="11">
        <v>746423.63867438212</v>
      </c>
      <c r="E61">
        <f t="shared" si="0"/>
        <v>134783</v>
      </c>
      <c r="F61">
        <f t="shared" si="1"/>
        <v>557148248371.90454</v>
      </c>
    </row>
    <row r="62" spans="2:6" x14ac:dyDescent="0.25">
      <c r="B62" s="11">
        <v>23</v>
      </c>
      <c r="C62" s="11">
        <v>-672469.41807491379</v>
      </c>
      <c r="D62" s="11">
        <v>786326.41807491379</v>
      </c>
      <c r="E62">
        <f t="shared" si="0"/>
        <v>113857</v>
      </c>
      <c r="F62">
        <f t="shared" si="1"/>
        <v>618309235762.52405</v>
      </c>
    </row>
    <row r="63" spans="2:6" x14ac:dyDescent="0.25">
      <c r="B63" s="11">
        <v>24</v>
      </c>
      <c r="C63" s="11">
        <v>-2042068.3954936936</v>
      </c>
      <c r="D63" s="11">
        <v>2191402.3954936936</v>
      </c>
      <c r="E63">
        <f t="shared" si="0"/>
        <v>149334</v>
      </c>
      <c r="F63">
        <f t="shared" si="1"/>
        <v>4802244458975.499</v>
      </c>
    </row>
    <row r="64" spans="2:6" x14ac:dyDescent="0.25">
      <c r="B64" s="11">
        <v>25</v>
      </c>
      <c r="C64" s="11">
        <v>1965212.399779923</v>
      </c>
      <c r="D64" s="11">
        <v>-1871314.399779923</v>
      </c>
      <c r="E64">
        <f t="shared" si="0"/>
        <v>93898</v>
      </c>
      <c r="F64">
        <f t="shared" si="1"/>
        <v>3501817582823.6934</v>
      </c>
    </row>
    <row r="65" spans="2:6" x14ac:dyDescent="0.25">
      <c r="B65" s="11">
        <v>26</v>
      </c>
      <c r="C65" s="11">
        <v>334425.63139261678</v>
      </c>
      <c r="D65" s="11">
        <v>-251079.63139261678</v>
      </c>
      <c r="E65">
        <f t="shared" si="0"/>
        <v>83346</v>
      </c>
      <c r="F65">
        <f t="shared" si="1"/>
        <v>63040981300.252312</v>
      </c>
    </row>
    <row r="66" spans="2:6" x14ac:dyDescent="0.25">
      <c r="B66" s="11">
        <v>27</v>
      </c>
      <c r="C66" s="11">
        <v>2006072.5777346278</v>
      </c>
      <c r="D66" s="11">
        <v>-1845374.5777346278</v>
      </c>
      <c r="E66">
        <f t="shared" si="0"/>
        <v>160698</v>
      </c>
      <c r="F66">
        <f t="shared" si="1"/>
        <v>3405407332149.2559</v>
      </c>
    </row>
    <row r="67" spans="2:6" x14ac:dyDescent="0.25">
      <c r="B67" s="11">
        <v>28</v>
      </c>
      <c r="C67" s="11">
        <v>2646473.5550068598</v>
      </c>
      <c r="D67" s="11">
        <v>-2397002.5550068598</v>
      </c>
      <c r="E67">
        <f t="shared" si="0"/>
        <v>249471</v>
      </c>
      <c r="F67">
        <f t="shared" si="1"/>
        <v>5745621248709.4141</v>
      </c>
    </row>
    <row r="68" spans="2:6" x14ac:dyDescent="0.25">
      <c r="B68" s="11">
        <v>29</v>
      </c>
      <c r="C68" s="11">
        <v>-2310544.5876785135</v>
      </c>
      <c r="D68" s="11">
        <v>2333183.5876785135</v>
      </c>
      <c r="E68">
        <f t="shared" si="0"/>
        <v>22639</v>
      </c>
      <c r="F68">
        <f t="shared" si="1"/>
        <v>5443745653812.3799</v>
      </c>
    </row>
    <row r="69" spans="2:6" x14ac:dyDescent="0.25">
      <c r="B69" s="11">
        <v>30</v>
      </c>
      <c r="C69" s="11">
        <v>1875960.4854626718</v>
      </c>
      <c r="D69" s="11">
        <v>-1721838.4854626718</v>
      </c>
      <c r="E69">
        <f t="shared" si="0"/>
        <v>154122</v>
      </c>
      <c r="F69">
        <f t="shared" si="1"/>
        <v>2964727770020.3877</v>
      </c>
    </row>
    <row r="70" spans="2:6" x14ac:dyDescent="0.25">
      <c r="B70" s="11">
        <v>31</v>
      </c>
      <c r="C70" s="11">
        <v>-785897.80129853915</v>
      </c>
      <c r="D70" s="11">
        <v>837680.80129853915</v>
      </c>
      <c r="E70">
        <f t="shared" si="0"/>
        <v>51783</v>
      </c>
      <c r="F70">
        <f t="shared" si="1"/>
        <v>701709124864.1626</v>
      </c>
    </row>
    <row r="71" spans="2:6" x14ac:dyDescent="0.25">
      <c r="B71" s="11">
        <v>32</v>
      </c>
      <c r="C71" s="11">
        <v>-2671224.4032869306</v>
      </c>
      <c r="D71" s="11">
        <v>2860769.4032869306</v>
      </c>
      <c r="E71">
        <f t="shared" si="0"/>
        <v>189545</v>
      </c>
      <c r="F71">
        <f t="shared" si="1"/>
        <v>8184001578782.6611</v>
      </c>
    </row>
    <row r="72" spans="2:6" x14ac:dyDescent="0.25">
      <c r="B72" s="11">
        <v>33</v>
      </c>
      <c r="C72" s="11">
        <v>1703794.7427730137</v>
      </c>
      <c r="D72" s="11">
        <v>-1323757.7427730137</v>
      </c>
      <c r="E72">
        <f t="shared" si="0"/>
        <v>380037</v>
      </c>
      <c r="F72">
        <f t="shared" si="1"/>
        <v>1752334561551.5042</v>
      </c>
    </row>
    <row r="73" spans="2:6" x14ac:dyDescent="0.25">
      <c r="B73" s="11">
        <v>34</v>
      </c>
      <c r="C73" s="11">
        <v>221797.75723598455</v>
      </c>
      <c r="D73" s="11">
        <v>-197716.75723598455</v>
      </c>
      <c r="E73">
        <f t="shared" si="0"/>
        <v>24081</v>
      </c>
      <c r="F73">
        <f t="shared" si="1"/>
        <v>39091916091.913246</v>
      </c>
    </row>
    <row r="74" spans="2:6" x14ac:dyDescent="0.25">
      <c r="B74" s="11">
        <v>35</v>
      </c>
      <c r="C74" s="11">
        <v>-1532990.1241379844</v>
      </c>
      <c r="D74" s="11">
        <v>1633603.1241379844</v>
      </c>
      <c r="E74">
        <f t="shared" si="0"/>
        <v>100613</v>
      </c>
      <c r="F74">
        <f t="shared" si="1"/>
        <v>2668659167193.3828</v>
      </c>
    </row>
    <row r="75" spans="2:6" x14ac:dyDescent="0.25">
      <c r="B75" s="11">
        <v>36</v>
      </c>
      <c r="C75" s="11">
        <v>-274812.01627142052</v>
      </c>
      <c r="D75" s="11">
        <v>597929.01627142052</v>
      </c>
      <c r="E75">
        <f t="shared" si="0"/>
        <v>323117</v>
      </c>
      <c r="F75">
        <f t="shared" si="1"/>
        <v>357519108499.30865</v>
      </c>
    </row>
    <row r="76" spans="2:6" x14ac:dyDescent="0.25">
      <c r="B76" s="11">
        <v>37</v>
      </c>
      <c r="C76" s="11">
        <v>3138883.5357282278</v>
      </c>
      <c r="D76" s="11">
        <v>-2786640.5357282278</v>
      </c>
      <c r="E76">
        <f t="shared" si="0"/>
        <v>352243</v>
      </c>
      <c r="F76">
        <f t="shared" si="1"/>
        <v>7765365475363.7041</v>
      </c>
    </row>
    <row r="77" spans="2:6" x14ac:dyDescent="0.25">
      <c r="B77" s="11">
        <v>38</v>
      </c>
      <c r="C77" s="11">
        <v>129322.48470210307</v>
      </c>
      <c r="D77" s="11">
        <v>-69135.484702103073</v>
      </c>
      <c r="E77">
        <f t="shared" si="0"/>
        <v>60187</v>
      </c>
      <c r="F77">
        <f t="shared" si="1"/>
        <v>4779715244.9947281</v>
      </c>
    </row>
    <row r="78" spans="2:6" x14ac:dyDescent="0.25">
      <c r="B78" s="11">
        <v>39</v>
      </c>
      <c r="C78" s="11">
        <v>712450.53570146067</v>
      </c>
      <c r="D78" s="11">
        <v>-639557.53570146067</v>
      </c>
      <c r="E78">
        <f t="shared" si="0"/>
        <v>72893</v>
      </c>
      <c r="F78">
        <f t="shared" si="1"/>
        <v>409033841472.52515</v>
      </c>
    </row>
    <row r="79" spans="2:6" x14ac:dyDescent="0.25">
      <c r="B79" s="11">
        <v>40</v>
      </c>
      <c r="C79" s="11">
        <v>6674153.8741374789</v>
      </c>
      <c r="D79" s="11">
        <v>-5607500.8741374789</v>
      </c>
      <c r="E79">
        <f t="shared" si="0"/>
        <v>1066653</v>
      </c>
      <c r="F79">
        <f t="shared" si="1"/>
        <v>31444066053452.59</v>
      </c>
    </row>
    <row r="80" spans="2:6" x14ac:dyDescent="0.25">
      <c r="B80" s="11">
        <v>41</v>
      </c>
      <c r="C80" s="11">
        <v>-858372.5302080689</v>
      </c>
      <c r="D80" s="11">
        <v>1122245.5302080689</v>
      </c>
      <c r="E80">
        <f t="shared" si="0"/>
        <v>263873</v>
      </c>
      <c r="F80">
        <f t="shared" si="1"/>
        <v>1259435030071.9897</v>
      </c>
    </row>
    <row r="81" spans="2:6" x14ac:dyDescent="0.25">
      <c r="B81" s="11">
        <v>42</v>
      </c>
      <c r="C81" s="11">
        <v>1426957.2282192898</v>
      </c>
      <c r="D81" s="11">
        <v>-1104082.2282192898</v>
      </c>
      <c r="E81">
        <f t="shared" si="0"/>
        <v>322875</v>
      </c>
      <c r="F81">
        <f t="shared" si="1"/>
        <v>1218997566669.6719</v>
      </c>
    </row>
    <row r="82" spans="2:6" x14ac:dyDescent="0.25">
      <c r="B82" s="11">
        <v>43</v>
      </c>
      <c r="C82" s="11">
        <v>-1240666.3374904483</v>
      </c>
      <c r="D82" s="11">
        <v>1386076.3374904483</v>
      </c>
      <c r="E82">
        <f t="shared" si="0"/>
        <v>145410</v>
      </c>
      <c r="F82">
        <f t="shared" si="1"/>
        <v>1921207613350.9351</v>
      </c>
    </row>
    <row r="83" spans="2:6" x14ac:dyDescent="0.25">
      <c r="B83" s="11">
        <v>44</v>
      </c>
      <c r="C83" s="11">
        <v>-2683096.9580141427</v>
      </c>
      <c r="D83" s="11">
        <v>2952014.9580141427</v>
      </c>
      <c r="E83">
        <f t="shared" si="0"/>
        <v>268918</v>
      </c>
      <c r="F83">
        <f t="shared" si="1"/>
        <v>8714392312339.2402</v>
      </c>
    </row>
    <row r="84" spans="2:6" x14ac:dyDescent="0.25">
      <c r="B84" s="11">
        <v>45</v>
      </c>
      <c r="C84" s="11">
        <v>-488402.18540734588</v>
      </c>
      <c r="D84" s="11">
        <v>868456.18540734588</v>
      </c>
      <c r="E84">
        <f t="shared" si="0"/>
        <v>380054</v>
      </c>
      <c r="F84">
        <f t="shared" si="1"/>
        <v>754216145972.27832</v>
      </c>
    </row>
    <row r="85" spans="2:6" x14ac:dyDescent="0.25">
      <c r="B85" s="11">
        <v>46</v>
      </c>
      <c r="C85" s="11">
        <v>-192849.53570145858</v>
      </c>
      <c r="D85" s="11">
        <v>639557.53570145858</v>
      </c>
      <c r="E85">
        <f t="shared" si="0"/>
        <v>446708</v>
      </c>
      <c r="F85">
        <f t="shared" si="1"/>
        <v>409033841472.52246</v>
      </c>
    </row>
    <row r="86" spans="2:6" x14ac:dyDescent="0.25">
      <c r="B86" s="11">
        <v>47</v>
      </c>
      <c r="C86" s="11">
        <v>-1834408.6998237609</v>
      </c>
      <c r="D86" s="11">
        <v>1981682.6998237609</v>
      </c>
      <c r="E86">
        <f t="shared" si="0"/>
        <v>147274</v>
      </c>
      <c r="F86">
        <f t="shared" si="1"/>
        <v>3927066322780.79</v>
      </c>
    </row>
    <row r="87" spans="2:6" x14ac:dyDescent="0.25">
      <c r="B87" s="11">
        <v>48</v>
      </c>
      <c r="C87" s="11">
        <v>-2042142.2085342228</v>
      </c>
      <c r="D87" s="11">
        <v>2213025.208534223</v>
      </c>
      <c r="E87">
        <f t="shared" si="0"/>
        <v>170883.00000000023</v>
      </c>
      <c r="F87">
        <f t="shared" si="1"/>
        <v>4897480573607.9414</v>
      </c>
    </row>
    <row r="88" spans="2:6" x14ac:dyDescent="0.25">
      <c r="B88" s="11">
        <v>49</v>
      </c>
      <c r="C88" s="11">
        <v>2078124.8376160576</v>
      </c>
      <c r="D88" s="11">
        <v>1525459.1623839424</v>
      </c>
      <c r="E88">
        <f t="shared" si="0"/>
        <v>3603584</v>
      </c>
      <c r="F88">
        <f t="shared" si="1"/>
        <v>2327025656101.1191</v>
      </c>
    </row>
    <row r="89" spans="2:6" x14ac:dyDescent="0.25">
      <c r="B89" s="11">
        <v>50</v>
      </c>
      <c r="C89" s="11">
        <v>-1085802.3944991033</v>
      </c>
      <c r="D89" s="11">
        <v>1294673.3944991033</v>
      </c>
      <c r="E89">
        <f t="shared" si="0"/>
        <v>208871</v>
      </c>
      <c r="F89">
        <f t="shared" si="1"/>
        <v>1676179198423.8308</v>
      </c>
    </row>
    <row r="90" spans="2:6" x14ac:dyDescent="0.25">
      <c r="B90" s="11">
        <v>51</v>
      </c>
      <c r="C90" s="11">
        <v>-1522633.5778874443</v>
      </c>
      <c r="D90" s="11">
        <v>1788668.5778874443</v>
      </c>
      <c r="E90">
        <f t="shared" si="0"/>
        <v>266035</v>
      </c>
      <c r="F90">
        <f t="shared" si="1"/>
        <v>3199335281521.8926</v>
      </c>
    </row>
    <row r="91" spans="2:6" x14ac:dyDescent="0.25">
      <c r="B91" s="11">
        <v>52</v>
      </c>
      <c r="C91" s="11">
        <v>3836202.4487938448</v>
      </c>
      <c r="D91" s="11">
        <v>-432807.44879384479</v>
      </c>
      <c r="E91">
        <f t="shared" si="0"/>
        <v>3403395</v>
      </c>
      <c r="F91">
        <f t="shared" si="1"/>
        <v>187322287731.43658</v>
      </c>
    </row>
    <row r="92" spans="2:6" x14ac:dyDescent="0.25">
      <c r="B92" s="11">
        <v>53</v>
      </c>
      <c r="C92" s="11">
        <v>992867.27302125562</v>
      </c>
      <c r="D92" s="11">
        <v>1401192.7269787444</v>
      </c>
      <c r="E92">
        <f t="shared" si="0"/>
        <v>2394060</v>
      </c>
      <c r="F92">
        <f t="shared" si="1"/>
        <v>1963341058138.1301</v>
      </c>
    </row>
    <row r="93" spans="2:6" x14ac:dyDescent="0.25">
      <c r="B93" s="11">
        <v>54</v>
      </c>
      <c r="C93" s="11">
        <v>-822902.30346919247</v>
      </c>
      <c r="D93" s="11">
        <v>1717906.3034691925</v>
      </c>
      <c r="E93">
        <f t="shared" si="0"/>
        <v>895004</v>
      </c>
      <c r="F93">
        <f t="shared" si="1"/>
        <v>2951202067499.1851</v>
      </c>
    </row>
    <row r="94" spans="2:6" x14ac:dyDescent="0.25">
      <c r="B94" s="11">
        <v>55</v>
      </c>
      <c r="C94" s="11">
        <v>1506370.1254438641</v>
      </c>
      <c r="D94" s="11">
        <v>1059101.8745561359</v>
      </c>
      <c r="E94">
        <f t="shared" si="0"/>
        <v>2565472</v>
      </c>
      <c r="F94">
        <f t="shared" si="1"/>
        <v>1121696780688.3208</v>
      </c>
    </row>
    <row r="95" spans="2:6" x14ac:dyDescent="0.25">
      <c r="B95" s="11">
        <v>56</v>
      </c>
      <c r="C95" s="11">
        <v>642328.92000901117</v>
      </c>
      <c r="D95" s="11">
        <v>1120927.0799909888</v>
      </c>
      <c r="E95">
        <f t="shared" si="0"/>
        <v>1763256</v>
      </c>
      <c r="F95">
        <f t="shared" si="1"/>
        <v>1256477518657.1248</v>
      </c>
    </row>
    <row r="96" spans="2:6" x14ac:dyDescent="0.25">
      <c r="B96" s="11">
        <v>57</v>
      </c>
      <c r="C96" s="11">
        <v>-108829.54120409675</v>
      </c>
      <c r="D96" s="11">
        <v>2473072.5412040967</v>
      </c>
      <c r="E96">
        <f t="shared" si="0"/>
        <v>2364243</v>
      </c>
      <c r="F96">
        <f t="shared" si="1"/>
        <v>6116087794057.6885</v>
      </c>
    </row>
    <row r="97" spans="2:6" x14ac:dyDescent="0.25">
      <c r="B97" s="11">
        <v>58</v>
      </c>
      <c r="C97" s="11">
        <v>4932191.5530676153</v>
      </c>
      <c r="D97" s="11">
        <v>-3132166.5530676153</v>
      </c>
      <c r="E97">
        <f t="shared" si="0"/>
        <v>1800025</v>
      </c>
      <c r="F97">
        <f t="shared" si="1"/>
        <v>9810467316155.4668</v>
      </c>
    </row>
    <row r="98" spans="2:6" x14ac:dyDescent="0.25">
      <c r="B98" s="11">
        <v>59</v>
      </c>
      <c r="C98" s="11">
        <v>2472721.6779749431</v>
      </c>
      <c r="D98" s="11">
        <v>-467987.67797494307</v>
      </c>
      <c r="E98">
        <f t="shared" si="0"/>
        <v>2004734</v>
      </c>
      <c r="F98">
        <f t="shared" si="1"/>
        <v>219012466736.37903</v>
      </c>
    </row>
    <row r="99" spans="2:6" x14ac:dyDescent="0.25">
      <c r="B99" s="11">
        <v>60</v>
      </c>
      <c r="C99" s="11">
        <v>3203824.3002085704</v>
      </c>
      <c r="D99" s="11">
        <v>1799894.6997914296</v>
      </c>
      <c r="E99">
        <f t="shared" si="0"/>
        <v>5003719</v>
      </c>
      <c r="F99">
        <f t="shared" si="1"/>
        <v>3239620930337.2803</v>
      </c>
    </row>
    <row r="100" spans="2:6" x14ac:dyDescent="0.25">
      <c r="B100" s="11">
        <v>61</v>
      </c>
      <c r="C100" s="11">
        <v>4422312.2924223738</v>
      </c>
      <c r="D100" s="11">
        <v>-1901922.2924223738</v>
      </c>
      <c r="E100">
        <f t="shared" si="0"/>
        <v>2520390</v>
      </c>
      <c r="F100">
        <f t="shared" si="1"/>
        <v>3617308406413.1772</v>
      </c>
    </row>
    <row r="101" spans="2:6" x14ac:dyDescent="0.25">
      <c r="B101" s="11">
        <v>62</v>
      </c>
      <c r="C101" s="11">
        <v>3829098.962531352</v>
      </c>
      <c r="D101" s="11">
        <v>-1176644.962531352</v>
      </c>
      <c r="E101">
        <f t="shared" si="0"/>
        <v>2652454</v>
      </c>
      <c r="F101">
        <f t="shared" si="1"/>
        <v>1384493367850.4067</v>
      </c>
    </row>
    <row r="102" spans="2:6" x14ac:dyDescent="0.25">
      <c r="B102" s="11">
        <v>63</v>
      </c>
      <c r="C102" s="11">
        <v>1300550.1322815854</v>
      </c>
      <c r="D102" s="11">
        <v>851880.86771841464</v>
      </c>
      <c r="E102">
        <f t="shared" si="0"/>
        <v>2152431</v>
      </c>
      <c r="F102">
        <f t="shared" si="1"/>
        <v>725701012784.67908</v>
      </c>
    </row>
    <row r="103" spans="2:6" x14ac:dyDescent="0.25">
      <c r="B103" s="11">
        <v>64</v>
      </c>
      <c r="C103" s="11">
        <v>4245700.1133932192</v>
      </c>
      <c r="D103" s="11">
        <v>314529.88660678081</v>
      </c>
      <c r="E103">
        <f t="shared" si="0"/>
        <v>4560230</v>
      </c>
      <c r="F103">
        <f t="shared" si="1"/>
        <v>98929049568.87439</v>
      </c>
    </row>
    <row r="104" spans="2:6" x14ac:dyDescent="0.25">
      <c r="B104" s="11">
        <v>65</v>
      </c>
      <c r="C104" s="11">
        <v>8945967.0418000352</v>
      </c>
      <c r="D104" s="11">
        <v>-397083.04180003516</v>
      </c>
      <c r="E104">
        <f t="shared" si="0"/>
        <v>8548884</v>
      </c>
      <c r="F104">
        <f t="shared" si="1"/>
        <v>157674942085.16849</v>
      </c>
    </row>
    <row r="105" spans="2:6" x14ac:dyDescent="0.25">
      <c r="B105" s="11">
        <v>66</v>
      </c>
      <c r="C105" s="11">
        <v>10179809.479807492</v>
      </c>
      <c r="D105" s="11">
        <v>-3156784.4798074923</v>
      </c>
      <c r="E105">
        <f t="shared" ref="E105:E168" si="2">C105+D105</f>
        <v>7023025</v>
      </c>
      <c r="F105">
        <f t="shared" ref="F105:F168" si="3">(D105)^2</f>
        <v>9965288251953.4609</v>
      </c>
    </row>
    <row r="106" spans="2:6" x14ac:dyDescent="0.25">
      <c r="B106" s="11">
        <v>67</v>
      </c>
      <c r="C106" s="11">
        <v>6488127.8996690912</v>
      </c>
      <c r="D106" s="11">
        <v>3852148.1003309088</v>
      </c>
      <c r="E106">
        <f t="shared" si="2"/>
        <v>10340276</v>
      </c>
      <c r="F106">
        <f t="shared" si="3"/>
        <v>14839044986883.029</v>
      </c>
    </row>
    <row r="107" spans="2:6" x14ac:dyDescent="0.25">
      <c r="B107" s="11">
        <v>68</v>
      </c>
      <c r="C107" s="11">
        <v>8958276.5374442972</v>
      </c>
      <c r="D107" s="11">
        <v>-1521231.5374442972</v>
      </c>
      <c r="E107">
        <f t="shared" si="2"/>
        <v>7437045</v>
      </c>
      <c r="F107">
        <f t="shared" si="3"/>
        <v>2314145390515.1401</v>
      </c>
    </row>
    <row r="108" spans="2:6" x14ac:dyDescent="0.25">
      <c r="B108" s="11">
        <v>69</v>
      </c>
      <c r="C108" s="11">
        <v>7772669.9302479289</v>
      </c>
      <c r="D108" s="11">
        <v>161932.06975207105</v>
      </c>
      <c r="E108">
        <f t="shared" si="2"/>
        <v>7934602</v>
      </c>
      <c r="F108">
        <f t="shared" si="3"/>
        <v>26221995214.189606</v>
      </c>
    </row>
    <row r="109" spans="2:6" x14ac:dyDescent="0.25">
      <c r="B109" s="11">
        <v>70</v>
      </c>
      <c r="C109" s="11">
        <v>5788422.8028145991</v>
      </c>
      <c r="D109" s="11">
        <v>-838051.80281459913</v>
      </c>
      <c r="E109">
        <f t="shared" si="2"/>
        <v>4950371</v>
      </c>
      <c r="F109">
        <f t="shared" si="3"/>
        <v>702330824200.79968</v>
      </c>
    </row>
    <row r="110" spans="2:6" x14ac:dyDescent="0.25">
      <c r="B110" s="11">
        <v>71</v>
      </c>
      <c r="C110" s="11">
        <v>5216429.0557932779</v>
      </c>
      <c r="D110" s="11">
        <v>7285178.9442067221</v>
      </c>
      <c r="E110">
        <f t="shared" si="2"/>
        <v>12501608</v>
      </c>
      <c r="F110">
        <f t="shared" si="3"/>
        <v>53073832249112.969</v>
      </c>
    </row>
    <row r="111" spans="2:6" x14ac:dyDescent="0.25">
      <c r="B111" s="11">
        <v>72</v>
      </c>
      <c r="C111" s="11">
        <v>9570837.4435649887</v>
      </c>
      <c r="D111" s="11">
        <v>-677056.44356498867</v>
      </c>
      <c r="E111">
        <f t="shared" si="2"/>
        <v>8893781</v>
      </c>
      <c r="F111">
        <f t="shared" si="3"/>
        <v>458405427772.87067</v>
      </c>
    </row>
    <row r="112" spans="2:6" x14ac:dyDescent="0.25">
      <c r="B112" s="11">
        <v>73</v>
      </c>
      <c r="C112" s="11">
        <v>8394480.8052588571</v>
      </c>
      <c r="D112" s="11">
        <v>-4218014.8052588571</v>
      </c>
      <c r="E112">
        <f t="shared" si="2"/>
        <v>4176466</v>
      </c>
      <c r="F112">
        <f t="shared" si="3"/>
        <v>17791648897382.914</v>
      </c>
    </row>
    <row r="113" spans="2:6" x14ac:dyDescent="0.25">
      <c r="B113" s="11">
        <v>74</v>
      </c>
      <c r="C113" s="11">
        <v>8526513.546817923</v>
      </c>
      <c r="D113" s="11">
        <v>-1906125.546817923</v>
      </c>
      <c r="E113">
        <f t="shared" si="2"/>
        <v>6620388</v>
      </c>
      <c r="F113">
        <f t="shared" si="3"/>
        <v>3633314600231.9258</v>
      </c>
    </row>
    <row r="114" spans="2:6" x14ac:dyDescent="0.25">
      <c r="B114" s="11">
        <v>75</v>
      </c>
      <c r="C114" s="11">
        <v>7813260.8154183524</v>
      </c>
      <c r="D114" s="11">
        <v>-1951976.8154183524</v>
      </c>
      <c r="E114">
        <f t="shared" si="2"/>
        <v>5861284</v>
      </c>
      <c r="F114">
        <f t="shared" si="3"/>
        <v>3810213487930.7725</v>
      </c>
    </row>
    <row r="115" spans="2:6" x14ac:dyDescent="0.25">
      <c r="B115" s="11">
        <v>76</v>
      </c>
      <c r="C115" s="11">
        <v>10804803.813378725</v>
      </c>
      <c r="D115" s="11">
        <v>6991020.1866212748</v>
      </c>
      <c r="E115">
        <f t="shared" si="2"/>
        <v>17795824</v>
      </c>
      <c r="F115">
        <f t="shared" si="3"/>
        <v>48874363249746.164</v>
      </c>
    </row>
    <row r="116" spans="2:6" x14ac:dyDescent="0.25">
      <c r="B116" s="11">
        <v>77</v>
      </c>
      <c r="C116" s="11">
        <v>4108479.729088475</v>
      </c>
      <c r="D116" s="11">
        <v>1392033.270911525</v>
      </c>
      <c r="E116">
        <f t="shared" si="2"/>
        <v>5500513</v>
      </c>
      <c r="F116">
        <f t="shared" si="3"/>
        <v>1937756627324.6392</v>
      </c>
    </row>
    <row r="117" spans="2:6" x14ac:dyDescent="0.25">
      <c r="B117" s="11">
        <v>78</v>
      </c>
      <c r="C117" s="11">
        <v>5344731.5099644344</v>
      </c>
      <c r="D117" s="11">
        <v>-1457296.5099644344</v>
      </c>
      <c r="E117">
        <f t="shared" si="2"/>
        <v>3887435</v>
      </c>
      <c r="F117">
        <f t="shared" si="3"/>
        <v>2123713117954.521</v>
      </c>
    </row>
    <row r="118" spans="2:6" x14ac:dyDescent="0.25">
      <c r="B118" s="11">
        <v>79</v>
      </c>
      <c r="C118" s="11">
        <v>6639924.0898504574</v>
      </c>
      <c r="D118" s="11">
        <v>-3604111.0898504574</v>
      </c>
      <c r="E118">
        <f t="shared" si="2"/>
        <v>3035813</v>
      </c>
      <c r="F118">
        <f t="shared" si="3"/>
        <v>12989616747983.051</v>
      </c>
    </row>
    <row r="119" spans="2:6" x14ac:dyDescent="0.25">
      <c r="B119" s="11">
        <v>80</v>
      </c>
      <c r="C119" s="11">
        <v>8840937.1280095857</v>
      </c>
      <c r="D119" s="11">
        <v>-1773855.1280095857</v>
      </c>
      <c r="E119">
        <f t="shared" si="2"/>
        <v>7067082</v>
      </c>
      <c r="F119">
        <f t="shared" si="3"/>
        <v>3146562015165.9033</v>
      </c>
    </row>
    <row r="120" spans="2:6" x14ac:dyDescent="0.25">
      <c r="B120" s="11">
        <v>81</v>
      </c>
      <c r="C120" s="11">
        <v>7250004.8378127925</v>
      </c>
      <c r="D120" s="11">
        <v>-4052566.8378127925</v>
      </c>
      <c r="E120">
        <f t="shared" si="2"/>
        <v>3197438</v>
      </c>
      <c r="F120">
        <f t="shared" si="3"/>
        <v>16423297974939.977</v>
      </c>
    </row>
    <row r="121" spans="2:6" x14ac:dyDescent="0.25">
      <c r="B121" s="11">
        <v>82</v>
      </c>
      <c r="C121" s="11">
        <v>6335608.6484830668</v>
      </c>
      <c r="D121" s="11">
        <v>-2920774.6484830668</v>
      </c>
      <c r="E121">
        <f t="shared" si="2"/>
        <v>3414834</v>
      </c>
      <c r="F121">
        <f t="shared" si="3"/>
        <v>8530924547221.3828</v>
      </c>
    </row>
    <row r="122" spans="2:6" x14ac:dyDescent="0.25">
      <c r="B122" s="11">
        <v>83</v>
      </c>
      <c r="C122" s="11">
        <v>8003909.596721435</v>
      </c>
      <c r="D122" s="11">
        <v>-865565.59672143497</v>
      </c>
      <c r="E122">
        <f t="shared" si="2"/>
        <v>7138344</v>
      </c>
      <c r="F122">
        <f t="shared" si="3"/>
        <v>749203802227.73376</v>
      </c>
    </row>
    <row r="123" spans="2:6" x14ac:dyDescent="0.25">
      <c r="B123" s="11">
        <v>84</v>
      </c>
      <c r="C123" s="11">
        <v>8511338.1346214488</v>
      </c>
      <c r="D123" s="11">
        <v>-4015994.1346214488</v>
      </c>
      <c r="E123">
        <f t="shared" si="2"/>
        <v>4495344</v>
      </c>
      <c r="F123">
        <f t="shared" si="3"/>
        <v>16128208889313.879</v>
      </c>
    </row>
    <row r="124" spans="2:6" x14ac:dyDescent="0.25">
      <c r="B124" s="11">
        <v>85</v>
      </c>
      <c r="C124" s="11">
        <v>7167858.8420985062</v>
      </c>
      <c r="D124" s="11">
        <v>-3977500.8420985062</v>
      </c>
      <c r="E124">
        <f t="shared" si="2"/>
        <v>3190358</v>
      </c>
      <c r="F124">
        <f t="shared" si="3"/>
        <v>15820512948894.326</v>
      </c>
    </row>
    <row r="125" spans="2:6" x14ac:dyDescent="0.25">
      <c r="B125" s="11">
        <v>86</v>
      </c>
      <c r="C125" s="11">
        <v>7678284.3192696404</v>
      </c>
      <c r="D125" s="11">
        <v>1324358.6807303596</v>
      </c>
      <c r="E125">
        <f t="shared" si="2"/>
        <v>9002643</v>
      </c>
      <c r="F125">
        <f t="shared" si="3"/>
        <v>1753925915225.8586</v>
      </c>
    </row>
    <row r="126" spans="2:6" x14ac:dyDescent="0.25">
      <c r="B126" s="11">
        <v>87</v>
      </c>
      <c r="C126" s="11">
        <v>4392004.2745409459</v>
      </c>
      <c r="D126" s="11">
        <v>-1319245.2745409459</v>
      </c>
      <c r="E126">
        <f t="shared" si="2"/>
        <v>3072759</v>
      </c>
      <c r="F126">
        <f t="shared" si="3"/>
        <v>1740408094398.6157</v>
      </c>
    </row>
    <row r="127" spans="2:6" x14ac:dyDescent="0.25">
      <c r="B127" s="11">
        <v>88</v>
      </c>
      <c r="C127" s="11">
        <v>10381085.529277459</v>
      </c>
      <c r="D127" s="11">
        <v>4751149.4707225412</v>
      </c>
      <c r="E127">
        <f t="shared" si="2"/>
        <v>15132235</v>
      </c>
      <c r="F127">
        <f t="shared" si="3"/>
        <v>22573421293147.082</v>
      </c>
    </row>
    <row r="128" spans="2:6" x14ac:dyDescent="0.25">
      <c r="B128" s="11">
        <v>89</v>
      </c>
      <c r="C128" s="11">
        <v>7912621.2092646016</v>
      </c>
      <c r="D128" s="11">
        <v>5158211.7907353984</v>
      </c>
      <c r="E128">
        <f t="shared" si="2"/>
        <v>13070833</v>
      </c>
      <c r="F128">
        <f t="shared" si="3"/>
        <v>26607148878081.688</v>
      </c>
    </row>
    <row r="129" spans="2:6" x14ac:dyDescent="0.25">
      <c r="B129" s="11">
        <v>90</v>
      </c>
      <c r="C129" s="11">
        <v>8509471.861774452</v>
      </c>
      <c r="D129" s="11">
        <v>-2793120.861774452</v>
      </c>
      <c r="E129">
        <f t="shared" si="2"/>
        <v>5716351</v>
      </c>
      <c r="F129">
        <f t="shared" si="3"/>
        <v>7801524148479.6572</v>
      </c>
    </row>
    <row r="130" spans="2:6" x14ac:dyDescent="0.25">
      <c r="B130" s="11">
        <v>91</v>
      </c>
      <c r="C130" s="11">
        <v>5263189.2257908294</v>
      </c>
      <c r="D130" s="11">
        <v>-2050592.2257908294</v>
      </c>
      <c r="E130">
        <f t="shared" si="2"/>
        <v>3212597</v>
      </c>
      <c r="F130">
        <f t="shared" si="3"/>
        <v>4204928476473.7881</v>
      </c>
    </row>
    <row r="131" spans="2:6" x14ac:dyDescent="0.25">
      <c r="B131" s="11">
        <v>92</v>
      </c>
      <c r="C131" s="11">
        <v>6671866.5811123289</v>
      </c>
      <c r="D131" s="11">
        <v>-1451380.5811123289</v>
      </c>
      <c r="E131">
        <f t="shared" si="2"/>
        <v>5220486</v>
      </c>
      <c r="F131">
        <f t="shared" si="3"/>
        <v>2106505591229.9617</v>
      </c>
    </row>
    <row r="132" spans="2:6" x14ac:dyDescent="0.25">
      <c r="B132" s="11">
        <v>93</v>
      </c>
      <c r="C132" s="11">
        <v>9508922.8507609721</v>
      </c>
      <c r="D132" s="11">
        <v>-1708914.8507609721</v>
      </c>
      <c r="E132">
        <f t="shared" si="2"/>
        <v>7800008</v>
      </c>
      <c r="F132">
        <f t="shared" si="3"/>
        <v>2920389967151.3955</v>
      </c>
    </row>
    <row r="133" spans="2:6" x14ac:dyDescent="0.25">
      <c r="B133" s="11">
        <v>94</v>
      </c>
      <c r="C133" s="11">
        <v>5933145.6180193108</v>
      </c>
      <c r="D133" s="11">
        <v>-1642030.6180193108</v>
      </c>
      <c r="E133">
        <f t="shared" si="2"/>
        <v>4291115</v>
      </c>
      <c r="F133">
        <f t="shared" si="3"/>
        <v>2696264550512.8794</v>
      </c>
    </row>
    <row r="134" spans="2:6" x14ac:dyDescent="0.25">
      <c r="B134" s="11">
        <v>95</v>
      </c>
      <c r="C134" s="11">
        <v>7561394.6619810807</v>
      </c>
      <c r="D134" s="11">
        <v>-2167933.6619810807</v>
      </c>
      <c r="E134">
        <f t="shared" si="2"/>
        <v>5393461</v>
      </c>
      <c r="F134">
        <f t="shared" si="3"/>
        <v>4699936362750.6982</v>
      </c>
    </row>
    <row r="135" spans="2:6" x14ac:dyDescent="0.25">
      <c r="B135" s="11">
        <v>96</v>
      </c>
      <c r="C135" s="11">
        <v>11970908.887626192</v>
      </c>
      <c r="D135" s="11">
        <v>3822933.1123738084</v>
      </c>
      <c r="E135">
        <f t="shared" si="2"/>
        <v>15793842</v>
      </c>
      <c r="F135">
        <f t="shared" si="3"/>
        <v>14614817581684.094</v>
      </c>
    </row>
    <row r="136" spans="2:6" x14ac:dyDescent="0.25">
      <c r="B136" s="11">
        <v>97</v>
      </c>
      <c r="C136" s="11">
        <v>11861775.84620275</v>
      </c>
      <c r="D136" s="11">
        <v>14792939.15379725</v>
      </c>
      <c r="E136">
        <f t="shared" si="2"/>
        <v>26654715</v>
      </c>
      <c r="F136">
        <f t="shared" si="3"/>
        <v>218831048807947.72</v>
      </c>
    </row>
    <row r="137" spans="2:6" x14ac:dyDescent="0.25">
      <c r="B137" s="11">
        <v>98</v>
      </c>
      <c r="C137" s="11">
        <v>12396803.335680692</v>
      </c>
      <c r="D137" s="11">
        <v>4015259.6643193085</v>
      </c>
      <c r="E137">
        <f t="shared" si="2"/>
        <v>16412063</v>
      </c>
      <c r="F137">
        <f t="shared" si="3"/>
        <v>16122310171909.605</v>
      </c>
    </row>
    <row r="138" spans="2:6" x14ac:dyDescent="0.25">
      <c r="B138" s="11">
        <v>99</v>
      </c>
      <c r="C138" s="11">
        <v>8531434.9519570488</v>
      </c>
      <c r="D138" s="11">
        <v>1109030.0480429512</v>
      </c>
      <c r="E138">
        <f t="shared" si="2"/>
        <v>9640465</v>
      </c>
      <c r="F138">
        <f t="shared" si="3"/>
        <v>1229947647462.1506</v>
      </c>
    </row>
    <row r="139" spans="2:6" x14ac:dyDescent="0.25">
      <c r="B139" s="11">
        <v>100</v>
      </c>
      <c r="C139" s="11">
        <v>11378372.741185665</v>
      </c>
      <c r="D139" s="11">
        <v>-2386738.7411856651</v>
      </c>
      <c r="E139">
        <f t="shared" si="2"/>
        <v>8991634</v>
      </c>
      <c r="F139">
        <f t="shared" si="3"/>
        <v>5696521818676.5332</v>
      </c>
    </row>
    <row r="140" spans="2:6" x14ac:dyDescent="0.25">
      <c r="B140" s="11">
        <v>101</v>
      </c>
      <c r="C140" s="11">
        <v>8787700.2019300461</v>
      </c>
      <c r="D140" s="11">
        <v>-4971475.2019300461</v>
      </c>
      <c r="E140">
        <f t="shared" si="2"/>
        <v>3816225</v>
      </c>
      <c r="F140">
        <f t="shared" si="3"/>
        <v>24715565683405.391</v>
      </c>
    </row>
    <row r="141" spans="2:6" x14ac:dyDescent="0.25">
      <c r="B141" s="11">
        <v>102</v>
      </c>
      <c r="C141" s="11">
        <v>7348048.3281175504</v>
      </c>
      <c r="D141" s="11">
        <v>-41917.328117550351</v>
      </c>
      <c r="E141">
        <f t="shared" si="2"/>
        <v>7306131</v>
      </c>
      <c r="F141">
        <f t="shared" si="3"/>
        <v>1757062396.5143771</v>
      </c>
    </row>
    <row r="142" spans="2:6" x14ac:dyDescent="0.25">
      <c r="B142" s="11">
        <v>103</v>
      </c>
      <c r="C142" s="11">
        <v>10486152.468388954</v>
      </c>
      <c r="D142" s="11">
        <v>476627.53161104582</v>
      </c>
      <c r="E142">
        <f t="shared" si="2"/>
        <v>10962780</v>
      </c>
      <c r="F142">
        <f t="shared" si="3"/>
        <v>227173803889.63849</v>
      </c>
    </row>
    <row r="143" spans="2:6" x14ac:dyDescent="0.25">
      <c r="B143" s="11">
        <v>104</v>
      </c>
      <c r="C143" s="11">
        <v>10218638.228098951</v>
      </c>
      <c r="D143" s="11">
        <v>-2977032.2280989513</v>
      </c>
      <c r="E143">
        <f t="shared" si="2"/>
        <v>7241606</v>
      </c>
      <c r="F143">
        <f t="shared" si="3"/>
        <v>8862720887139.8066</v>
      </c>
    </row>
    <row r="144" spans="2:6" x14ac:dyDescent="0.25">
      <c r="B144" s="11">
        <v>105</v>
      </c>
      <c r="C144" s="11">
        <v>10701903.525943661</v>
      </c>
      <c r="D144" s="11">
        <v>-457731.52594366111</v>
      </c>
      <c r="E144">
        <f t="shared" si="2"/>
        <v>10244172</v>
      </c>
      <c r="F144">
        <f t="shared" si="3"/>
        <v>209518149842.71249</v>
      </c>
    </row>
    <row r="145" spans="2:6" x14ac:dyDescent="0.25">
      <c r="B145" s="11">
        <v>106</v>
      </c>
      <c r="C145" s="11">
        <v>7136531.2531877542</v>
      </c>
      <c r="D145" s="11">
        <v>-666704.25318775419</v>
      </c>
      <c r="E145">
        <f t="shared" si="2"/>
        <v>6469827</v>
      </c>
      <c r="F145">
        <f t="shared" si="3"/>
        <v>444494561218.64105</v>
      </c>
    </row>
    <row r="146" spans="2:6" x14ac:dyDescent="0.25">
      <c r="B146" s="11">
        <v>107</v>
      </c>
      <c r="C146" s="11">
        <v>9710348.1137952525</v>
      </c>
      <c r="D146" s="11">
        <v>-371666.11379525252</v>
      </c>
      <c r="E146">
        <f t="shared" si="2"/>
        <v>9338682</v>
      </c>
      <c r="F146">
        <f t="shared" si="3"/>
        <v>138135700143.66559</v>
      </c>
    </row>
    <row r="147" spans="2:6" x14ac:dyDescent="0.25">
      <c r="B147" s="11">
        <v>108</v>
      </c>
      <c r="C147" s="11">
        <v>7102997.3437140081</v>
      </c>
      <c r="D147" s="11">
        <v>-283037.34371400811</v>
      </c>
      <c r="E147">
        <f t="shared" si="2"/>
        <v>6819960</v>
      </c>
      <c r="F147">
        <f t="shared" si="3"/>
        <v>80110137936.681564</v>
      </c>
    </row>
    <row r="148" spans="2:6" x14ac:dyDescent="0.25">
      <c r="B148" s="11">
        <v>109</v>
      </c>
      <c r="C148" s="11">
        <v>10836985.164755708</v>
      </c>
      <c r="D148" s="11">
        <v>-8427824.1647557076</v>
      </c>
      <c r="E148">
        <f t="shared" si="2"/>
        <v>2409161</v>
      </c>
      <c r="F148">
        <f t="shared" si="3"/>
        <v>71028220152040.234</v>
      </c>
    </row>
    <row r="149" spans="2:6" x14ac:dyDescent="0.25">
      <c r="B149" s="11">
        <v>110</v>
      </c>
      <c r="C149" s="11">
        <v>13577000.898559188</v>
      </c>
      <c r="D149" s="11">
        <v>1003352.1014408115</v>
      </c>
      <c r="E149">
        <f t="shared" si="2"/>
        <v>14580353</v>
      </c>
      <c r="F149">
        <f t="shared" si="3"/>
        <v>1006715439465.6925</v>
      </c>
    </row>
    <row r="150" spans="2:6" x14ac:dyDescent="0.25">
      <c r="B150" s="11">
        <v>111</v>
      </c>
      <c r="C150" s="11">
        <v>12722782.114971263</v>
      </c>
      <c r="D150" s="11">
        <v>-8427187.1149712633</v>
      </c>
      <c r="E150">
        <f t="shared" si="2"/>
        <v>4295595</v>
      </c>
      <c r="F150">
        <f t="shared" si="3"/>
        <v>71017482670737.688</v>
      </c>
    </row>
    <row r="151" spans="2:6" x14ac:dyDescent="0.25">
      <c r="B151" s="11">
        <v>112</v>
      </c>
      <c r="C151" s="11">
        <v>12446327.615692262</v>
      </c>
      <c r="D151" s="11">
        <v>-3736805.6156922616</v>
      </c>
      <c r="E151">
        <f t="shared" si="2"/>
        <v>8709522</v>
      </c>
      <c r="F151">
        <f t="shared" si="3"/>
        <v>13963716209469.223</v>
      </c>
    </row>
    <row r="152" spans="2:6" x14ac:dyDescent="0.25">
      <c r="B152" s="11">
        <v>113</v>
      </c>
      <c r="C152" s="11">
        <v>9443028.8414598778</v>
      </c>
      <c r="D152" s="11">
        <v>9503047.1585401222</v>
      </c>
      <c r="E152">
        <f t="shared" si="2"/>
        <v>18946076</v>
      </c>
      <c r="F152">
        <f t="shared" si="3"/>
        <v>90307905297437.484</v>
      </c>
    </row>
    <row r="153" spans="2:6" x14ac:dyDescent="0.25">
      <c r="B153" s="11">
        <v>114</v>
      </c>
      <c r="C153" s="11">
        <v>12434040.068234209</v>
      </c>
      <c r="D153" s="11">
        <v>4578324.931765791</v>
      </c>
      <c r="E153">
        <f t="shared" si="2"/>
        <v>17012365</v>
      </c>
      <c r="F153">
        <f t="shared" si="3"/>
        <v>20961059180828.234</v>
      </c>
    </row>
    <row r="154" spans="2:6" x14ac:dyDescent="0.25">
      <c r="B154" s="11">
        <v>115</v>
      </c>
      <c r="C154" s="11">
        <v>10595795.069364071</v>
      </c>
      <c r="D154" s="11">
        <v>-4745229.0693640709</v>
      </c>
      <c r="E154">
        <f t="shared" si="2"/>
        <v>5850566</v>
      </c>
      <c r="F154">
        <f t="shared" si="3"/>
        <v>22517198920737.805</v>
      </c>
    </row>
    <row r="155" spans="2:6" x14ac:dyDescent="0.25">
      <c r="B155" s="11">
        <v>116</v>
      </c>
      <c r="C155" s="11">
        <v>10370686.659891548</v>
      </c>
      <c r="D155" s="11">
        <v>-6955514.6598915476</v>
      </c>
      <c r="E155">
        <f t="shared" si="2"/>
        <v>3415172</v>
      </c>
      <c r="F155">
        <f t="shared" si="3"/>
        <v>48379184183966.234</v>
      </c>
    </row>
    <row r="156" spans="2:6" x14ac:dyDescent="0.25">
      <c r="B156" s="11">
        <v>117</v>
      </c>
      <c r="C156" s="11">
        <v>8910348.3799647074</v>
      </c>
      <c r="D156" s="11">
        <v>337211.62003529258</v>
      </c>
      <c r="E156">
        <f t="shared" si="2"/>
        <v>9247560</v>
      </c>
      <c r="F156">
        <f t="shared" si="3"/>
        <v>113711676686.82654</v>
      </c>
    </row>
    <row r="157" spans="2:6" x14ac:dyDescent="0.25">
      <c r="B157" s="11">
        <v>118</v>
      </c>
      <c r="C157" s="11">
        <v>13086933.392853137</v>
      </c>
      <c r="D157" s="11">
        <v>-855437.39285313711</v>
      </c>
      <c r="E157">
        <f t="shared" si="2"/>
        <v>12231496</v>
      </c>
      <c r="F157">
        <f t="shared" si="3"/>
        <v>731773133091.37244</v>
      </c>
    </row>
    <row r="158" spans="2:6" x14ac:dyDescent="0.25">
      <c r="B158" s="11">
        <v>119</v>
      </c>
      <c r="C158" s="11">
        <v>9467599.9840202052</v>
      </c>
      <c r="D158" s="11">
        <v>-2462027.9840202052</v>
      </c>
      <c r="E158">
        <f t="shared" si="2"/>
        <v>7005572</v>
      </c>
      <c r="F158">
        <f t="shared" si="3"/>
        <v>6061581794098.5957</v>
      </c>
    </row>
    <row r="159" spans="2:6" x14ac:dyDescent="0.25">
      <c r="B159" s="11">
        <v>120</v>
      </c>
      <c r="C159" s="11">
        <v>12759582.657235175</v>
      </c>
      <c r="D159" s="11">
        <v>-1357395.6572351754</v>
      </c>
      <c r="E159">
        <f t="shared" si="2"/>
        <v>11402187</v>
      </c>
      <c r="F159">
        <f t="shared" si="3"/>
        <v>1842522970280.9138</v>
      </c>
    </row>
    <row r="160" spans="2:6" x14ac:dyDescent="0.25">
      <c r="B160" s="11">
        <v>121</v>
      </c>
      <c r="C160" s="11">
        <v>11592528.892844561</v>
      </c>
      <c r="D160" s="11">
        <v>7940933.1071554385</v>
      </c>
      <c r="E160">
        <f t="shared" si="2"/>
        <v>19533462</v>
      </c>
      <c r="F160">
        <f t="shared" si="3"/>
        <v>63058418612317.328</v>
      </c>
    </row>
    <row r="161" spans="2:6" x14ac:dyDescent="0.25">
      <c r="B161" s="11">
        <v>122</v>
      </c>
      <c r="C161" s="11">
        <v>13894511.116154067</v>
      </c>
      <c r="D161" s="11">
        <v>-3570357.1161540672</v>
      </c>
      <c r="E161">
        <f t="shared" si="2"/>
        <v>10324154</v>
      </c>
      <c r="F161">
        <f t="shared" si="3"/>
        <v>12747449936871.988</v>
      </c>
    </row>
    <row r="162" spans="2:6" x14ac:dyDescent="0.25">
      <c r="B162" s="11">
        <v>123</v>
      </c>
      <c r="C162" s="11">
        <v>11784796.332608372</v>
      </c>
      <c r="D162" s="11">
        <v>2453709.667391628</v>
      </c>
      <c r="E162">
        <f t="shared" si="2"/>
        <v>14238506</v>
      </c>
      <c r="F162">
        <f t="shared" si="3"/>
        <v>6020691131851.1338</v>
      </c>
    </row>
    <row r="163" spans="2:6" x14ac:dyDescent="0.25">
      <c r="B163" s="11">
        <v>124</v>
      </c>
      <c r="C163" s="11">
        <v>7644992.0189592522</v>
      </c>
      <c r="D163" s="11">
        <v>-3746922.0189592522</v>
      </c>
      <c r="E163">
        <f t="shared" si="2"/>
        <v>3898070</v>
      </c>
      <c r="F163">
        <f t="shared" si="3"/>
        <v>14039424616161.678</v>
      </c>
    </row>
    <row r="164" spans="2:6" x14ac:dyDescent="0.25">
      <c r="B164" s="11">
        <v>125</v>
      </c>
      <c r="C164" s="11">
        <v>13822837.074619448</v>
      </c>
      <c r="D164" s="11">
        <v>17049346.92538055</v>
      </c>
      <c r="E164">
        <f t="shared" si="2"/>
        <v>30872184</v>
      </c>
      <c r="F164">
        <f t="shared" si="3"/>
        <v>290680230581983.25</v>
      </c>
    </row>
    <row r="165" spans="2:6" x14ac:dyDescent="0.25">
      <c r="B165" s="11">
        <v>126</v>
      </c>
      <c r="C165" s="11">
        <v>9244634.9652423188</v>
      </c>
      <c r="D165" s="11">
        <v>-5338023.9652423188</v>
      </c>
      <c r="E165">
        <f t="shared" si="2"/>
        <v>3906611</v>
      </c>
      <c r="F165">
        <f t="shared" si="3"/>
        <v>28494499853501.328</v>
      </c>
    </row>
    <row r="166" spans="2:6" x14ac:dyDescent="0.25">
      <c r="B166" s="11">
        <v>127</v>
      </c>
      <c r="C166" s="11">
        <v>12652546.331230298</v>
      </c>
      <c r="D166" s="11">
        <v>5248207.6687697023</v>
      </c>
      <c r="E166">
        <f t="shared" si="2"/>
        <v>17900754</v>
      </c>
      <c r="F166">
        <f t="shared" si="3"/>
        <v>27543683734533.113</v>
      </c>
    </row>
    <row r="167" spans="2:6" x14ac:dyDescent="0.25">
      <c r="B167" s="11">
        <v>128</v>
      </c>
      <c r="C167" s="11">
        <v>12278556.938111287</v>
      </c>
      <c r="D167" s="11">
        <v>3222450.0618887134</v>
      </c>
      <c r="E167">
        <f t="shared" si="2"/>
        <v>15501007</v>
      </c>
      <c r="F167">
        <f t="shared" si="3"/>
        <v>10384184401366.572</v>
      </c>
    </row>
    <row r="168" spans="2:6" x14ac:dyDescent="0.25">
      <c r="B168" s="11">
        <v>129</v>
      </c>
      <c r="C168" s="11">
        <v>11492280.221265784</v>
      </c>
      <c r="D168" s="11">
        <v>1158609.7787342165</v>
      </c>
      <c r="E168">
        <f t="shared" si="2"/>
        <v>12650890</v>
      </c>
      <c r="F168">
        <f t="shared" si="3"/>
        <v>1342376619378.55</v>
      </c>
    </row>
    <row r="169" spans="2:6" x14ac:dyDescent="0.25">
      <c r="B169" s="11">
        <v>130</v>
      </c>
      <c r="C169" s="11">
        <v>9144276.4349371269</v>
      </c>
      <c r="D169" s="11">
        <v>-354842.43493712693</v>
      </c>
      <c r="E169">
        <f t="shared" ref="E169:E192" si="4">C169+D169</f>
        <v>8789434</v>
      </c>
      <c r="F169">
        <f t="shared" ref="F169:F192" si="5">(D169)^2</f>
        <v>125913153632.10916</v>
      </c>
    </row>
    <row r="170" spans="2:6" x14ac:dyDescent="0.25">
      <c r="B170" s="11">
        <v>131</v>
      </c>
      <c r="C170" s="11">
        <v>10628169.999016067</v>
      </c>
      <c r="D170" s="11">
        <v>-5487952.999016067</v>
      </c>
      <c r="E170">
        <f t="shared" si="4"/>
        <v>5140217</v>
      </c>
      <c r="F170">
        <f t="shared" si="5"/>
        <v>30117628119409.445</v>
      </c>
    </row>
    <row r="171" spans="2:6" x14ac:dyDescent="0.25">
      <c r="B171" s="11">
        <v>132</v>
      </c>
      <c r="C171" s="11">
        <v>11647740.832905538</v>
      </c>
      <c r="D171" s="11">
        <v>-3989322.8329055384</v>
      </c>
      <c r="E171">
        <f t="shared" si="4"/>
        <v>7658418</v>
      </c>
      <c r="F171">
        <f t="shared" si="5"/>
        <v>15914696665141.471</v>
      </c>
    </row>
    <row r="172" spans="2:6" x14ac:dyDescent="0.25">
      <c r="B172" s="11">
        <v>133</v>
      </c>
      <c r="C172" s="11">
        <v>13611375.638812115</v>
      </c>
      <c r="D172" s="11">
        <v>6095886.3611878846</v>
      </c>
      <c r="E172">
        <f t="shared" si="4"/>
        <v>19707262</v>
      </c>
      <c r="F172">
        <f t="shared" si="5"/>
        <v>37159830528516.469</v>
      </c>
    </row>
    <row r="173" spans="2:6" x14ac:dyDescent="0.25">
      <c r="B173" s="11">
        <v>134</v>
      </c>
      <c r="C173" s="11">
        <v>10536354.526567984</v>
      </c>
      <c r="D173" s="11">
        <v>1491347.4734320156</v>
      </c>
      <c r="E173">
        <f t="shared" si="4"/>
        <v>12027702</v>
      </c>
      <c r="F173">
        <f t="shared" si="5"/>
        <v>2224117286512.0566</v>
      </c>
    </row>
    <row r="174" spans="2:6" x14ac:dyDescent="0.25">
      <c r="B174" s="11">
        <v>135</v>
      </c>
      <c r="C174" s="11">
        <v>13741709.891980192</v>
      </c>
      <c r="D174" s="11">
        <v>-4917261.8919801917</v>
      </c>
      <c r="E174">
        <f t="shared" si="4"/>
        <v>8824448</v>
      </c>
      <c r="F174">
        <f t="shared" si="5"/>
        <v>24179464514320.613</v>
      </c>
    </row>
    <row r="175" spans="2:6" x14ac:dyDescent="0.25">
      <c r="B175" s="11">
        <v>136</v>
      </c>
      <c r="C175" s="11">
        <v>15921035.556774456</v>
      </c>
      <c r="D175" s="11">
        <v>-4140716.5567744561</v>
      </c>
      <c r="E175">
        <f t="shared" si="4"/>
        <v>11780319</v>
      </c>
      <c r="F175">
        <f t="shared" si="5"/>
        <v>17145533603546.107</v>
      </c>
    </row>
    <row r="176" spans="2:6" x14ac:dyDescent="0.25">
      <c r="B176" s="11">
        <v>137</v>
      </c>
      <c r="C176" s="11">
        <v>14914275.275507553</v>
      </c>
      <c r="D176" s="11">
        <v>14728223.724492447</v>
      </c>
      <c r="E176">
        <f t="shared" si="4"/>
        <v>29642499</v>
      </c>
      <c r="F176">
        <f t="shared" si="5"/>
        <v>216920574078702.19</v>
      </c>
    </row>
    <row r="177" spans="2:6" x14ac:dyDescent="0.25">
      <c r="B177" s="11">
        <v>138</v>
      </c>
      <c r="C177" s="11">
        <v>15036009.746851301</v>
      </c>
      <c r="D177" s="11">
        <v>-1438224.7468513008</v>
      </c>
      <c r="E177">
        <f t="shared" si="4"/>
        <v>13597785</v>
      </c>
      <c r="F177">
        <f t="shared" si="5"/>
        <v>2068490422455.4883</v>
      </c>
    </row>
    <row r="178" spans="2:6" x14ac:dyDescent="0.25">
      <c r="B178" s="11">
        <v>139</v>
      </c>
      <c r="C178" s="11">
        <v>9968392.3205623087</v>
      </c>
      <c r="D178" s="11">
        <v>-4297837.3205623087</v>
      </c>
      <c r="E178">
        <f t="shared" si="4"/>
        <v>5670555</v>
      </c>
      <c r="F178">
        <f t="shared" si="5"/>
        <v>18471405634018.203</v>
      </c>
    </row>
    <row r="179" spans="2:6" x14ac:dyDescent="0.25">
      <c r="B179" s="11">
        <v>140</v>
      </c>
      <c r="C179" s="11">
        <v>10265261.738126462</v>
      </c>
      <c r="D179" s="11">
        <v>2163756.2618735377</v>
      </c>
      <c r="E179">
        <f t="shared" si="4"/>
        <v>12429018</v>
      </c>
      <c r="F179">
        <f t="shared" si="5"/>
        <v>4681841160796.9453</v>
      </c>
    </row>
    <row r="180" spans="2:6" x14ac:dyDescent="0.25">
      <c r="B180" s="11">
        <v>141</v>
      </c>
      <c r="C180" s="11">
        <v>11787208.643619997</v>
      </c>
      <c r="D180" s="11">
        <v>-4575987.6436199974</v>
      </c>
      <c r="E180">
        <f t="shared" si="4"/>
        <v>7211221</v>
      </c>
      <c r="F180">
        <f t="shared" si="5"/>
        <v>20939662914562.898</v>
      </c>
    </row>
    <row r="181" spans="2:6" x14ac:dyDescent="0.25">
      <c r="B181" s="11">
        <v>142</v>
      </c>
      <c r="C181" s="11">
        <v>14481609.244933115</v>
      </c>
      <c r="D181" s="11">
        <v>-2157582.2449331153</v>
      </c>
      <c r="E181">
        <f t="shared" si="4"/>
        <v>12324027</v>
      </c>
      <c r="F181">
        <f t="shared" si="5"/>
        <v>4655161143650.6221</v>
      </c>
    </row>
    <row r="182" spans="2:6" x14ac:dyDescent="0.25">
      <c r="B182" s="11">
        <v>143</v>
      </c>
      <c r="C182" s="11">
        <v>10499472.963177292</v>
      </c>
      <c r="D182" s="11">
        <v>11979672.036822708</v>
      </c>
      <c r="E182">
        <f t="shared" si="4"/>
        <v>22479145</v>
      </c>
      <c r="F182">
        <f t="shared" si="5"/>
        <v>143512542109831.94</v>
      </c>
    </row>
    <row r="183" spans="2:6" x14ac:dyDescent="0.25">
      <c r="B183" s="11">
        <v>144</v>
      </c>
      <c r="C183" s="11">
        <v>14284687.635401474</v>
      </c>
      <c r="D183" s="11">
        <v>12113652.364598526</v>
      </c>
      <c r="E183">
        <f t="shared" si="4"/>
        <v>26398340</v>
      </c>
      <c r="F183">
        <f t="shared" si="5"/>
        <v>146740573610343.44</v>
      </c>
    </row>
    <row r="184" spans="2:6" x14ac:dyDescent="0.25">
      <c r="B184" s="11">
        <v>145</v>
      </c>
      <c r="C184" s="11">
        <v>14952773.870848207</v>
      </c>
      <c r="D184" s="11">
        <v>9116297.1291517932</v>
      </c>
      <c r="E184">
        <f t="shared" si="4"/>
        <v>24069071</v>
      </c>
      <c r="F184">
        <f t="shared" si="5"/>
        <v>83106873346981.219</v>
      </c>
    </row>
    <row r="185" spans="2:6" x14ac:dyDescent="0.25">
      <c r="B185" s="11">
        <v>146</v>
      </c>
      <c r="C185" s="11">
        <v>14114653.423902752</v>
      </c>
      <c r="D185" s="11">
        <v>-366243.42390275188</v>
      </c>
      <c r="E185">
        <f t="shared" si="4"/>
        <v>13748410</v>
      </c>
      <c r="F185">
        <f t="shared" si="5"/>
        <v>134134245552.0108</v>
      </c>
    </row>
    <row r="186" spans="2:6" x14ac:dyDescent="0.25">
      <c r="B186" s="11">
        <v>147</v>
      </c>
      <c r="C186" s="11">
        <v>14166124.917807771</v>
      </c>
      <c r="D186" s="11">
        <v>-7821586.9178077709</v>
      </c>
      <c r="E186">
        <f t="shared" si="4"/>
        <v>6344538</v>
      </c>
      <c r="F186">
        <f t="shared" si="5"/>
        <v>61177221912821.664</v>
      </c>
    </row>
    <row r="187" spans="2:6" x14ac:dyDescent="0.25">
      <c r="B187" s="11">
        <v>148</v>
      </c>
      <c r="C187" s="11">
        <v>12971182.107699521</v>
      </c>
      <c r="D187" s="11">
        <v>-2348613.1076995209</v>
      </c>
      <c r="E187">
        <f t="shared" si="4"/>
        <v>10622569</v>
      </c>
      <c r="F187">
        <f t="shared" si="5"/>
        <v>5515983529658.001</v>
      </c>
    </row>
    <row r="188" spans="2:6" x14ac:dyDescent="0.25">
      <c r="B188" s="11">
        <v>149</v>
      </c>
      <c r="C188" s="11">
        <v>13174195.627673976</v>
      </c>
      <c r="D188" s="11">
        <v>-3389806.6276739761</v>
      </c>
      <c r="E188">
        <f t="shared" si="4"/>
        <v>9784389</v>
      </c>
      <c r="F188">
        <f t="shared" si="5"/>
        <v>11490788973022.414</v>
      </c>
    </row>
    <row r="189" spans="2:6" x14ac:dyDescent="0.25">
      <c r="B189" s="11">
        <v>150</v>
      </c>
      <c r="C189" s="11">
        <v>10710782.75090139</v>
      </c>
      <c r="D189" s="11">
        <v>1429397.2490986101</v>
      </c>
      <c r="E189">
        <f t="shared" si="4"/>
        <v>12140180</v>
      </c>
      <c r="F189">
        <f t="shared" si="5"/>
        <v>2043176495730.6741</v>
      </c>
    </row>
    <row r="190" spans="2:6" x14ac:dyDescent="0.25">
      <c r="B190" s="11">
        <v>151</v>
      </c>
      <c r="C190" s="11">
        <v>9778252.8563490864</v>
      </c>
      <c r="D190" s="11">
        <v>-7766047.8563490864</v>
      </c>
      <c r="E190">
        <f t="shared" si="4"/>
        <v>2012205</v>
      </c>
      <c r="F190">
        <f t="shared" si="5"/>
        <v>60311499307104.242</v>
      </c>
    </row>
    <row r="191" spans="2:6" x14ac:dyDescent="0.25">
      <c r="B191" s="11">
        <v>152</v>
      </c>
      <c r="C191" s="11">
        <v>11075279.047965361</v>
      </c>
      <c r="D191" s="11">
        <v>-1698786.0479653608</v>
      </c>
      <c r="E191">
        <f t="shared" si="4"/>
        <v>9376493</v>
      </c>
      <c r="F191">
        <f t="shared" si="5"/>
        <v>2885874036761.769</v>
      </c>
    </row>
    <row r="192" spans="2:6" ht="15.75" thickBot="1" x14ac:dyDescent="0.3">
      <c r="B192" s="12">
        <v>153</v>
      </c>
      <c r="C192" s="12">
        <v>9538187.8322124351</v>
      </c>
      <c r="D192" s="12">
        <v>-3880339.8322124351</v>
      </c>
      <c r="E192">
        <f t="shared" si="4"/>
        <v>5657848</v>
      </c>
      <c r="F192">
        <f t="shared" si="5"/>
        <v>15057037213454.43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1BB-1FB0-4880-AA8F-B71218F2D298}">
  <dimension ref="A1:I118"/>
  <sheetViews>
    <sheetView tabSelected="1" topLeftCell="E27" zoomScale="102" workbookViewId="0">
      <selection activeCell="I58" sqref="I58"/>
    </sheetView>
  </sheetViews>
  <sheetFormatPr defaultRowHeight="15" x14ac:dyDescent="0.25"/>
  <cols>
    <col min="1" max="1" width="18" bestFit="1" customWidth="1"/>
    <col min="2" max="2" width="25.140625" bestFit="1" customWidth="1"/>
    <col min="3" max="3" width="14.5703125" bestFit="1" customWidth="1"/>
    <col min="4" max="4" width="23" bestFit="1" customWidth="1"/>
    <col min="5" max="5" width="12.42578125" bestFit="1" customWidth="1"/>
    <col min="6" max="6" width="13.42578125" bestFit="1" customWidth="1"/>
    <col min="7" max="9" width="13" bestFit="1" customWidth="1"/>
  </cols>
  <sheetData>
    <row r="1" spans="1:9" x14ac:dyDescent="0.25">
      <c r="A1" t="s">
        <v>579</v>
      </c>
    </row>
    <row r="2" spans="1:9" ht="15.75" thickBot="1" x14ac:dyDescent="0.3"/>
    <row r="3" spans="1:9" x14ac:dyDescent="0.25">
      <c r="A3" s="14" t="s">
        <v>580</v>
      </c>
      <c r="B3" s="14"/>
    </row>
    <row r="4" spans="1:9" x14ac:dyDescent="0.25">
      <c r="A4" s="11" t="s">
        <v>581</v>
      </c>
      <c r="B4" s="11">
        <v>0.76660634527118576</v>
      </c>
    </row>
    <row r="5" spans="1:9" x14ac:dyDescent="0.25">
      <c r="A5" s="11" t="s">
        <v>582</v>
      </c>
      <c r="B5" s="11">
        <v>0.58768528861004454</v>
      </c>
    </row>
    <row r="6" spans="1:9" x14ac:dyDescent="0.25">
      <c r="A6" s="11" t="s">
        <v>583</v>
      </c>
      <c r="B6" s="11">
        <v>0.49104902812802376</v>
      </c>
    </row>
    <row r="7" spans="1:9" x14ac:dyDescent="0.25">
      <c r="A7" s="11" t="s">
        <v>584</v>
      </c>
      <c r="B7" s="11">
        <v>14552439.352549741</v>
      </c>
    </row>
    <row r="8" spans="1:9" ht="15.75" thickBot="1" x14ac:dyDescent="0.3">
      <c r="A8" s="12" t="s">
        <v>585</v>
      </c>
      <c r="B8" s="12">
        <v>80</v>
      </c>
    </row>
    <row r="10" spans="1:9" ht="15.75" thickBot="1" x14ac:dyDescent="0.3">
      <c r="A10" t="s">
        <v>586</v>
      </c>
    </row>
    <row r="11" spans="1:9" x14ac:dyDescent="0.25">
      <c r="A11" s="13"/>
      <c r="B11" s="13" t="s">
        <v>591</v>
      </c>
      <c r="C11" s="13" t="s">
        <v>592</v>
      </c>
      <c r="D11" s="13" t="s">
        <v>593</v>
      </c>
      <c r="E11" s="13" t="s">
        <v>594</v>
      </c>
      <c r="F11" s="13" t="s">
        <v>595</v>
      </c>
    </row>
    <row r="12" spans="1:9" x14ac:dyDescent="0.25">
      <c r="A12" s="11" t="s">
        <v>587</v>
      </c>
      <c r="B12" s="11">
        <v>15</v>
      </c>
      <c r="C12" s="11">
        <v>1.9318240061536672E+16</v>
      </c>
      <c r="D12" s="11">
        <v>1287882670769111.5</v>
      </c>
      <c r="E12" s="11">
        <v>6.0814158751453711</v>
      </c>
      <c r="F12" s="11">
        <v>1.174490518018908E-7</v>
      </c>
    </row>
    <row r="13" spans="1:9" x14ac:dyDescent="0.25">
      <c r="A13" s="11" t="s">
        <v>588</v>
      </c>
      <c r="B13" s="11">
        <v>64</v>
      </c>
      <c r="C13" s="11">
        <v>1.3553503431016852E+16</v>
      </c>
      <c r="D13" s="11">
        <v>211773491109638.31</v>
      </c>
      <c r="E13" s="11"/>
      <c r="F13" s="11"/>
    </row>
    <row r="14" spans="1:9" ht="15.75" thickBot="1" x14ac:dyDescent="0.3">
      <c r="A14" s="12" t="s">
        <v>589</v>
      </c>
      <c r="B14" s="12">
        <v>79</v>
      </c>
      <c r="C14" s="12">
        <v>3.2871743492553524E+16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596</v>
      </c>
      <c r="C16" s="13" t="s">
        <v>584</v>
      </c>
      <c r="D16" s="13" t="s">
        <v>597</v>
      </c>
      <c r="E16" s="13" t="s">
        <v>598</v>
      </c>
      <c r="F16" s="13" t="s">
        <v>599</v>
      </c>
      <c r="G16" s="13" t="s">
        <v>600</v>
      </c>
      <c r="H16" s="13" t="s">
        <v>601</v>
      </c>
      <c r="I16" s="13" t="s">
        <v>602</v>
      </c>
    </row>
    <row r="17" spans="1:9" x14ac:dyDescent="0.25">
      <c r="A17" s="11" t="s">
        <v>590</v>
      </c>
      <c r="B17" s="11">
        <v>-94128849.966313928</v>
      </c>
      <c r="C17" s="11">
        <v>22915610.903644361</v>
      </c>
      <c r="D17" s="11">
        <v>-4.1076299629151167</v>
      </c>
      <c r="E17" s="11">
        <v>1.1571579471835554E-4</v>
      </c>
      <c r="F17" s="11">
        <v>-139908045.41533017</v>
      </c>
      <c r="G17" s="11">
        <v>-48349654.51729767</v>
      </c>
      <c r="H17" s="11">
        <v>-139908045.41533011</v>
      </c>
      <c r="I17" s="11">
        <v>-48349654.517297752</v>
      </c>
    </row>
    <row r="18" spans="1:9" x14ac:dyDescent="0.25">
      <c r="A18" s="11" t="s">
        <v>560</v>
      </c>
      <c r="B18" s="11">
        <v>160749.95062986229</v>
      </c>
      <c r="C18" s="11">
        <v>46860.719262072489</v>
      </c>
      <c r="D18" s="11">
        <v>3.4303773642665352</v>
      </c>
      <c r="E18" s="38">
        <v>1.0601558080607124E-3</v>
      </c>
      <c r="F18" s="11">
        <v>67134.902137363635</v>
      </c>
      <c r="G18" s="11">
        <v>254364.99912236095</v>
      </c>
      <c r="H18" s="11">
        <v>67134.90213736381</v>
      </c>
      <c r="I18" s="11">
        <v>254364.99912236078</v>
      </c>
    </row>
    <row r="19" spans="1:9" x14ac:dyDescent="0.25">
      <c r="A19" s="11" t="s">
        <v>559</v>
      </c>
      <c r="B19" s="11">
        <v>22544.408134775167</v>
      </c>
      <c r="C19" s="11">
        <v>8401.2798523722322</v>
      </c>
      <c r="D19" s="11">
        <v>2.6834492518909965</v>
      </c>
      <c r="E19" s="38">
        <v>9.2640309855377932E-3</v>
      </c>
      <c r="F19" s="11">
        <v>5760.9222394693679</v>
      </c>
      <c r="G19" s="11">
        <v>39327.894030080963</v>
      </c>
      <c r="H19" s="11">
        <v>5760.922239469397</v>
      </c>
      <c r="I19" s="11">
        <v>39327.894030080934</v>
      </c>
    </row>
    <row r="20" spans="1:9" x14ac:dyDescent="0.25">
      <c r="A20" s="11" t="s">
        <v>558</v>
      </c>
      <c r="B20" s="11">
        <v>2.6665691660180291E-2</v>
      </c>
      <c r="C20" s="11">
        <v>8.8656843015577164E-2</v>
      </c>
      <c r="D20" s="11">
        <v>0.30077420707948149</v>
      </c>
      <c r="E20" s="11">
        <v>0.76456162824854668</v>
      </c>
      <c r="F20" s="11">
        <v>-0.15044671269022686</v>
      </c>
      <c r="G20" s="11">
        <v>0.20377809601058744</v>
      </c>
      <c r="H20" s="11">
        <v>-0.15044671269022655</v>
      </c>
      <c r="I20" s="11">
        <v>0.20377809601058713</v>
      </c>
    </row>
    <row r="21" spans="1:9" x14ac:dyDescent="0.25">
      <c r="A21" s="11" t="s">
        <v>557</v>
      </c>
      <c r="B21" s="11">
        <v>3695177.5244320217</v>
      </c>
      <c r="C21" s="11">
        <v>5160730.4402435189</v>
      </c>
      <c r="D21" s="11">
        <v>0.71601831702290142</v>
      </c>
      <c r="E21" s="11">
        <v>0.4765845374463622</v>
      </c>
      <c r="F21" s="11">
        <v>-6614566.7139824703</v>
      </c>
      <c r="G21" s="11">
        <v>14004921.762846515</v>
      </c>
      <c r="H21" s="11">
        <v>-6614566.7139824536</v>
      </c>
      <c r="I21" s="11">
        <v>14004921.762846498</v>
      </c>
    </row>
    <row r="22" spans="1:9" x14ac:dyDescent="0.25">
      <c r="A22" s="11" t="s">
        <v>556</v>
      </c>
      <c r="B22" s="11">
        <v>11951274.122464908</v>
      </c>
      <c r="C22" s="11">
        <v>4909942.4274643539</v>
      </c>
      <c r="D22" s="11">
        <v>2.4340965905453431</v>
      </c>
      <c r="E22" s="38">
        <v>1.7729893423905119E-2</v>
      </c>
      <c r="F22" s="11">
        <v>2142536.5341267586</v>
      </c>
      <c r="G22" s="11">
        <v>21760011.710803058</v>
      </c>
      <c r="H22" s="11">
        <v>2142536.5341267753</v>
      </c>
      <c r="I22" s="11">
        <v>21760011.710803039</v>
      </c>
    </row>
    <row r="23" spans="1:9" x14ac:dyDescent="0.25">
      <c r="A23" s="11" t="s">
        <v>4</v>
      </c>
      <c r="B23" s="11">
        <v>-2229777.3171292874</v>
      </c>
      <c r="C23" s="11">
        <v>3987343.3390228464</v>
      </c>
      <c r="D23" s="11">
        <v>-0.55921377407036266</v>
      </c>
      <c r="E23" s="11">
        <v>0.57796756103504754</v>
      </c>
      <c r="F23" s="11">
        <v>-10195411.347441364</v>
      </c>
      <c r="G23" s="11">
        <v>5735856.7131827883</v>
      </c>
      <c r="H23" s="11">
        <v>-10195411.347441349</v>
      </c>
      <c r="I23" s="11">
        <v>5735856.7131827753</v>
      </c>
    </row>
    <row r="24" spans="1:9" x14ac:dyDescent="0.25">
      <c r="A24" s="11" t="s">
        <v>13</v>
      </c>
      <c r="B24" s="11">
        <v>4734622.0812848276</v>
      </c>
      <c r="C24" s="11">
        <v>4507669.3926790152</v>
      </c>
      <c r="D24" s="11">
        <v>1.0503481220194211</v>
      </c>
      <c r="E24" s="11">
        <v>0.29750812308282498</v>
      </c>
      <c r="F24" s="11">
        <v>-4270482.7363302773</v>
      </c>
      <c r="G24" s="11">
        <v>13739726.898899931</v>
      </c>
      <c r="H24" s="11">
        <v>-4270482.7363302624</v>
      </c>
      <c r="I24" s="11">
        <v>13739726.898899917</v>
      </c>
    </row>
    <row r="25" spans="1:9" x14ac:dyDescent="0.25">
      <c r="A25" s="11" t="s">
        <v>24</v>
      </c>
      <c r="B25" s="11">
        <v>5286785.8927150266</v>
      </c>
      <c r="C25" s="11">
        <v>4364211.6476413114</v>
      </c>
      <c r="D25" s="11">
        <v>1.2113953949901424</v>
      </c>
      <c r="E25" s="11">
        <v>0.23019788296125412</v>
      </c>
      <c r="F25" s="11">
        <v>-3431729.1334967101</v>
      </c>
      <c r="G25" s="11">
        <v>14005300.918926764</v>
      </c>
      <c r="H25" s="11">
        <v>-3431729.1334966952</v>
      </c>
      <c r="I25" s="11">
        <v>14005300.918926749</v>
      </c>
    </row>
    <row r="26" spans="1:9" x14ac:dyDescent="0.25">
      <c r="A26" s="11" t="s">
        <v>555</v>
      </c>
      <c r="B26" s="11">
        <v>0</v>
      </c>
      <c r="C26" s="11">
        <v>0</v>
      </c>
      <c r="D26" s="11">
        <v>65535</v>
      </c>
      <c r="E26" s="11" t="e">
        <v>#NUM!</v>
      </c>
      <c r="F26" s="11">
        <v>0</v>
      </c>
      <c r="G26" s="11">
        <v>0</v>
      </c>
      <c r="H26" s="11">
        <v>0</v>
      </c>
      <c r="I26" s="11">
        <v>0</v>
      </c>
    </row>
    <row r="27" spans="1:9" x14ac:dyDescent="0.25">
      <c r="A27" s="11" t="s">
        <v>38</v>
      </c>
      <c r="B27" s="11">
        <v>4076754.2351618544</v>
      </c>
      <c r="C27" s="11">
        <v>5098375.1738190809</v>
      </c>
      <c r="D27" s="11">
        <v>0.79961832861900728</v>
      </c>
      <c r="E27" s="11" t="e">
        <v>#NUM!</v>
      </c>
      <c r="F27" s="11">
        <v>-6108421.0384136587</v>
      </c>
      <c r="G27" s="11">
        <v>14261929.508737367</v>
      </c>
      <c r="H27" s="11">
        <v>-6108421.0384136401</v>
      </c>
      <c r="I27" s="11">
        <v>14261929.508737348</v>
      </c>
    </row>
    <row r="28" spans="1:9" x14ac:dyDescent="0.25">
      <c r="A28" s="11" t="s">
        <v>51</v>
      </c>
      <c r="B28" s="11">
        <v>26925724.548888415</v>
      </c>
      <c r="C28" s="11">
        <v>9486905.9555349872</v>
      </c>
      <c r="D28" s="11">
        <v>2.8381987420439243</v>
      </c>
      <c r="E28" s="38">
        <v>6.071838929647088E-3</v>
      </c>
      <c r="F28" s="11">
        <v>7973451.1937930174</v>
      </c>
      <c r="G28" s="11">
        <v>45877997.903983817</v>
      </c>
      <c r="H28" s="11">
        <v>7973451.1937930509</v>
      </c>
      <c r="I28" s="11">
        <v>45877997.903983779</v>
      </c>
    </row>
    <row r="29" spans="1:9" x14ac:dyDescent="0.25">
      <c r="A29" s="11" t="s">
        <v>2</v>
      </c>
      <c r="B29" s="11">
        <v>9195002.2519536614</v>
      </c>
      <c r="C29" s="11">
        <v>7362999.4838249814</v>
      </c>
      <c r="D29" s="11">
        <v>1.2488120190899401</v>
      </c>
      <c r="E29" s="11">
        <v>0.21628252369418866</v>
      </c>
      <c r="F29" s="11">
        <v>-5514280.1616093889</v>
      </c>
      <c r="G29" s="11">
        <v>23904284.665516712</v>
      </c>
      <c r="H29" s="11">
        <v>-5514280.1616093628</v>
      </c>
      <c r="I29" s="11">
        <v>23904284.665516686</v>
      </c>
    </row>
    <row r="30" spans="1:9" x14ac:dyDescent="0.25">
      <c r="A30" s="11" t="s">
        <v>12</v>
      </c>
      <c r="B30" s="11">
        <v>24752413.938496102</v>
      </c>
      <c r="C30" s="11">
        <v>8761514.2490982115</v>
      </c>
      <c r="D30" s="11">
        <v>2.8251296790442098</v>
      </c>
      <c r="E30" s="38">
        <v>6.2959471619136089E-3</v>
      </c>
      <c r="F30" s="11">
        <v>7249277.1063455679</v>
      </c>
      <c r="G30" s="11">
        <v>42255550.770646632</v>
      </c>
      <c r="H30" s="11">
        <v>7249277.1063456014</v>
      </c>
      <c r="I30" s="11">
        <v>42255550.770646602</v>
      </c>
    </row>
    <row r="31" spans="1:9" x14ac:dyDescent="0.25">
      <c r="A31" s="11" t="s">
        <v>17</v>
      </c>
      <c r="B31" s="11">
        <v>23608710.977150109</v>
      </c>
      <c r="C31" s="11">
        <v>9123518.7336539794</v>
      </c>
      <c r="D31" s="11">
        <v>2.5876760563952712</v>
      </c>
      <c r="E31" s="38">
        <v>1.1943116003596889E-2</v>
      </c>
      <c r="F31" s="11">
        <v>5382387.0512065254</v>
      </c>
      <c r="G31" s="11">
        <v>41835034.903093696</v>
      </c>
      <c r="H31" s="11">
        <v>5382387.0512065589</v>
      </c>
      <c r="I31" s="11">
        <v>41835034.903093658</v>
      </c>
    </row>
    <row r="32" spans="1:9" ht="15.75" thickBot="1" x14ac:dyDescent="0.3">
      <c r="A32" s="12" t="s">
        <v>115</v>
      </c>
      <c r="B32" s="12">
        <v>0</v>
      </c>
      <c r="C32" s="12">
        <v>0</v>
      </c>
      <c r="D32" s="12">
        <v>65535</v>
      </c>
      <c r="E32" s="12" t="e">
        <v>#NUM!</v>
      </c>
      <c r="F32" s="12">
        <v>0</v>
      </c>
      <c r="G32" s="12">
        <v>0</v>
      </c>
      <c r="H32" s="12">
        <v>0</v>
      </c>
      <c r="I32" s="12">
        <v>0</v>
      </c>
    </row>
    <row r="36" spans="1:5" x14ac:dyDescent="0.25">
      <c r="A36" t="s">
        <v>603</v>
      </c>
    </row>
    <row r="37" spans="1:5" ht="15.75" thickBot="1" x14ac:dyDescent="0.3"/>
    <row r="38" spans="1:5" x14ac:dyDescent="0.25">
      <c r="A38" s="13" t="s">
        <v>604</v>
      </c>
      <c r="B38" s="13" t="s">
        <v>605</v>
      </c>
      <c r="C38" s="13" t="s">
        <v>606</v>
      </c>
      <c r="D38" s="15" t="s">
        <v>609</v>
      </c>
      <c r="E38" s="15" t="s">
        <v>610</v>
      </c>
    </row>
    <row r="39" spans="1:5" x14ac:dyDescent="0.25">
      <c r="A39" s="11">
        <v>1</v>
      </c>
      <c r="B39" s="11">
        <v>23916331.295602787</v>
      </c>
      <c r="C39" s="11">
        <v>-12945320.295602787</v>
      </c>
      <c r="D39">
        <f>B39+C39</f>
        <v>10971011</v>
      </c>
      <c r="E39">
        <f>C39*C39</f>
        <v>167581317555745.44</v>
      </c>
    </row>
    <row r="40" spans="1:5" x14ac:dyDescent="0.25">
      <c r="A40" s="11">
        <v>2</v>
      </c>
      <c r="B40" s="11">
        <v>17199523.715381563</v>
      </c>
      <c r="C40" s="11">
        <v>310136.28461843729</v>
      </c>
      <c r="D40">
        <f t="shared" ref="D40:D103" si="0">B40+C40</f>
        <v>17509660</v>
      </c>
      <c r="E40">
        <f t="shared" ref="E40:E103" si="1">C40*C40</f>
        <v>96184515036.928345</v>
      </c>
    </row>
    <row r="41" spans="1:5" x14ac:dyDescent="0.25">
      <c r="A41" s="11">
        <v>3</v>
      </c>
      <c r="B41" s="11">
        <v>11376109.552260211</v>
      </c>
      <c r="C41" s="11">
        <v>11384348.447739789</v>
      </c>
      <c r="D41">
        <f t="shared" si="0"/>
        <v>22760458</v>
      </c>
      <c r="E41">
        <f t="shared" si="1"/>
        <v>129603389579555.34</v>
      </c>
    </row>
    <row r="42" spans="1:5" x14ac:dyDescent="0.25">
      <c r="A42" s="11">
        <v>4</v>
      </c>
      <c r="B42" s="11">
        <v>14994759.862834662</v>
      </c>
      <c r="C42" s="11">
        <v>-259826.8628346622</v>
      </c>
      <c r="D42">
        <f t="shared" si="0"/>
        <v>14734933</v>
      </c>
      <c r="E42">
        <f t="shared" si="1"/>
        <v>67509998650.502365</v>
      </c>
    </row>
    <row r="43" spans="1:5" x14ac:dyDescent="0.25">
      <c r="A43" s="11">
        <v>5</v>
      </c>
      <c r="B43" s="11">
        <v>3684319.8230320029</v>
      </c>
      <c r="C43" s="11">
        <v>9492355.1769679971</v>
      </c>
      <c r="D43">
        <f t="shared" si="0"/>
        <v>13176675</v>
      </c>
      <c r="E43">
        <f t="shared" si="1"/>
        <v>90104806805711.141</v>
      </c>
    </row>
    <row r="44" spans="1:5" x14ac:dyDescent="0.25">
      <c r="A44" s="11">
        <v>6</v>
      </c>
      <c r="B44" s="11">
        <v>25963337.723016761</v>
      </c>
      <c r="C44" s="11">
        <v>-4211716.7230167612</v>
      </c>
      <c r="D44">
        <f t="shared" si="0"/>
        <v>21751621</v>
      </c>
      <c r="E44">
        <f t="shared" si="1"/>
        <v>17738557754939.047</v>
      </c>
    </row>
    <row r="45" spans="1:5" x14ac:dyDescent="0.25">
      <c r="A45" s="11">
        <v>7</v>
      </c>
      <c r="B45" s="11">
        <v>12644382.679750215</v>
      </c>
      <c r="C45" s="11">
        <v>9729682.3202497847</v>
      </c>
      <c r="D45">
        <f t="shared" si="0"/>
        <v>22374065</v>
      </c>
      <c r="E45">
        <f t="shared" si="1"/>
        <v>94666718052981.234</v>
      </c>
    </row>
    <row r="46" spans="1:5" x14ac:dyDescent="0.25">
      <c r="A46" s="11">
        <v>8</v>
      </c>
      <c r="B46" s="11">
        <v>4481093.307958167</v>
      </c>
      <c r="C46" s="11">
        <v>5791052.692041833</v>
      </c>
      <c r="D46">
        <f t="shared" si="0"/>
        <v>10272146</v>
      </c>
      <c r="E46">
        <f t="shared" si="1"/>
        <v>33536291282004.961</v>
      </c>
    </row>
    <row r="47" spans="1:5" x14ac:dyDescent="0.25">
      <c r="A47" s="11">
        <v>9</v>
      </c>
      <c r="B47" s="11">
        <v>14143527.773555443</v>
      </c>
      <c r="C47" s="11">
        <v>-5002926.7735554427</v>
      </c>
      <c r="D47">
        <f t="shared" si="0"/>
        <v>9140601</v>
      </c>
      <c r="E47">
        <f t="shared" si="1"/>
        <v>25029276301557.871</v>
      </c>
    </row>
    <row r="48" spans="1:5" x14ac:dyDescent="0.25">
      <c r="A48" s="11">
        <v>10</v>
      </c>
      <c r="B48" s="11">
        <v>21812530.316688333</v>
      </c>
      <c r="C48" s="11">
        <v>-1319090.3166883327</v>
      </c>
      <c r="D48">
        <f t="shared" si="0"/>
        <v>20493440</v>
      </c>
      <c r="E48">
        <f t="shared" si="1"/>
        <v>1739999263580.9258</v>
      </c>
    </row>
    <row r="49" spans="1:5" x14ac:dyDescent="0.25">
      <c r="A49" s="11">
        <v>11</v>
      </c>
      <c r="B49" s="11">
        <v>19506427.160302229</v>
      </c>
      <c r="C49" s="11">
        <v>-3189442.1603022292</v>
      </c>
      <c r="D49">
        <f t="shared" si="0"/>
        <v>16316985</v>
      </c>
      <c r="E49">
        <f t="shared" si="1"/>
        <v>10172541293913.352</v>
      </c>
    </row>
    <row r="50" spans="1:5" x14ac:dyDescent="0.25">
      <c r="A50" s="11">
        <v>12</v>
      </c>
      <c r="B50" s="11">
        <v>23787042.361237463</v>
      </c>
      <c r="C50" s="11">
        <v>2120447.6387625374</v>
      </c>
      <c r="D50">
        <f t="shared" si="0"/>
        <v>25907490</v>
      </c>
      <c r="E50">
        <f t="shared" si="1"/>
        <v>4496298188733.6201</v>
      </c>
    </row>
    <row r="51" spans="1:5" x14ac:dyDescent="0.25">
      <c r="A51" s="11">
        <v>13</v>
      </c>
      <c r="B51" s="11">
        <v>5045704.373905912</v>
      </c>
      <c r="C51" s="11">
        <v>1361745.626094088</v>
      </c>
      <c r="D51">
        <f t="shared" si="0"/>
        <v>6407450</v>
      </c>
      <c r="E51">
        <f t="shared" si="1"/>
        <v>1854351150186.3796</v>
      </c>
    </row>
    <row r="52" spans="1:5" x14ac:dyDescent="0.25">
      <c r="A52" s="11">
        <v>14</v>
      </c>
      <c r="B52" s="11">
        <v>19601046.185876973</v>
      </c>
      <c r="C52" s="11">
        <v>-6396925.185876973</v>
      </c>
      <c r="D52">
        <f t="shared" si="0"/>
        <v>13204121</v>
      </c>
      <c r="E52">
        <f t="shared" si="1"/>
        <v>40920651833707.148</v>
      </c>
    </row>
    <row r="53" spans="1:5" x14ac:dyDescent="0.25">
      <c r="A53" s="11">
        <v>15</v>
      </c>
      <c r="B53" s="11">
        <v>12761555.426493499</v>
      </c>
      <c r="C53" s="11">
        <v>-6192955.4264934994</v>
      </c>
      <c r="D53">
        <f t="shared" si="0"/>
        <v>6568600</v>
      </c>
      <c r="E53">
        <f t="shared" si="1"/>
        <v>38352696914535.281</v>
      </c>
    </row>
    <row r="54" spans="1:5" x14ac:dyDescent="0.25">
      <c r="A54" s="11">
        <v>16</v>
      </c>
      <c r="B54" s="11">
        <v>33543907.397532672</v>
      </c>
      <c r="C54" s="11">
        <v>-14596403.397532672</v>
      </c>
      <c r="D54">
        <f t="shared" si="0"/>
        <v>18947504</v>
      </c>
      <c r="E54">
        <f t="shared" si="1"/>
        <v>213054992143503.31</v>
      </c>
    </row>
    <row r="55" spans="1:5" x14ac:dyDescent="0.25">
      <c r="A55" s="11">
        <v>17</v>
      </c>
      <c r="B55" s="11">
        <v>24530123.121824551</v>
      </c>
      <c r="C55" s="11">
        <v>13126126.878175449</v>
      </c>
      <c r="D55">
        <f t="shared" si="0"/>
        <v>37656250</v>
      </c>
      <c r="E55">
        <f t="shared" si="1"/>
        <v>172295206821959.94</v>
      </c>
    </row>
    <row r="56" spans="1:5" x14ac:dyDescent="0.25">
      <c r="A56" s="11">
        <v>18</v>
      </c>
      <c r="B56" s="11">
        <v>4919768.2838098258</v>
      </c>
      <c r="C56" s="11">
        <v>3221853.7161901742</v>
      </c>
      <c r="D56">
        <f t="shared" si="0"/>
        <v>8141622</v>
      </c>
      <c r="E56">
        <f t="shared" si="1"/>
        <v>10380341368528.436</v>
      </c>
    </row>
    <row r="57" spans="1:5" x14ac:dyDescent="0.25">
      <c r="A57" s="11">
        <v>19</v>
      </c>
      <c r="B57" s="11">
        <v>17341169.005620457</v>
      </c>
      <c r="C57" s="11">
        <v>1223422.9943795428</v>
      </c>
      <c r="D57">
        <f t="shared" si="0"/>
        <v>18564592</v>
      </c>
      <c r="E57">
        <f t="shared" si="1"/>
        <v>1496763823176.6067</v>
      </c>
    </row>
    <row r="58" spans="1:5" x14ac:dyDescent="0.25">
      <c r="A58" s="11">
        <v>20</v>
      </c>
      <c r="B58" s="11">
        <v>24600121.190353852</v>
      </c>
      <c r="C58" s="11">
        <v>-13258897.190353852</v>
      </c>
      <c r="D58">
        <f t="shared" si="0"/>
        <v>11341224</v>
      </c>
      <c r="E58">
        <f t="shared" si="1"/>
        <v>175798354704373.25</v>
      </c>
    </row>
    <row r="59" spans="1:5" x14ac:dyDescent="0.25">
      <c r="A59" s="11">
        <v>21</v>
      </c>
      <c r="B59" s="11">
        <v>4027678.353825096</v>
      </c>
      <c r="C59" s="11">
        <v>11743649.646174904</v>
      </c>
      <c r="D59">
        <f t="shared" si="0"/>
        <v>15771328</v>
      </c>
      <c r="E59">
        <f t="shared" si="1"/>
        <v>137913307012103.95</v>
      </c>
    </row>
    <row r="60" spans="1:5" x14ac:dyDescent="0.25">
      <c r="A60" s="11">
        <v>22</v>
      </c>
      <c r="B60" s="11">
        <v>5773249.1757472306</v>
      </c>
      <c r="C60" s="11">
        <v>7993345.8242527694</v>
      </c>
      <c r="D60">
        <f t="shared" si="0"/>
        <v>13766595</v>
      </c>
      <c r="E60">
        <f t="shared" si="1"/>
        <v>63893577466099.188</v>
      </c>
    </row>
    <row r="61" spans="1:5" x14ac:dyDescent="0.25">
      <c r="A61" s="11">
        <v>23</v>
      </c>
      <c r="B61" s="11">
        <v>11229236.361338431</v>
      </c>
      <c r="C61" s="11">
        <v>-8527230.361338431</v>
      </c>
      <c r="D61">
        <f t="shared" si="0"/>
        <v>2702006</v>
      </c>
      <c r="E61">
        <f t="shared" si="1"/>
        <v>72713657635331.953</v>
      </c>
    </row>
    <row r="62" spans="1:5" x14ac:dyDescent="0.25">
      <c r="A62" s="11">
        <v>24</v>
      </c>
      <c r="B62" s="11">
        <v>29362239.83020027</v>
      </c>
      <c r="C62" s="11">
        <v>-2947855.8302002698</v>
      </c>
      <c r="D62">
        <f t="shared" si="0"/>
        <v>26414384</v>
      </c>
      <c r="E62">
        <f t="shared" si="1"/>
        <v>8689853995645.7217</v>
      </c>
    </row>
    <row r="63" spans="1:5" x14ac:dyDescent="0.25">
      <c r="A63" s="11">
        <v>25</v>
      </c>
      <c r="B63" s="11">
        <v>15390095.421091534</v>
      </c>
      <c r="C63" s="11">
        <v>-4023727.4210915342</v>
      </c>
      <c r="D63">
        <f t="shared" si="0"/>
        <v>11366368</v>
      </c>
      <c r="E63">
        <f t="shared" si="1"/>
        <v>16190382359243.928</v>
      </c>
    </row>
    <row r="64" spans="1:5" x14ac:dyDescent="0.25">
      <c r="A64" s="11">
        <v>26</v>
      </c>
      <c r="B64" s="11">
        <v>18763458.093201753</v>
      </c>
      <c r="C64" s="11">
        <v>-2104103.0932017528</v>
      </c>
      <c r="D64">
        <f t="shared" si="0"/>
        <v>16659355</v>
      </c>
      <c r="E64">
        <f t="shared" si="1"/>
        <v>4427249826821.1836</v>
      </c>
    </row>
    <row r="65" spans="1:5" x14ac:dyDescent="0.25">
      <c r="A65" s="11">
        <v>27</v>
      </c>
      <c r="B65" s="11">
        <v>26822797.978899993</v>
      </c>
      <c r="C65" s="11">
        <v>382662.021100007</v>
      </c>
      <c r="D65">
        <f t="shared" si="0"/>
        <v>27205460</v>
      </c>
      <c r="E65">
        <f t="shared" si="1"/>
        <v>146430222392.34219</v>
      </c>
    </row>
    <row r="66" spans="1:5" x14ac:dyDescent="0.25">
      <c r="A66" s="11">
        <v>28</v>
      </c>
      <c r="B66" s="11">
        <v>-3420365.6270055063</v>
      </c>
      <c r="C66" s="11">
        <v>13666081.627005506</v>
      </c>
      <c r="D66">
        <f t="shared" si="0"/>
        <v>10245716</v>
      </c>
      <c r="E66">
        <f t="shared" si="1"/>
        <v>186761787035977.47</v>
      </c>
    </row>
    <row r="67" spans="1:5" x14ac:dyDescent="0.25">
      <c r="A67" s="11">
        <v>29</v>
      </c>
      <c r="B67" s="11">
        <v>20228954.555883814</v>
      </c>
      <c r="C67" s="11">
        <v>-3307651.5558838136</v>
      </c>
      <c r="D67">
        <f t="shared" si="0"/>
        <v>16921303</v>
      </c>
      <c r="E67">
        <f t="shared" si="1"/>
        <v>10940558815140.613</v>
      </c>
    </row>
    <row r="68" spans="1:5" x14ac:dyDescent="0.25">
      <c r="A68" s="11">
        <v>30</v>
      </c>
      <c r="B68" s="11">
        <v>26624780.481542777</v>
      </c>
      <c r="C68" s="11">
        <v>428948.51845722273</v>
      </c>
      <c r="D68">
        <f t="shared" si="0"/>
        <v>27053729</v>
      </c>
      <c r="E68">
        <f t="shared" si="1"/>
        <v>183996831486.64636</v>
      </c>
    </row>
    <row r="69" spans="1:5" x14ac:dyDescent="0.25">
      <c r="A69" s="11">
        <v>31</v>
      </c>
      <c r="B69" s="11">
        <v>17370669.379846569</v>
      </c>
      <c r="C69" s="11">
        <v>-6672523.3798465692</v>
      </c>
      <c r="D69">
        <f t="shared" si="0"/>
        <v>10698146</v>
      </c>
      <c r="E69">
        <f t="shared" si="1"/>
        <v>44522568254599.086</v>
      </c>
    </row>
    <row r="70" spans="1:5" x14ac:dyDescent="0.25">
      <c r="A70" s="11">
        <v>32</v>
      </c>
      <c r="B70" s="11">
        <v>16991833.724967971</v>
      </c>
      <c r="C70" s="11">
        <v>-10639088.724967971</v>
      </c>
      <c r="D70">
        <f t="shared" si="0"/>
        <v>6352745</v>
      </c>
      <c r="E70">
        <f t="shared" si="1"/>
        <v>113190208897740.61</v>
      </c>
    </row>
    <row r="71" spans="1:5" x14ac:dyDescent="0.25">
      <c r="A71" s="11">
        <v>33</v>
      </c>
      <c r="B71" s="11">
        <v>21613684.112143066</v>
      </c>
      <c r="C71" s="11">
        <v>-8225158.1121430658</v>
      </c>
      <c r="D71">
        <f t="shared" si="0"/>
        <v>13388526</v>
      </c>
      <c r="E71">
        <f t="shared" si="1"/>
        <v>67653225969752.883</v>
      </c>
    </row>
    <row r="72" spans="1:5" x14ac:dyDescent="0.25">
      <c r="A72" s="11">
        <v>34</v>
      </c>
      <c r="B72" s="11">
        <v>43598950.658440456</v>
      </c>
      <c r="C72" s="11">
        <v>-27919092.658440456</v>
      </c>
      <c r="D72">
        <f t="shared" si="0"/>
        <v>15679858</v>
      </c>
      <c r="E72">
        <f t="shared" si="1"/>
        <v>779475734870583.75</v>
      </c>
    </row>
    <row r="73" spans="1:5" x14ac:dyDescent="0.25">
      <c r="A73" s="11">
        <v>35</v>
      </c>
      <c r="B73" s="11">
        <v>33223428.503636129</v>
      </c>
      <c r="C73" s="11">
        <v>-9957094.5036361292</v>
      </c>
      <c r="D73">
        <f t="shared" si="0"/>
        <v>23266334</v>
      </c>
      <c r="E73">
        <f t="shared" si="1"/>
        <v>99143730954340.813</v>
      </c>
    </row>
    <row r="74" spans="1:5" x14ac:dyDescent="0.25">
      <c r="A74" s="11">
        <v>36</v>
      </c>
      <c r="B74" s="11">
        <v>11830980.046555094</v>
      </c>
      <c r="C74" s="11">
        <v>-35946.046555094421</v>
      </c>
      <c r="D74">
        <f t="shared" si="0"/>
        <v>11795034</v>
      </c>
      <c r="E74">
        <f t="shared" si="1"/>
        <v>1292118262.9410155</v>
      </c>
    </row>
    <row r="75" spans="1:5" x14ac:dyDescent="0.25">
      <c r="A75" s="11">
        <v>37</v>
      </c>
      <c r="B75" s="11">
        <v>11571980.696664343</v>
      </c>
      <c r="C75" s="11">
        <v>1584968.3033356573</v>
      </c>
      <c r="D75">
        <f t="shared" si="0"/>
        <v>13156949</v>
      </c>
      <c r="E75">
        <f t="shared" si="1"/>
        <v>2512124522578.7124</v>
      </c>
    </row>
    <row r="76" spans="1:5" x14ac:dyDescent="0.25">
      <c r="A76" s="11">
        <v>38</v>
      </c>
      <c r="B76" s="11">
        <v>9859090.5104604941</v>
      </c>
      <c r="C76" s="11">
        <v>1712124.4895395059</v>
      </c>
      <c r="D76">
        <f t="shared" si="0"/>
        <v>11571215</v>
      </c>
      <c r="E76">
        <f t="shared" si="1"/>
        <v>2931370267680.9136</v>
      </c>
    </row>
    <row r="77" spans="1:5" x14ac:dyDescent="0.25">
      <c r="A77" s="11">
        <v>39</v>
      </c>
      <c r="B77" s="11">
        <v>21467184.499991529</v>
      </c>
      <c r="C77" s="11">
        <v>-6129692.4999915287</v>
      </c>
      <c r="D77">
        <f t="shared" si="0"/>
        <v>15337492</v>
      </c>
      <c r="E77">
        <f t="shared" si="1"/>
        <v>37573130144452.398</v>
      </c>
    </row>
    <row r="78" spans="1:5" x14ac:dyDescent="0.25">
      <c r="A78" s="11">
        <v>40</v>
      </c>
      <c r="B78" s="11">
        <v>18551014.567119893</v>
      </c>
      <c r="C78" s="11">
        <v>-2359902.5671198927</v>
      </c>
      <c r="D78">
        <f t="shared" si="0"/>
        <v>16191112</v>
      </c>
      <c r="E78">
        <f t="shared" si="1"/>
        <v>5569140126299.0596</v>
      </c>
    </row>
    <row r="79" spans="1:5" x14ac:dyDescent="0.25">
      <c r="A79" s="11">
        <v>41</v>
      </c>
      <c r="B79" s="11">
        <v>38944117.239402294</v>
      </c>
      <c r="C79" s="11">
        <v>30706607.760597706</v>
      </c>
      <c r="D79">
        <f t="shared" si="0"/>
        <v>69650725</v>
      </c>
      <c r="E79">
        <f t="shared" si="1"/>
        <v>942895760163199.25</v>
      </c>
    </row>
    <row r="80" spans="1:5" x14ac:dyDescent="0.25">
      <c r="A80" s="11">
        <v>42</v>
      </c>
      <c r="B80" s="11">
        <v>25014338.097690463</v>
      </c>
      <c r="C80" s="11">
        <v>-7855892.0976904631</v>
      </c>
      <c r="D80">
        <f t="shared" si="0"/>
        <v>17158446</v>
      </c>
      <c r="E80">
        <f t="shared" si="1"/>
        <v>61715040650555.461</v>
      </c>
    </row>
    <row r="81" spans="1:5" x14ac:dyDescent="0.25">
      <c r="A81" s="11">
        <v>43</v>
      </c>
      <c r="B81" s="11">
        <v>23609911.322598018</v>
      </c>
      <c r="C81" s="11">
        <v>2433551.6774019822</v>
      </c>
      <c r="D81">
        <f t="shared" si="0"/>
        <v>26043463</v>
      </c>
      <c r="E81">
        <f t="shared" si="1"/>
        <v>5922173766586.002</v>
      </c>
    </row>
    <row r="82" spans="1:5" x14ac:dyDescent="0.25">
      <c r="A82" s="11">
        <v>44</v>
      </c>
      <c r="B82" s="11">
        <v>26651624.516657814</v>
      </c>
      <c r="C82" s="11">
        <v>-12010714.516657814</v>
      </c>
      <c r="D82">
        <f t="shared" si="0"/>
        <v>14640910</v>
      </c>
      <c r="E82">
        <f t="shared" si="1"/>
        <v>144257263200654.75</v>
      </c>
    </row>
    <row r="83" spans="1:5" x14ac:dyDescent="0.25">
      <c r="A83" s="11">
        <v>45</v>
      </c>
      <c r="B83" s="11">
        <v>26410079.870273188</v>
      </c>
      <c r="C83" s="11">
        <v>8791153.1297268122</v>
      </c>
      <c r="D83">
        <f t="shared" si="0"/>
        <v>35201233</v>
      </c>
      <c r="E83">
        <f t="shared" si="1"/>
        <v>77284373350305.531</v>
      </c>
    </row>
    <row r="84" spans="1:5" x14ac:dyDescent="0.25">
      <c r="A84" s="11">
        <v>46</v>
      </c>
      <c r="B84" s="11">
        <v>32942798.329214673</v>
      </c>
      <c r="C84" s="11">
        <v>-6935275.3292146735</v>
      </c>
      <c r="D84">
        <f t="shared" si="0"/>
        <v>26007523</v>
      </c>
      <c r="E84">
        <f t="shared" si="1"/>
        <v>48098043892013.695</v>
      </c>
    </row>
    <row r="85" spans="1:5" x14ac:dyDescent="0.25">
      <c r="A85" s="11">
        <v>47</v>
      </c>
      <c r="B85" s="11">
        <v>45828946.445873335</v>
      </c>
      <c r="C85" s="11">
        <v>659789.554126665</v>
      </c>
      <c r="D85">
        <f t="shared" si="0"/>
        <v>46488736</v>
      </c>
      <c r="E85">
        <f t="shared" si="1"/>
        <v>435322255734.66339</v>
      </c>
    </row>
    <row r="86" spans="1:5" x14ac:dyDescent="0.25">
      <c r="A86" s="11">
        <v>48</v>
      </c>
      <c r="B86" s="11">
        <v>12488757.742458515</v>
      </c>
      <c r="C86" s="11">
        <v>10932499.257541485</v>
      </c>
      <c r="D86">
        <f t="shared" si="0"/>
        <v>23421257</v>
      </c>
      <c r="E86">
        <f t="shared" si="1"/>
        <v>119519540016145.13</v>
      </c>
    </row>
    <row r="87" spans="1:5" x14ac:dyDescent="0.25">
      <c r="A87" s="11">
        <v>49</v>
      </c>
      <c r="B87" s="11">
        <v>36180310.536519378</v>
      </c>
      <c r="C87" s="11">
        <v>1128374.4634806216</v>
      </c>
      <c r="D87">
        <f t="shared" si="0"/>
        <v>37308685</v>
      </c>
      <c r="E87">
        <f t="shared" si="1"/>
        <v>1273228929835.1807</v>
      </c>
    </row>
    <row r="88" spans="1:5" x14ac:dyDescent="0.25">
      <c r="A88" s="11">
        <v>50</v>
      </c>
      <c r="B88" s="11">
        <v>17970752.794958293</v>
      </c>
      <c r="C88" s="11">
        <v>-2469550.7949582934</v>
      </c>
      <c r="D88">
        <f t="shared" si="0"/>
        <v>15501202</v>
      </c>
      <c r="E88">
        <f t="shared" si="1"/>
        <v>6098681128879.1387</v>
      </c>
    </row>
    <row r="89" spans="1:5" x14ac:dyDescent="0.25">
      <c r="A89" s="11">
        <v>51</v>
      </c>
      <c r="B89" s="11">
        <v>26500179.366198763</v>
      </c>
      <c r="C89" s="11">
        <v>-7619113.3661987633</v>
      </c>
      <c r="D89">
        <f t="shared" si="0"/>
        <v>18881066</v>
      </c>
      <c r="E89">
        <f t="shared" si="1"/>
        <v>58050888486988.648</v>
      </c>
    </row>
    <row r="90" spans="1:5" x14ac:dyDescent="0.25">
      <c r="A90" s="11">
        <v>52</v>
      </c>
      <c r="B90" s="11">
        <v>28228595.486096177</v>
      </c>
      <c r="C90" s="11">
        <v>-9475508.4860961773</v>
      </c>
      <c r="D90">
        <f t="shared" si="0"/>
        <v>18753087</v>
      </c>
      <c r="E90">
        <f t="shared" si="1"/>
        <v>89785261070080.672</v>
      </c>
    </row>
    <row r="91" spans="1:5" x14ac:dyDescent="0.25">
      <c r="A91" s="11">
        <v>53</v>
      </c>
      <c r="B91" s="11">
        <v>39327713.550411493</v>
      </c>
      <c r="C91" s="11">
        <v>23572823.449588507</v>
      </c>
      <c r="D91">
        <f t="shared" si="0"/>
        <v>62900537</v>
      </c>
      <c r="E91">
        <f t="shared" si="1"/>
        <v>555678005385469.81</v>
      </c>
    </row>
    <row r="92" spans="1:5" x14ac:dyDescent="0.25">
      <c r="A92" s="11">
        <v>54</v>
      </c>
      <c r="B92" s="11">
        <v>14923436.331981301</v>
      </c>
      <c r="C92" s="11">
        <v>15236662.668018699</v>
      </c>
      <c r="D92">
        <f t="shared" si="0"/>
        <v>30160099</v>
      </c>
      <c r="E92">
        <f t="shared" si="1"/>
        <v>232155889258994.69</v>
      </c>
    </row>
    <row r="93" spans="1:5" x14ac:dyDescent="0.25">
      <c r="A93" s="11">
        <v>55</v>
      </c>
      <c r="B93" s="11">
        <v>60087666.732514903</v>
      </c>
      <c r="C93" s="11">
        <v>-11071330.732514903</v>
      </c>
      <c r="D93">
        <f t="shared" si="0"/>
        <v>49016336</v>
      </c>
      <c r="E93">
        <f t="shared" si="1"/>
        <v>122574364188728.98</v>
      </c>
    </row>
    <row r="94" spans="1:5" x14ac:dyDescent="0.25">
      <c r="A94" s="11">
        <v>56</v>
      </c>
      <c r="B94" s="11">
        <v>25626047.93525308</v>
      </c>
      <c r="C94" s="11">
        <v>524115.06474692002</v>
      </c>
      <c r="D94">
        <f t="shared" si="0"/>
        <v>26150163</v>
      </c>
      <c r="E94">
        <f t="shared" si="1"/>
        <v>274696601094.66815</v>
      </c>
    </row>
    <row r="95" spans="1:5" x14ac:dyDescent="0.25">
      <c r="A95" s="11">
        <v>57</v>
      </c>
      <c r="B95" s="11">
        <v>36109110.661706612</v>
      </c>
      <c r="C95" s="11">
        <v>1146973.3382933885</v>
      </c>
      <c r="D95">
        <f t="shared" si="0"/>
        <v>37256084</v>
      </c>
      <c r="E95">
        <f t="shared" si="1"/>
        <v>1315547838755.8799</v>
      </c>
    </row>
    <row r="96" spans="1:5" x14ac:dyDescent="0.25">
      <c r="A96" s="11">
        <v>58</v>
      </c>
      <c r="B96" s="11">
        <v>11750891.410704076</v>
      </c>
      <c r="C96" s="11">
        <v>9715443.5892959237</v>
      </c>
      <c r="D96">
        <f t="shared" si="0"/>
        <v>21466335</v>
      </c>
      <c r="E96">
        <f t="shared" si="1"/>
        <v>94389844136791.266</v>
      </c>
    </row>
    <row r="97" spans="1:5" x14ac:dyDescent="0.25">
      <c r="A97" s="11">
        <v>59</v>
      </c>
      <c r="B97" s="11">
        <v>39126955.092183664</v>
      </c>
      <c r="C97" s="11">
        <v>-1948899.0921836644</v>
      </c>
      <c r="D97">
        <f t="shared" si="0"/>
        <v>37178056</v>
      </c>
      <c r="E97">
        <f t="shared" si="1"/>
        <v>3798207671514.3115</v>
      </c>
    </row>
    <row r="98" spans="1:5" x14ac:dyDescent="0.25">
      <c r="A98" s="11">
        <v>60</v>
      </c>
      <c r="B98" s="11">
        <v>37012966.125695661</v>
      </c>
      <c r="C98" s="11">
        <v>11554112.874304339</v>
      </c>
      <c r="D98">
        <f t="shared" si="0"/>
        <v>48567079</v>
      </c>
      <c r="E98">
        <f t="shared" si="1"/>
        <v>133497524312165.28</v>
      </c>
    </row>
    <row r="99" spans="1:5" x14ac:dyDescent="0.25">
      <c r="A99" s="11">
        <v>61</v>
      </c>
      <c r="B99" s="11">
        <v>47956021.194158956</v>
      </c>
      <c r="C99" s="11">
        <v>-12094324.194158956</v>
      </c>
      <c r="D99">
        <f t="shared" si="0"/>
        <v>35861697</v>
      </c>
      <c r="E99">
        <f t="shared" si="1"/>
        <v>146272677713418.69</v>
      </c>
    </row>
    <row r="100" spans="1:5" x14ac:dyDescent="0.25">
      <c r="A100" s="11">
        <v>62</v>
      </c>
      <c r="B100" s="11">
        <v>61017306.757502958</v>
      </c>
      <c r="C100" s="11">
        <v>14832752.242497042</v>
      </c>
      <c r="D100">
        <f t="shared" si="0"/>
        <v>75850059</v>
      </c>
      <c r="E100">
        <f t="shared" si="1"/>
        <v>220010539087301.03</v>
      </c>
    </row>
    <row r="101" spans="1:5" x14ac:dyDescent="0.25">
      <c r="A101" s="11">
        <v>63</v>
      </c>
      <c r="B101" s="11">
        <v>40537187.327310413</v>
      </c>
      <c r="C101" s="11">
        <v>9867270.6726895869</v>
      </c>
      <c r="D101">
        <f t="shared" si="0"/>
        <v>50404458</v>
      </c>
      <c r="E101">
        <f t="shared" si="1"/>
        <v>97363030528120.016</v>
      </c>
    </row>
    <row r="102" spans="1:5" x14ac:dyDescent="0.25">
      <c r="A102" s="11">
        <v>64</v>
      </c>
      <c r="B102" s="11">
        <v>28221356.256540164</v>
      </c>
      <c r="C102" s="11">
        <v>-16213251.256540164</v>
      </c>
      <c r="D102">
        <f t="shared" si="0"/>
        <v>12008105</v>
      </c>
      <c r="E102">
        <f t="shared" si="1"/>
        <v>262869516307701.22</v>
      </c>
    </row>
    <row r="103" spans="1:5" x14ac:dyDescent="0.25">
      <c r="A103" s="11">
        <v>65</v>
      </c>
      <c r="B103" s="11">
        <v>24557212.750496119</v>
      </c>
      <c r="C103" s="11">
        <v>4669518.2495038807</v>
      </c>
      <c r="D103">
        <f t="shared" si="0"/>
        <v>29226731</v>
      </c>
      <c r="E103">
        <f t="shared" si="1"/>
        <v>21804400682449.785</v>
      </c>
    </row>
    <row r="104" spans="1:5" x14ac:dyDescent="0.25">
      <c r="A104" s="11">
        <v>66</v>
      </c>
      <c r="B104" s="11">
        <v>25292582.142135516</v>
      </c>
      <c r="C104" s="11">
        <v>-15969930.142135516</v>
      </c>
      <c r="D104">
        <f t="shared" ref="D104:D118" si="2">B104+C104</f>
        <v>9322652</v>
      </c>
      <c r="E104">
        <f t="shared" ref="E104:E118" si="3">C104*C104</f>
        <v>255038668744688.5</v>
      </c>
    </row>
    <row r="105" spans="1:5" x14ac:dyDescent="0.25">
      <c r="A105" s="11">
        <v>67</v>
      </c>
      <c r="B105" s="11">
        <v>34858607.683345452</v>
      </c>
      <c r="C105" s="11">
        <v>-3680559.683345452</v>
      </c>
      <c r="D105">
        <f t="shared" si="2"/>
        <v>31178048</v>
      </c>
      <c r="E105">
        <f t="shared" si="3"/>
        <v>13546519582667.973</v>
      </c>
    </row>
    <row r="106" spans="1:5" x14ac:dyDescent="0.25">
      <c r="A106" s="11">
        <v>68</v>
      </c>
      <c r="B106" s="11">
        <v>57291509.009883881</v>
      </c>
      <c r="C106" s="11">
        <v>27685845.990116119</v>
      </c>
      <c r="D106">
        <f t="shared" si="2"/>
        <v>84977355</v>
      </c>
      <c r="E106">
        <f t="shared" si="3"/>
        <v>766506068188428.75</v>
      </c>
    </row>
    <row r="107" spans="1:5" x14ac:dyDescent="0.25">
      <c r="A107" s="11">
        <v>69</v>
      </c>
      <c r="B107" s="11">
        <v>30802938.909707718</v>
      </c>
      <c r="C107" s="11">
        <v>-11140938.909707718</v>
      </c>
      <c r="D107">
        <f t="shared" si="2"/>
        <v>19662000</v>
      </c>
      <c r="E107">
        <f t="shared" si="3"/>
        <v>124120519789839.39</v>
      </c>
    </row>
    <row r="108" spans="1:5" x14ac:dyDescent="0.25">
      <c r="A108" s="11">
        <v>70</v>
      </c>
      <c r="B108" s="11">
        <v>60816352.68491143</v>
      </c>
      <c r="C108" s="11">
        <v>28478810.31508857</v>
      </c>
      <c r="D108">
        <f t="shared" si="2"/>
        <v>89295163</v>
      </c>
      <c r="E108">
        <f t="shared" si="3"/>
        <v>811042636962795.13</v>
      </c>
    </row>
    <row r="109" spans="1:5" x14ac:dyDescent="0.25">
      <c r="A109" s="11">
        <v>71</v>
      </c>
      <c r="B109" s="11">
        <v>27743860.100178774</v>
      </c>
      <c r="C109" s="11">
        <v>-11706158.100178774</v>
      </c>
      <c r="D109">
        <f t="shared" si="2"/>
        <v>16037702</v>
      </c>
      <c r="E109">
        <f t="shared" si="3"/>
        <v>137034137466381.14</v>
      </c>
    </row>
    <row r="110" spans="1:5" x14ac:dyDescent="0.25">
      <c r="A110" s="11">
        <v>72</v>
      </c>
      <c r="B110" s="11">
        <v>44966452.068691097</v>
      </c>
      <c r="C110" s="11">
        <v>28908049.931308903</v>
      </c>
      <c r="D110">
        <f t="shared" si="2"/>
        <v>73874502</v>
      </c>
      <c r="E110">
        <f t="shared" si="3"/>
        <v>835675350831048.63</v>
      </c>
    </row>
    <row r="111" spans="1:5" x14ac:dyDescent="0.25">
      <c r="A111" s="11">
        <v>73</v>
      </c>
      <c r="B111" s="11">
        <v>41606843.62265189</v>
      </c>
      <c r="C111" s="11">
        <v>16926686.37734811</v>
      </c>
      <c r="D111">
        <f t="shared" si="2"/>
        <v>58533530</v>
      </c>
      <c r="E111">
        <f t="shared" si="3"/>
        <v>286512711717102.06</v>
      </c>
    </row>
    <row r="112" spans="1:5" x14ac:dyDescent="0.25">
      <c r="A112" s="11">
        <v>74</v>
      </c>
      <c r="B112" s="11">
        <v>56329406.088776872</v>
      </c>
      <c r="C112" s="11">
        <v>-7918691.0887768716</v>
      </c>
      <c r="D112">
        <f t="shared" si="2"/>
        <v>48410715</v>
      </c>
      <c r="E112">
        <f t="shared" si="3"/>
        <v>62705668559474.234</v>
      </c>
    </row>
    <row r="113" spans="1:5" x14ac:dyDescent="0.25">
      <c r="A113" s="11">
        <v>75</v>
      </c>
      <c r="B113" s="11">
        <v>44495005.478748746</v>
      </c>
      <c r="C113" s="11">
        <v>-30164604.478748746</v>
      </c>
      <c r="D113">
        <f t="shared" si="2"/>
        <v>14330401</v>
      </c>
      <c r="E113">
        <f t="shared" si="3"/>
        <v>909903363359348.88</v>
      </c>
    </row>
    <row r="114" spans="1:5" x14ac:dyDescent="0.25">
      <c r="A114" s="11">
        <v>76</v>
      </c>
      <c r="B114" s="11">
        <v>31022640.072085537</v>
      </c>
      <c r="C114" s="11">
        <v>-14234502.072085537</v>
      </c>
      <c r="D114">
        <f t="shared" si="2"/>
        <v>16788138</v>
      </c>
      <c r="E114">
        <f t="shared" si="3"/>
        <v>202621049240207.44</v>
      </c>
    </row>
    <row r="115" spans="1:5" x14ac:dyDescent="0.25">
      <c r="A115" s="11">
        <v>77</v>
      </c>
      <c r="B115" s="11">
        <v>48245321.838701293</v>
      </c>
      <c r="C115" s="11">
        <v>36048463.161298707</v>
      </c>
      <c r="D115">
        <f t="shared" si="2"/>
        <v>84293785</v>
      </c>
      <c r="E115">
        <f t="shared" si="3"/>
        <v>1299491696291510</v>
      </c>
    </row>
    <row r="116" spans="1:5" x14ac:dyDescent="0.25">
      <c r="A116" s="11">
        <v>78</v>
      </c>
      <c r="B116" s="11">
        <v>64753830.169004008</v>
      </c>
      <c r="C116" s="11">
        <v>8323150.8309959918</v>
      </c>
      <c r="D116">
        <f t="shared" si="2"/>
        <v>73076981</v>
      </c>
      <c r="E116">
        <f t="shared" si="3"/>
        <v>69274839755509.266</v>
      </c>
    </row>
    <row r="117" spans="1:5" x14ac:dyDescent="0.25">
      <c r="A117" s="11">
        <v>79</v>
      </c>
      <c r="B117" s="11">
        <v>44788814.134616867</v>
      </c>
      <c r="C117" s="11">
        <v>-4127896.1346168667</v>
      </c>
      <c r="D117">
        <f t="shared" si="2"/>
        <v>40660918</v>
      </c>
      <c r="E117">
        <f t="shared" si="3"/>
        <v>17039526498184.869</v>
      </c>
    </row>
    <row r="118" spans="1:5" ht="15.75" thickBot="1" x14ac:dyDescent="0.3">
      <c r="A118" s="12">
        <v>80</v>
      </c>
      <c r="B118" s="12">
        <v>61558734.240573585</v>
      </c>
      <c r="C118" s="12">
        <v>-40555895.240573585</v>
      </c>
      <c r="D118">
        <f t="shared" si="2"/>
        <v>21002839</v>
      </c>
      <c r="E118">
        <f t="shared" si="3"/>
        <v>1644780638764379.3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A3B1-DABD-4F87-A06B-F26F56E2F075}">
  <dimension ref="B1:AI29"/>
  <sheetViews>
    <sheetView workbookViewId="0">
      <selection activeCell="H2" sqref="H2"/>
    </sheetView>
  </sheetViews>
  <sheetFormatPr defaultColWidth="8.85546875" defaultRowHeight="15" x14ac:dyDescent="0.25"/>
  <cols>
    <col min="2" max="2" width="28.5703125" bestFit="1" customWidth="1"/>
    <col min="3" max="3" width="16.5703125" bestFit="1" customWidth="1"/>
    <col min="4" max="4" width="16.85546875" bestFit="1" customWidth="1"/>
    <col min="5" max="5" width="16.5703125" bestFit="1" customWidth="1"/>
    <col min="6" max="8" width="8.42578125" bestFit="1" customWidth="1"/>
    <col min="9" max="9" width="7.5703125" bestFit="1" customWidth="1"/>
    <col min="10" max="10" width="16.28515625" bestFit="1" customWidth="1"/>
    <col min="11" max="11" width="6.5703125" bestFit="1" customWidth="1"/>
    <col min="12" max="12" width="11.7109375" bestFit="1" customWidth="1"/>
    <col min="13" max="13" width="9" bestFit="1" customWidth="1"/>
    <col min="14" max="14" width="10.5703125" bestFit="1" customWidth="1"/>
    <col min="15" max="15" width="14.7109375" bestFit="1" customWidth="1"/>
    <col min="16" max="16" width="18.42578125" bestFit="1" customWidth="1"/>
    <col min="17" max="17" width="16.140625" bestFit="1" customWidth="1"/>
    <col min="18" max="18" width="20.7109375" bestFit="1" customWidth="1"/>
    <col min="19" max="19" width="12.42578125" bestFit="1" customWidth="1"/>
    <col min="20" max="20" width="6.85546875" bestFit="1" customWidth="1"/>
    <col min="21" max="21" width="17.7109375" bestFit="1" customWidth="1"/>
    <col min="22" max="22" width="17.28515625" bestFit="1" customWidth="1"/>
    <col min="23" max="23" width="11.7109375" bestFit="1" customWidth="1"/>
    <col min="24" max="24" width="7.28515625" bestFit="1" customWidth="1"/>
    <col min="25" max="25" width="8.28515625" bestFit="1" customWidth="1"/>
    <col min="26" max="26" width="6.7109375" bestFit="1" customWidth="1"/>
    <col min="27" max="27" width="8.28515625" bestFit="1" customWidth="1"/>
    <col min="28" max="28" width="6.7109375" bestFit="1" customWidth="1"/>
    <col min="29" max="29" width="12.85546875" bestFit="1" customWidth="1"/>
    <col min="30" max="30" width="9.140625" bestFit="1" customWidth="1"/>
    <col min="31" max="31" width="6.85546875" bestFit="1" customWidth="1"/>
    <col min="32" max="32" width="3.42578125" bestFit="1" customWidth="1"/>
    <col min="33" max="33" width="6.140625" bestFit="1" customWidth="1"/>
    <col min="34" max="34" width="2.140625" bestFit="1" customWidth="1"/>
    <col min="35" max="35" width="7.7109375" bestFit="1" customWidth="1"/>
  </cols>
  <sheetData>
    <row r="1" spans="2:35" x14ac:dyDescent="0.25">
      <c r="B1" s="16" t="s">
        <v>578</v>
      </c>
      <c r="C1" s="17" t="s">
        <v>577</v>
      </c>
      <c r="D1" s="17" t="s">
        <v>576</v>
      </c>
      <c r="E1" s="17" t="s">
        <v>575</v>
      </c>
      <c r="F1" s="17" t="s">
        <v>574</v>
      </c>
      <c r="G1" s="17" t="s">
        <v>573</v>
      </c>
      <c r="H1" s="17" t="s">
        <v>572</v>
      </c>
      <c r="I1" s="17" t="s">
        <v>571</v>
      </c>
      <c r="J1" s="17" t="s">
        <v>611</v>
      </c>
      <c r="K1" s="17" t="s">
        <v>569</v>
      </c>
      <c r="L1" s="17" t="s">
        <v>558</v>
      </c>
      <c r="M1" s="17" t="s">
        <v>568</v>
      </c>
      <c r="N1" s="17" t="s">
        <v>567</v>
      </c>
      <c r="O1" s="17" t="s">
        <v>612</v>
      </c>
      <c r="P1" s="17" t="s">
        <v>613</v>
      </c>
      <c r="Q1" s="17" t="s">
        <v>565</v>
      </c>
      <c r="R1" s="17" t="s">
        <v>564</v>
      </c>
      <c r="S1" s="17" t="s">
        <v>614</v>
      </c>
      <c r="T1" s="16" t="s">
        <v>562</v>
      </c>
      <c r="U1" s="18" t="s">
        <v>615</v>
      </c>
      <c r="V1" s="18" t="s">
        <v>616</v>
      </c>
      <c r="W1" s="18" t="s">
        <v>617</v>
      </c>
      <c r="X1" s="16" t="s">
        <v>618</v>
      </c>
      <c r="Y1" s="16" t="s">
        <v>619</v>
      </c>
      <c r="Z1" s="19" t="s">
        <v>4</v>
      </c>
      <c r="AA1" s="19" t="s">
        <v>13</v>
      </c>
      <c r="AB1" s="19" t="s">
        <v>24</v>
      </c>
      <c r="AC1" s="19" t="s">
        <v>414</v>
      </c>
      <c r="AD1" s="19" t="s">
        <v>38</v>
      </c>
      <c r="AE1" s="19" t="s">
        <v>51</v>
      </c>
      <c r="AF1" s="19" t="s">
        <v>2</v>
      </c>
      <c r="AG1" s="19" t="s">
        <v>12</v>
      </c>
      <c r="AH1" s="19" t="s">
        <v>17</v>
      </c>
      <c r="AI1" s="19" t="s">
        <v>115</v>
      </c>
    </row>
    <row r="2" spans="2:35" x14ac:dyDescent="0.25">
      <c r="B2" s="20" t="s">
        <v>620</v>
      </c>
      <c r="C2" s="20" t="s">
        <v>4</v>
      </c>
      <c r="D2" s="20" t="s">
        <v>5</v>
      </c>
      <c r="E2" s="20" t="s">
        <v>621</v>
      </c>
      <c r="F2" s="20"/>
      <c r="G2" s="20"/>
      <c r="H2" s="20"/>
      <c r="I2" s="20"/>
      <c r="J2" s="20">
        <v>525</v>
      </c>
      <c r="K2" s="20" t="s">
        <v>12</v>
      </c>
      <c r="L2" s="21">
        <v>237000000</v>
      </c>
      <c r="M2" s="20"/>
      <c r="N2" s="20"/>
      <c r="O2" s="20"/>
      <c r="P2" s="22">
        <v>137094001</v>
      </c>
      <c r="Q2" s="23">
        <v>3452</v>
      </c>
      <c r="R2" s="20"/>
      <c r="S2" s="24">
        <v>40165</v>
      </c>
      <c r="T2" s="20">
        <f>MONTH(S2)</f>
        <v>12</v>
      </c>
      <c r="U2" s="25">
        <f>J2</f>
        <v>525</v>
      </c>
      <c r="V2" s="26">
        <f>Q2</f>
        <v>3452</v>
      </c>
      <c r="W2" s="26">
        <f>L2</f>
        <v>237000000</v>
      </c>
      <c r="X2" s="27">
        <f t="shared" ref="X2" si="0">IF(OR(T2=1,T2=12, T2=11),1,0)</f>
        <v>1</v>
      </c>
      <c r="Y2" s="27">
        <f t="shared" ref="Y2" si="1">IF(OR(T2=5, T2=6,T2=7),1,0)</f>
        <v>0</v>
      </c>
      <c r="Z2" s="27">
        <f t="shared" ref="Z2" si="2">IF(OR(C2="Action",D2="Action", E2="Action",F2="Action",G2="Action",H2="Action"),1,0)</f>
        <v>1</v>
      </c>
      <c r="AA2" s="27">
        <f t="shared" ref="AA2" si="3">IF(OR($C2="Comedy",$D2="Comedy",$E2="Comedy",$F2="Comedy",$G2="Comedy",$H2="Comedy"),1,0)</f>
        <v>0</v>
      </c>
      <c r="AB2" s="27">
        <f t="shared" ref="AB2" si="4">IF(OR($C2="Drama",$D2="Drama",$E2="Drama",$F2="Drama",$G2="Drama",$H2="Drama"),1,0)</f>
        <v>0</v>
      </c>
      <c r="AC2" s="27">
        <f t="shared" ref="AC2" si="5">IF(OR($C2="Documentary",$D2="Documentary",$E2="Documentary",$F2="Documentary",$G2="Documentary",$H2="Documentary"),1,0)</f>
        <v>0</v>
      </c>
      <c r="AD2" s="27">
        <f t="shared" ref="AD2" si="6">IF(OR($C2="Romance",$D2="Romance",$E2="Romance",$F2="Romance",$G2="Romance",$H2="Romance"),1,0)</f>
        <v>0</v>
      </c>
      <c r="AE2" s="27">
        <f t="shared" ref="AE2" si="7">IF(OR($C2="Family",$D2="Family",$E2="Family",$F2="Family",$G2="Family",$H2="Family"),1,0)</f>
        <v>0</v>
      </c>
      <c r="AF2" s="27">
        <f t="shared" ref="AF2" si="8">IF($K2="PG",1,0)</f>
        <v>0</v>
      </c>
      <c r="AG2" s="27">
        <f t="shared" ref="AG2" si="9">IF($K2="PG-13",1,0)</f>
        <v>1</v>
      </c>
      <c r="AH2" s="27">
        <f t="shared" ref="AH2" si="10">IF($K2="R",1,0)</f>
        <v>0</v>
      </c>
      <c r="AI2" s="27">
        <f t="shared" ref="AI2" si="11">IF($K2="Non-US",1,0)</f>
        <v>0</v>
      </c>
    </row>
    <row r="3" spans="2:35" ht="15.75" thickBot="1" x14ac:dyDescent="0.3"/>
    <row r="4" spans="2:35" x14ac:dyDescent="0.25">
      <c r="B4" s="30" t="s">
        <v>625</v>
      </c>
      <c r="C4" s="37">
        <f>E24+C5</f>
        <v>100625754.06486923</v>
      </c>
    </row>
    <row r="5" spans="2:35" ht="15.75" thickBot="1" x14ac:dyDescent="0.3">
      <c r="B5" s="34" t="s">
        <v>624</v>
      </c>
      <c r="C5" s="35">
        <v>-94128849.966313928</v>
      </c>
    </row>
    <row r="7" spans="2:35" ht="15.75" thickBot="1" x14ac:dyDescent="0.3"/>
    <row r="8" spans="2:35" x14ac:dyDescent="0.25">
      <c r="B8" s="44"/>
      <c r="C8" s="45" t="s">
        <v>596</v>
      </c>
      <c r="D8" s="39" t="s">
        <v>622</v>
      </c>
      <c r="E8" s="31" t="s">
        <v>623</v>
      </c>
    </row>
    <row r="9" spans="2:35" x14ac:dyDescent="0.25">
      <c r="B9" s="46" t="s">
        <v>560</v>
      </c>
      <c r="C9" s="32">
        <v>160749.95062986229</v>
      </c>
      <c r="D9" s="29">
        <v>525</v>
      </c>
      <c r="E9" s="40">
        <f>C9*D9</f>
        <v>84393724.080677703</v>
      </c>
    </row>
    <row r="10" spans="2:35" x14ac:dyDescent="0.25">
      <c r="B10" s="46" t="s">
        <v>559</v>
      </c>
      <c r="C10" s="32">
        <v>22544.408134775167</v>
      </c>
      <c r="D10" s="29">
        <v>3452</v>
      </c>
      <c r="E10" s="40">
        <f t="shared" ref="E10:E23" si="12">C10*D10</f>
        <v>77823296.88124387</v>
      </c>
    </row>
    <row r="11" spans="2:35" x14ac:dyDescent="0.25">
      <c r="B11" s="46" t="s">
        <v>558</v>
      </c>
      <c r="C11" s="32">
        <v>2.6665691660180291E-2</v>
      </c>
      <c r="D11" s="36">
        <v>237000000</v>
      </c>
      <c r="E11" s="40">
        <f t="shared" si="12"/>
        <v>6319768.923462729</v>
      </c>
    </row>
    <row r="12" spans="2:35" x14ac:dyDescent="0.25">
      <c r="B12" s="46" t="s">
        <v>557</v>
      </c>
      <c r="C12" s="32">
        <v>3695177.5244320217</v>
      </c>
      <c r="D12" s="29">
        <v>1</v>
      </c>
      <c r="E12" s="40">
        <f t="shared" si="12"/>
        <v>3695177.5244320217</v>
      </c>
    </row>
    <row r="13" spans="2:35" x14ac:dyDescent="0.25">
      <c r="B13" s="46" t="s">
        <v>556</v>
      </c>
      <c r="C13" s="32">
        <v>11951274.122464908</v>
      </c>
      <c r="D13" s="29">
        <v>0</v>
      </c>
      <c r="E13" s="40">
        <f t="shared" si="12"/>
        <v>0</v>
      </c>
    </row>
    <row r="14" spans="2:35" x14ac:dyDescent="0.25">
      <c r="B14" s="46" t="s">
        <v>4</v>
      </c>
      <c r="C14" s="32">
        <v>-2229777.3171292874</v>
      </c>
      <c r="D14" s="29">
        <v>1</v>
      </c>
      <c r="E14" s="40">
        <f t="shared" si="12"/>
        <v>-2229777.3171292874</v>
      </c>
    </row>
    <row r="15" spans="2:35" x14ac:dyDescent="0.25">
      <c r="B15" s="46" t="s">
        <v>13</v>
      </c>
      <c r="C15" s="32">
        <v>4734622.0812848276</v>
      </c>
      <c r="D15" s="29">
        <v>0</v>
      </c>
      <c r="E15" s="40">
        <f t="shared" si="12"/>
        <v>0</v>
      </c>
    </row>
    <row r="16" spans="2:35" x14ac:dyDescent="0.25">
      <c r="B16" s="46" t="s">
        <v>24</v>
      </c>
      <c r="C16" s="32">
        <v>5286785.8927150266</v>
      </c>
      <c r="D16" s="29">
        <v>0</v>
      </c>
      <c r="E16" s="40">
        <f t="shared" si="12"/>
        <v>0</v>
      </c>
    </row>
    <row r="17" spans="2:5" x14ac:dyDescent="0.25">
      <c r="B17" s="46" t="s">
        <v>555</v>
      </c>
      <c r="C17" s="32">
        <v>0</v>
      </c>
      <c r="D17" s="29">
        <v>0</v>
      </c>
      <c r="E17" s="40">
        <f t="shared" si="12"/>
        <v>0</v>
      </c>
    </row>
    <row r="18" spans="2:5" x14ac:dyDescent="0.25">
      <c r="B18" s="46" t="s">
        <v>38</v>
      </c>
      <c r="C18" s="32">
        <v>4076754.2351618544</v>
      </c>
      <c r="D18" s="29">
        <v>0</v>
      </c>
      <c r="E18" s="40">
        <f t="shared" si="12"/>
        <v>0</v>
      </c>
    </row>
    <row r="19" spans="2:5" x14ac:dyDescent="0.25">
      <c r="B19" s="46" t="s">
        <v>51</v>
      </c>
      <c r="C19" s="32">
        <v>26925724.548888415</v>
      </c>
      <c r="D19" s="29">
        <v>0</v>
      </c>
      <c r="E19" s="40">
        <f t="shared" si="12"/>
        <v>0</v>
      </c>
    </row>
    <row r="20" spans="2:5" x14ac:dyDescent="0.25">
      <c r="B20" s="46" t="s">
        <v>2</v>
      </c>
      <c r="C20" s="32">
        <v>9195002.2519536614</v>
      </c>
      <c r="D20" s="29">
        <v>0</v>
      </c>
      <c r="E20" s="40">
        <f t="shared" si="12"/>
        <v>0</v>
      </c>
    </row>
    <row r="21" spans="2:5" x14ac:dyDescent="0.25">
      <c r="B21" s="46" t="s">
        <v>12</v>
      </c>
      <c r="C21" s="32">
        <v>24752413.938496102</v>
      </c>
      <c r="D21" s="29">
        <v>1</v>
      </c>
      <c r="E21" s="40">
        <f t="shared" si="12"/>
        <v>24752413.938496102</v>
      </c>
    </row>
    <row r="22" spans="2:5" x14ac:dyDescent="0.25">
      <c r="B22" s="46" t="s">
        <v>17</v>
      </c>
      <c r="C22" s="32">
        <v>23608710.977150109</v>
      </c>
      <c r="D22" s="29">
        <v>0</v>
      </c>
      <c r="E22" s="40">
        <f t="shared" si="12"/>
        <v>0</v>
      </c>
    </row>
    <row r="23" spans="2:5" ht="15.75" thickBot="1" x14ac:dyDescent="0.3">
      <c r="B23" s="47" t="s">
        <v>115</v>
      </c>
      <c r="C23" s="33">
        <v>0</v>
      </c>
      <c r="D23" s="41">
        <v>0</v>
      </c>
      <c r="E23" s="42">
        <f t="shared" si="12"/>
        <v>0</v>
      </c>
    </row>
    <row r="24" spans="2:5" x14ac:dyDescent="0.25">
      <c r="E24" s="43">
        <f>SUM(E9:E23)</f>
        <v>194754604.03118315</v>
      </c>
    </row>
    <row r="27" spans="2:5" x14ac:dyDescent="0.25">
      <c r="B27" s="28" t="s">
        <v>626</v>
      </c>
      <c r="C27" s="36">
        <v>100625754.064869</v>
      </c>
    </row>
    <row r="28" spans="2:5" x14ac:dyDescent="0.25">
      <c r="B28" s="28" t="s">
        <v>627</v>
      </c>
      <c r="C28" s="36">
        <v>137094001</v>
      </c>
    </row>
    <row r="29" spans="2:5" x14ac:dyDescent="0.25">
      <c r="B29" s="28" t="s">
        <v>628</v>
      </c>
      <c r="C29" s="36">
        <f>C28-C27</f>
        <v>36468246.935130998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Pre-processed data</vt:lpstr>
      <vt:lpstr>Screen&lt;2500</vt:lpstr>
      <vt:lpstr>Screen &gt;=2500</vt:lpstr>
      <vt:lpstr>Piecewise for screen &lt;2500</vt:lpstr>
      <vt:lpstr>Piecewise for screen &gt;=2500</vt:lpstr>
      <vt:lpstr>Avataar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bhanji</dc:creator>
  <cp:lastModifiedBy>shreyas bhanji</cp:lastModifiedBy>
  <dcterms:created xsi:type="dcterms:W3CDTF">2024-09-30T01:12:14Z</dcterms:created>
  <dcterms:modified xsi:type="dcterms:W3CDTF">2024-09-30T02:44:57Z</dcterms:modified>
</cp:coreProperties>
</file>