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IT\"/>
    </mc:Choice>
  </mc:AlternateContent>
  <bookViews>
    <workbookView xWindow="240" yWindow="180" windowWidth="15150" windowHeight="7890" tabRatio="805" firstSheet="2" activeTab="3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62913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K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L17" i="23" l="1"/>
  <c r="G17" i="23"/>
  <c r="D21" i="23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Q23" i="23"/>
  <c r="Q30" i="23" s="1"/>
  <c r="M23" i="23"/>
  <c r="M30" i="23" s="1"/>
  <c r="I30" i="3"/>
  <c r="I59" i="3" s="1"/>
  <c r="I61" i="3" s="1"/>
  <c r="K23" i="23" l="1"/>
  <c r="K30" i="23" s="1"/>
  <c r="L23" i="23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<sst xmlns="http://schemas.openxmlformats.org/spreadsheetml/2006/main" count="536" uniqueCount="175">
  <si>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</si>
  <si>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</si>
  <si>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</si>
  <si>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</si>
  <si>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</si>
  <si>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</si>
  <si>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</si>
  <si>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</si>
  <si>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</si>
  <si>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</si>
  <si>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</si>
  <si>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</si>
  <si>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</si>
  <si>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</si>
  <si>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</si>
  <si>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</si>
  <si>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</si>
  <si>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</si>
  <si>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</si>
  <si>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</si>
  <si>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</si>
  <si>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</si>
  <si>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</si>
  <si>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</si>
  <si>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</si>
  <si>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</si>
  <si>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</si>
  <si>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</si>
  <si>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</si>
  <si>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</si>
  <si>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</si>
  <si>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</si>
  <si>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</si>
  <si>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</si>
  <si>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</si>
  <si>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</si>
  <si>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</si>
  <si>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</si>
  <si>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</si>
  <si>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</si>
  <si>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</si>
  <si>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</si>
  <si>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</si>
  <si>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</si>
  <si>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</si>
  <si>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</si>
  <si>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</si>
  <si>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</si>
  <si>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</si>
  <si>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</si>
  <si>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</si>
  <si>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</si>
  <si>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</si>
  <si>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</si>
  <si>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</si>
  <si>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</si>
  <si>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</si>
  <si>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</si>
  <si>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</si>
  <si>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</si>
  <si>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</si>
  <si>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</si>
  <si>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</si>
  <si>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</si>
  <si>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</si>
  <si>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</si>
  <si>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</si>
  <si>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</si>
  <si>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</si>
  <si>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</si>
  <si>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</si>
  <si>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</si>
  <si>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</si>
  <si>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</si>
  <si>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</si>
  <si>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</si>
  <si>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</si>
  <si>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</si>
  <si>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</si>
  <si>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</si>
  <si>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</si>
  <si>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</si>
  <si>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</si>
  <si>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</si>
  <si>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</si>
  <si>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</si>
  <si>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</si>
  <si>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</si>
  <si>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</si>
  <si>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</si>
  <si>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</si>
  <si>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</si>
  <si>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</si>
  <si>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</si>
  <si>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</si>
  <si>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</si>
  <si>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</si>
  <si>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</si>
  <si>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</si>
  <si>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</si>
  <si>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</si>
  <si>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</si>
  <si>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</si>
  <si>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</si>
  <si>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</si>
  <si>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</si>
  <si>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</si>
  <si>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</si>
  <si>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</si>
  <si>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</si>
  <si>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</si>
  <si>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</si>
  <si>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</si>
  <si>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</si>
  <si>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</si>
  <si>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</si>
  <si>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</si>
  <si>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</si>
  <si>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</si>
  <si>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</si>
  <si>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</si>
  <si>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</si>
  <si>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</si>
  <si>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</si>
  <si>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</si>
  <si>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</si>
  <si>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</si>
  <si>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</si>
  <si>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</si>
  <si>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</si>
  <si>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</si>
  <si>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</si>
  <si>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</si>
  <si>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</si>
  <si>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</si>
  <si>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</si>
  <si>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</si>
  <si>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</si>
  <si>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</si>
  <si>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</si>
  <si>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</si>
  <si>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</si>
  <si>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</si>
  <si>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</si>
  <si>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</si>
  <si>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</si>
  <si>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</si>
  <si>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</si>
  <si>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</si>
  <si>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</si>
  <si>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</si>
  <si>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</si>
  <si>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</si>
  <si>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</si>
  <si>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</si>
  <si>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</si>
  <si>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</si>
  <si>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</si>
  <si>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2015-19</t>
  </si>
  <si>
    <t>2018-19</t>
  </si>
  <si>
    <t>IV</t>
  </si>
  <si>
    <t>N</t>
  </si>
  <si>
    <t>Project work</t>
  </si>
  <si>
    <t>VIII</t>
  </si>
  <si>
    <t>IT871</t>
  </si>
  <si>
    <t>SUBHANKAR SUMAN</t>
  </si>
  <si>
    <t>ASHISH JOHN JEYARAJ</t>
  </si>
  <si>
    <t>SOWMYA PATEL N</t>
  </si>
  <si>
    <t>RAJESH R</t>
  </si>
  <si>
    <t>SHIVAKSHI SOOD</t>
  </si>
  <si>
    <t>RAJESH RAJAMANI</t>
  </si>
  <si>
    <t>ANJALI THAKUR</t>
  </si>
  <si>
    <t>PRATIK JAIN</t>
  </si>
  <si>
    <t>SIKHA PANDEY</t>
  </si>
  <si>
    <t>GEETHIKA POLISETTY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</si>
</sst>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4.5" x14ac:dyDescent="0.35"/>
  <cols>
    <col min="3" max="3" width="10.453125" customWidth="1"/>
  </cols>
  <sheetData>
    <row r="1" spans="1:27" ht="25" customHeight="1" x14ac:dyDescent="0.35">
      <c r="A1" s="79" t="s">
        <v>120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25" customHeight="1" x14ac:dyDescent="0.35">
      <c r="A2" s="79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25" customHeight="1" x14ac:dyDescent="0.35">
      <c r="A3" s="79" t="s">
        <v>122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5" customHeight="1" x14ac:dyDescent="0.35">
      <c r="A6" s="80" t="s">
        <v>88</v>
      </c>
      <c r="B6" s="80"/>
      <c r="C6" s="80"/>
      <c r="D6" s="80"/>
      <c r="E6" s="8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5" x14ac:dyDescent="0.35">
      <c r="A7" s="84" t="s">
        <v>129</v>
      </c>
      <c r="B7" s="84"/>
      <c r="C7" s="84"/>
      <c r="D7" s="84"/>
      <c r="E7" s="84"/>
      <c r="F7" s="84"/>
      <c r="G7" s="84"/>
      <c r="H7" s="84"/>
      <c r="I7" s="8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5" t="s">
        <v>132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2"/>
      <c r="U8" s="12"/>
      <c r="V8" s="8"/>
      <c r="W8" s="8"/>
      <c r="X8" s="8"/>
      <c r="Y8" s="1"/>
      <c r="Z8" s="1"/>
      <c r="AA8" s="1"/>
    </row>
    <row r="9" spans="1:27" ht="25" customHeight="1" x14ac:dyDescent="0.35">
      <c r="A9" s="81" t="s">
        <v>146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25" customHeight="1" x14ac:dyDescent="0.35">
      <c r="A10" s="81" t="s">
        <v>147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5" customHeight="1" x14ac:dyDescent="0.35">
      <c r="A11" s="9"/>
      <c r="B11" s="83" t="s">
        <v>89</v>
      </c>
      <c r="C11" s="83"/>
      <c r="D11" s="83"/>
      <c r="E11" s="8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5" customHeight="1" x14ac:dyDescent="0.35">
      <c r="A12" s="9"/>
      <c r="B12" s="83" t="s">
        <v>90</v>
      </c>
      <c r="C12" s="83"/>
      <c r="D12" s="83"/>
      <c r="E12" s="8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81" t="s">
        <v>148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6" t="s">
        <v>149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5" customHeight="1" x14ac:dyDescent="0.35">
      <c r="A15" s="81" t="s">
        <v>150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5" customHeight="1" x14ac:dyDescent="0.35">
      <c r="A16" s="81" t="s">
        <v>151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5" customHeight="1" x14ac:dyDescent="0.35">
      <c r="A17" s="9"/>
      <c r="B17" s="82" t="s">
        <v>123</v>
      </c>
      <c r="C17" s="82"/>
      <c r="D17" s="82"/>
      <c r="E17" s="82"/>
      <c r="F17" s="82"/>
      <c r="G17" s="8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5" customHeight="1" x14ac:dyDescent="0.3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5" customHeight="1" x14ac:dyDescent="0.3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5" customHeight="1" x14ac:dyDescent="0.3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5" customHeight="1" x14ac:dyDescent="0.35">
      <c r="A21" s="9"/>
      <c r="B21" s="82" t="s">
        <v>126</v>
      </c>
      <c r="C21" s="82"/>
      <c r="D21" s="82"/>
      <c r="E21" s="82"/>
      <c r="F21" s="82"/>
      <c r="G21" s="8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5" customHeight="1" x14ac:dyDescent="0.3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5" customHeight="1" x14ac:dyDescent="0.3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5" customHeight="1" x14ac:dyDescent="0.3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5" customHeight="1" x14ac:dyDescent="0.35">
      <c r="A25" s="81" t="s">
        <v>152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"/>
      <c r="V25" s="8"/>
      <c r="W25" s="8"/>
      <c r="X25" s="8"/>
      <c r="Y25" s="1"/>
      <c r="Z25" s="1"/>
      <c r="AA25" s="1"/>
    </row>
    <row r="26" spans="1:27" ht="25" customHeight="1" x14ac:dyDescent="0.35">
      <c r="A26" s="81" t="s">
        <v>153</v>
      </c>
      <c r="B26" s="81"/>
      <c r="C26" s="81"/>
      <c r="D26" s="81"/>
      <c r="E26" s="81"/>
      <c r="F26" s="81"/>
      <c r="G26" s="8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5" customHeight="1" x14ac:dyDescent="0.35">
      <c r="A27" s="81" t="s">
        <v>154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5" customHeight="1" x14ac:dyDescent="0.35">
      <c r="A28" s="81" t="s">
        <v>155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1"/>
      <c r="Z28" s="1"/>
      <c r="AA28" s="1"/>
    </row>
    <row r="29" spans="1:27" ht="25" customHeight="1" x14ac:dyDescent="0.35">
      <c r="A29" s="81" t="s">
        <v>156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35">
      <c r="A30" s="81" t="s">
        <v>157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29:K29"/>
    <mergeCell ref="A30:Q30"/>
    <mergeCell ref="A15:K15"/>
    <mergeCell ref="A7:I7"/>
    <mergeCell ref="A8:S8"/>
    <mergeCell ref="A13:O13"/>
    <mergeCell ref="A14:O14"/>
    <mergeCell ref="A9:AA9"/>
    <mergeCell ref="A28:X28"/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K7" sqref="K7"/>
    </sheetView>
  </sheetViews>
  <sheetFormatPr defaultRowHeight="14.5" x14ac:dyDescent="0.35"/>
  <cols>
    <col min="1" max="1" width="40.81640625" bestFit="1" customWidth="1"/>
    <col min="2" max="7" width="7.7265625" customWidth="1"/>
  </cols>
  <sheetData>
    <row r="1" spans="1:8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x14ac:dyDescent="0.35">
      <c r="A2" s="13"/>
      <c r="B2" s="13"/>
      <c r="C2" s="13"/>
      <c r="D2" s="13"/>
      <c r="E2" s="13"/>
      <c r="F2" s="13"/>
      <c r="G2" s="13"/>
      <c r="H2" s="2"/>
    </row>
    <row r="3" spans="1:8" x14ac:dyDescent="0.35">
      <c r="A3" s="15" t="s">
        <v>79</v>
      </c>
      <c r="B3" s="16">
        <v>10</v>
      </c>
      <c r="C3" s="13"/>
      <c r="D3" s="13"/>
      <c r="E3" s="13"/>
      <c r="F3" s="13"/>
      <c r="G3" s="13"/>
      <c r="H3" s="2"/>
    </row>
    <row r="4" spans="1:8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x14ac:dyDescent="0.35">
      <c r="A5" s="13"/>
      <c r="B5" s="13"/>
      <c r="C5" s="13"/>
      <c r="D5" s="13"/>
      <c r="E5" s="13"/>
      <c r="F5" s="13"/>
      <c r="G5" s="13"/>
      <c r="H5" s="2"/>
    </row>
    <row r="6" spans="1:8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5" customHeight="1" x14ac:dyDescent="0.35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5" customHeight="1" x14ac:dyDescent="0.35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5" customHeight="1" x14ac:dyDescent="0.35">
      <c r="A9" s="17" t="s">
        <v>83</v>
      </c>
      <c r="B9" s="18"/>
      <c r="C9" s="18"/>
      <c r="D9" s="18"/>
      <c r="E9" s="18"/>
      <c r="F9" s="18"/>
      <c r="G9" s="18"/>
      <c r="H9" s="2"/>
    </row>
    <row r="10" spans="1:8" ht="25" customHeight="1" x14ac:dyDescent="0.35">
      <c r="A10" s="17" t="s">
        <v>84</v>
      </c>
      <c r="B10" s="18"/>
      <c r="C10" s="18"/>
      <c r="D10" s="18"/>
      <c r="E10" s="18"/>
      <c r="F10" s="18"/>
      <c r="G10" s="18"/>
      <c r="H10" s="2"/>
    </row>
    <row r="11" spans="1:8" ht="25" customHeight="1" x14ac:dyDescent="0.35">
      <c r="A11" s="17" t="s">
        <v>85</v>
      </c>
      <c r="B11" s="18"/>
      <c r="C11" s="18"/>
      <c r="D11" s="18"/>
      <c r="E11" s="18"/>
      <c r="F11" s="18"/>
      <c r="G11" s="18"/>
      <c r="H11" s="2"/>
    </row>
    <row r="12" spans="1:8" ht="25" customHeight="1" x14ac:dyDescent="0.35">
      <c r="A12" s="17" t="s">
        <v>86</v>
      </c>
      <c r="B12" s="18"/>
      <c r="C12" s="18"/>
      <c r="D12" s="18"/>
      <c r="E12" s="18"/>
      <c r="F12" s="18"/>
      <c r="G12" s="18"/>
      <c r="H12" s="2"/>
    </row>
    <row r="13" spans="1:8" ht="25" customHeight="1" x14ac:dyDescent="0.35">
      <c r="A13" s="17" t="s">
        <v>87</v>
      </c>
      <c r="B13" s="18"/>
      <c r="C13" s="18"/>
      <c r="D13" s="18"/>
      <c r="E13" s="18"/>
      <c r="F13" s="18"/>
      <c r="G13" s="18"/>
      <c r="H13" s="2"/>
    </row>
    <row r="14" spans="1:8" ht="25" customHeight="1" x14ac:dyDescent="0.35">
      <c r="A14" s="17" t="s">
        <v>119</v>
      </c>
      <c r="B14" s="52" t="str">
        <f>IFERROR(((((B9*5)+(B10*4)+(B11*3)+(B12*2)+(B13*1))/SUM(B9:B13))/5)*3,"NA")</f>
        <v>NA</v>
      </c>
      <c r="C14" s="52" t="str">
        <f t="shared" ref="C14:G14" si="0">IFERROR(((((C9*5)+(C10*4)+(C11*3)+(C12*2)+(C13*1))/SUM(C9:C13))/5)*3,"NA")</f>
        <v>NA</v>
      </c>
      <c r="D14" s="52" t="str">
        <f t="shared" si="0"/>
        <v>NA</v>
      </c>
      <c r="E14" s="52" t="str">
        <f t="shared" si="0"/>
        <v>NA</v>
      </c>
      <c r="F14" s="52" t="str">
        <f t="shared" si="0"/>
        <v>NA</v>
      </c>
      <c r="G14" s="52" t="str">
        <f t="shared" si="0"/>
        <v>NA</v>
      </c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796875" defaultRowHeight="14.5" x14ac:dyDescent="0.35"/>
  <cols>
    <col min="1" max="1" width="9.1796875" style="5"/>
    <col min="2" max="2" width="22.1796875" style="5" customWidth="1"/>
    <col min="3" max="3" width="27.81640625" style="5" customWidth="1"/>
    <col min="4" max="9" width="7.7265625" style="5" customWidth="1"/>
    <col min="10" max="16384" width="9.1796875" style="5"/>
  </cols>
  <sheetData>
    <row r="1" spans="1:9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x14ac:dyDescent="0.35">
      <c r="A4" s="53"/>
      <c r="B4" s="119" t="s">
        <v>109</v>
      </c>
      <c r="C4" s="119"/>
      <c r="D4" s="119"/>
      <c r="E4" s="53"/>
      <c r="F4" s="53"/>
      <c r="G4" s="53"/>
      <c r="H4" s="53"/>
      <c r="I4" s="53"/>
    </row>
    <row r="5" spans="1:9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35">
      <c r="A6" s="53"/>
      <c r="B6" s="53"/>
      <c r="C6" s="54" t="s">
        <v>65</v>
      </c>
      <c r="D6" s="120" t="s">
        <v>8</v>
      </c>
      <c r="E6" s="120" t="s">
        <v>9</v>
      </c>
      <c r="F6" s="120" t="s">
        <v>10</v>
      </c>
      <c r="G6" s="120" t="s">
        <v>11</v>
      </c>
      <c r="H6" s="120" t="s">
        <v>12</v>
      </c>
      <c r="I6" s="120" t="s">
        <v>13</v>
      </c>
    </row>
    <row r="7" spans="1:9" x14ac:dyDescent="0.35">
      <c r="A7" s="53"/>
      <c r="B7" s="53"/>
      <c r="C7" s="55" t="s">
        <v>66</v>
      </c>
      <c r="D7" s="121"/>
      <c r="E7" s="121"/>
      <c r="F7" s="121"/>
      <c r="G7" s="121"/>
      <c r="H7" s="121"/>
      <c r="I7" s="121"/>
    </row>
    <row r="8" spans="1:9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35">
      <c r="A15" s="53"/>
      <c r="B15" s="119" t="s">
        <v>104</v>
      </c>
      <c r="C15" s="119"/>
      <c r="D15" s="119"/>
      <c r="E15" s="53"/>
      <c r="F15" s="53"/>
      <c r="G15" s="53"/>
      <c r="H15" s="53"/>
      <c r="I15" s="53"/>
    </row>
    <row r="16" spans="1:9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35">
      <c r="A17" s="53"/>
      <c r="B17" s="53"/>
      <c r="C17" s="57" t="s">
        <v>65</v>
      </c>
      <c r="D17" s="117" t="s">
        <v>8</v>
      </c>
      <c r="E17" s="117" t="s">
        <v>9</v>
      </c>
      <c r="F17" s="117" t="s">
        <v>10</v>
      </c>
      <c r="G17" s="117" t="s">
        <v>11</v>
      </c>
      <c r="H17" s="117" t="s">
        <v>12</v>
      </c>
      <c r="I17" s="117" t="s">
        <v>13</v>
      </c>
    </row>
    <row r="18" spans="1:9" x14ac:dyDescent="0.35">
      <c r="A18" s="53"/>
      <c r="B18" s="53"/>
      <c r="C18" s="58" t="s">
        <v>105</v>
      </c>
      <c r="D18" s="118"/>
      <c r="E18" s="118"/>
      <c r="F18" s="118"/>
      <c r="G18" s="118"/>
      <c r="H18" s="118"/>
      <c r="I18" s="118"/>
    </row>
    <row r="19" spans="1:9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x14ac:dyDescent="0.35">
      <c r="A24" s="53"/>
      <c r="B24" s="119" t="s">
        <v>118</v>
      </c>
      <c r="C24" s="119"/>
      <c r="D24" s="119"/>
      <c r="E24" s="119"/>
      <c r="F24" s="61"/>
      <c r="G24" s="61"/>
      <c r="H24" s="61"/>
      <c r="I24" s="61"/>
    </row>
    <row r="25" spans="1:9" x14ac:dyDescent="0.35">
      <c r="A25" s="53"/>
      <c r="B25" s="62"/>
      <c r="C25" s="62"/>
      <c r="D25" s="62"/>
      <c r="E25" s="61"/>
      <c r="F25" s="61"/>
      <c r="G25" s="61"/>
      <c r="H25" s="61"/>
      <c r="I25" s="61"/>
    </row>
    <row r="26" spans="1:9" x14ac:dyDescent="0.35">
      <c r="A26" s="53"/>
      <c r="B26" s="62"/>
      <c r="C26" s="57" t="s">
        <v>65</v>
      </c>
      <c r="D26" s="117" t="s">
        <v>8</v>
      </c>
      <c r="E26" s="117" t="s">
        <v>9</v>
      </c>
      <c r="F26" s="117" t="s">
        <v>10</v>
      </c>
      <c r="G26" s="117" t="s">
        <v>11</v>
      </c>
      <c r="H26" s="117" t="s">
        <v>12</v>
      </c>
      <c r="I26" s="117" t="s">
        <v>13</v>
      </c>
    </row>
    <row r="27" spans="1:9" x14ac:dyDescent="0.35">
      <c r="A27" s="53"/>
      <c r="B27" s="62"/>
      <c r="C27" s="58" t="s">
        <v>105</v>
      </c>
      <c r="D27" s="118"/>
      <c r="E27" s="118"/>
      <c r="F27" s="118"/>
      <c r="G27" s="118"/>
      <c r="H27" s="118"/>
      <c r="I27" s="118"/>
    </row>
    <row r="28" spans="1:9" x14ac:dyDescent="0.35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x14ac:dyDescent="0.35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x14ac:dyDescent="0.35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35">
      <c r="A31" s="53"/>
      <c r="B31" s="53"/>
      <c r="C31" s="53"/>
      <c r="D31" s="53"/>
      <c r="E31" s="53"/>
      <c r="F31" s="53"/>
      <c r="G31" s="53"/>
      <c r="H31" s="53"/>
      <c r="I31" s="53"/>
    </row>
    <row r="32" spans="1:9" x14ac:dyDescent="0.35">
      <c r="A32" s="53"/>
      <c r="B32" s="119" t="s">
        <v>74</v>
      </c>
      <c r="C32" s="119"/>
      <c r="D32" s="53"/>
      <c r="E32" s="53"/>
      <c r="F32" s="53"/>
      <c r="G32" s="53"/>
      <c r="H32" s="53"/>
      <c r="I32" s="53"/>
    </row>
    <row r="33" spans="1:9" x14ac:dyDescent="0.3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35">
      <c r="A34" s="53"/>
      <c r="B34" s="53"/>
      <c r="C34" s="54" t="s">
        <v>65</v>
      </c>
      <c r="D34" s="120" t="s">
        <v>8</v>
      </c>
      <c r="E34" s="120" t="s">
        <v>9</v>
      </c>
      <c r="F34" s="120" t="s">
        <v>10</v>
      </c>
      <c r="G34" s="120" t="s">
        <v>11</v>
      </c>
      <c r="H34" s="120" t="s">
        <v>12</v>
      </c>
      <c r="I34" s="120" t="s">
        <v>13</v>
      </c>
    </row>
    <row r="35" spans="1:9" x14ac:dyDescent="0.35">
      <c r="A35" s="53"/>
      <c r="B35" s="53"/>
      <c r="C35" s="55" t="s">
        <v>66</v>
      </c>
      <c r="D35" s="121"/>
      <c r="E35" s="121"/>
      <c r="F35" s="121"/>
      <c r="G35" s="121"/>
      <c r="H35" s="121"/>
      <c r="I35" s="121"/>
    </row>
    <row r="36" spans="1:9" x14ac:dyDescent="0.35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3</v>
      </c>
      <c r="I36" s="68" t="str">
        <f>IFERROR(AVERAGEIF(ESE!$D$3:$M$3,"=6",ESE!$D$709:$M$709),"-")</f>
        <v>-</v>
      </c>
    </row>
    <row r="37" spans="1:9" x14ac:dyDescent="0.35">
      <c r="A37" s="53"/>
      <c r="B37" s="53"/>
      <c r="C37" s="60"/>
      <c r="D37" s="63"/>
      <c r="E37" s="63"/>
      <c r="F37" s="63"/>
      <c r="G37" s="63"/>
      <c r="H37" s="63"/>
      <c r="I37" s="63"/>
    </row>
    <row r="38" spans="1:9" x14ac:dyDescent="0.35">
      <c r="A38" s="53"/>
      <c r="B38" s="53"/>
      <c r="C38" s="60"/>
      <c r="D38" s="63"/>
      <c r="E38" s="63"/>
      <c r="F38" s="63"/>
      <c r="G38" s="63"/>
      <c r="H38" s="63"/>
      <c r="I38" s="63"/>
    </row>
    <row r="39" spans="1:9" x14ac:dyDescent="0.35">
      <c r="A39" s="53"/>
      <c r="B39" s="119" t="s">
        <v>72</v>
      </c>
      <c r="C39" s="119"/>
      <c r="D39" s="53"/>
      <c r="E39" s="53"/>
      <c r="F39" s="53"/>
      <c r="G39" s="53"/>
      <c r="H39" s="53"/>
      <c r="I39" s="53"/>
    </row>
    <row r="40" spans="1:9" x14ac:dyDescent="0.3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35">
      <c r="A41" s="53"/>
      <c r="B41" s="53"/>
      <c r="C41" s="54" t="s">
        <v>65</v>
      </c>
      <c r="D41" s="120" t="s">
        <v>8</v>
      </c>
      <c r="E41" s="120" t="s">
        <v>9</v>
      </c>
      <c r="F41" s="120" t="s">
        <v>10</v>
      </c>
      <c r="G41" s="120" t="s">
        <v>11</v>
      </c>
      <c r="H41" s="120" t="s">
        <v>12</v>
      </c>
      <c r="I41" s="120" t="s">
        <v>13</v>
      </c>
    </row>
    <row r="42" spans="1:9" x14ac:dyDescent="0.35">
      <c r="A42" s="53"/>
      <c r="B42" s="53"/>
      <c r="C42" s="55" t="s">
        <v>66</v>
      </c>
      <c r="D42" s="121"/>
      <c r="E42" s="121"/>
      <c r="F42" s="121"/>
      <c r="G42" s="121"/>
      <c r="H42" s="121"/>
      <c r="I42" s="121"/>
    </row>
    <row r="43" spans="1:9" x14ac:dyDescent="0.35">
      <c r="A43" s="53"/>
      <c r="B43" s="53"/>
      <c r="C43" s="55" t="s">
        <v>73</v>
      </c>
      <c r="D43" s="66" t="str">
        <f>'Course Exit Survey'!B14</f>
        <v>NA</v>
      </c>
      <c r="E43" s="66" t="str">
        <f>'Course Exit Survey'!C14</f>
        <v>NA</v>
      </c>
      <c r="F43" s="66" t="str">
        <f>'Course Exit Survey'!D14</f>
        <v>NA</v>
      </c>
      <c r="G43" s="66" t="str">
        <f>'Course Exit Survey'!E14</f>
        <v>NA</v>
      </c>
      <c r="H43" s="66" t="str">
        <f>'Course Exit Survey'!F14</f>
        <v>NA</v>
      </c>
      <c r="I43" s="66" t="str">
        <f>'Course Exit Survey'!G14</f>
        <v>NA</v>
      </c>
    </row>
    <row r="44" spans="1:9" x14ac:dyDescent="0.3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35">
      <c r="A45" s="53"/>
      <c r="B45" s="53"/>
      <c r="C45" s="53"/>
      <c r="D45" s="53"/>
      <c r="E45" s="53"/>
      <c r="F45" s="53"/>
      <c r="G45" s="53"/>
      <c r="H45" s="53"/>
      <c r="I45" s="53"/>
    </row>
    <row r="46" spans="1:9" x14ac:dyDescent="0.35">
      <c r="A46" s="53"/>
      <c r="B46" s="119" t="s">
        <v>107</v>
      </c>
      <c r="C46" s="119"/>
      <c r="D46" s="53"/>
      <c r="E46" s="53"/>
      <c r="F46" s="53"/>
      <c r="G46" s="53"/>
      <c r="H46" s="53"/>
      <c r="I46" s="53"/>
    </row>
    <row r="47" spans="1:9" x14ac:dyDescent="0.3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35">
      <c r="A48" s="53"/>
      <c r="B48" s="53"/>
      <c r="C48" s="54" t="s">
        <v>65</v>
      </c>
      <c r="D48" s="120" t="s">
        <v>8</v>
      </c>
      <c r="E48" s="120" t="s">
        <v>9</v>
      </c>
      <c r="F48" s="120" t="s">
        <v>10</v>
      </c>
      <c r="G48" s="120" t="s">
        <v>11</v>
      </c>
      <c r="H48" s="120" t="s">
        <v>12</v>
      </c>
      <c r="I48" s="120" t="s">
        <v>13</v>
      </c>
    </row>
    <row r="49" spans="1:9" x14ac:dyDescent="0.35">
      <c r="A49" s="53"/>
      <c r="B49" s="53"/>
      <c r="C49" s="55" t="s">
        <v>66</v>
      </c>
      <c r="D49" s="121"/>
      <c r="E49" s="121"/>
      <c r="F49" s="121"/>
      <c r="G49" s="121"/>
      <c r="H49" s="121"/>
      <c r="I49" s="121"/>
    </row>
    <row r="50" spans="1:9" x14ac:dyDescent="0.35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x14ac:dyDescent="0.35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1.35</v>
      </c>
      <c r="I51" s="56" t="e">
        <f>IF('Course Information sheet'!$B$13="N",(45/100)*I36,"-")</f>
        <v>#VALUE!</v>
      </c>
    </row>
    <row r="52" spans="1:9" x14ac:dyDescent="0.35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2.7</v>
      </c>
      <c r="I52" s="66" t="e">
        <f>IF('Course Information sheet'!$B$13="N",SUM(I50:I51),"-")</f>
        <v>#VALUE!</v>
      </c>
    </row>
    <row r="53" spans="1:9" x14ac:dyDescent="0.3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35">
      <c r="A54" s="53"/>
      <c r="B54" s="53"/>
      <c r="C54" s="53"/>
      <c r="D54" s="53"/>
      <c r="E54" s="53"/>
      <c r="F54" s="53"/>
      <c r="G54" s="53"/>
      <c r="H54" s="53"/>
      <c r="I54" s="53"/>
    </row>
    <row r="55" spans="1:9" x14ac:dyDescent="0.35">
      <c r="A55" s="53"/>
      <c r="B55" s="119" t="s">
        <v>108</v>
      </c>
      <c r="C55" s="119"/>
      <c r="D55" s="53"/>
      <c r="E55" s="53"/>
      <c r="F55" s="53"/>
      <c r="G55" s="53"/>
      <c r="H55" s="53"/>
      <c r="I55" s="53"/>
    </row>
    <row r="56" spans="1:9" x14ac:dyDescent="0.3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35">
      <c r="A57" s="53"/>
      <c r="B57" s="53"/>
      <c r="C57" s="57" t="s">
        <v>65</v>
      </c>
      <c r="D57" s="117" t="s">
        <v>8</v>
      </c>
      <c r="E57" s="117" t="s">
        <v>9</v>
      </c>
      <c r="F57" s="117" t="s">
        <v>10</v>
      </c>
      <c r="G57" s="117" t="s">
        <v>11</v>
      </c>
      <c r="H57" s="117" t="s">
        <v>12</v>
      </c>
      <c r="I57" s="117" t="s">
        <v>13</v>
      </c>
    </row>
    <row r="58" spans="1:9" x14ac:dyDescent="0.35">
      <c r="A58" s="53"/>
      <c r="B58" s="53"/>
      <c r="C58" s="58" t="s">
        <v>66</v>
      </c>
      <c r="D58" s="118"/>
      <c r="E58" s="118"/>
      <c r="F58" s="118"/>
      <c r="G58" s="118"/>
      <c r="H58" s="118"/>
      <c r="I58" s="118"/>
    </row>
    <row r="59" spans="1:9" x14ac:dyDescent="0.35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x14ac:dyDescent="0.35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x14ac:dyDescent="0.35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3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B39:C39"/>
    <mergeCell ref="B32:C32"/>
    <mergeCell ref="D48:D49"/>
    <mergeCell ref="E48:E49"/>
    <mergeCell ref="D17:D18"/>
    <mergeCell ref="B46:C46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B55:C55"/>
    <mergeCell ref="D57:D58"/>
    <mergeCell ref="E57:E58"/>
    <mergeCell ref="F57:F58"/>
    <mergeCell ref="G57:G58"/>
    <mergeCell ref="B4:D4"/>
    <mergeCell ref="D26:D27"/>
    <mergeCell ref="E26:E27"/>
    <mergeCell ref="F26:F27"/>
    <mergeCell ref="G26:G27"/>
    <mergeCell ref="E17:E18"/>
    <mergeCell ref="B24:E24"/>
    <mergeCell ref="G6:G7"/>
    <mergeCell ref="I17:I18"/>
    <mergeCell ref="H57:H58"/>
    <mergeCell ref="I57:I58"/>
    <mergeCell ref="H26:H27"/>
    <mergeCell ref="I26:I27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4.5" x14ac:dyDescent="0.35"/>
  <cols>
    <col min="1" max="1" width="26.7265625" customWidth="1"/>
    <col min="2" max="17" width="6.26953125" customWidth="1"/>
  </cols>
  <sheetData>
    <row r="1" spans="1:1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49999999999999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49999999999999" customHeight="1" x14ac:dyDescent="0.35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49999999999999" customHeight="1" x14ac:dyDescent="0.35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49999999999999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>
        <f>IF('Course Information sheet'!D18&lt;&gt;"-",(IF('Course Information sheet'!$B$13="N",'Overall CO Attainment'!$D$52,'Overall CO Attainment'!$D$61)),"-")</f>
        <v>2.7</v>
      </c>
      <c r="E6" s="71">
        <f>IF('Course Information sheet'!E18&lt;&gt;"-",(IF('Course Information sheet'!$B$13="N",'Overall CO Attainment'!$D$52,'Overall CO Attainment'!$D$61)),"-")</f>
        <v>2.7</v>
      </c>
      <c r="F6" s="71">
        <f>IF('Course Information sheet'!F18&lt;&gt;"-",(IF('Course Information sheet'!$B$13="N",'Overall CO Attainment'!$D$52,'Overall CO Attainment'!$D$61)),"-")</f>
        <v>2.7</v>
      </c>
      <c r="G6" s="71">
        <f>IF('Course Information sheet'!G18&lt;&gt;"-",(IF('Course Information sheet'!$B$13="N",'Overall CO Attainment'!$D$52,'Overall CO Attainment'!$D$61)),"-")</f>
        <v>2.7</v>
      </c>
      <c r="H6" s="71">
        <f>IF('Course Information sheet'!H18&lt;&gt;"-",(IF('Course Information sheet'!$B$13="N",'Overall CO Attainment'!$D$52,'Overall CO Attainment'!$D$61)),"-")</f>
        <v>2.7</v>
      </c>
      <c r="I6" s="71">
        <f>IF('Course Information sheet'!I18&lt;&gt;"-",(IF('Course Information sheet'!$B$13="N",'Overall CO Attainment'!$D$52,'Overall CO Attainment'!$D$61)),"-")</f>
        <v>2.7</v>
      </c>
      <c r="J6" s="71">
        <f>IF('Course Information sheet'!J18&lt;&gt;"-",(IF('Course Information sheet'!$B$13="N",'Overall CO Attainment'!$D$52,'Overall CO Attainment'!$D$61)),"-")</f>
        <v>2.7</v>
      </c>
      <c r="K6" s="71" t="str">
        <f>IF('Course Information sheet'!K18&lt;&gt;"-",(IF('Course Information sheet'!$B$13="N",'Overall CO Attainment'!$D$52,'Overall CO Attainment'!$D$61)),"-")</f>
        <v>-</v>
      </c>
      <c r="L6" s="71">
        <f>IF('Course Information sheet'!L18&lt;&gt;"-",(IF('Course Information sheet'!$B$13="N",'Overall CO Attainment'!$D$52,'Overall CO Attainment'!$D$61)),"-")</f>
        <v>2.7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>
        <f>IF('Course Information sheet'!O18&lt;&gt;"-",(IF('Course Information sheet'!$B$13="N",'Overall CO Attainment'!$D$52,'Overall CO Attainment'!$D$61)),"-")</f>
        <v>2.7</v>
      </c>
      <c r="P6" s="71">
        <f>IF('Course Information sheet'!P18&lt;&gt;"-",(IF('Course Information sheet'!$B$13="N",'Overall CO Attainment'!$D$52,'Overall CO Attainment'!$D$61)),"-")</f>
        <v>2.7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49999999999999" customHeight="1" x14ac:dyDescent="0.35">
      <c r="A7" s="35" t="s">
        <v>9</v>
      </c>
      <c r="B7" s="71" t="str">
        <f>IF('Course Information sheet'!B19&lt;&gt;"-",(IF('Course Information sheet'!$B$13="N",'Overall CO Attainment'!$E$52,'Overall CO Attainment'!$E$61)),"-")</f>
        <v>-</v>
      </c>
      <c r="C7" s="71" t="str">
        <f>IF('Course Information sheet'!C19&lt;&gt;"-",(IF('Course Information sheet'!$B$13="N",'Overall CO Attainment'!$E$52,'Overall CO Attainment'!$E$61)),"-")</f>
        <v>-</v>
      </c>
      <c r="D7" s="71" t="str">
        <f>IF('Course Information sheet'!D19&lt;&gt;"-",(IF('Course Information sheet'!$B$13="N",'Overall CO Attainment'!$E$52,'Overall CO Attainment'!$E$61)),"-")</f>
        <v>-</v>
      </c>
      <c r="E7" s="71" t="str">
        <f>IF('Course Information sheet'!E19&lt;&gt;"-",(IF('Course Information sheet'!$B$13="N",'Overall CO Attainment'!$E$52,'Overall CO Attainment'!$E$61)),"-")</f>
        <v>-</v>
      </c>
      <c r="F7" s="71" t="str">
        <f>IF('Course Information sheet'!F19&lt;&gt;"-",(IF('Course Information sheet'!$B$13="N",'Overall CO Attainment'!$E$52,'Overall CO Attainment'!$E$61)),"-")</f>
        <v>-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 t="str">
        <f>IF('Course Information sheet'!L19&lt;&gt;"-",(IF('Course Information sheet'!$B$13="N",'Overall CO Attainment'!$E$52,'Overall CO Attainment'!$E$61)),"-")</f>
        <v>-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49999999999999" customHeight="1" x14ac:dyDescent="0.35">
      <c r="A8" s="35" t="s">
        <v>10</v>
      </c>
      <c r="B8" s="71" t="str">
        <f>IF('Course Information sheet'!B20&lt;&gt;"-",(IF('Course Information sheet'!$B$13="N",'Overall CO Attainment'!$F$52,'Overall CO Attainment'!$F$61)),"-")</f>
        <v>-</v>
      </c>
      <c r="C8" s="71" t="str">
        <f>IF('Course Information sheet'!C20&lt;&gt;"-",(IF('Course Information sheet'!$B$13="N",'Overall CO Attainment'!$F$52,'Overall CO Attainment'!$F$61)),"-")</f>
        <v>-</v>
      </c>
      <c r="D8" s="71" t="str">
        <f>IF('Course Information sheet'!D20&lt;&gt;"-",(IF('Course Information sheet'!$B$13="N",'Overall CO Attainment'!$F$52,'Overall CO Attainment'!$F$61)),"-")</f>
        <v>-</v>
      </c>
      <c r="E8" s="71" t="str">
        <f>IF('Course Information sheet'!E20&lt;&gt;"-",(IF('Course Information sheet'!$B$13="N",'Overall CO Attainment'!$F$52,'Overall CO Attainment'!$F$61)),"-")</f>
        <v>-</v>
      </c>
      <c r="F8" s="71" t="str">
        <f>IF('Course Information sheet'!F20&lt;&gt;"-",(IF('Course Information sheet'!$B$13="N",'Overall CO Attainment'!$F$52,'Overall CO Attainment'!$F$61)),"-")</f>
        <v>-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 t="str">
        <f>IF('Course Information sheet'!I20&lt;&gt;"-",(IF('Course Information sheet'!$B$13="N",'Overall CO Attainment'!$F$52,'Overall CO Attainment'!$F$61)),"-")</f>
        <v>-</v>
      </c>
      <c r="J8" s="71" t="str">
        <f>IF('Course Information sheet'!J20&lt;&gt;"-",(IF('Course Information sheet'!$B$13="N",'Overall CO Attainment'!$F$52,'Overall CO Attainment'!$F$61)),"-")</f>
        <v>-</v>
      </c>
      <c r="K8" s="71" t="str">
        <f>IF('Course Information sheet'!K20&lt;&gt;"-",(IF('Course Information sheet'!$B$13="N",'Overall CO Attainment'!$F$52,'Overall CO Attainment'!$F$61)),"-")</f>
        <v>-</v>
      </c>
      <c r="L8" s="71" t="str">
        <f>IF('Course Information sheet'!L20&lt;&gt;"-",(IF('Course Information sheet'!$B$13="N",'Overall CO Attainment'!$F$52,'Overall CO Attainment'!$F$61)),"-")</f>
        <v>-</v>
      </c>
      <c r="M8" s="71" t="str">
        <f>IF('Course Information sheet'!M20&lt;&gt;"-",(IF('Course Information sheet'!$B$13="N",'Overall CO Attainment'!$F$52,'Overall CO Attainment'!$F$61)),"-")</f>
        <v>-</v>
      </c>
      <c r="N8" s="71" t="str">
        <f>IF('Course Information sheet'!N20&lt;&gt;"-",(IF('Course Information sheet'!$B$13="N",'Overall CO Attainment'!$F$52,'Overall CO Attainment'!$F$61)),"-")</f>
        <v>-</v>
      </c>
      <c r="O8" s="71" t="str">
        <f>IF('Course Information sheet'!O20&lt;&gt;"-",(IF('Course Information sheet'!$B$13="N",'Overall CO Attainment'!$F$52,'Overall CO Attainment'!$F$61)),"-")</f>
        <v>-</v>
      </c>
      <c r="P8" s="71" t="str">
        <f>IF('Course Information sheet'!P20&lt;&gt;"-",(IF('Course Information sheet'!$B$13="N",'Overall CO Attainment'!$F$52,'Overall CO Attainment'!$F$61)),"-")</f>
        <v>-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49999999999999" customHeight="1" x14ac:dyDescent="0.35">
      <c r="A9" s="35" t="s">
        <v>11</v>
      </c>
      <c r="B9" s="71" t="str">
        <f>IF('Course Information sheet'!B21&lt;&gt;"-",(IF('Course Information sheet'!$B$13="N",'Overall CO Attainment'!$G$52,'Overall CO Attainment'!$G$61)),"-")</f>
        <v>-</v>
      </c>
      <c r="C9" s="71" t="str">
        <f>IF('Course Information sheet'!C21&lt;&gt;"-",(IF('Course Information sheet'!$B$13="N",'Overall CO Attainment'!$G$52,'Overall CO Attainment'!$G$61)),"-")</f>
        <v>-</v>
      </c>
      <c r="D9" s="71" t="str">
        <f>IF('Course Information sheet'!D21&lt;&gt;"-",(IF('Course Information sheet'!$B$13="N",'Overall CO Attainment'!$G$52,'Overall CO Attainment'!$G$61)),"-")</f>
        <v>-</v>
      </c>
      <c r="E9" s="71" t="str">
        <f>IF('Course Information sheet'!E21&lt;&gt;"-",(IF('Course Information sheet'!$B$13="N",'Overall CO Attainment'!$G$52,'Overall CO Attainment'!$G$61)),"-")</f>
        <v>-</v>
      </c>
      <c r="F9" s="71" t="str">
        <f>IF('Course Information sheet'!F21&lt;&gt;"-",(IF('Course Information sheet'!$B$13="N",'Overall CO Attainment'!$G$52,'Overall CO Attainment'!$G$61)),"-")</f>
        <v>-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 t="str">
        <f>IF('Course Information sheet'!I21&lt;&gt;"-",(IF('Course Information sheet'!$B$13="N",'Overall CO Attainment'!$G$52,'Overall CO Attainment'!$G$61)),"-")</f>
        <v>-</v>
      </c>
      <c r="J9" s="71" t="str">
        <f>IF('Course Information sheet'!J21&lt;&gt;"-",(IF('Course Information sheet'!$B$13="N",'Overall CO Attainment'!$G$52,'Overall CO Attainment'!$G$61)),"-")</f>
        <v>-</v>
      </c>
      <c r="K9" s="71" t="str">
        <f>IF('Course Information sheet'!K21&lt;&gt;"-",(IF('Course Information sheet'!$B$13="N",'Overall CO Attainment'!$G$52,'Overall CO Attainment'!$G$61)),"-")</f>
        <v>-</v>
      </c>
      <c r="L9" s="71" t="str">
        <f>IF('Course Information sheet'!L21&lt;&gt;"-",(IF('Course Information sheet'!$B$13="N",'Overall CO Attainment'!$G$52,'Overall CO Attainment'!$G$61)),"-")</f>
        <v>-</v>
      </c>
      <c r="M9" s="71" t="str">
        <f>IF('Course Information sheet'!M21&lt;&gt;"-",(IF('Course Information sheet'!$B$13="N",'Overall CO Attainment'!$G$52,'Overall CO Attainment'!$G$61)),"-")</f>
        <v>-</v>
      </c>
      <c r="N9" s="71" t="str">
        <f>IF('Course Information sheet'!N21&lt;&gt;"-",(IF('Course Information sheet'!$B$13="N",'Overall CO Attainment'!$G$52,'Overall CO Attainment'!$G$61)),"-")</f>
        <v>-</v>
      </c>
      <c r="O9" s="71" t="str">
        <f>IF('Course Information sheet'!O21&lt;&gt;"-",(IF('Course Information sheet'!$B$13="N",'Overall CO Attainment'!$G$52,'Overall CO Attainment'!$G$61)),"-")</f>
        <v>-</v>
      </c>
      <c r="P9" s="71" t="str">
        <f>IF('Course Information sheet'!P21&lt;&gt;"-",(IF('Course Information sheet'!$B$13="N",'Overall CO Attainment'!$G$52,'Overall CO Attainment'!$G$61)),"-")</f>
        <v>-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49999999999999" customHeight="1" x14ac:dyDescent="0.35">
      <c r="A10" s="35" t="s">
        <v>12</v>
      </c>
      <c r="B10" s="71" t="str">
        <f>IF('Course Information sheet'!B22&lt;&gt;"-",(IF('Course Information sheet'!$B$13="N",'Overall CO Attainment'!$H$52,'Overall CO Attainment'!$H$61)),"-")</f>
        <v>-</v>
      </c>
      <c r="C10" s="71" t="str">
        <f>IF('Course Information sheet'!C22&lt;&gt;"-",(IF('Course Information sheet'!$B$13="N",'Overall CO Attainment'!$H$52,'Overall CO Attainment'!$H$61)),"-")</f>
        <v>-</v>
      </c>
      <c r="D10" s="71" t="str">
        <f>IF('Course Information sheet'!D22&lt;&gt;"-",(IF('Course Information sheet'!$B$13="N",'Overall CO Attainment'!$H$52,'Overall CO Attainment'!$H$61)),"-")</f>
        <v>-</v>
      </c>
      <c r="E10" s="71" t="str">
        <f>IF('Course Information sheet'!E22&lt;&gt;"-",(IF('Course Information sheet'!$B$13="N",'Overall CO Attainment'!$H$52,'Overall CO Attainment'!$H$61)),"-")</f>
        <v>-</v>
      </c>
      <c r="F10" s="71" t="str">
        <f>IF('Course Information sheet'!F22&lt;&gt;"-",(IF('Course Information sheet'!$B$13="N",'Overall CO Attainment'!$H$52,'Overall CO Attainment'!$H$61)),"-")</f>
        <v>-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 t="str">
        <f>IF('Course Information sheet'!I22&lt;&gt;"-",(IF('Course Information sheet'!$B$13="N",'Overall CO Attainment'!$H$52,'Overall CO Attainment'!$H$61)),"-")</f>
        <v>-</v>
      </c>
      <c r="J10" s="71" t="str">
        <f>IF('Course Information sheet'!J22&lt;&gt;"-",(IF('Course Information sheet'!$B$13="N",'Overall CO Attainment'!$H$52,'Overall CO Attainment'!$H$61)),"-")</f>
        <v>-</v>
      </c>
      <c r="K10" s="71" t="str">
        <f>IF('Course Information sheet'!K22&lt;&gt;"-",(IF('Course Information sheet'!$B$13="N",'Overall CO Attainment'!$H$52,'Overall CO Attainment'!$H$61)),"-")</f>
        <v>-</v>
      </c>
      <c r="L10" s="71" t="str">
        <f>IF('Course Information sheet'!L22&lt;&gt;"-",(IF('Course Information sheet'!$B$13="N",'Overall CO Attainment'!$H$52,'Overall CO Attainment'!$H$61)),"-")</f>
        <v>-</v>
      </c>
      <c r="M10" s="71" t="str">
        <f>IF('Course Information sheet'!M22&lt;&gt;"-",(IF('Course Information sheet'!$B$13="N",'Overall CO Attainment'!$H$52,'Overall CO Attainment'!$H$61)),"-")</f>
        <v>-</v>
      </c>
      <c r="N10" s="71" t="str">
        <f>IF('Course Information sheet'!N22&lt;&gt;"-",(IF('Course Information sheet'!$B$13="N",'Overall CO Attainment'!$H$52,'Overall CO Attainment'!$H$61)),"-")</f>
        <v>-</v>
      </c>
      <c r="O10" s="71" t="str">
        <f>IF('Course Information sheet'!O22&lt;&gt;"-",(IF('Course Information sheet'!$B$13="N",'Overall CO Attainment'!$H$52,'Overall CO Attainment'!$H$61)),"-")</f>
        <v>-</v>
      </c>
      <c r="P10" s="71" t="str">
        <f>IF('Course Information sheet'!P22&lt;&gt;"-",(IF('Course Information sheet'!$B$13="N",'Overall CO Attainment'!$H$52,'Overall CO Attainment'!$H$61)),"-")</f>
        <v>-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49999999999999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>
        <f t="shared" si="0"/>
        <v>2.7</v>
      </c>
      <c r="H12" s="73">
        <f t="shared" si="0"/>
        <v>2.7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49999999999999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49999999999999" customHeight="1" x14ac:dyDescent="0.35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49999999999999" customHeight="1" x14ac:dyDescent="0.35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49999999999999" customHeight="1" x14ac:dyDescent="0.35">
      <c r="A17" s="35" t="s">
        <v>8</v>
      </c>
      <c r="B17" s="71" t="str">
        <f>IF('Course Information sheet'!B18&lt;&gt;"-",'Overall CO Attainment'!$D$43,"-")</f>
        <v>NA</v>
      </c>
      <c r="C17" s="71" t="str">
        <f>IF('Course Information sheet'!C18&lt;&gt;"-",'Overall CO Attainment'!$D$43,"-")</f>
        <v>NA</v>
      </c>
      <c r="D17" s="71" t="str">
        <f>IF('Course Information sheet'!D18&lt;&gt;"-",'Overall CO Attainment'!$D$43,"-")</f>
        <v>NA</v>
      </c>
      <c r="E17" s="71" t="str">
        <f>IF('Course Information sheet'!E18&lt;&gt;"-",'Overall CO Attainment'!$D$43,"-")</f>
        <v>NA</v>
      </c>
      <c r="F17" s="71" t="str">
        <f>IF('Course Information sheet'!F18&lt;&gt;"-",'Overall CO Attainment'!$D$43,"-")</f>
        <v>NA</v>
      </c>
      <c r="G17" s="71" t="str">
        <f>IF('Course Information sheet'!G18&lt;&gt;"-",'Overall CO Attainment'!$D$43,"-")</f>
        <v>NA</v>
      </c>
      <c r="H17" s="71" t="str">
        <f>IF('Course Information sheet'!H18&lt;&gt;"-",'Overall CO Attainment'!$D$43,"-")</f>
        <v>NA</v>
      </c>
      <c r="I17" s="71" t="str">
        <f>IF('Course Information sheet'!I18&lt;&gt;"-",'Overall CO Attainment'!$D$43,"-")</f>
        <v>NA</v>
      </c>
      <c r="J17" s="71" t="str">
        <f>IF('Course Information sheet'!J18&lt;&gt;"-",'Overall CO Attainment'!$D$43,"-")</f>
        <v>NA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NA</v>
      </c>
      <c r="M17" s="71" t="str">
        <f>IF('Course Information sheet'!M18&lt;&gt;"-",'Overall CO Attainment'!$D$43,"-")</f>
        <v>-</v>
      </c>
      <c r="N17" s="71" t="str">
        <f>IF('Course Information sheet'!N18&lt;&gt;"-",'Overall CO Attainment'!$D$43,"-")</f>
        <v>NA</v>
      </c>
      <c r="O17" s="71" t="str">
        <f>IF('Course Information sheet'!O18&lt;&gt;"-",'Overall CO Attainment'!$D$43,"-")</f>
        <v>NA</v>
      </c>
      <c r="P17" s="71" t="str">
        <f>IF('Course Information sheet'!P18&lt;&gt;"-",'Overall CO Attainment'!$D$43,"-")</f>
        <v>NA</v>
      </c>
      <c r="Q17" s="71" t="str">
        <f>IF('Course Information sheet'!Q18&lt;&gt;"-",'Overall CO Attainment'!$D$43,"-")</f>
        <v>-</v>
      </c>
      <c r="R17" s="2"/>
    </row>
    <row r="18" spans="1:18" ht="20.149999999999999" customHeight="1" x14ac:dyDescent="0.35">
      <c r="A18" s="35" t="s">
        <v>9</v>
      </c>
      <c r="B18" s="71" t="str">
        <f>IF('Course Information sheet'!B19&lt;&gt;"-",'Overall CO Attainment'!$E$43,"-")</f>
        <v>-</v>
      </c>
      <c r="C18" s="71" t="str">
        <f>IF('Course Information sheet'!C19&lt;&gt;"-",'Overall CO Attainment'!$E$43,"-")</f>
        <v>-</v>
      </c>
      <c r="D18" s="71" t="str">
        <f>IF('Course Information sheet'!D19&lt;&gt;"-",'Overall CO Attainment'!$E$43,"-")</f>
        <v>-</v>
      </c>
      <c r="E18" s="71" t="str">
        <f>IF('Course Information sheet'!E19&lt;&gt;"-",'Overall CO Attainment'!$E$43,"-")</f>
        <v>-</v>
      </c>
      <c r="F18" s="71" t="str">
        <f>IF('Course Information sheet'!F19&lt;&gt;"-",'Overall CO Attainment'!$E$43,"-")</f>
        <v>-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 t="str">
        <f>IF('Course Information sheet'!I19&lt;&gt;"-",'Overall CO Attainment'!$E$43,"-")</f>
        <v>NA</v>
      </c>
      <c r="J18" s="71" t="str">
        <f>IF('Course Information sheet'!J19&lt;&gt;"-",'Overall CO Attainment'!$E$43,"-")</f>
        <v>NA</v>
      </c>
      <c r="K18" s="71" t="str">
        <f>IF('Course Information sheet'!K19&lt;&gt;"-",'Overall CO Attainment'!$E$43,"-")</f>
        <v>NA</v>
      </c>
      <c r="L18" s="71" t="str">
        <f>IF('Course Information sheet'!L19&lt;&gt;"-",'Overall CO Attainment'!$E$43,"-")</f>
        <v>-</v>
      </c>
      <c r="M18" s="71" t="str">
        <f>IF('Course Information sheet'!M19&lt;&gt;"-",'Overall CO Attainment'!$E$43,"-")</f>
        <v>-</v>
      </c>
      <c r="N18" s="71" t="str">
        <f>IF('Course Information sheet'!N19&lt;&gt;"-",'Overall CO Attainment'!$E$43,"-")</f>
        <v>NA</v>
      </c>
      <c r="O18" s="71" t="str">
        <f>IF('Course Information sheet'!O19&lt;&gt;"-",'Overall CO Attainment'!$E$43,"-")</f>
        <v>NA</v>
      </c>
      <c r="P18" s="71" t="str">
        <f>IF('Course Information sheet'!P19&lt;&gt;"-",'Overall CO Attainment'!$E$43,"-")</f>
        <v>NA</v>
      </c>
      <c r="Q18" s="71" t="str">
        <f>IF('Course Information sheet'!Q19&lt;&gt;"-",'Overall CO Attainment'!$E$43,"-")</f>
        <v>-</v>
      </c>
      <c r="R18" s="2"/>
    </row>
    <row r="19" spans="1:18" ht="20.149999999999999" customHeight="1" x14ac:dyDescent="0.35">
      <c r="A19" s="35" t="s">
        <v>10</v>
      </c>
      <c r="B19" s="71" t="str">
        <f>IF('Course Information sheet'!B20&lt;&gt;"-",'Overall CO Attainment'!$F$43,"-")</f>
        <v>-</v>
      </c>
      <c r="C19" s="71" t="str">
        <f>IF('Course Information sheet'!C20&lt;&gt;"-",'Overall CO Attainment'!$F$43,"-")</f>
        <v>-</v>
      </c>
      <c r="D19" s="71" t="str">
        <f>IF('Course Information sheet'!D20&lt;&gt;"-",'Overall CO Attainment'!$F$43,"-")</f>
        <v>-</v>
      </c>
      <c r="E19" s="71" t="str">
        <f>IF('Course Information sheet'!E20&lt;&gt;"-",'Overall CO Attainment'!$F$43,"-")</f>
        <v>-</v>
      </c>
      <c r="F19" s="71" t="str">
        <f>IF('Course Information sheet'!F20&lt;&gt;"-",'Overall CO Attainment'!$F$43,"-")</f>
        <v>-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 t="str">
        <f>IF('Course Information sheet'!I20&lt;&gt;"-",'Overall CO Attainment'!$F$43,"-")</f>
        <v>-</v>
      </c>
      <c r="J19" s="71" t="str">
        <f>IF('Course Information sheet'!J20&lt;&gt;"-",'Overall CO Attainment'!$F$43,"-")</f>
        <v>-</v>
      </c>
      <c r="K19" s="71" t="str">
        <f>IF('Course Information sheet'!K20&lt;&gt;"-",'Overall CO Attainment'!$F$43,"-")</f>
        <v>-</v>
      </c>
      <c r="L19" s="71" t="str">
        <f>IF('Course Information sheet'!L20&lt;&gt;"-",'Overall CO Attainment'!$F$43,"-")</f>
        <v>-</v>
      </c>
      <c r="M19" s="71" t="str">
        <f>IF('Course Information sheet'!M20&lt;&gt;"-",'Overall CO Attainment'!$F$43,"-")</f>
        <v>-</v>
      </c>
      <c r="N19" s="71" t="str">
        <f>IF('Course Information sheet'!N20&lt;&gt;"-",'Overall CO Attainment'!$F$43,"-")</f>
        <v>-</v>
      </c>
      <c r="O19" s="71" t="str">
        <f>IF('Course Information sheet'!O20&lt;&gt;"-",'Overall CO Attainment'!$F$43,"-")</f>
        <v>-</v>
      </c>
      <c r="P19" s="71" t="str">
        <f>IF('Course Information sheet'!P20&lt;&gt;"-",'Overall CO Attainment'!$F$43,"-")</f>
        <v>-</v>
      </c>
      <c r="Q19" s="71" t="str">
        <f>IF('Course Information sheet'!Q20&lt;&gt;"-",'Overall CO Attainment'!$F$43,"-")</f>
        <v>-</v>
      </c>
      <c r="R19" s="2"/>
    </row>
    <row r="20" spans="1:18" ht="20.149999999999999" customHeight="1" x14ac:dyDescent="0.35">
      <c r="A20" s="35" t="s">
        <v>11</v>
      </c>
      <c r="B20" s="71" t="str">
        <f>IF('Course Information sheet'!B21&lt;&gt;"-",'Overall CO Attainment'!$G$43,"-")</f>
        <v>-</v>
      </c>
      <c r="C20" s="71" t="str">
        <f>IF('Course Information sheet'!C21&lt;&gt;"-",'Overall CO Attainment'!$G$43,"-")</f>
        <v>-</v>
      </c>
      <c r="D20" s="71" t="str">
        <f>IF('Course Information sheet'!D21&lt;&gt;"-",'Overall CO Attainment'!$G$43,"-")</f>
        <v>-</v>
      </c>
      <c r="E20" s="71" t="str">
        <f>IF('Course Information sheet'!E21&lt;&gt;"-",'Overall CO Attainment'!$G$43,"-")</f>
        <v>-</v>
      </c>
      <c r="F20" s="71" t="str">
        <f>IF('Course Information sheet'!F21&lt;&gt;"-",'Overall CO Attainment'!$G$43,"-")</f>
        <v>-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 t="str">
        <f>IF('Course Information sheet'!I21&lt;&gt;"-",'Overall CO Attainment'!$G$43,"-")</f>
        <v>-</v>
      </c>
      <c r="J20" s="71" t="str">
        <f>IF('Course Information sheet'!J21&lt;&gt;"-",'Overall CO Attainment'!$G$43,"-")</f>
        <v>-</v>
      </c>
      <c r="K20" s="71" t="str">
        <f>IF('Course Information sheet'!K21&lt;&gt;"-",'Overall CO Attainment'!$G$43,"-")</f>
        <v>-</v>
      </c>
      <c r="L20" s="71" t="str">
        <f>IF('Course Information sheet'!L21&lt;&gt;"-",'Overall CO Attainment'!$G$43,"-")</f>
        <v>-</v>
      </c>
      <c r="M20" s="71" t="str">
        <f>IF('Course Information sheet'!M21&lt;&gt;"-",'Overall CO Attainment'!$G$43,"-")</f>
        <v>-</v>
      </c>
      <c r="N20" s="71" t="str">
        <f>IF('Course Information sheet'!N21&lt;&gt;"-",'Overall CO Attainment'!$G$43,"-")</f>
        <v>-</v>
      </c>
      <c r="O20" s="71" t="str">
        <f>IF('Course Information sheet'!O21&lt;&gt;"-",'Overall CO Attainment'!$G$43,"-")</f>
        <v>-</v>
      </c>
      <c r="P20" s="71" t="str">
        <f>IF('Course Information sheet'!P21&lt;&gt;"-",'Overall CO Attainment'!$G$43,"-")</f>
        <v>-</v>
      </c>
      <c r="Q20" s="71" t="str">
        <f>IF('Course Information sheet'!Q21&lt;&gt;"-",'Overall CO Attainment'!$G$43,"-")</f>
        <v>-</v>
      </c>
      <c r="R20" s="2"/>
    </row>
    <row r="21" spans="1:18" ht="20.149999999999999" customHeight="1" x14ac:dyDescent="0.35">
      <c r="A21" s="35" t="s">
        <v>12</v>
      </c>
      <c r="B21" s="71" t="str">
        <f>IF('Course Information sheet'!B22&lt;&gt;"-",'Overall CO Attainment'!$H$43,"-")</f>
        <v>-</v>
      </c>
      <c r="C21" s="71" t="str">
        <f>IF('Course Information sheet'!C22&lt;&gt;"-",'Overall CO Attainment'!$H$43,"-")</f>
        <v>-</v>
      </c>
      <c r="D21" s="71" t="str">
        <f>IF('Course Information sheet'!D22&lt;&gt;"-",'Overall CO Attainment'!$H$43,"-")</f>
        <v>-</v>
      </c>
      <c r="E21" s="71" t="str">
        <f>IF('Course Information sheet'!E22&lt;&gt;"-",'Overall CO Attainment'!$H$43,"-")</f>
        <v>-</v>
      </c>
      <c r="F21" s="71" t="str">
        <f>IF('Course Information sheet'!F22&lt;&gt;"-",'Overall CO Attainment'!$H$43,"-")</f>
        <v>-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 t="str">
        <f>IF('Course Information sheet'!I22&lt;&gt;"-",'Overall CO Attainment'!$H$43,"-")</f>
        <v>-</v>
      </c>
      <c r="J21" s="71" t="str">
        <f>IF('Course Information sheet'!J22&lt;&gt;"-",'Overall CO Attainment'!$H$43,"-")</f>
        <v>-</v>
      </c>
      <c r="K21" s="71" t="str">
        <f>IF('Course Information sheet'!K22&lt;&gt;"-",'Overall CO Attainment'!$H$43,"-")</f>
        <v>-</v>
      </c>
      <c r="L21" s="71" t="str">
        <f>IF('Course Information sheet'!L22&lt;&gt;"-",'Overall CO Attainment'!$H$43,"-")</f>
        <v>-</v>
      </c>
      <c r="M21" s="71" t="str">
        <f>IF('Course Information sheet'!M22&lt;&gt;"-",'Overall CO Attainment'!$H$43,"-")</f>
        <v>-</v>
      </c>
      <c r="N21" s="71" t="str">
        <f>IF('Course Information sheet'!N22&lt;&gt;"-",'Overall CO Attainment'!$H$43,"-")</f>
        <v>-</v>
      </c>
      <c r="O21" s="71" t="str">
        <f>IF('Course Information sheet'!O22&lt;&gt;"-",'Overall CO Attainment'!$H$43,"-")</f>
        <v>-</v>
      </c>
      <c r="P21" s="71" t="str">
        <f>IF('Course Information sheet'!P22&lt;&gt;"-",'Overall CO Attainment'!$H$43,"-")</f>
        <v>-</v>
      </c>
      <c r="Q21" s="71" t="str">
        <f>IF('Course Information sheet'!Q22&lt;&gt;"-",'Overall CO Attainment'!$H$43,"-")</f>
        <v>-</v>
      </c>
      <c r="R21" s="2"/>
    </row>
    <row r="22" spans="1:18" ht="20.149999999999999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 t="str">
        <f>IFERROR(AVERAGE(B17:B22),"-")</f>
        <v>-</v>
      </c>
      <c r="C23" s="73" t="str">
        <f t="shared" ref="C23" si="1">IFERROR(AVERAGE(C17:C22),"-")</f>
        <v>-</v>
      </c>
      <c r="D23" s="73" t="str">
        <f t="shared" ref="D23" si="2">IFERROR(AVERAGE(D17:D22),"-")</f>
        <v>-</v>
      </c>
      <c r="E23" s="73" t="str">
        <f t="shared" ref="E23" si="3">IFERROR(AVERAGE(E17:E22),"-")</f>
        <v>-</v>
      </c>
      <c r="F23" s="73" t="str">
        <f t="shared" ref="F23" si="4">IFERROR(AVERAGE(F17:F22),"-")</f>
        <v>-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 t="str">
        <f t="shared" ref="I23" si="7">IFERROR(AVERAGE(I17:I22),"-")</f>
        <v>-</v>
      </c>
      <c r="J23" s="73" t="str">
        <f t="shared" ref="J23" si="8">IFERROR(AVERAGE(J17:J22),"-")</f>
        <v>-</v>
      </c>
      <c r="K23" s="73" t="str">
        <f t="shared" ref="K23" si="9">IFERROR(AVERAGE(K17:K22),"-")</f>
        <v>-</v>
      </c>
      <c r="L23" s="73" t="str">
        <f t="shared" ref="L23" si="10">IFERROR(AVERAGE(L17:L22),"-")</f>
        <v>-</v>
      </c>
      <c r="M23" s="73" t="str">
        <f t="shared" ref="M23" si="11">IFERROR(AVERAGE(M17:M22),"-")</f>
        <v>-</v>
      </c>
      <c r="N23" s="73" t="str">
        <f t="shared" ref="N23" si="12">IFERROR(AVERAGE(N17:N22),"-")</f>
        <v>-</v>
      </c>
      <c r="O23" s="73" t="str">
        <f t="shared" ref="O23" si="13">IFERROR(AVERAGE(O17:O22),"-")</f>
        <v>-</v>
      </c>
      <c r="P23" s="73" t="str">
        <f t="shared" ref="P23" si="14">IFERROR(AVERAGE(P17:P22),"-")</f>
        <v>-</v>
      </c>
      <c r="Q23" s="73" t="str">
        <f t="shared" ref="Q23" si="15">IFERROR(AVERAGE(Q17:Q22),"-")</f>
        <v>-</v>
      </c>
      <c r="R23" s="25"/>
    </row>
    <row r="24" spans="1: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49999999999999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49999999999999" customHeight="1" x14ac:dyDescent="0.35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49999999999999" customHeight="1" x14ac:dyDescent="0.35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49999999999999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49999999999999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>
        <f t="shared" si="16"/>
        <v>2.4300000000000002</v>
      </c>
      <c r="H29" s="71">
        <f t="shared" si="16"/>
        <v>2.4300000000000002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49999999999999" customHeight="1" x14ac:dyDescent="0.35">
      <c r="A30" s="77" t="s">
        <v>140</v>
      </c>
      <c r="B30" s="71" t="str">
        <f>IFERROR((B23*0.1),"-")</f>
        <v>-</v>
      </c>
      <c r="C30" s="71" t="str">
        <f t="shared" ref="C30:Q30" si="17">IFERROR((C23*0.1),"-")</f>
        <v>-</v>
      </c>
      <c r="D30" s="71" t="str">
        <f t="shared" si="17"/>
        <v>-</v>
      </c>
      <c r="E30" s="71" t="str">
        <f t="shared" si="17"/>
        <v>-</v>
      </c>
      <c r="F30" s="71" t="str">
        <f t="shared" si="17"/>
        <v>-</v>
      </c>
      <c r="G30" s="71" t="str">
        <f t="shared" si="17"/>
        <v>-</v>
      </c>
      <c r="H30" s="71" t="str">
        <f t="shared" si="17"/>
        <v>-</v>
      </c>
      <c r="I30" s="71" t="str">
        <f t="shared" si="17"/>
        <v>-</v>
      </c>
      <c r="J30" s="71" t="str">
        <f t="shared" si="17"/>
        <v>-</v>
      </c>
      <c r="K30" s="71" t="str">
        <f t="shared" si="17"/>
        <v>-</v>
      </c>
      <c r="L30" s="71" t="str">
        <f t="shared" si="17"/>
        <v>-</v>
      </c>
      <c r="M30" s="71" t="str">
        <f t="shared" si="17"/>
        <v>-</v>
      </c>
      <c r="N30" s="71" t="str">
        <f t="shared" si="17"/>
        <v>-</v>
      </c>
      <c r="O30" s="71" t="str">
        <f t="shared" si="17"/>
        <v>-</v>
      </c>
      <c r="P30" s="71" t="str">
        <f t="shared" si="17"/>
        <v>-</v>
      </c>
      <c r="Q30" s="71" t="str">
        <f t="shared" si="17"/>
        <v>-</v>
      </c>
      <c r="R30" s="2"/>
    </row>
    <row r="31" spans="1:18" ht="20.149999999999999" customHeight="1" x14ac:dyDescent="0.35">
      <c r="A31" s="77" t="s">
        <v>137</v>
      </c>
      <c r="B31" s="71" t="str">
        <f>IFERROR(SUM(B29+B30),"-")</f>
        <v>-</v>
      </c>
      <c r="C31" s="71" t="str">
        <f t="shared" ref="C31:Q31" si="18">IFERROR(SUM(C29+C30),"-")</f>
        <v>-</v>
      </c>
      <c r="D31" s="71" t="str">
        <f t="shared" si="18"/>
        <v>-</v>
      </c>
      <c r="E31" s="71" t="str">
        <f t="shared" si="18"/>
        <v>-</v>
      </c>
      <c r="F31" s="71" t="str">
        <f t="shared" si="18"/>
        <v>-</v>
      </c>
      <c r="G31" s="71" t="str">
        <f t="shared" si="18"/>
        <v>-</v>
      </c>
      <c r="H31" s="71" t="str">
        <f t="shared" si="18"/>
        <v>-</v>
      </c>
      <c r="I31" s="71" t="str">
        <f t="shared" si="18"/>
        <v>-</v>
      </c>
      <c r="J31" s="71" t="str">
        <f t="shared" si="18"/>
        <v>-</v>
      </c>
      <c r="K31" s="71" t="str">
        <f t="shared" si="18"/>
        <v>-</v>
      </c>
      <c r="L31" s="71" t="str">
        <f t="shared" si="18"/>
        <v>-</v>
      </c>
      <c r="M31" s="71" t="str">
        <f t="shared" si="18"/>
        <v>-</v>
      </c>
      <c r="N31" s="71" t="str">
        <f t="shared" si="18"/>
        <v>-</v>
      </c>
      <c r="O31" s="71" t="str">
        <f t="shared" si="18"/>
        <v>-</v>
      </c>
      <c r="P31" s="71" t="str">
        <f t="shared" si="18"/>
        <v>-</v>
      </c>
      <c r="Q31" s="71" t="str">
        <f t="shared" si="18"/>
        <v>-</v>
      </c>
      <c r="R31" s="2"/>
    </row>
    <row r="32" spans="1:18" ht="20.149999999999999" customHeight="1" x14ac:dyDescent="0.35">
      <c r="A32" s="77" t="s">
        <v>138</v>
      </c>
      <c r="B32" s="42" t="str">
        <f>IFERROR((B31/B28)*100,"-")</f>
        <v>-</v>
      </c>
      <c r="C32" s="42" t="str">
        <f t="shared" ref="C32:Q32" si="19">IFERROR((C31/C28)*100,"-")</f>
        <v>-</v>
      </c>
      <c r="D32" s="42" t="str">
        <f t="shared" si="19"/>
        <v>-</v>
      </c>
      <c r="E32" s="42" t="str">
        <f t="shared" si="19"/>
        <v>-</v>
      </c>
      <c r="F32" s="42" t="str">
        <f t="shared" si="19"/>
        <v>-</v>
      </c>
      <c r="G32" s="42" t="str">
        <f t="shared" si="19"/>
        <v>-</v>
      </c>
      <c r="H32" s="42" t="str">
        <f t="shared" si="19"/>
        <v>-</v>
      </c>
      <c r="I32" s="42" t="str">
        <f t="shared" si="19"/>
        <v>-</v>
      </c>
      <c r="J32" s="42" t="str">
        <f t="shared" si="19"/>
        <v>-</v>
      </c>
      <c r="K32" s="42" t="str">
        <f t="shared" si="19"/>
        <v>-</v>
      </c>
      <c r="L32" s="42" t="str">
        <f t="shared" si="19"/>
        <v>-</v>
      </c>
      <c r="M32" s="42" t="str">
        <f t="shared" si="19"/>
        <v>-</v>
      </c>
      <c r="N32" s="42" t="str">
        <f t="shared" si="19"/>
        <v>-</v>
      </c>
      <c r="O32" s="42" t="str">
        <f t="shared" si="19"/>
        <v>-</v>
      </c>
      <c r="P32" s="42" t="str">
        <f t="shared" si="19"/>
        <v>-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5" zoomScaleSheetLayoutView="100" workbookViewId="0">
      <selection activeCell="B11" sqref="B11"/>
    </sheetView>
  </sheetViews>
  <sheetFormatPr defaultRowHeight="14.5" x14ac:dyDescent="0.35"/>
  <cols>
    <col min="1" max="1" width="38.54296875" bestFit="1" customWidth="1"/>
    <col min="2" max="2" width="8.54296875" customWidth="1"/>
    <col min="3" max="4" width="9.1796875" customWidth="1"/>
    <col min="6" max="7" width="9.1796875" customWidth="1"/>
    <col min="8" max="8" width="11.453125" customWidth="1"/>
    <col min="9" max="9" width="13.1796875" customWidth="1"/>
    <col min="10" max="10" width="10.1796875" customWidth="1"/>
    <col min="11" max="11" width="10.7265625" customWidth="1"/>
    <col min="12" max="12" width="10.26953125" customWidth="1"/>
  </cols>
  <sheetData>
    <row r="1" spans="1:17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3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5">
      <c r="A5" s="15" t="s">
        <v>18</v>
      </c>
      <c r="B5" s="90" t="s">
        <v>159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35">
      <c r="A6" s="15" t="s">
        <v>22</v>
      </c>
      <c r="B6" s="92" t="s">
        <v>162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x14ac:dyDescent="0.35">
      <c r="A7" s="15" t="s">
        <v>20</v>
      </c>
      <c r="B7" s="90" t="s">
        <v>164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x14ac:dyDescent="0.35">
      <c r="A8" s="15" t="s">
        <v>133</v>
      </c>
      <c r="B8" s="90" t="s">
        <v>160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x14ac:dyDescent="0.35">
      <c r="A9" s="15" t="s">
        <v>19</v>
      </c>
      <c r="B9" s="90" t="s">
        <v>163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x14ac:dyDescent="0.35">
      <c r="A11" s="15" t="s">
        <v>25</v>
      </c>
      <c r="B11" s="31">
        <v>10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x14ac:dyDescent="0.35">
      <c r="A12" s="15" t="s">
        <v>23</v>
      </c>
      <c r="B12" s="90" t="s">
        <v>158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35">
      <c r="A13" s="15" t="s">
        <v>113</v>
      </c>
      <c r="B13" s="20" t="s">
        <v>161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3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3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35">
      <c r="A18" s="22" t="s">
        <v>8</v>
      </c>
      <c r="B18" s="19">
        <v>3</v>
      </c>
      <c r="C18" s="19">
        <v>3</v>
      </c>
      <c r="D18" s="19">
        <v>3</v>
      </c>
      <c r="E18" s="19">
        <v>3</v>
      </c>
      <c r="F18" s="19">
        <v>3</v>
      </c>
      <c r="G18" s="19">
        <v>1</v>
      </c>
      <c r="H18" s="19">
        <v>1</v>
      </c>
      <c r="I18" s="19">
        <v>2</v>
      </c>
      <c r="J18" s="19">
        <v>3</v>
      </c>
      <c r="K18" s="19" t="s">
        <v>145</v>
      </c>
      <c r="L18" s="19">
        <v>1</v>
      </c>
      <c r="M18" s="19" t="s">
        <v>145</v>
      </c>
      <c r="N18" s="19">
        <v>3</v>
      </c>
      <c r="O18" s="19">
        <v>3</v>
      </c>
      <c r="P18" s="19">
        <v>3</v>
      </c>
      <c r="Q18" s="19" t="s">
        <v>145</v>
      </c>
    </row>
    <row r="19" spans="1:17" x14ac:dyDescent="0.35">
      <c r="A19" s="22" t="s">
        <v>9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145</v>
      </c>
      <c r="H19" s="19" t="s">
        <v>145</v>
      </c>
      <c r="I19" s="19">
        <v>2</v>
      </c>
      <c r="J19" s="19">
        <v>2</v>
      </c>
      <c r="K19" s="19">
        <v>3</v>
      </c>
      <c r="L19" s="19" t="s">
        <v>145</v>
      </c>
      <c r="M19" s="19" t="s">
        <v>145</v>
      </c>
      <c r="N19" s="19">
        <v>2</v>
      </c>
      <c r="O19" s="19">
        <v>2</v>
      </c>
      <c r="P19" s="19">
        <v>2</v>
      </c>
      <c r="Q19" s="19" t="s">
        <v>145</v>
      </c>
    </row>
    <row r="20" spans="1:17" x14ac:dyDescent="0.35">
      <c r="A20" s="22" t="s">
        <v>10</v>
      </c>
      <c r="B20" s="19" t="s">
        <v>145</v>
      </c>
      <c r="C20" s="19" t="s">
        <v>145</v>
      </c>
      <c r="D20" s="19" t="s">
        <v>145</v>
      </c>
      <c r="E20" s="19" t="s">
        <v>145</v>
      </c>
      <c r="F20" s="19" t="s">
        <v>145</v>
      </c>
      <c r="G20" s="19" t="s">
        <v>145</v>
      </c>
      <c r="H20" s="19" t="s">
        <v>145</v>
      </c>
      <c r="I20" s="19" t="s">
        <v>145</v>
      </c>
      <c r="J20" s="19" t="s">
        <v>145</v>
      </c>
      <c r="K20" s="19" t="s">
        <v>145</v>
      </c>
      <c r="L20" s="19" t="s">
        <v>145</v>
      </c>
      <c r="M20" s="19" t="s">
        <v>145</v>
      </c>
      <c r="N20" s="19" t="s">
        <v>145</v>
      </c>
      <c r="O20" s="19" t="s">
        <v>145</v>
      </c>
      <c r="P20" s="19" t="s">
        <v>145</v>
      </c>
      <c r="Q20" s="19" t="s">
        <v>145</v>
      </c>
    </row>
    <row r="21" spans="1:17" x14ac:dyDescent="0.35">
      <c r="A21" s="22" t="s">
        <v>11</v>
      </c>
      <c r="B21" s="19" t="s">
        <v>145</v>
      </c>
      <c r="C21" s="19" t="s">
        <v>145</v>
      </c>
      <c r="D21" s="19" t="s">
        <v>145</v>
      </c>
      <c r="E21" s="19" t="s">
        <v>145</v>
      </c>
      <c r="F21" s="19" t="s">
        <v>145</v>
      </c>
      <c r="G21" s="19" t="s">
        <v>145</v>
      </c>
      <c r="H21" s="19" t="s">
        <v>145</v>
      </c>
      <c r="I21" s="19" t="s">
        <v>145</v>
      </c>
      <c r="J21" s="19" t="s">
        <v>145</v>
      </c>
      <c r="K21" s="19" t="s">
        <v>145</v>
      </c>
      <c r="L21" s="19" t="s">
        <v>145</v>
      </c>
      <c r="M21" s="19" t="s">
        <v>145</v>
      </c>
      <c r="N21" s="19" t="s">
        <v>145</v>
      </c>
      <c r="O21" s="19" t="s">
        <v>145</v>
      </c>
      <c r="P21" s="19" t="s">
        <v>145</v>
      </c>
      <c r="Q21" s="19" t="s">
        <v>145</v>
      </c>
    </row>
    <row r="22" spans="1:17" x14ac:dyDescent="0.35">
      <c r="A22" s="22" t="s">
        <v>12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145</v>
      </c>
      <c r="I22" s="19" t="s">
        <v>145</v>
      </c>
      <c r="J22" s="19" t="s">
        <v>145</v>
      </c>
      <c r="K22" s="19" t="s">
        <v>145</v>
      </c>
      <c r="L22" s="19" t="s">
        <v>145</v>
      </c>
      <c r="M22" s="19" t="s">
        <v>145</v>
      </c>
      <c r="N22" s="19" t="s">
        <v>145</v>
      </c>
      <c r="O22" s="19" t="s">
        <v>145</v>
      </c>
      <c r="P22" s="19" t="s">
        <v>145</v>
      </c>
      <c r="Q22" s="19" t="s">
        <v>145</v>
      </c>
    </row>
    <row r="23" spans="1:17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3</v>
      </c>
      <c r="C24" s="3">
        <f t="shared" ref="C24:Q24" si="0">IFERROR(AVERAGE(C18:C23),"-")</f>
        <v>3</v>
      </c>
      <c r="D24" s="3">
        <f t="shared" si="0"/>
        <v>3</v>
      </c>
      <c r="E24" s="3">
        <f t="shared" si="0"/>
        <v>3</v>
      </c>
      <c r="F24" s="3">
        <f t="shared" si="0"/>
        <v>3</v>
      </c>
      <c r="G24" s="3">
        <f t="shared" si="0"/>
        <v>1</v>
      </c>
      <c r="H24" s="3">
        <f t="shared" si="0"/>
        <v>1</v>
      </c>
      <c r="I24" s="3">
        <f t="shared" si="0"/>
        <v>2</v>
      </c>
      <c r="J24" s="3">
        <f t="shared" si="0"/>
        <v>2.5</v>
      </c>
      <c r="K24" s="3">
        <f t="shared" si="0"/>
        <v>3</v>
      </c>
      <c r="L24" s="3">
        <f t="shared" si="0"/>
        <v>1</v>
      </c>
      <c r="M24" s="3" t="str">
        <f t="shared" si="0"/>
        <v>-</v>
      </c>
      <c r="N24" s="3">
        <f t="shared" si="0"/>
        <v>2.5</v>
      </c>
      <c r="O24" s="3">
        <f t="shared" si="0"/>
        <v>2.5</v>
      </c>
      <c r="P24" s="3">
        <f t="shared" si="0"/>
        <v>2.5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5" sqref="D5:F14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9">
        <v>1417245</v>
      </c>
      <c r="C5" s="40" t="s">
        <v>165</v>
      </c>
      <c r="D5" s="39">
        <v>8</v>
      </c>
      <c r="E5" s="39">
        <v>4</v>
      </c>
      <c r="F5" s="39">
        <v>5</v>
      </c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9">
        <v>1417401</v>
      </c>
      <c r="C6" s="40" t="s">
        <v>166</v>
      </c>
      <c r="D6" s="39">
        <v>7</v>
      </c>
      <c r="E6" s="39">
        <v>5</v>
      </c>
      <c r="F6" s="39">
        <v>5</v>
      </c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9">
        <v>1417410</v>
      </c>
      <c r="C7" s="40" t="s">
        <v>167</v>
      </c>
      <c r="D7" s="39">
        <v>8</v>
      </c>
      <c r="E7" s="39">
        <v>6</v>
      </c>
      <c r="F7" s="39">
        <v>4</v>
      </c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9">
        <v>1417413</v>
      </c>
      <c r="C8" s="40" t="s">
        <v>168</v>
      </c>
      <c r="D8" s="39">
        <v>7</v>
      </c>
      <c r="E8" s="39">
        <v>5</v>
      </c>
      <c r="F8" s="39">
        <v>5</v>
      </c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9">
        <v>1417414</v>
      </c>
      <c r="C9" s="40" t="s">
        <v>169</v>
      </c>
      <c r="D9" s="39">
        <v>8</v>
      </c>
      <c r="E9" s="39">
        <v>4</v>
      </c>
      <c r="F9" s="39">
        <v>4</v>
      </c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9">
        <v>1417417</v>
      </c>
      <c r="C10" s="40" t="s">
        <v>170</v>
      </c>
      <c r="D10" s="39">
        <v>9</v>
      </c>
      <c r="E10" s="39">
        <v>6</v>
      </c>
      <c r="F10" s="39">
        <v>3</v>
      </c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9">
        <v>1417419</v>
      </c>
      <c r="C11" s="40" t="s">
        <v>171</v>
      </c>
      <c r="D11" s="39">
        <v>8</v>
      </c>
      <c r="E11" s="39">
        <v>5</v>
      </c>
      <c r="F11" s="39">
        <v>4</v>
      </c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9">
        <v>1417425</v>
      </c>
      <c r="C12" s="40" t="s">
        <v>172</v>
      </c>
      <c r="D12" s="39">
        <v>8</v>
      </c>
      <c r="E12" s="39">
        <v>4</v>
      </c>
      <c r="F12" s="39">
        <v>5</v>
      </c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9">
        <v>1417427</v>
      </c>
      <c r="C13" s="40" t="s">
        <v>173</v>
      </c>
      <c r="D13" s="39">
        <v>8</v>
      </c>
      <c r="E13" s="39">
        <v>4</v>
      </c>
      <c r="F13" s="39">
        <v>4</v>
      </c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9">
        <v>1417428</v>
      </c>
      <c r="C14" s="40" t="s">
        <v>174</v>
      </c>
      <c r="D14" s="39">
        <v>8</v>
      </c>
      <c r="E14" s="39">
        <v>4</v>
      </c>
      <c r="F14" s="39">
        <v>4</v>
      </c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9"/>
      <c r="C15" s="40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9"/>
      <c r="C16" s="40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9"/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9"/>
      <c r="C18" s="40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9"/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 t="shared" ref="D705:M705" si="0">IF(D3="NA","-",COUNTIFS(D5:D704,"&lt;&gt;NW",D5:D704,"&lt;&gt;AB",D5:D704,"&lt;&gt;NA",D5:D704,"&lt;&gt;"))</f>
        <v>10</v>
      </c>
      <c r="E705" s="35">
        <f t="shared" si="0"/>
        <v>10</v>
      </c>
      <c r="F705" s="35">
        <f t="shared" si="0"/>
        <v>10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10</v>
      </c>
      <c r="E707" s="35">
        <f t="shared" ref="E707:M707" si="1">IF(E3="NA","-",COUNTIF(E5:E704,"&gt;=" &amp;E706))</f>
        <v>10</v>
      </c>
      <c r="F707" s="35">
        <f t="shared" si="1"/>
        <v>10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A1:A4"/>
    <mergeCell ref="B1:B4"/>
    <mergeCell ref="C1:C2"/>
    <mergeCell ref="D1:M1"/>
    <mergeCell ref="B707:C707"/>
    <mergeCell ref="B708:C708"/>
    <mergeCell ref="B709:C709"/>
    <mergeCell ref="B705:C705"/>
    <mergeCell ref="B706:C706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zoomScaleSheetLayoutView="100" workbookViewId="0">
      <selection activeCell="B5" sqref="B5:B14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1417245</v>
      </c>
      <c r="C5" s="43" t="str">
        <f>'CIA-1-Component 1'!C5</f>
        <v>SUBHANKAR SUMAN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1417401</v>
      </c>
      <c r="C6" s="43" t="str">
        <f>'CIA-1-Component 1'!C6</f>
        <v>ASHISH JOHN JEYARAJ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1417410</v>
      </c>
      <c r="C7" s="43" t="str">
        <f>'CIA-1-Component 1'!C7</f>
        <v>SOWMYA PATEL N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1417413</v>
      </c>
      <c r="C8" s="43" t="str">
        <f>'CIA-1-Component 1'!C8</f>
        <v>RAJESH R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1417414</v>
      </c>
      <c r="C9" s="43" t="str">
        <f>'CIA-1-Component 1'!C9</f>
        <v>SHIVAKSHI SOOD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1417417</v>
      </c>
      <c r="C10" s="43" t="str">
        <f>'CIA-1-Component 1'!C10</f>
        <v>RAJESH RAJAMANI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1417419</v>
      </c>
      <c r="C11" s="43" t="str">
        <f>'CIA-1-Component 1'!C11</f>
        <v>ANJALI THAKUR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1417425</v>
      </c>
      <c r="C12" s="43" t="str">
        <f>'CIA-1-Component 1'!C12</f>
        <v>PRATIK JAIN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1417427</v>
      </c>
      <c r="C13" s="43" t="str">
        <f>'CIA-1-Component 1'!C13</f>
        <v>SIKHA PANDEY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1417428</v>
      </c>
      <c r="C14" s="43" t="str">
        <f>'CIA-1-Component 1'!C14</f>
        <v>GEETHIKA POLISETTY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zoomScaleSheetLayoutView="100" workbookViewId="0">
      <selection activeCell="D5" sqref="D5:G14"/>
    </sheetView>
  </sheetViews>
  <sheetFormatPr defaultRowHeight="14.5" x14ac:dyDescent="0.35"/>
  <cols>
    <col min="2" max="2" width="22.81640625" customWidth="1"/>
    <col min="3" max="3" width="38.54296875" customWidth="1"/>
    <col min="4" max="9" width="7.7265625" customWidth="1"/>
  </cols>
  <sheetData>
    <row r="1" spans="1:9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</row>
    <row r="2" spans="1:9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35">
      <c r="A4" s="96"/>
      <c r="B4" s="96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35">
      <c r="A5" s="38">
        <v>1</v>
      </c>
      <c r="B5" s="44">
        <f>'CIA-1-Component 1'!B5</f>
        <v>1417245</v>
      </c>
      <c r="C5" s="45" t="str">
        <f>'CIA-1-Component 1'!C5</f>
        <v>SUBHANKAR SUMAN</v>
      </c>
      <c r="D5" s="39">
        <v>10</v>
      </c>
      <c r="E5" s="39">
        <v>7</v>
      </c>
      <c r="F5" s="39">
        <v>4</v>
      </c>
      <c r="G5" s="39">
        <v>5</v>
      </c>
      <c r="H5" s="39"/>
      <c r="I5" s="39"/>
    </row>
    <row r="6" spans="1:9" x14ac:dyDescent="0.35">
      <c r="A6" s="38">
        <v>2</v>
      </c>
      <c r="B6" s="44">
        <f>'CIA-1-Component 1'!B6</f>
        <v>1417401</v>
      </c>
      <c r="C6" s="45" t="str">
        <f>'CIA-1-Component 1'!C6</f>
        <v>ASHISH JOHN JEYARAJ</v>
      </c>
      <c r="D6" s="39">
        <v>10</v>
      </c>
      <c r="E6" s="39">
        <v>7</v>
      </c>
      <c r="F6" s="39">
        <v>4</v>
      </c>
      <c r="G6" s="39">
        <v>5</v>
      </c>
      <c r="H6" s="39"/>
      <c r="I6" s="39"/>
    </row>
    <row r="7" spans="1:9" x14ac:dyDescent="0.35">
      <c r="A7" s="38">
        <v>3</v>
      </c>
      <c r="B7" s="44">
        <f>'CIA-1-Component 1'!B7</f>
        <v>1417410</v>
      </c>
      <c r="C7" s="45" t="str">
        <f>'CIA-1-Component 1'!C7</f>
        <v>SOWMYA PATEL N</v>
      </c>
      <c r="D7" s="39">
        <v>10</v>
      </c>
      <c r="E7" s="39">
        <v>7</v>
      </c>
      <c r="F7" s="39">
        <v>4</v>
      </c>
      <c r="G7" s="39">
        <v>5</v>
      </c>
      <c r="H7" s="39"/>
      <c r="I7" s="39"/>
    </row>
    <row r="8" spans="1:9" x14ac:dyDescent="0.35">
      <c r="A8" s="38">
        <v>4</v>
      </c>
      <c r="B8" s="44">
        <f>'CIA-1-Component 1'!B8</f>
        <v>1417413</v>
      </c>
      <c r="C8" s="45" t="str">
        <f>'CIA-1-Component 1'!C8</f>
        <v>RAJESH R</v>
      </c>
      <c r="D8" s="39">
        <v>10</v>
      </c>
      <c r="E8" s="39">
        <v>7</v>
      </c>
      <c r="F8" s="39">
        <v>3</v>
      </c>
      <c r="G8" s="39">
        <v>5</v>
      </c>
      <c r="H8" s="39"/>
      <c r="I8" s="39"/>
    </row>
    <row r="9" spans="1:9" x14ac:dyDescent="0.35">
      <c r="A9" s="38">
        <v>5</v>
      </c>
      <c r="B9" s="44">
        <f>'CIA-1-Component 1'!B9</f>
        <v>1417414</v>
      </c>
      <c r="C9" s="45" t="str">
        <f>'CIA-1-Component 1'!C9</f>
        <v>SHIVAKSHI SOOD</v>
      </c>
      <c r="D9" s="39">
        <v>10</v>
      </c>
      <c r="E9" s="39">
        <v>7</v>
      </c>
      <c r="F9" s="39">
        <v>4</v>
      </c>
      <c r="G9" s="39">
        <v>5</v>
      </c>
      <c r="H9" s="39"/>
      <c r="I9" s="39"/>
    </row>
    <row r="10" spans="1:9" x14ac:dyDescent="0.35">
      <c r="A10" s="38">
        <v>6</v>
      </c>
      <c r="B10" s="44">
        <f>'CIA-1-Component 1'!B10</f>
        <v>1417417</v>
      </c>
      <c r="C10" s="45" t="str">
        <f>'CIA-1-Component 1'!C10</f>
        <v>RAJESH RAJAMANI</v>
      </c>
      <c r="D10" s="39">
        <v>10</v>
      </c>
      <c r="E10" s="39">
        <v>8</v>
      </c>
      <c r="F10" s="39">
        <v>4</v>
      </c>
      <c r="G10" s="39">
        <v>5</v>
      </c>
      <c r="H10" s="39"/>
      <c r="I10" s="39"/>
    </row>
    <row r="11" spans="1:9" x14ac:dyDescent="0.35">
      <c r="A11" s="38">
        <v>7</v>
      </c>
      <c r="B11" s="44">
        <f>'CIA-1-Component 1'!B11</f>
        <v>1417419</v>
      </c>
      <c r="C11" s="45" t="str">
        <f>'CIA-1-Component 1'!C11</f>
        <v>ANJALI THAKUR</v>
      </c>
      <c r="D11" s="39">
        <v>10</v>
      </c>
      <c r="E11" s="39">
        <v>7</v>
      </c>
      <c r="F11" s="39">
        <v>3</v>
      </c>
      <c r="G11" s="39">
        <v>5</v>
      </c>
      <c r="H11" s="39"/>
      <c r="I11" s="39"/>
    </row>
    <row r="12" spans="1:9" x14ac:dyDescent="0.35">
      <c r="A12" s="38">
        <v>8</v>
      </c>
      <c r="B12" s="44">
        <f>'CIA-1-Component 1'!B12</f>
        <v>1417425</v>
      </c>
      <c r="C12" s="45" t="str">
        <f>'CIA-1-Component 1'!C12</f>
        <v>PRATIK JAIN</v>
      </c>
      <c r="D12" s="39">
        <v>10</v>
      </c>
      <c r="E12" s="39">
        <v>7</v>
      </c>
      <c r="F12" s="39">
        <v>3</v>
      </c>
      <c r="G12" s="39">
        <v>5</v>
      </c>
      <c r="H12" s="39"/>
      <c r="I12" s="39"/>
    </row>
    <row r="13" spans="1:9" x14ac:dyDescent="0.35">
      <c r="A13" s="38">
        <v>9</v>
      </c>
      <c r="B13" s="44">
        <f>'CIA-1-Component 1'!B13</f>
        <v>1417427</v>
      </c>
      <c r="C13" s="45" t="str">
        <f>'CIA-1-Component 1'!C13</f>
        <v>SIKHA PANDEY</v>
      </c>
      <c r="D13" s="39">
        <v>9</v>
      </c>
      <c r="E13" s="39">
        <v>7</v>
      </c>
      <c r="F13" s="39">
        <v>3</v>
      </c>
      <c r="G13" s="39">
        <v>5</v>
      </c>
      <c r="H13" s="39"/>
      <c r="I13" s="39"/>
    </row>
    <row r="14" spans="1:9" x14ac:dyDescent="0.35">
      <c r="A14" s="38">
        <v>10</v>
      </c>
      <c r="B14" s="44">
        <f>'CIA-1-Component 1'!B14</f>
        <v>1417428</v>
      </c>
      <c r="C14" s="45" t="str">
        <f>'CIA-1-Component 1'!C14</f>
        <v>GEETHIKA POLISETTY</v>
      </c>
      <c r="D14" s="39">
        <v>8</v>
      </c>
      <c r="E14" s="39">
        <v>8</v>
      </c>
      <c r="F14" s="39">
        <v>4</v>
      </c>
      <c r="G14" s="39">
        <v>4</v>
      </c>
      <c r="H14" s="39"/>
      <c r="I14" s="39"/>
    </row>
    <row r="15" spans="1:9" x14ac:dyDescent="0.35">
      <c r="A15" s="38">
        <v>11</v>
      </c>
      <c r="B15" s="44">
        <f>'CIA-1-Component 1'!B15</f>
        <v>0</v>
      </c>
      <c r="C15" s="45">
        <f>'CIA-1-Component 1'!C15</f>
        <v>0</v>
      </c>
      <c r="D15" s="39"/>
      <c r="E15" s="39"/>
      <c r="F15" s="39"/>
      <c r="G15" s="39"/>
      <c r="H15" s="39"/>
      <c r="I15" s="39"/>
    </row>
    <row r="16" spans="1:9" x14ac:dyDescent="0.35">
      <c r="A16" s="38">
        <v>12</v>
      </c>
      <c r="B16" s="44">
        <f>'CIA-1-Component 1'!B16</f>
        <v>0</v>
      </c>
      <c r="C16" s="45">
        <f>'CIA-1-Component 1'!C16</f>
        <v>0</v>
      </c>
      <c r="D16" s="39"/>
      <c r="E16" s="39"/>
      <c r="F16" s="39"/>
      <c r="G16" s="39"/>
      <c r="H16" s="39"/>
      <c r="I16" s="39"/>
    </row>
    <row r="17" spans="1:9" x14ac:dyDescent="0.35">
      <c r="A17" s="38">
        <v>13</v>
      </c>
      <c r="B17" s="44">
        <f>'CIA-1-Component 1'!B17</f>
        <v>0</v>
      </c>
      <c r="C17" s="45">
        <f>'CIA-1-Component 1'!C17</f>
        <v>0</v>
      </c>
      <c r="D17" s="39"/>
      <c r="E17" s="39"/>
      <c r="F17" s="39"/>
      <c r="G17" s="39"/>
      <c r="H17" s="39"/>
      <c r="I17" s="39"/>
    </row>
    <row r="18" spans="1:9" x14ac:dyDescent="0.35">
      <c r="A18" s="38">
        <v>14</v>
      </c>
      <c r="B18" s="44">
        <f>'CIA-1-Component 1'!B18</f>
        <v>0</v>
      </c>
      <c r="C18" s="45">
        <f>'CIA-1-Component 1'!C18</f>
        <v>0</v>
      </c>
      <c r="D18" s="39"/>
      <c r="E18" s="39"/>
      <c r="F18" s="39"/>
      <c r="G18" s="39"/>
      <c r="H18" s="39"/>
      <c r="I18" s="39"/>
    </row>
    <row r="19" spans="1:9" x14ac:dyDescent="0.35">
      <c r="A19" s="38">
        <v>15</v>
      </c>
      <c r="B19" s="44">
        <f>'CIA-1-Component 1'!B19</f>
        <v>0</v>
      </c>
      <c r="C19" s="45">
        <f>'CIA-1-Component 1'!C19</f>
        <v>0</v>
      </c>
      <c r="D19" s="39"/>
      <c r="E19" s="39"/>
      <c r="F19" s="39"/>
      <c r="G19" s="39"/>
      <c r="H19" s="39"/>
      <c r="I19" s="39"/>
    </row>
    <row r="20" spans="1:9" x14ac:dyDescent="0.35">
      <c r="A20" s="38">
        <v>16</v>
      </c>
      <c r="B20" s="44">
        <f>'CIA-1-Component 1'!B20</f>
        <v>0</v>
      </c>
      <c r="C20" s="45">
        <f>'CIA-1-Component 1'!C20</f>
        <v>0</v>
      </c>
      <c r="D20" s="39"/>
      <c r="E20" s="39"/>
      <c r="F20" s="39"/>
      <c r="G20" s="39"/>
      <c r="H20" s="39"/>
      <c r="I20" s="39"/>
    </row>
    <row r="21" spans="1:9" x14ac:dyDescent="0.35">
      <c r="A21" s="38">
        <v>17</v>
      </c>
      <c r="B21" s="44">
        <f>'CIA-1-Component 1'!B21</f>
        <v>0</v>
      </c>
      <c r="C21" s="45">
        <f>'CIA-1-Component 1'!C21</f>
        <v>0</v>
      </c>
      <c r="D21" s="39"/>
      <c r="E21" s="39"/>
      <c r="F21" s="39"/>
      <c r="G21" s="39"/>
      <c r="H21" s="39"/>
      <c r="I21" s="39"/>
    </row>
    <row r="22" spans="1:9" x14ac:dyDescent="0.35">
      <c r="A22" s="38">
        <v>18</v>
      </c>
      <c r="B22" s="44">
        <f>'CIA-1-Component 1'!B22</f>
        <v>0</v>
      </c>
      <c r="C22" s="45">
        <f>'CIA-1-Component 1'!C22</f>
        <v>0</v>
      </c>
      <c r="D22" s="39"/>
      <c r="E22" s="39"/>
      <c r="F22" s="39"/>
      <c r="G22" s="39"/>
      <c r="H22" s="39"/>
      <c r="I22" s="39"/>
    </row>
    <row r="23" spans="1:9" x14ac:dyDescent="0.35">
      <c r="A23" s="38">
        <v>19</v>
      </c>
      <c r="B23" s="44">
        <f>'CIA-1-Component 1'!B23</f>
        <v>0</v>
      </c>
      <c r="C23" s="45">
        <f>'CIA-1-Component 1'!C23</f>
        <v>0</v>
      </c>
      <c r="D23" s="39"/>
      <c r="E23" s="39"/>
      <c r="F23" s="39"/>
      <c r="G23" s="39"/>
      <c r="H23" s="39"/>
      <c r="I23" s="39"/>
    </row>
    <row r="24" spans="1:9" x14ac:dyDescent="0.35">
      <c r="A24" s="38">
        <v>20</v>
      </c>
      <c r="B24" s="44">
        <f>'CIA-1-Component 1'!B24</f>
        <v>0</v>
      </c>
      <c r="C24" s="45">
        <f>'CIA-1-Component 1'!C24</f>
        <v>0</v>
      </c>
      <c r="D24" s="39"/>
      <c r="E24" s="39"/>
      <c r="F24" s="39"/>
      <c r="G24" s="39"/>
      <c r="H24" s="39"/>
      <c r="I24" s="39"/>
    </row>
    <row r="25" spans="1:9" x14ac:dyDescent="0.35">
      <c r="A25" s="38">
        <v>21</v>
      </c>
      <c r="B25" s="44">
        <f>'CIA-1-Component 1'!B25</f>
        <v>0</v>
      </c>
      <c r="C25" s="45">
        <f>'CIA-1-Component 1'!C25</f>
        <v>0</v>
      </c>
      <c r="D25" s="39"/>
      <c r="E25" s="39"/>
      <c r="F25" s="39"/>
      <c r="G25" s="39"/>
      <c r="H25" s="39"/>
      <c r="I25" s="39"/>
    </row>
    <row r="26" spans="1:9" x14ac:dyDescent="0.35">
      <c r="A26" s="38">
        <v>22</v>
      </c>
      <c r="B26" s="44">
        <f>'CIA-1-Component 1'!B26</f>
        <v>0</v>
      </c>
      <c r="C26" s="45">
        <f>'CIA-1-Component 1'!C26</f>
        <v>0</v>
      </c>
      <c r="D26" s="39"/>
      <c r="E26" s="39"/>
      <c r="F26" s="39"/>
      <c r="G26" s="39"/>
      <c r="H26" s="39"/>
      <c r="I26" s="39"/>
    </row>
    <row r="27" spans="1:9" x14ac:dyDescent="0.35">
      <c r="A27" s="38">
        <v>23</v>
      </c>
      <c r="B27" s="44">
        <f>'CIA-1-Component 1'!B27</f>
        <v>0</v>
      </c>
      <c r="C27" s="45">
        <f>'CIA-1-Component 1'!C27</f>
        <v>0</v>
      </c>
      <c r="D27" s="39"/>
      <c r="E27" s="39"/>
      <c r="F27" s="39"/>
      <c r="G27" s="39"/>
      <c r="H27" s="39"/>
      <c r="I27" s="39"/>
    </row>
    <row r="28" spans="1:9" x14ac:dyDescent="0.35">
      <c r="A28" s="38">
        <v>24</v>
      </c>
      <c r="B28" s="44">
        <f>'CIA-1-Component 1'!B28</f>
        <v>0</v>
      </c>
      <c r="C28" s="45">
        <f>'CIA-1-Component 1'!C28</f>
        <v>0</v>
      </c>
      <c r="D28" s="39"/>
      <c r="E28" s="39"/>
      <c r="F28" s="39"/>
      <c r="G28" s="39"/>
      <c r="H28" s="39"/>
      <c r="I28" s="39"/>
    </row>
    <row r="29" spans="1:9" x14ac:dyDescent="0.35">
      <c r="A29" s="38">
        <v>25</v>
      </c>
      <c r="B29" s="44">
        <f>'CIA-1-Component 1'!B29</f>
        <v>0</v>
      </c>
      <c r="C29" s="45">
        <f>'CIA-1-Component 1'!C29</f>
        <v>0</v>
      </c>
      <c r="D29" s="39"/>
      <c r="E29" s="39"/>
      <c r="F29" s="39"/>
      <c r="G29" s="39"/>
      <c r="H29" s="39"/>
      <c r="I29" s="39"/>
    </row>
    <row r="30" spans="1:9" x14ac:dyDescent="0.35">
      <c r="A30" s="38">
        <v>26</v>
      </c>
      <c r="B30" s="44">
        <f>'CIA-1-Component 1'!B30</f>
        <v>0</v>
      </c>
      <c r="C30" s="45">
        <f>'CIA-1-Component 1'!C30</f>
        <v>0</v>
      </c>
      <c r="D30" s="39"/>
      <c r="E30" s="39"/>
      <c r="F30" s="39"/>
      <c r="G30" s="39"/>
      <c r="H30" s="39"/>
      <c r="I30" s="39"/>
    </row>
    <row r="31" spans="1:9" x14ac:dyDescent="0.35">
      <c r="A31" s="38">
        <v>27</v>
      </c>
      <c r="B31" s="44">
        <f>'CIA-1-Component 1'!B31</f>
        <v>0</v>
      </c>
      <c r="C31" s="45">
        <f>'CIA-1-Component 1'!C31</f>
        <v>0</v>
      </c>
      <c r="D31" s="39"/>
      <c r="E31" s="39"/>
      <c r="F31" s="39"/>
      <c r="G31" s="39"/>
      <c r="H31" s="39"/>
      <c r="I31" s="39"/>
    </row>
    <row r="32" spans="1:9" x14ac:dyDescent="0.3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3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3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3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3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3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3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3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3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3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3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3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3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3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3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3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3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3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3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3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3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3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3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3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3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3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3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3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3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3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3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3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3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3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3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3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3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3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3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3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3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3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3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3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3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3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3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3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3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3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3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3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3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3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3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3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3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3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3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3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3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3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3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3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3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3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3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3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3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3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3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3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3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3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3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3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3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3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3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3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3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3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3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3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3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3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3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3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3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3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3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3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3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3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3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3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3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3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3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3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3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3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3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3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3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3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3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3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3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3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3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3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3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3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3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3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3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3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3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3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3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3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3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3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3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3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3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3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3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3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3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3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3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3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3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3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3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3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3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3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3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3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3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3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3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3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3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3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3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3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3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3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3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3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3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3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3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3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3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3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3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3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3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3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3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3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3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3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3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3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3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3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3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3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3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3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3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3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3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3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3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3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3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3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3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3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3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3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3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3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3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3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3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3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3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3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3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3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3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3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3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3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3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3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3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3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3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3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3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3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3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3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3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3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3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3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3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3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3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3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3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3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3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3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3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3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3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3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3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3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3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3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3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3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3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3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3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3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3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3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3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3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3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3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3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3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3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3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3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3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3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3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3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3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3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3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3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3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3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3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3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3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3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3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3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3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3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3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3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3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3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3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3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3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3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3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3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3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3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3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3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3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3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3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3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3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3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3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3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3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3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3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3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3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3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3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3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3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3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3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3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3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3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3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3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3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3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3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3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3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3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3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3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3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3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3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3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3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3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3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3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3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3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3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3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3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3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3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3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3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3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3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3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3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3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3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3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3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3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3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3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3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3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3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3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3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3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3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3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3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3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3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3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3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3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3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3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3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3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3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3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3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3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3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3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3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3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3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3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3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3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3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3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3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3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3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3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3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3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3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3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3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3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3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3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3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3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3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3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3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3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3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3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3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3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3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3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3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3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3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3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3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3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3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3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3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3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3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3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3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3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3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3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3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3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3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3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3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3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3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3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3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3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3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3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3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3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3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3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3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3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3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3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3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3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3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3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3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3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3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3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3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3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3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3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3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3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3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3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3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3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3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3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3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3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3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3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3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3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3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3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3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3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3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3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3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3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3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3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3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3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3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3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3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3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3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3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3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3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3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3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3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3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3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3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3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3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3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3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3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3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3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3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3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3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3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3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3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3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3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3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3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3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3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3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3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3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3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3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3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3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3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3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3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3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3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3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3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3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3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3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3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3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3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3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3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3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3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3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3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3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3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3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3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3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3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3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3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3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3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3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3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3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3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3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3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3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3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3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3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3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3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3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3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3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3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3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3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3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3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3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3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3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3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3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3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3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3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3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3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3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3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3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3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3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3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3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3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3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3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3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3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3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3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3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3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3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3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3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3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3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3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3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3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3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3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3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3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3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3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3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3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3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3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3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3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3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3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3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3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3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3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3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3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3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3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3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3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3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3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3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3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3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3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3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3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3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3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3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3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3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3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3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3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3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3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3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3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3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3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3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3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3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3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3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3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3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3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3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3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3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3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3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3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3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3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3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3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3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3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3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3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3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3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3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3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3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3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3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3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3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3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3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x14ac:dyDescent="0.35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10</v>
      </c>
      <c r="E705" s="35">
        <f t="shared" ref="E705:I705" si="0">IF(E3="NA","-",COUNTIFS(E5:E704,"&lt;&gt;NW",E5:E704,"&lt;&gt;AB",E5:E704,"&lt;&gt;NA",E5:E704,"&lt;&gt;"))</f>
        <v>10</v>
      </c>
      <c r="F705" s="35">
        <f t="shared" si="0"/>
        <v>10</v>
      </c>
      <c r="G705" s="35">
        <f t="shared" si="0"/>
        <v>10</v>
      </c>
      <c r="H705" s="35">
        <f t="shared" si="0"/>
        <v>0</v>
      </c>
      <c r="I705" s="35">
        <f t="shared" si="0"/>
        <v>0</v>
      </c>
    </row>
    <row r="706" spans="1:9" x14ac:dyDescent="0.35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35">
      <c r="A707" s="41"/>
      <c r="B707" s="99" t="s">
        <v>61</v>
      </c>
      <c r="C707" s="100"/>
      <c r="D707" s="35">
        <f>IF(D3="NA","-",COUNTIF(D5:D704,"&gt;=" &amp;D706))</f>
        <v>10</v>
      </c>
      <c r="E707" s="35">
        <f t="shared" ref="E707:I707" si="1">IF(E3="NA","-",COUNTIF(E5:E704,"&gt;=" &amp;E706))</f>
        <v>10</v>
      </c>
      <c r="F707" s="35">
        <f t="shared" si="1"/>
        <v>10</v>
      </c>
      <c r="G707" s="35">
        <f t="shared" si="1"/>
        <v>10</v>
      </c>
      <c r="H707" s="35">
        <f t="shared" si="1"/>
        <v>0</v>
      </c>
      <c r="I707" s="35">
        <f t="shared" si="1"/>
        <v>0</v>
      </c>
    </row>
    <row r="708" spans="1:9" x14ac:dyDescent="0.35">
      <c r="A708" s="41"/>
      <c r="B708" s="99" t="s">
        <v>64</v>
      </c>
      <c r="C708" s="100"/>
      <c r="D708" s="42">
        <f>IFERROR(IF(D3="NA","-",(D707/D705)*100),"-")</f>
        <v>100</v>
      </c>
      <c r="E708" s="42">
        <f t="shared" ref="E708:I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 t="str">
        <f t="shared" si="2"/>
        <v>-</v>
      </c>
      <c r="I708" s="42" t="str">
        <f t="shared" si="2"/>
        <v>-</v>
      </c>
    </row>
    <row r="709" spans="1:9" x14ac:dyDescent="0.3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H12" sqref="H12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1417245</v>
      </c>
      <c r="C5" s="43" t="str">
        <f>'CIA-1-Component 1'!C5</f>
        <v>SUBHANKAR SUMAN</v>
      </c>
      <c r="D5" s="39">
        <v>8</v>
      </c>
      <c r="E5" s="39">
        <v>8</v>
      </c>
      <c r="F5" s="39">
        <v>8</v>
      </c>
      <c r="G5" s="39">
        <v>9</v>
      </c>
      <c r="H5" s="39">
        <v>9</v>
      </c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1417401</v>
      </c>
      <c r="C6" s="43" t="str">
        <f>'CIA-1-Component 1'!C6</f>
        <v>ASHISH JOHN JEYARAJ</v>
      </c>
      <c r="D6" s="39">
        <v>9</v>
      </c>
      <c r="E6" s="39">
        <v>9</v>
      </c>
      <c r="F6" s="39">
        <v>9</v>
      </c>
      <c r="G6" s="39">
        <v>9</v>
      </c>
      <c r="H6" s="39">
        <v>7</v>
      </c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1417410</v>
      </c>
      <c r="C7" s="43" t="str">
        <f>'CIA-1-Component 1'!C7</f>
        <v>SOWMYA PATEL N</v>
      </c>
      <c r="D7" s="39">
        <v>9</v>
      </c>
      <c r="E7" s="39">
        <v>9</v>
      </c>
      <c r="F7" s="39">
        <v>9</v>
      </c>
      <c r="G7" s="39">
        <v>9</v>
      </c>
      <c r="H7" s="39">
        <v>9</v>
      </c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1417413</v>
      </c>
      <c r="C8" s="43" t="str">
        <f>'CIA-1-Component 1'!C8</f>
        <v>RAJESH R</v>
      </c>
      <c r="D8" s="39">
        <v>9</v>
      </c>
      <c r="E8" s="39">
        <v>9</v>
      </c>
      <c r="F8" s="39">
        <v>9</v>
      </c>
      <c r="G8" s="39">
        <v>9</v>
      </c>
      <c r="H8" s="39">
        <v>7</v>
      </c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1417414</v>
      </c>
      <c r="C9" s="43" t="str">
        <f>'CIA-1-Component 1'!C9</f>
        <v>SHIVAKSHI SOOD</v>
      </c>
      <c r="D9" s="39">
        <v>8</v>
      </c>
      <c r="E9" s="39">
        <v>8</v>
      </c>
      <c r="F9" s="39">
        <v>8</v>
      </c>
      <c r="G9" s="39">
        <v>8</v>
      </c>
      <c r="H9" s="39">
        <v>10</v>
      </c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1417417</v>
      </c>
      <c r="C10" s="43" t="str">
        <f>'CIA-1-Component 1'!C10</f>
        <v>RAJESH RAJAMANI</v>
      </c>
      <c r="D10" s="39">
        <v>9</v>
      </c>
      <c r="E10" s="39">
        <v>9</v>
      </c>
      <c r="F10" s="39">
        <v>9</v>
      </c>
      <c r="G10" s="39">
        <v>9</v>
      </c>
      <c r="H10" s="39">
        <v>9</v>
      </c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1417419</v>
      </c>
      <c r="C11" s="43" t="str">
        <f>'CIA-1-Component 1'!C11</f>
        <v>ANJALI THAKUR</v>
      </c>
      <c r="D11" s="39">
        <v>9</v>
      </c>
      <c r="E11" s="39">
        <v>9</v>
      </c>
      <c r="F11" s="39">
        <v>9</v>
      </c>
      <c r="G11" s="39">
        <v>9</v>
      </c>
      <c r="H11" s="39">
        <v>6</v>
      </c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1417425</v>
      </c>
      <c r="C12" s="43" t="str">
        <f>'CIA-1-Component 1'!C12</f>
        <v>PRATIK JAIN</v>
      </c>
      <c r="D12" s="39">
        <v>9</v>
      </c>
      <c r="E12" s="39">
        <v>9</v>
      </c>
      <c r="F12" s="39">
        <v>9</v>
      </c>
      <c r="G12" s="39">
        <v>9</v>
      </c>
      <c r="H12" s="39">
        <v>7</v>
      </c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1417427</v>
      </c>
      <c r="C13" s="43" t="str">
        <f>'CIA-1-Component 1'!C13</f>
        <v>SIKHA PANDEY</v>
      </c>
      <c r="D13" s="39">
        <v>8</v>
      </c>
      <c r="E13" s="39">
        <v>8</v>
      </c>
      <c r="F13" s="39">
        <v>8</v>
      </c>
      <c r="G13" s="39">
        <v>8</v>
      </c>
      <c r="H13" s="39">
        <v>9</v>
      </c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1417428</v>
      </c>
      <c r="C14" s="43" t="str">
        <f>'CIA-1-Component 1'!C14</f>
        <v>GEETHIKA POLISETTY</v>
      </c>
      <c r="D14" s="39">
        <v>9</v>
      </c>
      <c r="E14" s="39">
        <v>9</v>
      </c>
      <c r="F14" s="39">
        <v>9</v>
      </c>
      <c r="G14" s="39">
        <v>9</v>
      </c>
      <c r="H14" s="39">
        <v>5</v>
      </c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10</v>
      </c>
      <c r="E705" s="35">
        <f t="shared" ref="E705:M705" si="0">IF(E3="NA","-",COUNTIFS(E5:E704,"&lt;&gt;NW",E5:E704,"&lt;&gt;AB",E5:E704,"&lt;&gt;NA",E5:E704,"&lt;&gt;"))</f>
        <v>10</v>
      </c>
      <c r="F705" s="35">
        <f t="shared" si="0"/>
        <v>10</v>
      </c>
      <c r="G705" s="35">
        <f t="shared" si="0"/>
        <v>10</v>
      </c>
      <c r="H705" s="35">
        <f t="shared" si="0"/>
        <v>10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10</v>
      </c>
      <c r="E707" s="35">
        <f t="shared" ref="E707:M707" si="1">IF(E3="NA","-",COUNTIF(E5:E704,"&gt;=" &amp;E706))</f>
        <v>10</v>
      </c>
      <c r="F707" s="35">
        <f t="shared" si="1"/>
        <v>10</v>
      </c>
      <c r="G707" s="35">
        <f t="shared" si="1"/>
        <v>10</v>
      </c>
      <c r="H707" s="35">
        <f t="shared" si="1"/>
        <v>9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>
        <f t="shared" si="2"/>
        <v>90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1417245</v>
      </c>
      <c r="C5" s="43" t="str">
        <f>'CIA-1-Component 1'!C5</f>
        <v>SUBHANKAR SUMAN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1417401</v>
      </c>
      <c r="C6" s="43" t="str">
        <f>'CIA-1-Component 1'!C6</f>
        <v>ASHISH JOHN JEYARAJ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1417410</v>
      </c>
      <c r="C7" s="43" t="str">
        <f>'CIA-1-Component 1'!C7</f>
        <v>SOWMYA PATEL N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1417413</v>
      </c>
      <c r="C8" s="43" t="str">
        <f>'CIA-1-Component 1'!C8</f>
        <v>RAJESH R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1417414</v>
      </c>
      <c r="C9" s="43" t="str">
        <f>'CIA-1-Component 1'!C9</f>
        <v>SHIVAKSHI SOOD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1417417</v>
      </c>
      <c r="C10" s="43" t="str">
        <f>'CIA-1-Component 1'!C10</f>
        <v>RAJESH RAJAMANI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1417419</v>
      </c>
      <c r="C11" s="43" t="str">
        <f>'CIA-1-Component 1'!C11</f>
        <v>ANJALI THAKUR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1417425</v>
      </c>
      <c r="C12" s="43" t="str">
        <f>'CIA-1-Component 1'!C12</f>
        <v>PRATIK JAIN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1417427</v>
      </c>
      <c r="C13" s="43" t="str">
        <f>'CIA-1-Component 1'!C13</f>
        <v>SIKHA PANDEY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1417428</v>
      </c>
      <c r="C14" s="43" t="str">
        <f>'CIA-1-Component 1'!C14</f>
        <v>GEETHIKA POLISETTY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4.5" x14ac:dyDescent="0.35"/>
  <cols>
    <col min="2" max="2" width="17.7265625" customWidth="1"/>
    <col min="3" max="3" width="38.54296875" customWidth="1"/>
    <col min="4" max="39" width="7.7265625" customWidth="1"/>
  </cols>
  <sheetData>
    <row r="1" spans="1:39" ht="15" customHeight="1" x14ac:dyDescent="0.35">
      <c r="A1" s="106" t="s">
        <v>0</v>
      </c>
      <c r="B1" s="109" t="s">
        <v>1</v>
      </c>
      <c r="C1" s="109" t="s">
        <v>15</v>
      </c>
      <c r="D1" s="103" t="s">
        <v>101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9" t="s">
        <v>114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3" t="s">
        <v>91</v>
      </c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5"/>
    </row>
    <row r="2" spans="1:39" ht="30" customHeight="1" x14ac:dyDescent="0.35">
      <c r="A2" s="107"/>
      <c r="B2" s="96"/>
      <c r="C2" s="96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35">
      <c r="A3" s="107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" thickBot="1" x14ac:dyDescent="0.4">
      <c r="A4" s="108"/>
      <c r="B4" s="110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35">
      <c r="A5" s="48">
        <v>1</v>
      </c>
      <c r="B5" s="48">
        <f>'CIA-1-Component 1'!B5</f>
        <v>1417245</v>
      </c>
      <c r="C5" s="49" t="str">
        <f>'CIA-1-Component 1'!C5</f>
        <v>SUBHANKAR SUMAN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35">
      <c r="A6" s="38">
        <v>2</v>
      </c>
      <c r="B6" s="48">
        <f>'CIA-1-Component 1'!B6</f>
        <v>1417401</v>
      </c>
      <c r="C6" s="49" t="str">
        <f>'CIA-1-Component 1'!C6</f>
        <v>ASHISH JOHN JEYARAJ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5">
      <c r="A7" s="38">
        <v>3</v>
      </c>
      <c r="B7" s="48">
        <f>'CIA-1-Component 1'!B7</f>
        <v>1417410</v>
      </c>
      <c r="C7" s="49" t="str">
        <f>'CIA-1-Component 1'!C7</f>
        <v>SOWMYA PATEL N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35">
      <c r="A8" s="38">
        <v>4</v>
      </c>
      <c r="B8" s="48">
        <f>'CIA-1-Component 1'!B8</f>
        <v>1417413</v>
      </c>
      <c r="C8" s="49" t="str">
        <f>'CIA-1-Component 1'!C8</f>
        <v>RAJESH R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5">
      <c r="A9" s="38">
        <v>5</v>
      </c>
      <c r="B9" s="48">
        <f>'CIA-1-Component 1'!B9</f>
        <v>1417414</v>
      </c>
      <c r="C9" s="49" t="str">
        <f>'CIA-1-Component 1'!C9</f>
        <v>SHIVAKSHI SOOD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35">
      <c r="A10" s="38">
        <v>6</v>
      </c>
      <c r="B10" s="48">
        <f>'CIA-1-Component 1'!B10</f>
        <v>1417417</v>
      </c>
      <c r="C10" s="49" t="str">
        <f>'CIA-1-Component 1'!C10</f>
        <v>RAJESH RAJAMANI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35">
      <c r="A11" s="38">
        <v>7</v>
      </c>
      <c r="B11" s="48">
        <f>'CIA-1-Component 1'!B11</f>
        <v>1417419</v>
      </c>
      <c r="C11" s="49" t="str">
        <f>'CIA-1-Component 1'!C11</f>
        <v>ANJALI THAKUR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35">
      <c r="A12" s="48">
        <v>8</v>
      </c>
      <c r="B12" s="48">
        <f>'CIA-1-Component 1'!B12</f>
        <v>1417425</v>
      </c>
      <c r="C12" s="49" t="str">
        <f>'CIA-1-Component 1'!C12</f>
        <v>PRATIK JAIN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35">
      <c r="A13" s="38">
        <v>9</v>
      </c>
      <c r="B13" s="48">
        <f>'CIA-1-Component 1'!B13</f>
        <v>1417427</v>
      </c>
      <c r="C13" s="49" t="str">
        <f>'CIA-1-Component 1'!C13</f>
        <v>SIKHA PANDEY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35">
      <c r="A14" s="38">
        <v>10</v>
      </c>
      <c r="B14" s="48">
        <f>'CIA-1-Component 1'!B14</f>
        <v>1417428</v>
      </c>
      <c r="C14" s="49" t="str">
        <f>'CIA-1-Component 1'!C14</f>
        <v>GEETHIKA POLISETTY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5">
      <c r="A15" s="38">
        <v>11</v>
      </c>
      <c r="B15" s="48">
        <f>'CIA-1-Component 1'!B15</f>
        <v>0</v>
      </c>
      <c r="C15" s="49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35">
      <c r="A16" s="38">
        <v>12</v>
      </c>
      <c r="B16" s="48">
        <f>'CIA-1-Component 1'!B16</f>
        <v>0</v>
      </c>
      <c r="C16" s="49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5">
      <c r="A17" s="38">
        <v>13</v>
      </c>
      <c r="B17" s="48">
        <f>'CIA-1-Component 1'!B17</f>
        <v>0</v>
      </c>
      <c r="C17" s="49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35">
      <c r="A18" s="38">
        <v>14</v>
      </c>
      <c r="B18" s="48">
        <f>'CIA-1-Component 1'!B18</f>
        <v>0</v>
      </c>
      <c r="C18" s="49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5">
      <c r="A19" s="48">
        <v>15</v>
      </c>
      <c r="B19" s="48">
        <f>'CIA-1-Component 1'!B19</f>
        <v>0</v>
      </c>
      <c r="C19" s="49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35">
      <c r="A20" s="38">
        <v>16</v>
      </c>
      <c r="B20" s="48">
        <f>'CIA-1-Component 1'!B20</f>
        <v>0</v>
      </c>
      <c r="C20" s="49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35">
      <c r="A21" s="38">
        <v>17</v>
      </c>
      <c r="B21" s="48">
        <f>'CIA-1-Component 1'!B21</f>
        <v>0</v>
      </c>
      <c r="C21" s="49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35">
      <c r="A22" s="38">
        <v>18</v>
      </c>
      <c r="B22" s="48">
        <f>'CIA-1-Component 1'!B22</f>
        <v>0</v>
      </c>
      <c r="C22" s="49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35">
      <c r="A23" s="38">
        <v>19</v>
      </c>
      <c r="B23" s="48">
        <f>'CIA-1-Component 1'!B23</f>
        <v>0</v>
      </c>
      <c r="C23" s="49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35">
      <c r="A24" s="38">
        <v>20</v>
      </c>
      <c r="B24" s="48">
        <f>'CIA-1-Component 1'!B24</f>
        <v>0</v>
      </c>
      <c r="C24" s="49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5">
      <c r="A25" s="38">
        <v>21</v>
      </c>
      <c r="B25" s="48">
        <f>'CIA-1-Component 1'!B25</f>
        <v>0</v>
      </c>
      <c r="C25" s="49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35">
      <c r="A26" s="48">
        <v>22</v>
      </c>
      <c r="B26" s="48">
        <f>'CIA-1-Component 1'!B26</f>
        <v>0</v>
      </c>
      <c r="C26" s="49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5">
      <c r="A27" s="38">
        <v>23</v>
      </c>
      <c r="B27" s="48">
        <f>'CIA-1-Component 1'!B27</f>
        <v>0</v>
      </c>
      <c r="C27" s="49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35">
      <c r="A28" s="38">
        <v>24</v>
      </c>
      <c r="B28" s="48">
        <f>'CIA-1-Component 1'!B28</f>
        <v>0</v>
      </c>
      <c r="C28" s="49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5">
      <c r="A29" s="38">
        <v>25</v>
      </c>
      <c r="B29" s="48">
        <f>'CIA-1-Component 1'!B29</f>
        <v>0</v>
      </c>
      <c r="C29" s="49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35">
      <c r="A30" s="38">
        <v>26</v>
      </c>
      <c r="B30" s="48">
        <f>'CIA-1-Component 1'!B30</f>
        <v>0</v>
      </c>
      <c r="C30" s="49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35">
      <c r="A31" s="38">
        <v>27</v>
      </c>
      <c r="B31" s="48">
        <f>'CIA-1-Component 1'!B31</f>
        <v>0</v>
      </c>
      <c r="C31" s="49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3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3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3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3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3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3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3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3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3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3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3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3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3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3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3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3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3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3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3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3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3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3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3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3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3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3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3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3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3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3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3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3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3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3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3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3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3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3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3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3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3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3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3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3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3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3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3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3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3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3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3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3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3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3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3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3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3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3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3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3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3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3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3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3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3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3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3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3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3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3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3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3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3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3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3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3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3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3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3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3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3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3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3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3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3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3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3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3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3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3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3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3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3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3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3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3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3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3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3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3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3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3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3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3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3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3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3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3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3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3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3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3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3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3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3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3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3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3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3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3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3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3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3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3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3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3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3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3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3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3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3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3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3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3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3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3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3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3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3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3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3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3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3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3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3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3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3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3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3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3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3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3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3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3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3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3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3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3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3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3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3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3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3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3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3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3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3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3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3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3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3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3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3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3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3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3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3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3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3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3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3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3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3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3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3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3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3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3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3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3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3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3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3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3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3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3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3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3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3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3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3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3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3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3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3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3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3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3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3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3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3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3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3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3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3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3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3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3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3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3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3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3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3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3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3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3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3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3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3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3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3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3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3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3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3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3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3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3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3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3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3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3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3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3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3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3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3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3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3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3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3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3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3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3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3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3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3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3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3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3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3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3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3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3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3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3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3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3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3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3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3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3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3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3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3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3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3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3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3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3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3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3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3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3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3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3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3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3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3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3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3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3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3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3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3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3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3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3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3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3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3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3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3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3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3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3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3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3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3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3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3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3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3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3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3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3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3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3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3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3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3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3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3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3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3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3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3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3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3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3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3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3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3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3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3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3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3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3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3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3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3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3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3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3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3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3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3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3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3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3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3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3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3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3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3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3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3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3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3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3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3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3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3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3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3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3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3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3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3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3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3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3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3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3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3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3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3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3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3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3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3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3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3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3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3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3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3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3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3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3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3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3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3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3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3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3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3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3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3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3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3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3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3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3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3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3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3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3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3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3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3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3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3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3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3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3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3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3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3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3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3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3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3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3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3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3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3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3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3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3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3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3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3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3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3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3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3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3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3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3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3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3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3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3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3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3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3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3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3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3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3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3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3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3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3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3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3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3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3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3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3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3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3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3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3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3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3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3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3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3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3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3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3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3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3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3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3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3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3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3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3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3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3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3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3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3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3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3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3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3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3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3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3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3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3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3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3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3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3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3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3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3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3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3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3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3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3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3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3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3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3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3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3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3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3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3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3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3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3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3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3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3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3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3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3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3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3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3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3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3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3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3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3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3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3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3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3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3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3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3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3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3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3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3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3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3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3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3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3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3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3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3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3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3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3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3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3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3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3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3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3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3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3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3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3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3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3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3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3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3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3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3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3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3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3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3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3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3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3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3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3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3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3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3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3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3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3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3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3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3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3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3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3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3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3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3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3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3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3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3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3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3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3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3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3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3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3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3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3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3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3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3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3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3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3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3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3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3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3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3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3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3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3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3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3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3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3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3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3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3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3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3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3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3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3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3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3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3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3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3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3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3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3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3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3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3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3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3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3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3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3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3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3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3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3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3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3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3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3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3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3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3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3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3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3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3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3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3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3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3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3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A1:A4"/>
    <mergeCell ref="B1:B4"/>
    <mergeCell ref="C1:C2"/>
    <mergeCell ref="AB1:AM1"/>
    <mergeCell ref="P1:AA1"/>
    <mergeCell ref="B708:C708"/>
    <mergeCell ref="B709:C709"/>
    <mergeCell ref="D1:O1"/>
    <mergeCell ref="B705:C705"/>
    <mergeCell ref="B706:C706"/>
    <mergeCell ref="B707:C70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C17" sqref="C17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111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35">
      <c r="A3" s="96"/>
      <c r="B3" s="96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35">
      <c r="A4" s="96"/>
      <c r="B4" s="96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x14ac:dyDescent="0.35">
      <c r="A5" s="38">
        <v>1</v>
      </c>
      <c r="B5" s="38">
        <f>'CIA-1-Component 1'!B5</f>
        <v>1417245</v>
      </c>
      <c r="C5" s="43" t="str">
        <f>'CIA-1-Component 1'!C5</f>
        <v>SUBHANKAR SUMAN</v>
      </c>
      <c r="D5" s="39">
        <v>15</v>
      </c>
      <c r="E5" s="39"/>
      <c r="F5" s="39">
        <v>15</v>
      </c>
      <c r="G5" s="39"/>
      <c r="H5" s="39">
        <v>15</v>
      </c>
      <c r="I5" s="39"/>
      <c r="J5" s="39">
        <v>15</v>
      </c>
      <c r="K5" s="39"/>
      <c r="L5" s="39">
        <v>17</v>
      </c>
      <c r="M5" s="39">
        <v>77</v>
      </c>
    </row>
    <row r="6" spans="1:13" x14ac:dyDescent="0.35">
      <c r="A6" s="38">
        <v>2</v>
      </c>
      <c r="B6" s="38">
        <f>'CIA-1-Component 1'!B6</f>
        <v>1417401</v>
      </c>
      <c r="C6" s="43" t="str">
        <f>'CIA-1-Component 1'!C6</f>
        <v>ASHISH JOHN JEYARAJ</v>
      </c>
      <c r="D6" s="39">
        <v>18</v>
      </c>
      <c r="E6" s="39"/>
      <c r="F6" s="39">
        <v>18</v>
      </c>
      <c r="G6" s="39"/>
      <c r="H6" s="39">
        <v>18</v>
      </c>
      <c r="I6" s="39"/>
      <c r="J6" s="39">
        <v>18</v>
      </c>
      <c r="K6" s="39"/>
      <c r="L6" s="39">
        <v>16</v>
      </c>
      <c r="M6" s="18">
        <v>88</v>
      </c>
    </row>
    <row r="7" spans="1:13" x14ac:dyDescent="0.35">
      <c r="A7" s="38">
        <v>3</v>
      </c>
      <c r="B7" s="38">
        <f>'CIA-1-Component 1'!B7</f>
        <v>1417410</v>
      </c>
      <c r="C7" s="43" t="str">
        <f>'CIA-1-Component 1'!C7</f>
        <v>SOWMYA PATEL N</v>
      </c>
      <c r="D7" s="39">
        <v>18</v>
      </c>
      <c r="E7" s="39"/>
      <c r="F7" s="39">
        <v>18</v>
      </c>
      <c r="G7" s="39"/>
      <c r="H7" s="39">
        <v>18</v>
      </c>
      <c r="I7" s="39"/>
      <c r="J7" s="39">
        <v>18</v>
      </c>
      <c r="K7" s="18"/>
      <c r="L7" s="18">
        <v>11</v>
      </c>
      <c r="M7" s="18">
        <v>83</v>
      </c>
    </row>
    <row r="8" spans="1:13" x14ac:dyDescent="0.35">
      <c r="A8" s="38">
        <v>4</v>
      </c>
      <c r="B8" s="38">
        <f>'CIA-1-Component 1'!B8</f>
        <v>1417413</v>
      </c>
      <c r="C8" s="43" t="str">
        <f>'CIA-1-Component 1'!C8</f>
        <v>RAJESH R</v>
      </c>
      <c r="D8" s="39">
        <v>18</v>
      </c>
      <c r="E8" s="39"/>
      <c r="F8" s="39">
        <v>18</v>
      </c>
      <c r="G8" s="39"/>
      <c r="H8" s="39">
        <v>18</v>
      </c>
      <c r="I8" s="39"/>
      <c r="J8" s="39">
        <v>18</v>
      </c>
      <c r="K8" s="18"/>
      <c r="L8" s="18">
        <v>16</v>
      </c>
      <c r="M8" s="18">
        <v>88</v>
      </c>
    </row>
    <row r="9" spans="1:13" x14ac:dyDescent="0.35">
      <c r="A9" s="38">
        <v>5</v>
      </c>
      <c r="B9" s="38">
        <f>'CIA-1-Component 1'!B9</f>
        <v>1417414</v>
      </c>
      <c r="C9" s="43" t="str">
        <f>'CIA-1-Component 1'!C9</f>
        <v>SHIVAKSHI SOOD</v>
      </c>
      <c r="D9" s="39">
        <v>15</v>
      </c>
      <c r="E9" s="39"/>
      <c r="F9" s="39">
        <v>15</v>
      </c>
      <c r="G9" s="39"/>
      <c r="H9" s="39">
        <v>15</v>
      </c>
      <c r="I9" s="39"/>
      <c r="J9" s="39">
        <v>15</v>
      </c>
      <c r="K9" s="18"/>
      <c r="L9" s="18">
        <v>15</v>
      </c>
      <c r="M9" s="18">
        <v>75</v>
      </c>
    </row>
    <row r="10" spans="1:13" x14ac:dyDescent="0.35">
      <c r="A10" s="38">
        <v>6</v>
      </c>
      <c r="B10" s="38">
        <f>'CIA-1-Component 1'!B10</f>
        <v>1417417</v>
      </c>
      <c r="C10" s="43" t="str">
        <f>'CIA-1-Component 1'!C10</f>
        <v>RAJESH RAJAMANI</v>
      </c>
      <c r="D10" s="39">
        <v>18</v>
      </c>
      <c r="E10" s="39"/>
      <c r="F10" s="39">
        <v>18</v>
      </c>
      <c r="G10" s="39"/>
      <c r="H10" s="39">
        <v>18</v>
      </c>
      <c r="I10" s="39"/>
      <c r="J10" s="39">
        <v>18</v>
      </c>
      <c r="K10" s="18"/>
      <c r="L10" s="18">
        <v>18</v>
      </c>
      <c r="M10" s="18">
        <v>90</v>
      </c>
    </row>
    <row r="11" spans="1:13" x14ac:dyDescent="0.35">
      <c r="A11" s="38">
        <v>7</v>
      </c>
      <c r="B11" s="38">
        <f>'CIA-1-Component 1'!B11</f>
        <v>1417419</v>
      </c>
      <c r="C11" s="43" t="str">
        <f>'CIA-1-Component 1'!C11</f>
        <v>ANJALI THAKUR</v>
      </c>
      <c r="D11" s="39">
        <v>18</v>
      </c>
      <c r="E11" s="39"/>
      <c r="F11" s="39">
        <v>18</v>
      </c>
      <c r="G11" s="39"/>
      <c r="H11" s="39">
        <v>18</v>
      </c>
      <c r="I11" s="39"/>
      <c r="J11" s="39">
        <v>18</v>
      </c>
      <c r="K11" s="18"/>
      <c r="L11" s="18">
        <v>12</v>
      </c>
      <c r="M11" s="18">
        <v>84</v>
      </c>
    </row>
    <row r="12" spans="1:13" x14ac:dyDescent="0.35">
      <c r="A12" s="38">
        <v>8</v>
      </c>
      <c r="B12" s="38">
        <f>'CIA-1-Component 1'!B12</f>
        <v>1417425</v>
      </c>
      <c r="C12" s="43" t="str">
        <f>'CIA-1-Component 1'!C12</f>
        <v>PRATIK JAIN</v>
      </c>
      <c r="D12" s="39">
        <v>18</v>
      </c>
      <c r="E12" s="39"/>
      <c r="F12" s="39">
        <v>18</v>
      </c>
      <c r="G12" s="39"/>
      <c r="H12" s="39">
        <v>18</v>
      </c>
      <c r="I12" s="39"/>
      <c r="J12" s="39">
        <v>18</v>
      </c>
      <c r="K12" s="18"/>
      <c r="L12" s="18">
        <v>17</v>
      </c>
      <c r="M12" s="18">
        <v>89</v>
      </c>
    </row>
    <row r="13" spans="1:13" x14ac:dyDescent="0.35">
      <c r="A13" s="38">
        <v>9</v>
      </c>
      <c r="B13" s="38">
        <f>'CIA-1-Component 1'!B13</f>
        <v>1417427</v>
      </c>
      <c r="C13" s="43" t="str">
        <f>'CIA-1-Component 1'!C13</f>
        <v>SIKHA PANDEY</v>
      </c>
      <c r="D13" s="39">
        <v>18</v>
      </c>
      <c r="E13" s="39"/>
      <c r="F13" s="39">
        <v>18</v>
      </c>
      <c r="G13" s="39"/>
      <c r="H13" s="39">
        <v>18</v>
      </c>
      <c r="I13" s="39"/>
      <c r="J13" s="39">
        <v>18</v>
      </c>
      <c r="K13" s="18"/>
      <c r="L13" s="18">
        <v>14</v>
      </c>
      <c r="M13" s="18">
        <v>76</v>
      </c>
    </row>
    <row r="14" spans="1:13" x14ac:dyDescent="0.35">
      <c r="A14" s="38">
        <v>10</v>
      </c>
      <c r="B14" s="38">
        <f>'CIA-1-Component 1'!B14</f>
        <v>1417428</v>
      </c>
      <c r="C14" s="43" t="str">
        <f>'CIA-1-Component 1'!C14</f>
        <v>GEETHIKA POLISETTY</v>
      </c>
      <c r="D14" s="39">
        <v>15</v>
      </c>
      <c r="E14" s="39"/>
      <c r="F14" s="39">
        <v>15</v>
      </c>
      <c r="G14" s="39"/>
      <c r="H14" s="39">
        <v>15</v>
      </c>
      <c r="I14" s="39"/>
      <c r="J14" s="39">
        <v>15</v>
      </c>
      <c r="K14" s="39"/>
      <c r="L14" s="39">
        <v>10</v>
      </c>
      <c r="M14" s="39">
        <v>70</v>
      </c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18"/>
      <c r="L15" s="18"/>
      <c r="M15" s="18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18"/>
      <c r="L16" s="18"/>
      <c r="M16" s="18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18"/>
      <c r="L17" s="18"/>
      <c r="M17" s="18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18"/>
      <c r="L18" s="18"/>
      <c r="M18" s="18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18"/>
      <c r="L19" s="18"/>
      <c r="M19" s="18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18"/>
      <c r="L20" s="18"/>
      <c r="M20" s="18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10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10</v>
      </c>
      <c r="G705" s="35">
        <f t="shared" si="0"/>
        <v>0</v>
      </c>
      <c r="H705" s="35">
        <f t="shared" si="0"/>
        <v>10</v>
      </c>
      <c r="I705" s="35">
        <f t="shared" si="0"/>
        <v>0</v>
      </c>
      <c r="J705" s="35">
        <f t="shared" si="0"/>
        <v>10</v>
      </c>
      <c r="K705" s="35">
        <f t="shared" si="0"/>
        <v>0</v>
      </c>
      <c r="L705" s="35">
        <f t="shared" si="0"/>
        <v>10</v>
      </c>
      <c r="M705" s="35">
        <f t="shared" si="0"/>
        <v>10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10</v>
      </c>
      <c r="E707" s="35">
        <f t="shared" ref="E707:M707" si="1">IF(E3="NA","-",COUNTIF(E5:E704,"&gt;=" &amp;E706))</f>
        <v>0</v>
      </c>
      <c r="F707" s="35">
        <f t="shared" si="1"/>
        <v>10</v>
      </c>
      <c r="G707" s="35">
        <f t="shared" si="1"/>
        <v>0</v>
      </c>
      <c r="H707" s="35">
        <f t="shared" si="1"/>
        <v>10</v>
      </c>
      <c r="I707" s="35">
        <f t="shared" si="1"/>
        <v>0</v>
      </c>
      <c r="J707" s="35">
        <f t="shared" si="1"/>
        <v>10</v>
      </c>
      <c r="K707" s="35">
        <f t="shared" si="1"/>
        <v>0</v>
      </c>
      <c r="L707" s="35">
        <f t="shared" si="1"/>
        <v>8</v>
      </c>
      <c r="M707" s="35">
        <f t="shared" si="1"/>
        <v>10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100</v>
      </c>
      <c r="K708" s="42" t="str">
        <f t="shared" si="2"/>
        <v>-</v>
      </c>
      <c r="L708" s="42">
        <f t="shared" si="2"/>
        <v>80</v>
      </c>
      <c r="M708" s="42">
        <f t="shared" si="2"/>
        <v>100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3</v>
      </c>
      <c r="M709" s="35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3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MAHESH</cp:lastModifiedBy>
  <dcterms:created xsi:type="dcterms:W3CDTF">2019-07-02T07:10:15Z</dcterms:created>
  <dcterms:modified xsi:type="dcterms:W3CDTF">2020-01-23T06:58:16Z</dcterms:modified>
</cp:coreProperties>
</file>