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teracyindia\Pictures\shweta\"/>
    </mc:Choice>
  </mc:AlternateContent>
  <xr:revisionPtr revIDLastSave="0" documentId="13_ncr:1_{E2C91912-2415-497F-A97E-5DC000773F98}" xr6:coauthVersionLast="47" xr6:coauthVersionMax="47" xr10:uidLastSave="{00000000-0000-0000-0000-000000000000}"/>
  <bookViews>
    <workbookView xWindow="-120" yWindow="-120" windowWidth="24240" windowHeight="13020" xr2:uid="{EE5C81F2-BE5D-4BF7-85E7-7FBDC2DBEF60}"/>
  </bookViews>
  <sheets>
    <sheet name="Sheet1" sheetId="1" r:id="rId1"/>
    <sheet name="Sheet2" sheetId="8" state="hidden" r:id="rId2"/>
    <sheet name="Sheet3" sheetId="7" state="hidden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I31" i="8"/>
  <c r="H27" i="8"/>
  <c r="O19" i="8"/>
  <c r="O18" i="8"/>
  <c r="O26" i="8" s="1"/>
  <c r="J23" i="8"/>
  <c r="J22" i="8"/>
  <c r="J21" i="8"/>
  <c r="J20" i="8"/>
  <c r="J19" i="8"/>
  <c r="I13" i="8"/>
  <c r="I12" i="8"/>
  <c r="P12" i="1"/>
  <c r="L12" i="1"/>
  <c r="M12" i="1"/>
  <c r="F12" i="1"/>
  <c r="G12" i="1"/>
  <c r="H12" i="1"/>
  <c r="I12" i="1"/>
  <c r="J12" i="1"/>
  <c r="N12" i="1"/>
  <c r="O12" i="1"/>
  <c r="L11" i="1"/>
  <c r="M11" i="1"/>
  <c r="P11" i="1"/>
  <c r="L10" i="1"/>
  <c r="M10" i="1"/>
  <c r="P10" i="1"/>
  <c r="L4" i="1"/>
  <c r="L5" i="1"/>
  <c r="L6" i="1"/>
  <c r="L7" i="1"/>
  <c r="L8" i="1"/>
  <c r="L9" i="1"/>
  <c r="F11" i="1"/>
  <c r="G11" i="1"/>
  <c r="H11" i="1"/>
  <c r="I11" i="1"/>
  <c r="J11" i="1"/>
  <c r="N11" i="1"/>
  <c r="O11" i="1"/>
  <c r="F10" i="1"/>
  <c r="G10" i="1"/>
  <c r="H10" i="1"/>
  <c r="I10" i="1"/>
  <c r="J10" i="1"/>
  <c r="N10" i="1"/>
  <c r="O10" i="1"/>
  <c r="P5" i="1"/>
  <c r="P6" i="1"/>
  <c r="P7" i="1"/>
  <c r="O4" i="1"/>
  <c r="O5" i="1"/>
  <c r="O6" i="1"/>
  <c r="O7" i="1"/>
  <c r="O8" i="1"/>
  <c r="O9" i="1"/>
  <c r="N4" i="1"/>
  <c r="N5" i="1"/>
  <c r="N6" i="1"/>
  <c r="N7" i="1"/>
  <c r="N8" i="1"/>
  <c r="N9" i="1"/>
  <c r="J9" i="1"/>
  <c r="J8" i="1"/>
  <c r="I9" i="1"/>
  <c r="H9" i="1"/>
  <c r="G9" i="1"/>
  <c r="F9" i="1"/>
  <c r="M9" i="1" s="1"/>
  <c r="P9" i="1" s="1"/>
  <c r="F8" i="1"/>
  <c r="G8" i="1"/>
  <c r="M8" i="1" s="1"/>
  <c r="P8" i="1" s="1"/>
  <c r="H8" i="1"/>
  <c r="I8" i="1"/>
  <c r="J4" i="1"/>
  <c r="J5" i="1"/>
  <c r="J6" i="1"/>
  <c r="J7" i="1"/>
  <c r="I4" i="1"/>
  <c r="I5" i="1"/>
  <c r="I6" i="1"/>
  <c r="I7" i="1"/>
  <c r="H4" i="1"/>
  <c r="H5" i="1"/>
  <c r="H6" i="1"/>
  <c r="H7" i="1"/>
  <c r="G4" i="1"/>
  <c r="G5" i="1"/>
  <c r="G6" i="1"/>
  <c r="G7" i="1"/>
  <c r="F4" i="1"/>
  <c r="M4" i="1" s="1"/>
  <c r="P4" i="1" s="1"/>
  <c r="F5" i="1"/>
  <c r="M5" i="1" s="1"/>
  <c r="F6" i="1"/>
  <c r="M6" i="1" s="1"/>
  <c r="F7" i="1"/>
  <c r="M7" i="1" s="1"/>
  <c r="O3" i="1"/>
  <c r="N3" i="1"/>
  <c r="L3" i="1"/>
  <c r="J3" i="1"/>
  <c r="I3" i="1"/>
  <c r="H3" i="1"/>
  <c r="G3" i="1"/>
  <c r="F3" i="1"/>
  <c r="M3" i="1" l="1"/>
</calcChain>
</file>

<file path=xl/sharedStrings.xml><?xml version="1.0" encoding="utf-8"?>
<sst xmlns="http://schemas.openxmlformats.org/spreadsheetml/2006/main" count="82" uniqueCount="59">
  <si>
    <t>SALARY SHEET</t>
  </si>
  <si>
    <t>EMP</t>
  </si>
  <si>
    <t>EMP NAME</t>
  </si>
  <si>
    <t>POST</t>
  </si>
  <si>
    <t>SALARY</t>
  </si>
  <si>
    <t>ATTENDENCE</t>
  </si>
  <si>
    <t>ATT.SALARY</t>
  </si>
  <si>
    <t>D.A</t>
  </si>
  <si>
    <t>T.A</t>
  </si>
  <si>
    <t xml:space="preserve">C.A                </t>
  </si>
  <si>
    <t>H.R.A</t>
  </si>
  <si>
    <t>OVER</t>
  </si>
  <si>
    <t>OVER  TIME   SALARY</t>
  </si>
  <si>
    <t>GROSS</t>
  </si>
  <si>
    <t>P.F</t>
  </si>
  <si>
    <t>E.S.T</t>
  </si>
  <si>
    <t>NET   SALARY</t>
  </si>
  <si>
    <t>SHYAM</t>
  </si>
  <si>
    <t>MANAGER</t>
  </si>
  <si>
    <t>SAMAR</t>
  </si>
  <si>
    <t>RAJIV</t>
  </si>
  <si>
    <t>TECHNICIAN</t>
  </si>
  <si>
    <t>DOCTOR</t>
  </si>
  <si>
    <t>TEACHER</t>
  </si>
  <si>
    <t>RAM</t>
  </si>
  <si>
    <t>WATCH MAN</t>
  </si>
  <si>
    <t>TAVISHA</t>
  </si>
  <si>
    <t>NAINSI</t>
  </si>
  <si>
    <t>NURSE</t>
  </si>
  <si>
    <t>SURBHI</t>
  </si>
  <si>
    <t>Sum of EMP</t>
  </si>
  <si>
    <t>Row Labels</t>
  </si>
  <si>
    <t>Grand Total</t>
  </si>
  <si>
    <t>Sum of SALARY</t>
  </si>
  <si>
    <t>MANSI</t>
  </si>
  <si>
    <t>DIVYAM</t>
  </si>
  <si>
    <t>ABHAY</t>
  </si>
  <si>
    <t>SAMIKSHA</t>
  </si>
  <si>
    <t>divyam</t>
  </si>
  <si>
    <t xml:space="preserve">                         </t>
  </si>
  <si>
    <t>BHARAT   ENTERPRISES</t>
  </si>
  <si>
    <t>NAME</t>
  </si>
  <si>
    <t>DESIGNATION</t>
  </si>
  <si>
    <t>A/C   NO.</t>
  </si>
  <si>
    <t>EARING</t>
  </si>
  <si>
    <t>DEDUCTION</t>
  </si>
  <si>
    <t>BASIC  SALARY</t>
  </si>
  <si>
    <t>H   R   A</t>
  </si>
  <si>
    <t>C   A</t>
  </si>
  <si>
    <t>T   A</t>
  </si>
  <si>
    <t>O  T</t>
  </si>
  <si>
    <t>P   F</t>
  </si>
  <si>
    <t>E   S    T</t>
  </si>
  <si>
    <t>GROSS  SALARY</t>
  </si>
  <si>
    <t>TOTAL  DEDUCTION</t>
  </si>
  <si>
    <t>EMP  NO.</t>
  </si>
  <si>
    <t>SALARY       SLIP      FOR       MAR  23</t>
  </si>
  <si>
    <t>BANK   NAME</t>
  </si>
  <si>
    <t xml:space="preserve">  S   B   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</si>
</sst>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72"/>
      <color rgb="FFFF0000"/>
      <name val="Monotype Corsiva"/>
      <family val="4"/>
    </font>
    <font>
      <sz val="14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48"/>
      <color rgb="FF7030A0"/>
      <name val="Brush Script MT"/>
      <family val="4"/>
    </font>
    <font>
      <sz val="10"/>
      <color rgb="FF7030A0"/>
      <name val="Brush Script MT"/>
      <family val="4"/>
    </font>
    <font>
      <sz val="28"/>
      <color theme="9" tint="-0.499984740745262"/>
      <name val="Algerian"/>
      <family val="5"/>
    </font>
    <font>
      <sz val="28"/>
      <color theme="1"/>
      <name val="Algerian"/>
      <family val="5"/>
    </font>
    <font>
      <sz val="11"/>
      <color theme="6" tint="0.39997558519241921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0" fillId="2" borderId="0" xfId="0" applyFill="1"/>
    <xf numFmtId="0" fontId="0" fillId="4" borderId="0" xfId="0" applyFill="1"/>
    <xf numFmtId="0" fontId="17" fillId="0" borderId="0" xfId="0" applyFont="1"/>
    <xf numFmtId="0" fontId="12" fillId="5" borderId="0" xfId="0" applyFont="1" applyFill="1"/>
    <xf numFmtId="0" fontId="13" fillId="5" borderId="0" xfId="0" applyFont="1" applyFill="1"/>
    <xf numFmtId="3" fontId="12" fillId="5" borderId="0" xfId="0" applyNumberFormat="1" applyFont="1" applyFill="1"/>
    <xf numFmtId="0" fontId="14" fillId="5" borderId="0" xfId="0" applyFont="1" applyFill="1"/>
    <xf numFmtId="0" fontId="15" fillId="5" borderId="0" xfId="0" applyFont="1" applyFill="1"/>
    <xf numFmtId="0" fontId="16" fillId="5" borderId="0" xfId="0" applyFont="1" applyFill="1"/>
    <xf numFmtId="0" fontId="17" fillId="5" borderId="0" xfId="0" applyFont="1" applyFill="1"/>
    <xf numFmtId="0" fontId="18" fillId="5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 SHEET.xlsx]Sheet3!PivotTable1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9048027458106196"/>
          <c:y val="0.14991075367985687"/>
          <c:w val="0.709509531005594"/>
          <c:h val="0.581964858559346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Sheet3!$B$4</c:f>
              <c:strCache>
                <c:ptCount val="1"/>
                <c:pt idx="0">
                  <c:v>Sum of EMP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Sheet3!$A$5:$A$25</c:f>
              <c:multiLvlStrCache>
                <c:ptCount val="10"/>
                <c:lvl>
                  <c:pt idx="0">
                    <c:v>DOCTOR</c:v>
                  </c:pt>
                  <c:pt idx="1">
                    <c:v>MANAGER</c:v>
                  </c:pt>
                  <c:pt idx="2">
                    <c:v>NURSE</c:v>
                  </c:pt>
                  <c:pt idx="3">
                    <c:v>TECHNICIAN</c:v>
                  </c:pt>
                  <c:pt idx="4">
                    <c:v>WATCH MAN</c:v>
                  </c:pt>
                  <c:pt idx="5">
                    <c:v>TEACHER</c:v>
                  </c:pt>
                  <c:pt idx="6">
                    <c:v>DOCTOR</c:v>
                  </c:pt>
                  <c:pt idx="7">
                    <c:v>MANAGER</c:v>
                  </c:pt>
                  <c:pt idx="8">
                    <c:v>MANAGER</c:v>
                  </c:pt>
                  <c:pt idx="9">
                    <c:v>TECHNICIAN</c:v>
                  </c:pt>
                </c:lvl>
                <c:lvl>
                  <c:pt idx="0">
                    <c:v>ABHAY</c:v>
                  </c:pt>
                  <c:pt idx="1">
                    <c:v>DIVYAM</c:v>
                  </c:pt>
                  <c:pt idx="2">
                    <c:v>NAINSI</c:v>
                  </c:pt>
                  <c:pt idx="3">
                    <c:v>RAJIV</c:v>
                  </c:pt>
                  <c:pt idx="4">
                    <c:v>RAM</c:v>
                  </c:pt>
                  <c:pt idx="5">
                    <c:v>SAMAR</c:v>
                  </c:pt>
                  <c:pt idx="6">
                    <c:v>SAMIKSHA</c:v>
                  </c:pt>
                  <c:pt idx="7">
                    <c:v>SHYAM</c:v>
                  </c:pt>
                  <c:pt idx="8">
                    <c:v>SURBHI</c:v>
                  </c:pt>
                  <c:pt idx="9">
                    <c:v>TAVISHA</c:v>
                  </c:pt>
                </c:lvl>
              </c:multiLvlStrCache>
            </c:multiLvlStrRef>
          </c:cat>
          <c:val>
            <c:numRef>
              <c:f>Sheet3!$B$5:$B$25</c:f>
              <c:numCache>
                <c:formatCode>General</c:formatCode>
                <c:ptCount val="10"/>
                <c:pt idx="0">
                  <c:v>23452</c:v>
                </c:pt>
                <c:pt idx="1">
                  <c:v>23454</c:v>
                </c:pt>
                <c:pt idx="2">
                  <c:v>23458</c:v>
                </c:pt>
                <c:pt idx="3">
                  <c:v>23455</c:v>
                </c:pt>
                <c:pt idx="4">
                  <c:v>23456</c:v>
                </c:pt>
                <c:pt idx="5">
                  <c:v>23453</c:v>
                </c:pt>
                <c:pt idx="6">
                  <c:v>23459</c:v>
                </c:pt>
                <c:pt idx="7">
                  <c:v>23451</c:v>
                </c:pt>
                <c:pt idx="8">
                  <c:v>23460</c:v>
                </c:pt>
                <c:pt idx="9">
                  <c:v>23457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1EB-4F50-BFFF-F1E2A44BDE7A}"/>
            </c:ext>
          </c:extLst>
        </c:ser>
        <c:ser>
          <c:idx val="1"/>
          <c:order val="1"/>
          <c:tx>
            <c:strRef>
              <c:f>Sheet3!$C$4</c:f>
              <c:strCache>
                <c:ptCount val="1"/>
                <c:pt idx="0">
                  <c:v>Sum of 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Sheet3!$A$5:$A$25</c:f>
              <c:multiLvlStrCache>
                <c:ptCount val="10"/>
                <c:lvl>
                  <c:pt idx="0">
                    <c:v>DOCTOR</c:v>
                  </c:pt>
                  <c:pt idx="1">
                    <c:v>MANAGER</c:v>
                  </c:pt>
                  <c:pt idx="2">
                    <c:v>NURSE</c:v>
                  </c:pt>
                  <c:pt idx="3">
                    <c:v>TECHNICIAN</c:v>
                  </c:pt>
                  <c:pt idx="4">
                    <c:v>WATCH MAN</c:v>
                  </c:pt>
                  <c:pt idx="5">
                    <c:v>TEACHER</c:v>
                  </c:pt>
                  <c:pt idx="6">
                    <c:v>DOCTOR</c:v>
                  </c:pt>
                  <c:pt idx="7">
                    <c:v>MANAGER</c:v>
                  </c:pt>
                  <c:pt idx="8">
                    <c:v>MANAGER</c:v>
                  </c:pt>
                  <c:pt idx="9">
                    <c:v>TECHNICIAN</c:v>
                  </c:pt>
                </c:lvl>
                <c:lvl>
                  <c:pt idx="0">
                    <c:v>ABHAY</c:v>
                  </c:pt>
                  <c:pt idx="1">
                    <c:v>DIVYAM</c:v>
                  </c:pt>
                  <c:pt idx="2">
                    <c:v>NAINSI</c:v>
                  </c:pt>
                  <c:pt idx="3">
                    <c:v>RAJIV</c:v>
                  </c:pt>
                  <c:pt idx="4">
                    <c:v>RAM</c:v>
                  </c:pt>
                  <c:pt idx="5">
                    <c:v>SAMAR</c:v>
                  </c:pt>
                  <c:pt idx="6">
                    <c:v>SAMIKSHA</c:v>
                  </c:pt>
                  <c:pt idx="7">
                    <c:v>SHYAM</c:v>
                  </c:pt>
                  <c:pt idx="8">
                    <c:v>SURBHI</c:v>
                  </c:pt>
                  <c:pt idx="9">
                    <c:v>TAVISHA</c:v>
                  </c:pt>
                </c:lvl>
              </c:multiLvlStrCache>
            </c:multiLvlStrRef>
          </c:cat>
          <c:val>
            <c:numRef>
              <c:f>Sheet3!$C$5:$C$25</c:f>
              <c:numCache>
                <c:formatCode>General</c:formatCode>
                <c:ptCount val="10"/>
                <c:pt idx="0">
                  <c:v>70000</c:v>
                </c:pt>
                <c:pt idx="1">
                  <c:v>60000</c:v>
                </c:pt>
                <c:pt idx="2">
                  <c:v>30000</c:v>
                </c:pt>
                <c:pt idx="3">
                  <c:v>30000</c:v>
                </c:pt>
                <c:pt idx="4">
                  <c:v>20000</c:v>
                </c:pt>
                <c:pt idx="5">
                  <c:v>50000</c:v>
                </c:pt>
                <c:pt idx="6">
                  <c:v>50000</c:v>
                </c:pt>
                <c:pt idx="7">
                  <c:v>40000</c:v>
                </c:pt>
                <c:pt idx="8">
                  <c:v>40000</c:v>
                </c:pt>
                <c:pt idx="9">
                  <c:v>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1EB-4F50-BFFF-F1E2A44BD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318648"/>
        <c:axId val="484319008"/>
      </c:barChart>
      <c:catAx>
        <c:axId val="48431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319008"/>
        <c:crosses val="autoZero"/>
        <c:auto val="1"/>
        <c:lblAlgn val="ctr"/>
        <c:lblOffset val="100"/>
        <c:noMultiLvlLbl val="0"/>
      </c:catAx>
      <c:valAx>
        <c:axId val="48431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31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134308968954636"/>
          <c:y val="0.16280421852483426"/>
          <c:w val="0.14760363416111447"/>
          <c:h val="0.183660509933614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619125</xdr:colOff>
      <xdr:row>7</xdr:row>
      <xdr:rowOff>52386</xdr:rowOff>
    </xdr:from>
    <xdr:to>
      <xdr:col>11</xdr:col>
      <xdr:colOff>447675</xdr:colOff>
      <xdr:row>24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575E66-B572-6CCF-AC27-67498A677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teracyindia" refreshedDate="45457.662285763887" createdVersion="8" refreshedVersion="8" minRefreshableVersion="3" recordCount="10" xr:uid="{B7B01765-9496-4A9B-9C91-9644C3F13E96}">
  <cacheSource type="worksheet">
    <worksheetSource ref="A2:P12" sheet="Sheet1"/>
  </cacheSource>
  <cacheFields count="16">
    <cacheField name="EMP" numFmtId="0">
      <sharedItems containsSemiMixedTypes="0" containsString="0" containsNumber="1" containsInteger="1" minValue="23451" maxValue="23460" count="10">
        <n v="23451"/>
        <n v="23452"/>
        <n v="23453"/>
        <n v="23454"/>
        <n v="23455"/>
        <n v="23456"/>
        <n v="23457"/>
        <n v="23458"/>
        <n v="23459"/>
        <n v="23460"/>
      </sharedItems>
    </cacheField>
    <cacheField name="EMP NAME" numFmtId="0">
      <sharedItems count="10">
        <s v="SHYAM"/>
        <s v="ABHAY"/>
        <s v="SAMAR"/>
        <s v="DIVYAM"/>
        <s v="RAJIV"/>
        <s v="RAM"/>
        <s v="TAVISHA"/>
        <s v="NAINSI"/>
        <s v="SAMIKSHA"/>
        <s v="SURBHI"/>
      </sharedItems>
    </cacheField>
    <cacheField name="POST" numFmtId="0">
      <sharedItems count="6">
        <s v="MANAGER"/>
        <s v="DOCTOR"/>
        <s v="TEACHER"/>
        <s v="TECHNICIAN"/>
        <s v="WATCH MAN"/>
        <s v="NURSE"/>
      </sharedItems>
    </cacheField>
    <cacheField name="SALARY" numFmtId="3">
      <sharedItems containsSemiMixedTypes="0" containsString="0" containsNumber="1" containsInteger="1" minValue="20000" maxValue="70000" count="6">
        <n v="40000"/>
        <n v="70000"/>
        <n v="50000"/>
        <n v="60000"/>
        <n v="30000"/>
        <n v="20000"/>
      </sharedItems>
    </cacheField>
    <cacheField name="ATTENDENCE" numFmtId="0">
      <sharedItems containsSemiMixedTypes="0" containsString="0" containsNumber="1" containsInteger="1" minValue="21" maxValue="30"/>
    </cacheField>
    <cacheField name="ATT.SALARY" numFmtId="0">
      <sharedItems containsSemiMixedTypes="0" containsString="0" containsNumber="1" containsInteger="1" minValue="20000" maxValue="56000"/>
    </cacheField>
    <cacheField name="D.A" numFmtId="0">
      <sharedItems containsSemiMixedTypes="0" containsString="0" containsNumber="1" containsInteger="1" minValue="400" maxValue="1400"/>
    </cacheField>
    <cacheField name="T.A" numFmtId="0">
      <sharedItems containsSemiMixedTypes="0" containsString="0" containsNumber="1" containsInteger="1" minValue="400" maxValue="1400"/>
    </cacheField>
    <cacheField name="C.A                " numFmtId="0">
      <sharedItems containsSemiMixedTypes="0" containsString="0" containsNumber="1" containsInteger="1" minValue="600" maxValue="2100"/>
    </cacheField>
    <cacheField name="H.R.A" numFmtId="0">
      <sharedItems containsSemiMixedTypes="0" containsString="0" containsNumber="1" containsInteger="1" minValue="800" maxValue="2800"/>
    </cacheField>
    <cacheField name="OVER" numFmtId="0">
      <sharedItems containsSemiMixedTypes="0" containsString="0" containsNumber="1" containsInteger="1" minValue="2" maxValue="9"/>
    </cacheField>
    <cacheField name="OVER  TIME   SALARY" numFmtId="0">
      <sharedItems containsSemiMixedTypes="0" containsString="0" containsNumber="1" containsInteger="1" minValue="250" maxValue="2625"/>
    </cacheField>
    <cacheField name="GROSS" numFmtId="0">
      <sharedItems containsSemiMixedTypes="0" containsString="0" containsNumber="1" containsInteger="1" minValue="22203" maxValue="63709" count="9">
        <n v="40403"/>
        <n v="63709"/>
        <n v="50506"/>
        <n v="62608"/>
        <n v="28302"/>
        <n v="22203"/>
        <n v="58605"/>
        <n v="24306"/>
        <n v="40406"/>
      </sharedItems>
    </cacheField>
    <cacheField name="P.F" numFmtId="0">
      <sharedItems containsSemiMixedTypes="0" containsString="0" containsNumber="1" containsInteger="1" minValue="1000" maxValue="3500"/>
    </cacheField>
    <cacheField name="E.S.T" numFmtId="0">
      <sharedItems containsSemiMixedTypes="0" containsString="0" containsNumber="1" containsInteger="1" minValue="1000" maxValue="3500"/>
    </cacheField>
    <cacheField name="NET   SALARY" numFmtId="0">
      <sharedItems containsSemiMixedTypes="0" containsString="0" containsNumber="1" containsInteger="1" minValue="20203" maxValue="567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x v="0"/>
    <n v="27"/>
    <n v="36000"/>
    <n v="800"/>
    <n v="800"/>
    <n v="1200"/>
    <n v="1600"/>
    <n v="3"/>
    <n v="500"/>
    <x v="0"/>
    <n v="2000"/>
    <n v="2000"/>
    <n v="36403"/>
  </r>
  <r>
    <x v="1"/>
    <x v="1"/>
    <x v="1"/>
    <x v="1"/>
    <n v="24"/>
    <n v="56000"/>
    <n v="1400"/>
    <n v="1400"/>
    <n v="2100"/>
    <n v="2800"/>
    <n v="9"/>
    <n v="2625"/>
    <x v="1"/>
    <n v="3500"/>
    <n v="3500"/>
    <n v="56709"/>
  </r>
  <r>
    <x v="2"/>
    <x v="2"/>
    <x v="2"/>
    <x v="2"/>
    <n v="27"/>
    <n v="45000"/>
    <n v="1000"/>
    <n v="1000"/>
    <n v="1500"/>
    <n v="2000"/>
    <n v="6"/>
    <n v="1250"/>
    <x v="2"/>
    <n v="2500"/>
    <n v="2500"/>
    <n v="45506"/>
  </r>
  <r>
    <x v="3"/>
    <x v="3"/>
    <x v="0"/>
    <x v="3"/>
    <n v="28"/>
    <n v="56000"/>
    <n v="1200"/>
    <n v="1200"/>
    <n v="1800"/>
    <n v="2400"/>
    <n v="8"/>
    <n v="2000"/>
    <x v="3"/>
    <n v="3000"/>
    <n v="3000"/>
    <n v="56608"/>
  </r>
  <r>
    <x v="4"/>
    <x v="4"/>
    <x v="3"/>
    <x v="4"/>
    <n v="25"/>
    <n v="25000"/>
    <n v="600"/>
    <n v="600"/>
    <n v="900"/>
    <n v="1200"/>
    <n v="2"/>
    <n v="250"/>
    <x v="4"/>
    <n v="1500"/>
    <n v="1500"/>
    <n v="25302"/>
  </r>
  <r>
    <x v="5"/>
    <x v="5"/>
    <x v="4"/>
    <x v="5"/>
    <n v="30"/>
    <n v="20000"/>
    <n v="400"/>
    <n v="400"/>
    <n v="600"/>
    <n v="800"/>
    <n v="3"/>
    <n v="250"/>
    <x v="5"/>
    <n v="1000"/>
    <n v="1000"/>
    <n v="20203"/>
  </r>
  <r>
    <x v="6"/>
    <x v="6"/>
    <x v="3"/>
    <x v="3"/>
    <n v="26"/>
    <n v="52000"/>
    <n v="1200"/>
    <n v="1200"/>
    <n v="1800"/>
    <n v="2400"/>
    <n v="5"/>
    <n v="1250"/>
    <x v="6"/>
    <n v="3000"/>
    <n v="3000"/>
    <n v="52605"/>
  </r>
  <r>
    <x v="7"/>
    <x v="7"/>
    <x v="5"/>
    <x v="4"/>
    <n v="21"/>
    <n v="21000"/>
    <n v="600"/>
    <n v="600"/>
    <n v="900"/>
    <n v="1200"/>
    <n v="6"/>
    <n v="750"/>
    <x v="7"/>
    <n v="1500"/>
    <n v="1500"/>
    <n v="21306"/>
  </r>
  <r>
    <x v="8"/>
    <x v="8"/>
    <x v="1"/>
    <x v="2"/>
    <n v="27"/>
    <n v="45000"/>
    <n v="1000"/>
    <n v="1000"/>
    <n v="1500"/>
    <n v="2000"/>
    <n v="6"/>
    <n v="1250"/>
    <x v="2"/>
    <n v="2500"/>
    <n v="2500"/>
    <n v="45506"/>
  </r>
  <r>
    <x v="9"/>
    <x v="9"/>
    <x v="0"/>
    <x v="0"/>
    <n v="27"/>
    <n v="36000"/>
    <n v="800"/>
    <n v="800"/>
    <n v="1200"/>
    <n v="1600"/>
    <n v="6"/>
    <n v="1000"/>
    <x v="8"/>
    <n v="2000"/>
    <n v="2000"/>
    <n v="364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A3CB08-E48D-4A79-A0F3-16490748766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C25" firstHeaderRow="0" firstDataRow="1" firstDataCol="1"/>
  <pivotFields count="16">
    <pivotField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multipleItemSelectionAllowed="1" showAll="0" sortType="ascending">
      <items count="11">
        <item x="1"/>
        <item x="3"/>
        <item x="7"/>
        <item x="4"/>
        <item x="5"/>
        <item x="2"/>
        <item x="8"/>
        <item x="0"/>
        <item x="9"/>
        <item x="6"/>
        <item t="default"/>
      </items>
    </pivotField>
    <pivotField axis="axisRow" showAll="0">
      <items count="7">
        <item x="1"/>
        <item x="0"/>
        <item x="5"/>
        <item x="2"/>
        <item x="3"/>
        <item x="4"/>
        <item t="default"/>
      </items>
    </pivotField>
    <pivotField dataField="1" numFmtId="3" showAll="0">
      <items count="7">
        <item x="5"/>
        <item x="4"/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5"/>
        <item x="7"/>
        <item x="4"/>
        <item x="0"/>
        <item x="8"/>
        <item x="2"/>
        <item x="6"/>
        <item x="3"/>
        <item x="1"/>
        <item t="default"/>
      </items>
    </pivotField>
    <pivotField showAll="0"/>
    <pivotField showAll="0"/>
    <pivotField showAll="0"/>
  </pivotFields>
  <rowFields count="2">
    <field x="1"/>
    <field x="2"/>
  </rowFields>
  <rowItems count="21">
    <i>
      <x/>
    </i>
    <i r="1">
      <x/>
    </i>
    <i>
      <x v="1"/>
    </i>
    <i r="1">
      <x v="1"/>
    </i>
    <i>
      <x v="2"/>
    </i>
    <i r="1">
      <x v="2"/>
    </i>
    <i>
      <x v="3"/>
    </i>
    <i r="1">
      <x v="4"/>
    </i>
    <i>
      <x v="4"/>
    </i>
    <i r="1">
      <x v="5"/>
    </i>
    <i>
      <x v="5"/>
    </i>
    <i r="1">
      <x v="3"/>
    </i>
    <i>
      <x v="6"/>
    </i>
    <i r="1">
      <x/>
    </i>
    <i>
      <x v="7"/>
    </i>
    <i r="1">
      <x v="1"/>
    </i>
    <i>
      <x v="8"/>
    </i>
    <i r="1">
      <x v="1"/>
    </i>
    <i>
      <x v="9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MP" fld="0" baseField="0" baseItem="0"/>
    <dataField name="Sum of SALARY" fld="3" baseField="0" baseItem="0"/>
  </dataFields>
  <chartFormats count="2">
    <chartFormat chart="0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E232-21D1-4EF9-B0DC-1A9FA82F6447}">
  <dimension ref="A1:Z13"/>
  <sheetViews>
    <sheetView tabSelected="1" zoomScaleNormal="100" workbookViewId="0">
      <selection activeCell="R7" sqref="R7"/>
    </sheetView>
  </sheetViews>
  <sheetFormatPr defaultRowHeight="15" x14ac:dyDescent="0.25"/>
  <cols>
    <col min="2" max="2" width="10.5703125" customWidth="1"/>
    <col min="3" max="3" width="11.7109375" customWidth="1"/>
    <col min="5" max="5" width="13.85546875" customWidth="1"/>
    <col min="6" max="6" width="10.7109375" customWidth="1"/>
    <col min="12" max="12" width="18.42578125" customWidth="1"/>
    <col min="16" max="16" width="13.85546875" customWidth="1"/>
    <col min="17" max="17" width="8" customWidth="1"/>
    <col min="25" max="25" width="14.85546875" customWidth="1"/>
    <col min="26" max="26" width="10" customWidth="1"/>
  </cols>
  <sheetData>
    <row r="1" spans="1:26" ht="96" x14ac:dyDescent="1.5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  <c r="P2" s="14" t="s">
        <v>16</v>
      </c>
    </row>
    <row r="3" spans="1:26" x14ac:dyDescent="0.25">
      <c r="A3" s="16">
        <v>23451</v>
      </c>
      <c r="B3" s="17" t="s">
        <v>17</v>
      </c>
      <c r="C3" s="17" t="s">
        <v>18</v>
      </c>
      <c r="D3" s="18">
        <v>40000</v>
      </c>
      <c r="E3" s="16">
        <v>27</v>
      </c>
      <c r="F3" s="16">
        <f t="shared" ref="F3:F8" si="0">D3/30*E3</f>
        <v>36000</v>
      </c>
      <c r="G3" s="19">
        <f t="shared" ref="G3:G8" si="1">D3*2%</f>
        <v>800</v>
      </c>
      <c r="H3" s="19">
        <f t="shared" ref="H3:H8" si="2">D3*2%</f>
        <v>800</v>
      </c>
      <c r="I3" s="19">
        <f t="shared" ref="I3:I8" si="3">D3*3%</f>
        <v>1200</v>
      </c>
      <c r="J3" s="19">
        <f>D3*4%</f>
        <v>1600</v>
      </c>
      <c r="K3" s="20">
        <v>3</v>
      </c>
      <c r="L3" s="21">
        <f>D3/30/8*K3</f>
        <v>500</v>
      </c>
      <c r="M3" s="22">
        <f>F3+G3+H3+I3+J3+K3</f>
        <v>40403</v>
      </c>
      <c r="N3" s="22">
        <f>D3*5%</f>
        <v>2000</v>
      </c>
      <c r="O3" s="22">
        <f>D3*5%</f>
        <v>2000</v>
      </c>
      <c r="P3" s="23">
        <f>M3-N3-O3</f>
        <v>36403</v>
      </c>
    </row>
    <row r="4" spans="1:26" x14ac:dyDescent="0.25">
      <c r="A4" s="16">
        <v>23452</v>
      </c>
      <c r="B4" s="17" t="s">
        <v>34</v>
      </c>
      <c r="C4" s="17" t="s">
        <v>22</v>
      </c>
      <c r="D4" s="18">
        <v>70000</v>
      </c>
      <c r="E4" s="16">
        <v>24</v>
      </c>
      <c r="F4" s="16">
        <f t="shared" si="0"/>
        <v>56000</v>
      </c>
      <c r="G4" s="19">
        <f t="shared" si="1"/>
        <v>1400</v>
      </c>
      <c r="H4" s="19">
        <f t="shared" si="2"/>
        <v>1400</v>
      </c>
      <c r="I4" s="19">
        <f t="shared" si="3"/>
        <v>2100</v>
      </c>
      <c r="J4" s="19">
        <f t="shared" ref="J4:J7" si="4">D4*4%</f>
        <v>2800</v>
      </c>
      <c r="K4" s="20">
        <v>9</v>
      </c>
      <c r="L4" s="21">
        <f t="shared" ref="L4:L12" si="5">D4/30/8*K4</f>
        <v>2625</v>
      </c>
      <c r="M4" s="22">
        <f t="shared" ref="M4:M12" si="6">F4+G4+H4+I4+J4+K4</f>
        <v>63709</v>
      </c>
      <c r="N4" s="22">
        <f t="shared" ref="N4:N12" si="7">D4*5%</f>
        <v>3500</v>
      </c>
      <c r="O4" s="22">
        <f t="shared" ref="O4:O12" si="8">D4*5%</f>
        <v>3500</v>
      </c>
      <c r="P4" s="23">
        <f t="shared" ref="P4:P11" si="9">M4-N4-O4</f>
        <v>56709</v>
      </c>
    </row>
    <row r="5" spans="1:26" x14ac:dyDescent="0.25">
      <c r="A5" s="16">
        <v>23453</v>
      </c>
      <c r="B5" s="17" t="s">
        <v>19</v>
      </c>
      <c r="C5" s="17" t="s">
        <v>23</v>
      </c>
      <c r="D5" s="18">
        <v>50000</v>
      </c>
      <c r="E5" s="16">
        <v>27</v>
      </c>
      <c r="F5" s="16">
        <f t="shared" si="0"/>
        <v>45000</v>
      </c>
      <c r="G5" s="19">
        <f t="shared" si="1"/>
        <v>1000</v>
      </c>
      <c r="H5" s="19">
        <f t="shared" si="2"/>
        <v>1000</v>
      </c>
      <c r="I5" s="19">
        <f t="shared" si="3"/>
        <v>1500</v>
      </c>
      <c r="J5" s="19">
        <f t="shared" si="4"/>
        <v>2000</v>
      </c>
      <c r="K5" s="20">
        <v>6</v>
      </c>
      <c r="L5" s="21">
        <f t="shared" si="5"/>
        <v>1250</v>
      </c>
      <c r="M5" s="22">
        <f t="shared" si="6"/>
        <v>50506</v>
      </c>
      <c r="N5" s="22">
        <f t="shared" si="7"/>
        <v>2500</v>
      </c>
      <c r="O5" s="22">
        <f t="shared" si="8"/>
        <v>2500</v>
      </c>
      <c r="P5" s="23">
        <f t="shared" si="9"/>
        <v>45506</v>
      </c>
    </row>
    <row r="6" spans="1:26" x14ac:dyDescent="0.25">
      <c r="A6" s="16">
        <v>23454</v>
      </c>
      <c r="B6" s="17" t="s">
        <v>38</v>
      </c>
      <c r="C6" s="17" t="s">
        <v>18</v>
      </c>
      <c r="D6" s="18">
        <v>60000</v>
      </c>
      <c r="E6" s="16">
        <v>28</v>
      </c>
      <c r="F6" s="16">
        <f t="shared" si="0"/>
        <v>56000</v>
      </c>
      <c r="G6" s="19">
        <f t="shared" si="1"/>
        <v>1200</v>
      </c>
      <c r="H6" s="19">
        <f t="shared" si="2"/>
        <v>1200</v>
      </c>
      <c r="I6" s="19">
        <f t="shared" si="3"/>
        <v>1800</v>
      </c>
      <c r="J6" s="19">
        <f t="shared" si="4"/>
        <v>2400</v>
      </c>
      <c r="K6" s="20">
        <v>8</v>
      </c>
      <c r="L6" s="21">
        <f t="shared" si="5"/>
        <v>2000</v>
      </c>
      <c r="M6" s="22">
        <f t="shared" si="6"/>
        <v>62608</v>
      </c>
      <c r="N6" s="22">
        <f t="shared" si="7"/>
        <v>3000</v>
      </c>
      <c r="O6" s="22">
        <f t="shared" si="8"/>
        <v>3000</v>
      </c>
      <c r="P6" s="23">
        <f t="shared" si="9"/>
        <v>56608</v>
      </c>
    </row>
    <row r="7" spans="1:26" x14ac:dyDescent="0.25">
      <c r="A7" s="16">
        <v>23455</v>
      </c>
      <c r="B7" s="17" t="s">
        <v>20</v>
      </c>
      <c r="C7" s="17" t="s">
        <v>21</v>
      </c>
      <c r="D7" s="18">
        <v>30000</v>
      </c>
      <c r="E7" s="16">
        <v>25</v>
      </c>
      <c r="F7" s="16">
        <f t="shared" si="0"/>
        <v>25000</v>
      </c>
      <c r="G7" s="19">
        <f t="shared" si="1"/>
        <v>600</v>
      </c>
      <c r="H7" s="19">
        <f t="shared" si="2"/>
        <v>600</v>
      </c>
      <c r="I7" s="19">
        <f t="shared" si="3"/>
        <v>900</v>
      </c>
      <c r="J7" s="19">
        <f t="shared" si="4"/>
        <v>1200</v>
      </c>
      <c r="K7" s="20">
        <v>2</v>
      </c>
      <c r="L7" s="21">
        <f t="shared" si="5"/>
        <v>250</v>
      </c>
      <c r="M7" s="22">
        <f t="shared" si="6"/>
        <v>28302</v>
      </c>
      <c r="N7" s="22">
        <f t="shared" si="7"/>
        <v>1500</v>
      </c>
      <c r="O7" s="22">
        <f t="shared" si="8"/>
        <v>1500</v>
      </c>
      <c r="P7" s="23">
        <f t="shared" si="9"/>
        <v>25302</v>
      </c>
    </row>
    <row r="8" spans="1:26" x14ac:dyDescent="0.25">
      <c r="A8" s="16">
        <v>23456</v>
      </c>
      <c r="B8" s="17" t="s">
        <v>24</v>
      </c>
      <c r="C8" s="17" t="s">
        <v>25</v>
      </c>
      <c r="D8" s="18">
        <v>20000</v>
      </c>
      <c r="E8" s="16">
        <v>30</v>
      </c>
      <c r="F8" s="16">
        <f t="shared" si="0"/>
        <v>20000</v>
      </c>
      <c r="G8" s="19">
        <f t="shared" si="1"/>
        <v>400</v>
      </c>
      <c r="H8" s="19">
        <f t="shared" si="2"/>
        <v>400</v>
      </c>
      <c r="I8" s="19">
        <f t="shared" si="3"/>
        <v>600</v>
      </c>
      <c r="J8" s="19">
        <f>D8*4%</f>
        <v>800</v>
      </c>
      <c r="K8" s="20">
        <v>3</v>
      </c>
      <c r="L8" s="21">
        <f t="shared" si="5"/>
        <v>250</v>
      </c>
      <c r="M8" s="22">
        <f t="shared" si="6"/>
        <v>22203</v>
      </c>
      <c r="N8" s="22">
        <f t="shared" si="7"/>
        <v>1000</v>
      </c>
      <c r="O8" s="22">
        <f t="shared" si="8"/>
        <v>1000</v>
      </c>
      <c r="P8" s="23">
        <f t="shared" si="9"/>
        <v>20203</v>
      </c>
    </row>
    <row r="9" spans="1:26" x14ac:dyDescent="0.25">
      <c r="A9" s="16">
        <v>23457</v>
      </c>
      <c r="B9" s="17" t="s">
        <v>26</v>
      </c>
      <c r="C9" s="17" t="s">
        <v>21</v>
      </c>
      <c r="D9" s="18">
        <v>60000</v>
      </c>
      <c r="E9" s="16">
        <v>26</v>
      </c>
      <c r="F9" s="16">
        <f t="shared" ref="F9:F12" si="10">D9/30*E9</f>
        <v>52000</v>
      </c>
      <c r="G9" s="19">
        <f t="shared" ref="G9:G12" si="11">D9*2%</f>
        <v>1200</v>
      </c>
      <c r="H9" s="19">
        <f t="shared" ref="H9:H12" si="12">D9*2%</f>
        <v>1200</v>
      </c>
      <c r="I9" s="19">
        <f t="shared" ref="I9:I12" si="13">D9*3%</f>
        <v>1800</v>
      </c>
      <c r="J9" s="19">
        <f t="shared" ref="J9:J12" si="14">D9*4%</f>
        <v>2400</v>
      </c>
      <c r="K9" s="20">
        <v>5</v>
      </c>
      <c r="L9" s="21">
        <f t="shared" si="5"/>
        <v>1250</v>
      </c>
      <c r="M9" s="22">
        <f t="shared" si="6"/>
        <v>58605</v>
      </c>
      <c r="N9" s="22">
        <f t="shared" si="7"/>
        <v>3000</v>
      </c>
      <c r="O9" s="22">
        <f t="shared" si="8"/>
        <v>3000</v>
      </c>
      <c r="P9" s="23">
        <f t="shared" si="9"/>
        <v>52605</v>
      </c>
    </row>
    <row r="10" spans="1:26" x14ac:dyDescent="0.25">
      <c r="A10" s="16">
        <v>23458</v>
      </c>
      <c r="B10" s="17" t="s">
        <v>27</v>
      </c>
      <c r="C10" s="17" t="s">
        <v>28</v>
      </c>
      <c r="D10" s="18">
        <v>30000</v>
      </c>
      <c r="E10" s="16">
        <v>21</v>
      </c>
      <c r="F10" s="16">
        <f t="shared" si="10"/>
        <v>21000</v>
      </c>
      <c r="G10" s="19">
        <f t="shared" si="11"/>
        <v>600</v>
      </c>
      <c r="H10" s="19">
        <f t="shared" si="12"/>
        <v>600</v>
      </c>
      <c r="I10" s="19">
        <f t="shared" si="13"/>
        <v>900</v>
      </c>
      <c r="J10" s="19">
        <f t="shared" si="14"/>
        <v>1200</v>
      </c>
      <c r="K10" s="20">
        <v>6</v>
      </c>
      <c r="L10" s="21">
        <f t="shared" si="5"/>
        <v>750</v>
      </c>
      <c r="M10" s="22">
        <f t="shared" si="6"/>
        <v>24306</v>
      </c>
      <c r="N10" s="22">
        <f t="shared" si="7"/>
        <v>1500</v>
      </c>
      <c r="O10" s="22">
        <f t="shared" si="8"/>
        <v>1500</v>
      </c>
      <c r="P10" s="23">
        <f t="shared" si="9"/>
        <v>21306</v>
      </c>
    </row>
    <row r="11" spans="1:26" x14ac:dyDescent="0.25">
      <c r="A11" s="16">
        <v>23459</v>
      </c>
      <c r="B11" s="17" t="s">
        <v>37</v>
      </c>
      <c r="C11" s="17" t="s">
        <v>22</v>
      </c>
      <c r="D11" s="18">
        <v>50000</v>
      </c>
      <c r="E11" s="16">
        <v>27</v>
      </c>
      <c r="F11" s="16">
        <f t="shared" si="10"/>
        <v>45000</v>
      </c>
      <c r="G11" s="19">
        <f t="shared" si="11"/>
        <v>1000</v>
      </c>
      <c r="H11" s="19">
        <f t="shared" si="12"/>
        <v>1000</v>
      </c>
      <c r="I11" s="19">
        <f t="shared" si="13"/>
        <v>1500</v>
      </c>
      <c r="J11" s="19">
        <f t="shared" si="14"/>
        <v>2000</v>
      </c>
      <c r="K11" s="20">
        <v>6</v>
      </c>
      <c r="L11" s="21">
        <f t="shared" si="5"/>
        <v>1250</v>
      </c>
      <c r="M11" s="22">
        <f t="shared" si="6"/>
        <v>50506</v>
      </c>
      <c r="N11" s="22">
        <f t="shared" si="7"/>
        <v>2500</v>
      </c>
      <c r="O11" s="22">
        <f t="shared" si="8"/>
        <v>2500</v>
      </c>
      <c r="P11" s="23">
        <f t="shared" si="9"/>
        <v>45506</v>
      </c>
    </row>
    <row r="12" spans="1:26" x14ac:dyDescent="0.25">
      <c r="A12" s="16">
        <v>23460</v>
      </c>
      <c r="B12" s="17" t="s">
        <v>29</v>
      </c>
      <c r="C12" s="17" t="s">
        <v>18</v>
      </c>
      <c r="D12" s="18">
        <v>40000</v>
      </c>
      <c r="E12" s="16">
        <v>27</v>
      </c>
      <c r="F12" s="16">
        <f t="shared" si="10"/>
        <v>36000</v>
      </c>
      <c r="G12" s="19">
        <f t="shared" si="11"/>
        <v>800</v>
      </c>
      <c r="H12" s="19">
        <f t="shared" si="12"/>
        <v>800</v>
      </c>
      <c r="I12" s="19">
        <f t="shared" si="13"/>
        <v>1200</v>
      </c>
      <c r="J12" s="19">
        <f t="shared" si="14"/>
        <v>1600</v>
      </c>
      <c r="K12" s="20">
        <v>6</v>
      </c>
      <c r="L12" s="21">
        <f t="shared" si="5"/>
        <v>1000</v>
      </c>
      <c r="M12" s="22">
        <f t="shared" si="6"/>
        <v>40406</v>
      </c>
      <c r="N12" s="22">
        <f t="shared" si="7"/>
        <v>2000</v>
      </c>
      <c r="O12" s="22">
        <f t="shared" si="8"/>
        <v>2000</v>
      </c>
      <c r="P12" s="23">
        <f>M12-N12-O12</f>
        <v>36406</v>
      </c>
    </row>
    <row r="13" spans="1:26" x14ac:dyDescent="0.25">
      <c r="M13" s="15"/>
      <c r="N13" s="15"/>
      <c r="O13" s="15"/>
    </row>
  </sheetData>
  <mergeCells count="1">
    <mergeCell ref="A1:Z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B788-2862-4C88-A9C3-64EE418ABD94}">
  <dimension ref="G4:V31"/>
  <sheetViews>
    <sheetView topLeftCell="F1" zoomScaleNormal="100" workbookViewId="0">
      <selection activeCell="Q8" sqref="Q8"/>
    </sheetView>
  </sheetViews>
  <sheetFormatPr defaultRowHeight="15" x14ac:dyDescent="0.25"/>
  <cols>
    <col min="8" max="8" width="16" customWidth="1"/>
    <col min="9" max="9" width="14.28515625" customWidth="1"/>
    <col min="14" max="14" width="11.85546875" customWidth="1"/>
    <col min="15" max="15" width="13" customWidth="1"/>
  </cols>
  <sheetData>
    <row r="4" spans="7:22" ht="65.25" x14ac:dyDescent="1.1499999999999999">
      <c r="G4" s="5"/>
      <c r="H4" s="10" t="s">
        <v>40</v>
      </c>
      <c r="I4" s="10"/>
      <c r="J4" s="10"/>
      <c r="K4" s="10"/>
      <c r="L4" s="10"/>
      <c r="M4" s="10"/>
      <c r="N4" s="10"/>
      <c r="O4" s="10"/>
      <c r="P4" s="11"/>
      <c r="Q4" s="12"/>
      <c r="R4" s="5"/>
      <c r="S4" s="5"/>
      <c r="T4" s="5"/>
      <c r="U4" s="5"/>
      <c r="V4" s="5"/>
    </row>
    <row r="5" spans="7:22" x14ac:dyDescent="0.25">
      <c r="G5" s="5"/>
      <c r="H5" s="5"/>
      <c r="I5" s="5"/>
      <c r="J5" s="5"/>
      <c r="K5" s="6"/>
      <c r="L5" s="6"/>
      <c r="M5" s="6"/>
      <c r="N5" s="6"/>
      <c r="O5" s="6"/>
      <c r="P5" s="6"/>
      <c r="Q5" s="5"/>
      <c r="R5" s="5"/>
      <c r="S5" s="5"/>
      <c r="T5" s="5"/>
      <c r="U5" s="5"/>
      <c r="V5" s="5"/>
    </row>
    <row r="6" spans="7:22" x14ac:dyDescent="0.25">
      <c r="G6" s="5"/>
      <c r="H6" s="26" t="s">
        <v>56</v>
      </c>
      <c r="I6" s="27"/>
      <c r="J6" s="27"/>
      <c r="K6" s="27"/>
      <c r="L6" s="27"/>
      <c r="M6" s="27"/>
      <c r="N6" s="27"/>
      <c r="O6" s="27"/>
      <c r="P6" s="6"/>
      <c r="Q6" s="5"/>
      <c r="R6" s="5"/>
      <c r="S6" s="5"/>
      <c r="T6" s="5"/>
      <c r="U6" s="5"/>
      <c r="V6" s="5"/>
    </row>
    <row r="7" spans="7:22" x14ac:dyDescent="0.25">
      <c r="H7" s="27"/>
      <c r="I7" s="27"/>
      <c r="J7" s="27"/>
      <c r="K7" s="27"/>
      <c r="L7" s="27"/>
      <c r="M7" s="27"/>
      <c r="N7" s="27"/>
      <c r="O7" s="27"/>
      <c r="P7" s="5"/>
    </row>
    <row r="8" spans="7:22" ht="26.25" customHeight="1" x14ac:dyDescent="0.25">
      <c r="H8" s="27"/>
      <c r="I8" s="27"/>
      <c r="J8" s="27"/>
      <c r="K8" s="27"/>
      <c r="L8" s="27"/>
      <c r="M8" s="27"/>
      <c r="N8" s="27"/>
      <c r="O8" s="27"/>
      <c r="P8" s="7"/>
      <c r="Q8" s="4"/>
    </row>
    <row r="9" spans="7:22" x14ac:dyDescent="0.25">
      <c r="H9" s="9"/>
      <c r="I9" s="9"/>
      <c r="J9" s="9"/>
      <c r="K9" s="9"/>
      <c r="L9" s="9"/>
      <c r="M9" s="9"/>
      <c r="N9" s="9"/>
      <c r="O9" s="9"/>
    </row>
    <row r="10" spans="7:22" ht="15.75" x14ac:dyDescent="0.25">
      <c r="N10" t="s">
        <v>57</v>
      </c>
      <c r="O10" t="s">
        <v>58</v>
      </c>
    </row>
    <row r="11" spans="7:22" ht="15.75" x14ac:dyDescent="0.25">
      <c r="H11" s="8" t="s">
        <v>55</v>
      </c>
      <c r="I11">
        <v>23451</v>
      </c>
      <c r="N11" s="8" t="s">
        <v>43</v>
      </c>
      <c r="O11">
        <v>78942683688</v>
      </c>
    </row>
    <row r="12" spans="7:22" ht="15.75" x14ac:dyDescent="0.25">
      <c r="H12" s="8" t="s">
        <v>41</v>
      </c>
      <c r="I12" t="str">
        <f>VLOOKUP(I11,Sheet1!A2:P12,2,)</f>
        <v>SHYAM</v>
      </c>
    </row>
    <row r="13" spans="7:22" ht="15.75" x14ac:dyDescent="0.25">
      <c r="H13" s="8" t="s">
        <v>42</v>
      </c>
      <c r="I13" t="str">
        <f>VLOOKUP(I11,Sheet1!A2:P12,3,)</f>
        <v>MANAGER</v>
      </c>
    </row>
    <row r="17" spans="8:16" ht="26.25" x14ac:dyDescent="0.4">
      <c r="I17" s="30" t="s">
        <v>44</v>
      </c>
      <c r="J17" s="29"/>
      <c r="N17" s="31" t="s">
        <v>45</v>
      </c>
      <c r="O17" s="29"/>
    </row>
    <row r="18" spans="8:16" ht="15.75" x14ac:dyDescent="0.25">
      <c r="N18" s="8" t="s">
        <v>51</v>
      </c>
      <c r="O18">
        <f>VLOOKUP(I11,Sheet1!A2:P12,14,)</f>
        <v>2000</v>
      </c>
    </row>
    <row r="19" spans="8:16" ht="15.75" x14ac:dyDescent="0.25">
      <c r="I19" s="8" t="s">
        <v>46</v>
      </c>
      <c r="J19">
        <f>VLOOKUP(I11,Sheet1!A2:P12,4,)</f>
        <v>40000</v>
      </c>
      <c r="N19" s="8" t="s">
        <v>52</v>
      </c>
      <c r="O19">
        <f>VLOOKUP(I11,Sheet1!A2:P12,15,)</f>
        <v>2000</v>
      </c>
    </row>
    <row r="20" spans="8:16" ht="15.75" x14ac:dyDescent="0.25">
      <c r="I20" s="8" t="s">
        <v>47</v>
      </c>
      <c r="J20">
        <f>VLOOKUP(I11,Sheet1!A2:P12,10,)</f>
        <v>1600</v>
      </c>
    </row>
    <row r="21" spans="8:16" ht="15.75" x14ac:dyDescent="0.25">
      <c r="I21" s="8" t="s">
        <v>48</v>
      </c>
      <c r="J21">
        <f>VLOOKUP(I11,Sheet1!A2:P12,9,)</f>
        <v>1200</v>
      </c>
    </row>
    <row r="22" spans="8:16" ht="15.75" x14ac:dyDescent="0.25">
      <c r="I22" s="8" t="s">
        <v>49</v>
      </c>
      <c r="J22">
        <f>VLOOKUP(I11,Sheet1!A2:P12,8)</f>
        <v>800</v>
      </c>
    </row>
    <row r="23" spans="8:16" x14ac:dyDescent="0.25">
      <c r="I23" t="s">
        <v>50</v>
      </c>
      <c r="J23">
        <f>VLOOKUP(I11,Sheet1!A2:P12,12,)</f>
        <v>500</v>
      </c>
    </row>
    <row r="25" spans="8:16" ht="18.75" x14ac:dyDescent="0.3">
      <c r="N25" s="28" t="s">
        <v>54</v>
      </c>
      <c r="O25" s="29"/>
      <c r="P25" s="29"/>
    </row>
    <row r="26" spans="8:16" ht="18.75" x14ac:dyDescent="0.3">
      <c r="H26" s="28" t="s">
        <v>53</v>
      </c>
      <c r="I26" s="29"/>
      <c r="O26">
        <f>O18+O19</f>
        <v>4000</v>
      </c>
    </row>
    <row r="27" spans="8:16" x14ac:dyDescent="0.25">
      <c r="H27">
        <f>VLOOKUP(I11,Sheet1!A2:P12,13,)</f>
        <v>40403</v>
      </c>
    </row>
    <row r="30" spans="8:16" ht="18.75" x14ac:dyDescent="0.3">
      <c r="I30" s="28" t="s">
        <v>16</v>
      </c>
      <c r="J30" s="29"/>
    </row>
    <row r="31" spans="8:16" x14ac:dyDescent="0.25">
      <c r="I31">
        <f>VLOOKUP(Sheet2!I11,Sheet1!A2:P12,16,)</f>
        <v>36403</v>
      </c>
    </row>
  </sheetData>
  <mergeCells count="6">
    <mergeCell ref="H6:O8"/>
    <mergeCell ref="I30:J30"/>
    <mergeCell ref="I17:J17"/>
    <mergeCell ref="N17:O17"/>
    <mergeCell ref="H26:I26"/>
    <mergeCell ref="N25:P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48C6-2409-4023-8D79-B67F23A35335}">
  <dimension ref="A4:N25"/>
  <sheetViews>
    <sheetView topLeftCell="A4" workbookViewId="0">
      <selection activeCell="N14" sqref="N14"/>
    </sheetView>
  </sheetViews>
  <sheetFormatPr defaultRowHeight="15" x14ac:dyDescent="0.25"/>
  <cols>
    <col min="1" max="1" width="15.7109375" bestFit="1" customWidth="1"/>
    <col min="2" max="2" width="11.5703125" bestFit="1" customWidth="1"/>
    <col min="3" max="3" width="14.7109375" bestFit="1" customWidth="1"/>
    <col min="4" max="5" width="11.28515625" bestFit="1" customWidth="1"/>
    <col min="6" max="14" width="12.140625" bestFit="1" customWidth="1"/>
    <col min="15" max="15" width="19.7109375" bestFit="1" customWidth="1"/>
  </cols>
  <sheetData>
    <row r="4" spans="1:14" x14ac:dyDescent="0.25">
      <c r="A4" s="1" t="s">
        <v>31</v>
      </c>
      <c r="B4" t="s">
        <v>30</v>
      </c>
      <c r="C4" t="s">
        <v>33</v>
      </c>
    </row>
    <row r="5" spans="1:14" x14ac:dyDescent="0.25">
      <c r="A5" s="2" t="s">
        <v>36</v>
      </c>
      <c r="B5">
        <v>23452</v>
      </c>
      <c r="C5">
        <v>70000</v>
      </c>
    </row>
    <row r="6" spans="1:14" x14ac:dyDescent="0.25">
      <c r="A6" s="3" t="s">
        <v>22</v>
      </c>
      <c r="B6">
        <v>23452</v>
      </c>
      <c r="C6">
        <v>70000</v>
      </c>
    </row>
    <row r="7" spans="1:14" x14ac:dyDescent="0.25">
      <c r="A7" s="2" t="s">
        <v>35</v>
      </c>
      <c r="B7">
        <v>23454</v>
      </c>
      <c r="C7">
        <v>60000</v>
      </c>
    </row>
    <row r="8" spans="1:14" x14ac:dyDescent="0.25">
      <c r="A8" s="3" t="s">
        <v>18</v>
      </c>
      <c r="B8">
        <v>23454</v>
      </c>
      <c r="C8">
        <v>60000</v>
      </c>
    </row>
    <row r="9" spans="1:14" x14ac:dyDescent="0.25">
      <c r="A9" s="2" t="s">
        <v>27</v>
      </c>
      <c r="B9">
        <v>23458</v>
      </c>
      <c r="C9">
        <v>30000</v>
      </c>
    </row>
    <row r="10" spans="1:14" x14ac:dyDescent="0.25">
      <c r="A10" s="3" t="s">
        <v>28</v>
      </c>
      <c r="B10">
        <v>23458</v>
      </c>
      <c r="C10">
        <v>30000</v>
      </c>
    </row>
    <row r="11" spans="1:14" x14ac:dyDescent="0.25">
      <c r="A11" s="2" t="s">
        <v>20</v>
      </c>
      <c r="B11">
        <v>23455</v>
      </c>
      <c r="C11">
        <v>30000</v>
      </c>
    </row>
    <row r="12" spans="1:14" x14ac:dyDescent="0.25">
      <c r="A12" s="3" t="s">
        <v>21</v>
      </c>
      <c r="B12">
        <v>23455</v>
      </c>
      <c r="C12">
        <v>30000</v>
      </c>
    </row>
    <row r="13" spans="1:14" x14ac:dyDescent="0.25">
      <c r="A13" s="2" t="s">
        <v>24</v>
      </c>
      <c r="B13">
        <v>23456</v>
      </c>
      <c r="C13">
        <v>20000</v>
      </c>
    </row>
    <row r="14" spans="1:14" x14ac:dyDescent="0.25">
      <c r="A14" s="3" t="s">
        <v>25</v>
      </c>
      <c r="B14">
        <v>23456</v>
      </c>
      <c r="C14">
        <v>20000</v>
      </c>
      <c r="N14" t="s">
        <v>39</v>
      </c>
    </row>
    <row r="15" spans="1:14" x14ac:dyDescent="0.25">
      <c r="A15" s="2" t="s">
        <v>19</v>
      </c>
      <c r="B15">
        <v>23453</v>
      </c>
      <c r="C15">
        <v>50000</v>
      </c>
    </row>
    <row r="16" spans="1:14" x14ac:dyDescent="0.25">
      <c r="A16" s="3" t="s">
        <v>23</v>
      </c>
      <c r="B16">
        <v>23453</v>
      </c>
      <c r="C16">
        <v>50000</v>
      </c>
    </row>
    <row r="17" spans="1:3" x14ac:dyDescent="0.25">
      <c r="A17" s="2" t="s">
        <v>37</v>
      </c>
      <c r="B17">
        <v>23459</v>
      </c>
      <c r="C17">
        <v>50000</v>
      </c>
    </row>
    <row r="18" spans="1:3" x14ac:dyDescent="0.25">
      <c r="A18" s="3" t="s">
        <v>22</v>
      </c>
      <c r="B18">
        <v>23459</v>
      </c>
      <c r="C18">
        <v>50000</v>
      </c>
    </row>
    <row r="19" spans="1:3" x14ac:dyDescent="0.25">
      <c r="A19" s="2" t="s">
        <v>17</v>
      </c>
      <c r="B19">
        <v>23451</v>
      </c>
      <c r="C19">
        <v>40000</v>
      </c>
    </row>
    <row r="20" spans="1:3" x14ac:dyDescent="0.25">
      <c r="A20" s="3" t="s">
        <v>18</v>
      </c>
      <c r="B20">
        <v>23451</v>
      </c>
      <c r="C20">
        <v>40000</v>
      </c>
    </row>
    <row r="21" spans="1:3" x14ac:dyDescent="0.25">
      <c r="A21" s="2" t="s">
        <v>29</v>
      </c>
      <c r="B21">
        <v>23460</v>
      </c>
      <c r="C21">
        <v>40000</v>
      </c>
    </row>
    <row r="22" spans="1:3" x14ac:dyDescent="0.25">
      <c r="A22" s="3" t="s">
        <v>18</v>
      </c>
      <c r="B22">
        <v>23460</v>
      </c>
      <c r="C22">
        <v>40000</v>
      </c>
    </row>
    <row r="23" spans="1:3" x14ac:dyDescent="0.25">
      <c r="A23" s="2" t="s">
        <v>26</v>
      </c>
      <c r="B23">
        <v>23457</v>
      </c>
      <c r="C23">
        <v>60000</v>
      </c>
    </row>
    <row r="24" spans="1:3" x14ac:dyDescent="0.25">
      <c r="A24" s="3" t="s">
        <v>21</v>
      </c>
      <c r="B24">
        <v>23457</v>
      </c>
      <c r="C24">
        <v>60000</v>
      </c>
    </row>
    <row r="25" spans="1:3" x14ac:dyDescent="0.25">
      <c r="A25" s="2" t="s">
        <v>32</v>
      </c>
      <c r="B25">
        <v>234555</v>
      </c>
      <c r="C25">
        <v>450000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Literacyindia</dc:creator>
  <cp:lastModifiedBy>Literacyindia</cp:lastModifiedBy>
  <dcterms:created xsi:type="dcterms:W3CDTF">2024-06-10T10:21:33Z</dcterms:created>
  <dcterms:modified xsi:type="dcterms:W3CDTF">2024-06-15T12:30:40Z</dcterms:modified>
</cp:coreProperties>
</file>