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q\Desktop\"/>
    </mc:Choice>
  </mc:AlternateContent>
  <xr:revisionPtr revIDLastSave="0" documentId="13_ncr:1_{7A62BEF5-D2C3-49C3-A044-FBB2D592ED3A}" xr6:coauthVersionLast="47" xr6:coauthVersionMax="47" xr10:uidLastSave="{00000000-0000-0000-0000-000000000000}"/>
  <bookViews>
    <workbookView xWindow="-110" yWindow="-110" windowWidth="19420" windowHeight="10420" tabRatio="605" xr2:uid="{00000000-000D-0000-FFFF-FFFF00000000}"/>
  </bookViews>
  <sheets>
    <sheet name="CPI Dashboard" sheetId="45" r:id="rId1"/>
    <sheet name="Objective " sheetId="24" r:id="rId2"/>
    <sheet name="All_India_Index_Upto_April23" sheetId="1" r:id="rId3"/>
    <sheet name="CPI Data" sheetId="2" r:id="rId4"/>
    <sheet name="1. Broder_Cat _Contribution" sheetId="26" r:id="rId5"/>
    <sheet name="2. Inflation &amp; Deflation Rate" sheetId="3" r:id="rId6"/>
    <sheet name="3.MoM &amp; AbsChange" sheetId="7" r:id="rId7"/>
    <sheet name="4. Pre &amp; Post" sheetId="39" r:id="rId8"/>
    <sheet name="5. Correlation " sheetId="27" r:id="rId9"/>
    <sheet name="Data Validation" sheetId="37" r:id="rId10"/>
    <sheet name="Crude Oil " sheetId="40" r:id="rId11"/>
    <sheet name="Notes" sheetId="46" r:id="rId12"/>
  </sheets>
  <definedNames>
    <definedName name="_xlnm._FilterDatabase" localSheetId="4" hidden="1">'1. Broder_Cat _Contribution'!$B$11:$D$20</definedName>
    <definedName name="_xlnm._FilterDatabase" localSheetId="6" hidden="1">'3.MoM &amp; AbsChange'!$A$27:$D$27</definedName>
    <definedName name="_xlnm._FilterDatabase" localSheetId="8" hidden="1">'5. Correlation '!$B$37:$C$64</definedName>
    <definedName name="_xlnm._FilterDatabase" localSheetId="2" hidden="1">All_India_Index_Upto_April23!$A$1:$AD$373</definedName>
    <definedName name="_xlnm._FilterDatabase" localSheetId="3" hidden="1">'CPI Data'!$A$1:$AK$376</definedName>
    <definedName name="Slicer_Sector">#N/A</definedName>
  </definedNames>
  <calcPr calcId="18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Lst>
</workbook>
</file>

<file path=xl/calcChain.xml><?xml version="1.0" encoding="utf-8"?>
<calcChain xmlns="http://schemas.openxmlformats.org/spreadsheetml/2006/main">
  <c r="AE33" i="27" l="1"/>
  <c r="AD33" i="27"/>
  <c r="AD33" i="27" a="1"/>
  <c r="AC33" i="27"/>
  <c r="AC33" i="27" a="1"/>
  <c r="AB33" i="27"/>
  <c r="AB33" i="27" a="1"/>
  <c r="AA33" i="27"/>
  <c r="AA33" i="27" a="1"/>
  <c r="Z33" i="27"/>
  <c r="Z33" i="27" a="1"/>
  <c r="Y33" i="27"/>
  <c r="Y33" i="27" a="1"/>
  <c r="X33" i="27"/>
  <c r="X33" i="27" a="1"/>
  <c r="W33" i="27" a="1"/>
  <c r="W33" i="27" s="1"/>
  <c r="V33" i="27" a="1"/>
  <c r="V33" i="27" s="1"/>
  <c r="U33" i="27" a="1"/>
  <c r="U33" i="27" s="1"/>
  <c r="T33" i="27" a="1"/>
  <c r="T33" i="27" s="1"/>
  <c r="S33" i="27" a="1"/>
  <c r="S33" i="27" s="1"/>
  <c r="R33" i="27" a="1"/>
  <c r="R33" i="27" s="1"/>
  <c r="Q33" i="27" a="1"/>
  <c r="Q33" i="27" s="1"/>
  <c r="P33" i="27" a="1"/>
  <c r="P33" i="27" s="1"/>
  <c r="O33" i="27" a="1"/>
  <c r="O33" i="27" s="1"/>
  <c r="N33" i="27" a="1"/>
  <c r="N33" i="27" s="1"/>
  <c r="M33" i="27" a="1"/>
  <c r="M33" i="27" s="1"/>
  <c r="L33" i="27" a="1"/>
  <c r="L33" i="27" s="1"/>
  <c r="K33" i="27" a="1"/>
  <c r="K33" i="27" s="1"/>
  <c r="J33" i="27" a="1"/>
  <c r="J33" i="27" s="1"/>
  <c r="I33" i="27" a="1"/>
  <c r="I33" i="27" s="1"/>
  <c r="H33" i="27" a="1"/>
  <c r="H33" i="27" s="1"/>
  <c r="G33" i="27" a="1"/>
  <c r="G33" i="27" s="1"/>
  <c r="F33" i="27" a="1"/>
  <c r="F33" i="27" s="1"/>
  <c r="E33" i="27" a="1"/>
  <c r="E33" i="27" s="1"/>
  <c r="D33" i="27" a="1"/>
  <c r="D33" i="27" s="1"/>
  <c r="AE32" i="27"/>
  <c r="AD32" i="27"/>
  <c r="AD32" i="27" a="1"/>
  <c r="AC32" i="27"/>
  <c r="AC32" i="27" a="1"/>
  <c r="AB32" i="27"/>
  <c r="AB32" i="27" a="1"/>
  <c r="AA32" i="27"/>
  <c r="AA32" i="27" a="1"/>
  <c r="Z32" i="27"/>
  <c r="Z32" i="27" a="1"/>
  <c r="Y32" i="27"/>
  <c r="Y32" i="27" a="1"/>
  <c r="X32" i="27"/>
  <c r="X32" i="27" a="1"/>
  <c r="W32" i="27"/>
  <c r="W32" i="27" a="1"/>
  <c r="V32" i="27"/>
  <c r="V32" i="27" a="1"/>
  <c r="U32" i="27"/>
  <c r="U32" i="27" a="1"/>
  <c r="T32" i="27"/>
  <c r="T32" i="27" a="1"/>
  <c r="S32" i="27"/>
  <c r="S32" i="27" a="1"/>
  <c r="R32" i="27"/>
  <c r="R32" i="27" a="1"/>
  <c r="Q32" i="27"/>
  <c r="Q32" i="27" a="1"/>
  <c r="P32" i="27"/>
  <c r="P32" i="27" a="1"/>
  <c r="O32" i="27"/>
  <c r="O32" i="27" a="1"/>
  <c r="N32" i="27"/>
  <c r="N32" i="27" a="1"/>
  <c r="M32" i="27"/>
  <c r="M32" i="27" a="1"/>
  <c r="L32" i="27"/>
  <c r="L32" i="27" a="1"/>
  <c r="K32" i="27"/>
  <c r="K32" i="27" a="1"/>
  <c r="J32" i="27"/>
  <c r="J32" i="27" a="1"/>
  <c r="I32" i="27"/>
  <c r="I32" i="27" a="1"/>
  <c r="H32" i="27"/>
  <c r="H32" i="27" a="1"/>
  <c r="G32" i="27"/>
  <c r="G32" i="27" a="1"/>
  <c r="F32" i="27" a="1"/>
  <c r="F32" i="27" s="1"/>
  <c r="E32" i="27" a="1"/>
  <c r="E32" i="27" s="1"/>
  <c r="D32" i="27" a="1"/>
  <c r="D32" i="27" s="1"/>
  <c r="AE31" i="27"/>
  <c r="AD31" i="27" a="1"/>
  <c r="AD31" i="27" s="1"/>
  <c r="AC31" i="27"/>
  <c r="AC31" i="27" a="1"/>
  <c r="AB31" i="27" a="1"/>
  <c r="AB31" i="27" s="1"/>
  <c r="AA31" i="27" a="1"/>
  <c r="AA31" i="27" s="1"/>
  <c r="Z31" i="27" a="1"/>
  <c r="Z31" i="27" s="1"/>
  <c r="Y31" i="27" a="1"/>
  <c r="Y31" i="27" s="1"/>
  <c r="X31" i="27" a="1"/>
  <c r="X31" i="27" s="1"/>
  <c r="W31" i="27" a="1"/>
  <c r="W31" i="27" s="1"/>
  <c r="V31" i="27" a="1"/>
  <c r="V31" i="27" s="1"/>
  <c r="U31" i="27" a="1"/>
  <c r="U31" i="27" s="1"/>
  <c r="T31" i="27" a="1"/>
  <c r="T31" i="27" s="1"/>
  <c r="S31" i="27" a="1"/>
  <c r="S31" i="27" s="1"/>
  <c r="R31" i="27" a="1"/>
  <c r="R31" i="27" s="1"/>
  <c r="Q31" i="27" a="1"/>
  <c r="Q31" i="27" s="1"/>
  <c r="P31" i="27" a="1"/>
  <c r="P31" i="27" s="1"/>
  <c r="O31" i="27" a="1"/>
  <c r="O31" i="27" s="1"/>
  <c r="N31" i="27" a="1"/>
  <c r="N31" i="27" s="1"/>
  <c r="M31" i="27" a="1"/>
  <c r="M31" i="27" s="1"/>
  <c r="L31" i="27" a="1"/>
  <c r="L31" i="27" s="1"/>
  <c r="K31" i="27" a="1"/>
  <c r="K31" i="27" s="1"/>
  <c r="J31" i="27" a="1"/>
  <c r="J31" i="27" s="1"/>
  <c r="I31" i="27" a="1"/>
  <c r="I31" i="27" s="1"/>
  <c r="H31" i="27" a="1"/>
  <c r="H31" i="27" s="1"/>
  <c r="G31" i="27" a="1"/>
  <c r="G31" i="27" s="1"/>
  <c r="F31" i="27" a="1"/>
  <c r="F31" i="27" s="1"/>
  <c r="E31" i="27" a="1"/>
  <c r="E31" i="27" s="1"/>
  <c r="D31" i="27" a="1"/>
  <c r="D31" i="27" s="1"/>
  <c r="AE30" i="27"/>
  <c r="AD30" i="27"/>
  <c r="AD30" i="27" a="1"/>
  <c r="AC30" i="27"/>
  <c r="AC30" i="27" a="1"/>
  <c r="AB30" i="27"/>
  <c r="AB30" i="27" a="1"/>
  <c r="AA30" i="27"/>
  <c r="AA30" i="27" a="1"/>
  <c r="Z30" i="27"/>
  <c r="Z30" i="27" a="1"/>
  <c r="Y30" i="27"/>
  <c r="Y30" i="27" a="1"/>
  <c r="X30" i="27"/>
  <c r="X30" i="27" a="1"/>
  <c r="W30" i="27"/>
  <c r="W30" i="27" a="1"/>
  <c r="V30" i="27" a="1"/>
  <c r="V30" i="27" s="1"/>
  <c r="U30" i="27" a="1"/>
  <c r="U30" i="27" s="1"/>
  <c r="T30" i="27" a="1"/>
  <c r="T30" i="27" s="1"/>
  <c r="S30" i="27" a="1"/>
  <c r="S30" i="27" s="1"/>
  <c r="R30" i="27" a="1"/>
  <c r="R30" i="27" s="1"/>
  <c r="Q30" i="27" a="1"/>
  <c r="Q30" i="27" s="1"/>
  <c r="P30" i="27" a="1"/>
  <c r="P30" i="27" s="1"/>
  <c r="O30" i="27" a="1"/>
  <c r="O30" i="27" s="1"/>
  <c r="N30" i="27" a="1"/>
  <c r="N30" i="27" s="1"/>
  <c r="M30" i="27" a="1"/>
  <c r="M30" i="27" s="1"/>
  <c r="L30" i="27" a="1"/>
  <c r="L30" i="27" s="1"/>
  <c r="K30" i="27" a="1"/>
  <c r="K30" i="27" s="1"/>
  <c r="J30" i="27" a="1"/>
  <c r="J30" i="27" s="1"/>
  <c r="I30" i="27" a="1"/>
  <c r="I30" i="27" s="1"/>
  <c r="H30" i="27" a="1"/>
  <c r="H30" i="27" s="1"/>
  <c r="G30" i="27" a="1"/>
  <c r="G30" i="27" s="1"/>
  <c r="F30" i="27" a="1"/>
  <c r="F30" i="27" s="1"/>
  <c r="E30" i="27" a="1"/>
  <c r="E30" i="27" s="1"/>
  <c r="D30" i="27"/>
  <c r="D30" i="27" a="1"/>
  <c r="AE29" i="27"/>
  <c r="AD29" i="27" a="1"/>
  <c r="AD29" i="27" s="1"/>
  <c r="AC29" i="27" a="1"/>
  <c r="AC29" i="27" s="1"/>
  <c r="AB29" i="27" a="1"/>
  <c r="AB29" i="27" s="1"/>
  <c r="AA29" i="27" a="1"/>
  <c r="AA29" i="27" s="1"/>
  <c r="Z29" i="27" a="1"/>
  <c r="Z29" i="27" s="1"/>
  <c r="Y29" i="27" a="1"/>
  <c r="Y29" i="27" s="1"/>
  <c r="X29" i="27" a="1"/>
  <c r="X29" i="27" s="1"/>
  <c r="W29" i="27" a="1"/>
  <c r="W29" i="27" s="1"/>
  <c r="V29" i="27" a="1"/>
  <c r="V29" i="27" s="1"/>
  <c r="U29" i="27" a="1"/>
  <c r="U29" i="27" s="1"/>
  <c r="T29" i="27" a="1"/>
  <c r="T29" i="27" s="1"/>
  <c r="S29" i="27" a="1"/>
  <c r="S29" i="27" s="1"/>
  <c r="R29" i="27" a="1"/>
  <c r="R29" i="27" s="1"/>
  <c r="Q29" i="27" a="1"/>
  <c r="Q29" i="27" s="1"/>
  <c r="P29" i="27" a="1"/>
  <c r="P29" i="27" s="1"/>
  <c r="O29" i="27" a="1"/>
  <c r="O29" i="27" s="1"/>
  <c r="N29" i="27" a="1"/>
  <c r="N29" i="27" s="1"/>
  <c r="M29" i="27" a="1"/>
  <c r="M29" i="27" s="1"/>
  <c r="L29" i="27" a="1"/>
  <c r="L29" i="27" s="1"/>
  <c r="K29" i="27" a="1"/>
  <c r="K29" i="27" s="1"/>
  <c r="J29" i="27" a="1"/>
  <c r="J29" i="27" s="1"/>
  <c r="I29" i="27" a="1"/>
  <c r="I29" i="27" s="1"/>
  <c r="H29" i="27" a="1"/>
  <c r="H29" i="27" s="1"/>
  <c r="G29" i="27" a="1"/>
  <c r="G29" i="27" s="1"/>
  <c r="F29" i="27" a="1"/>
  <c r="F29" i="27" s="1"/>
  <c r="E29" i="27" a="1"/>
  <c r="E29" i="27" s="1"/>
  <c r="D29" i="27" a="1"/>
  <c r="D29" i="27" s="1"/>
  <c r="AE28" i="27"/>
  <c r="AD28" i="27" a="1"/>
  <c r="AD28" i="27" s="1"/>
  <c r="AC28" i="27" a="1"/>
  <c r="AC28" i="27" s="1"/>
  <c r="AB28" i="27" a="1"/>
  <c r="AB28" i="27" s="1"/>
  <c r="AA28" i="27" a="1"/>
  <c r="AA28" i="27" s="1"/>
  <c r="Z28" i="27" a="1"/>
  <c r="Z28" i="27" s="1"/>
  <c r="Y28" i="27" a="1"/>
  <c r="Y28" i="27" s="1"/>
  <c r="X28" i="27" a="1"/>
  <c r="X28" i="27" s="1"/>
  <c r="W28" i="27" a="1"/>
  <c r="W28" i="27" s="1"/>
  <c r="V28" i="27" a="1"/>
  <c r="V28" i="27" s="1"/>
  <c r="U28" i="27" a="1"/>
  <c r="U28" i="27" s="1"/>
  <c r="T28" i="27" a="1"/>
  <c r="T28" i="27" s="1"/>
  <c r="S28" i="27" a="1"/>
  <c r="S28" i="27" s="1"/>
  <c r="R28" i="27" a="1"/>
  <c r="R28" i="27" s="1"/>
  <c r="Q28" i="27" a="1"/>
  <c r="Q28" i="27" s="1"/>
  <c r="P28" i="27" a="1"/>
  <c r="P28" i="27" s="1"/>
  <c r="O28" i="27" a="1"/>
  <c r="O28" i="27" s="1"/>
  <c r="N28" i="27" a="1"/>
  <c r="N28" i="27" s="1"/>
  <c r="M28" i="27" a="1"/>
  <c r="M28" i="27" s="1"/>
  <c r="L28" i="27" a="1"/>
  <c r="L28" i="27" s="1"/>
  <c r="K28" i="27" a="1"/>
  <c r="K28" i="27" s="1"/>
  <c r="J28" i="27" a="1"/>
  <c r="J28" i="27" s="1"/>
  <c r="I28" i="27" a="1"/>
  <c r="I28" i="27" s="1"/>
  <c r="H28" i="27" a="1"/>
  <c r="H28" i="27" s="1"/>
  <c r="G28" i="27" a="1"/>
  <c r="G28" i="27" s="1"/>
  <c r="F28" i="27" a="1"/>
  <c r="F28" i="27" s="1"/>
  <c r="E28" i="27" a="1"/>
  <c r="E28" i="27" s="1"/>
  <c r="D28" i="27" a="1"/>
  <c r="D28" i="27" s="1"/>
  <c r="AE27" i="27"/>
  <c r="AD27" i="27" a="1"/>
  <c r="AD27" i="27" s="1"/>
  <c r="AC27" i="27" a="1"/>
  <c r="AC27" i="27" s="1"/>
  <c r="AB27" i="27" a="1"/>
  <c r="AB27" i="27" s="1"/>
  <c r="AA27" i="27" a="1"/>
  <c r="AA27" i="27" s="1"/>
  <c r="Z27" i="27" a="1"/>
  <c r="Z27" i="27" s="1"/>
  <c r="Y27" i="27" a="1"/>
  <c r="Y27" i="27" s="1"/>
  <c r="X27" i="27" a="1"/>
  <c r="X27" i="27" s="1"/>
  <c r="W27" i="27" a="1"/>
  <c r="W27" i="27" s="1"/>
  <c r="V27" i="27" a="1"/>
  <c r="V27" i="27" s="1"/>
  <c r="U27" i="27" a="1"/>
  <c r="U27" i="27" s="1"/>
  <c r="T27" i="27" a="1"/>
  <c r="T27" i="27" s="1"/>
  <c r="S27" i="27" a="1"/>
  <c r="S27" i="27" s="1"/>
  <c r="R27" i="27" a="1"/>
  <c r="R27" i="27" s="1"/>
  <c r="Q27" i="27" a="1"/>
  <c r="Q27" i="27" s="1"/>
  <c r="P27" i="27" a="1"/>
  <c r="P27" i="27" s="1"/>
  <c r="O27" i="27" a="1"/>
  <c r="O27" i="27" s="1"/>
  <c r="N27" i="27" a="1"/>
  <c r="N27" i="27" s="1"/>
  <c r="M27" i="27" a="1"/>
  <c r="M27" i="27" s="1"/>
  <c r="L27" i="27" a="1"/>
  <c r="L27" i="27" s="1"/>
  <c r="K27" i="27" a="1"/>
  <c r="K27" i="27" s="1"/>
  <c r="J27" i="27" a="1"/>
  <c r="J27" i="27" s="1"/>
  <c r="I27" i="27" a="1"/>
  <c r="I27" i="27" s="1"/>
  <c r="H27" i="27" a="1"/>
  <c r="H27" i="27" s="1"/>
  <c r="G27" i="27" a="1"/>
  <c r="G27" i="27" s="1"/>
  <c r="F27" i="27" a="1"/>
  <c r="F27" i="27" s="1"/>
  <c r="E27" i="27" a="1"/>
  <c r="E27" i="27" s="1"/>
  <c r="D27" i="27" a="1"/>
  <c r="D27" i="27" s="1"/>
  <c r="AE26" i="27"/>
  <c r="AD26" i="27" a="1"/>
  <c r="AD26" i="27" s="1"/>
  <c r="AC26" i="27" a="1"/>
  <c r="AC26" i="27" s="1"/>
  <c r="AB26" i="27" a="1"/>
  <c r="AB26" i="27" s="1"/>
  <c r="AA26" i="27" a="1"/>
  <c r="AA26" i="27" s="1"/>
  <c r="Z26" i="27" a="1"/>
  <c r="Z26" i="27" s="1"/>
  <c r="Y26" i="27" a="1"/>
  <c r="Y26" i="27" s="1"/>
  <c r="X26" i="27" a="1"/>
  <c r="X26" i="27" s="1"/>
  <c r="W26" i="27" a="1"/>
  <c r="W26" i="27" s="1"/>
  <c r="V26" i="27" a="1"/>
  <c r="V26" i="27" s="1"/>
  <c r="U26" i="27" a="1"/>
  <c r="U26" i="27" s="1"/>
  <c r="T26" i="27" a="1"/>
  <c r="T26" i="27" s="1"/>
  <c r="S26" i="27" a="1"/>
  <c r="S26" i="27" s="1"/>
  <c r="R26" i="27" a="1"/>
  <c r="R26" i="27" s="1"/>
  <c r="Q26" i="27" a="1"/>
  <c r="Q26" i="27" s="1"/>
  <c r="P26" i="27" a="1"/>
  <c r="P26" i="27" s="1"/>
  <c r="O26" i="27" a="1"/>
  <c r="O26" i="27" s="1"/>
  <c r="N26" i="27" a="1"/>
  <c r="N26" i="27" s="1"/>
  <c r="M26" i="27" a="1"/>
  <c r="M26" i="27" s="1"/>
  <c r="L26" i="27" a="1"/>
  <c r="L26" i="27" s="1"/>
  <c r="K26" i="27" a="1"/>
  <c r="K26" i="27" s="1"/>
  <c r="J26" i="27" a="1"/>
  <c r="J26" i="27" s="1"/>
  <c r="I26" i="27" a="1"/>
  <c r="I26" i="27" s="1"/>
  <c r="H26" i="27" a="1"/>
  <c r="H26" i="27" s="1"/>
  <c r="G26" i="27" a="1"/>
  <c r="G26" i="27" s="1"/>
  <c r="F26" i="27" a="1"/>
  <c r="F26" i="27" s="1"/>
  <c r="E26" i="27" a="1"/>
  <c r="E26" i="27" s="1"/>
  <c r="D26" i="27" a="1"/>
  <c r="D26" i="27" s="1"/>
  <c r="AE25" i="27"/>
  <c r="AD25" i="27" a="1"/>
  <c r="AD25" i="27" s="1"/>
  <c r="AC25" i="27" a="1"/>
  <c r="AC25" i="27" s="1"/>
  <c r="AB25" i="27" a="1"/>
  <c r="AB25" i="27" s="1"/>
  <c r="AA25" i="27" a="1"/>
  <c r="AA25" i="27" s="1"/>
  <c r="Z25" i="27" a="1"/>
  <c r="Z25" i="27" s="1"/>
  <c r="Y25" i="27" a="1"/>
  <c r="Y25" i="27" s="1"/>
  <c r="X25" i="27" a="1"/>
  <c r="X25" i="27" s="1"/>
  <c r="W25" i="27" a="1"/>
  <c r="W25" i="27" s="1"/>
  <c r="V25" i="27" a="1"/>
  <c r="V25" i="27" s="1"/>
  <c r="U25" i="27" a="1"/>
  <c r="U25" i="27" s="1"/>
  <c r="T25" i="27" a="1"/>
  <c r="T25" i="27" s="1"/>
  <c r="S25" i="27" a="1"/>
  <c r="S25" i="27" s="1"/>
  <c r="R25" i="27" a="1"/>
  <c r="R25" i="27" s="1"/>
  <c r="Q25" i="27" a="1"/>
  <c r="Q25" i="27" s="1"/>
  <c r="P25" i="27" a="1"/>
  <c r="P25" i="27" s="1"/>
  <c r="O25" i="27" a="1"/>
  <c r="O25" i="27" s="1"/>
  <c r="N25" i="27" a="1"/>
  <c r="N25" i="27" s="1"/>
  <c r="M25" i="27" a="1"/>
  <c r="M25" i="27" s="1"/>
  <c r="L25" i="27" a="1"/>
  <c r="L25" i="27" s="1"/>
  <c r="K25" i="27" a="1"/>
  <c r="K25" i="27" s="1"/>
  <c r="J25" i="27" a="1"/>
  <c r="J25" i="27" s="1"/>
  <c r="I25" i="27" a="1"/>
  <c r="I25" i="27" s="1"/>
  <c r="H25" i="27" a="1"/>
  <c r="H25" i="27" s="1"/>
  <c r="G25" i="27" a="1"/>
  <c r="G25" i="27" s="1"/>
  <c r="F25" i="27" a="1"/>
  <c r="F25" i="27" s="1"/>
  <c r="E25" i="27" a="1"/>
  <c r="E25" i="27" s="1"/>
  <c r="D25" i="27" a="1"/>
  <c r="D25" i="27" s="1"/>
  <c r="AE24" i="27"/>
  <c r="AD24" i="27" a="1"/>
  <c r="AD24" i="27" s="1"/>
  <c r="AC24" i="27" a="1"/>
  <c r="AC24" i="27" s="1"/>
  <c r="AB24" i="27" a="1"/>
  <c r="AB24" i="27" s="1"/>
  <c r="AA24" i="27" a="1"/>
  <c r="AA24" i="27" s="1"/>
  <c r="Z24" i="27" a="1"/>
  <c r="Z24" i="27" s="1"/>
  <c r="Y24" i="27" a="1"/>
  <c r="Y24" i="27" s="1"/>
  <c r="X24" i="27" a="1"/>
  <c r="X24" i="27" s="1"/>
  <c r="W24" i="27" a="1"/>
  <c r="W24" i="27" s="1"/>
  <c r="V24" i="27" a="1"/>
  <c r="V24" i="27" s="1"/>
  <c r="U24" i="27" a="1"/>
  <c r="U24" i="27" s="1"/>
  <c r="T24" i="27" a="1"/>
  <c r="T24" i="27" s="1"/>
  <c r="S24" i="27" a="1"/>
  <c r="S24" i="27" s="1"/>
  <c r="R24" i="27" a="1"/>
  <c r="R24" i="27" s="1"/>
  <c r="Q24" i="27" a="1"/>
  <c r="Q24" i="27" s="1"/>
  <c r="P24" i="27" a="1"/>
  <c r="P24" i="27" s="1"/>
  <c r="O24" i="27" a="1"/>
  <c r="O24" i="27" s="1"/>
  <c r="N24" i="27" a="1"/>
  <c r="N24" i="27" s="1"/>
  <c r="M24" i="27" a="1"/>
  <c r="M24" i="27" s="1"/>
  <c r="L24" i="27" a="1"/>
  <c r="L24" i="27" s="1"/>
  <c r="K24" i="27" a="1"/>
  <c r="K24" i="27" s="1"/>
  <c r="J24" i="27" a="1"/>
  <c r="J24" i="27" s="1"/>
  <c r="I24" i="27" a="1"/>
  <c r="I24" i="27" s="1"/>
  <c r="H24" i="27" a="1"/>
  <c r="H24" i="27" s="1"/>
  <c r="G24" i="27" a="1"/>
  <c r="G24" i="27" s="1"/>
  <c r="F24" i="27" a="1"/>
  <c r="F24" i="27" s="1"/>
  <c r="E24" i="27" a="1"/>
  <c r="E24" i="27" s="1"/>
  <c r="D24" i="27" a="1"/>
  <c r="D24" i="27" s="1"/>
  <c r="AE23" i="27"/>
  <c r="AD23" i="27" a="1"/>
  <c r="AD23" i="27" s="1"/>
  <c r="AC23" i="27" a="1"/>
  <c r="AC23" i="27" s="1"/>
  <c r="AB23" i="27" a="1"/>
  <c r="AB23" i="27" s="1"/>
  <c r="AA23" i="27" a="1"/>
  <c r="AA23" i="27" s="1"/>
  <c r="Z23" i="27" a="1"/>
  <c r="Z23" i="27" s="1"/>
  <c r="Y23" i="27" a="1"/>
  <c r="Y23" i="27" s="1"/>
  <c r="X23" i="27" a="1"/>
  <c r="X23" i="27" s="1"/>
  <c r="W23" i="27" a="1"/>
  <c r="W23" i="27" s="1"/>
  <c r="V23" i="27" a="1"/>
  <c r="V23" i="27" s="1"/>
  <c r="U23" i="27" a="1"/>
  <c r="U23" i="27" s="1"/>
  <c r="T23" i="27" a="1"/>
  <c r="T23" i="27" s="1"/>
  <c r="S23" i="27" a="1"/>
  <c r="S23" i="27" s="1"/>
  <c r="R23" i="27" a="1"/>
  <c r="R23" i="27" s="1"/>
  <c r="Q23" i="27" a="1"/>
  <c r="Q23" i="27" s="1"/>
  <c r="P23" i="27" a="1"/>
  <c r="P23" i="27" s="1"/>
  <c r="O23" i="27" a="1"/>
  <c r="O23" i="27" s="1"/>
  <c r="N23" i="27" a="1"/>
  <c r="N23" i="27" s="1"/>
  <c r="M23" i="27" a="1"/>
  <c r="M23" i="27" s="1"/>
  <c r="L23" i="27" a="1"/>
  <c r="L23" i="27" s="1"/>
  <c r="K23" i="27" a="1"/>
  <c r="K23" i="27" s="1"/>
  <c r="J23" i="27" a="1"/>
  <c r="J23" i="27" s="1"/>
  <c r="I23" i="27" a="1"/>
  <c r="I23" i="27" s="1"/>
  <c r="H23" i="27" a="1"/>
  <c r="H23" i="27" s="1"/>
  <c r="G23" i="27" a="1"/>
  <c r="G23" i="27" s="1"/>
  <c r="F23" i="27" a="1"/>
  <c r="F23" i="27" s="1"/>
  <c r="E23" i="27" a="1"/>
  <c r="E23" i="27" s="1"/>
  <c r="D23" i="27" a="1"/>
  <c r="D23" i="27" s="1"/>
  <c r="AE22" i="27"/>
  <c r="AD22" i="27" a="1"/>
  <c r="AD22" i="27" s="1"/>
  <c r="AC22" i="27" a="1"/>
  <c r="AC22" i="27" s="1"/>
  <c r="AB22" i="27" a="1"/>
  <c r="AB22" i="27" s="1"/>
  <c r="AA22" i="27" a="1"/>
  <c r="AA22" i="27" s="1"/>
  <c r="Z22" i="27" a="1"/>
  <c r="Z22" i="27" s="1"/>
  <c r="Y22" i="27" a="1"/>
  <c r="Y22" i="27" s="1"/>
  <c r="X22" i="27" a="1"/>
  <c r="X22" i="27" s="1"/>
  <c r="W22" i="27" a="1"/>
  <c r="W22" i="27" s="1"/>
  <c r="V22" i="27" a="1"/>
  <c r="V22" i="27" s="1"/>
  <c r="U22" i="27" a="1"/>
  <c r="U22" i="27" s="1"/>
  <c r="T22" i="27" a="1"/>
  <c r="T22" i="27" s="1"/>
  <c r="S22" i="27" a="1"/>
  <c r="S22" i="27" s="1"/>
  <c r="R22" i="27" a="1"/>
  <c r="R22" i="27" s="1"/>
  <c r="Q22" i="27" a="1"/>
  <c r="Q22" i="27" s="1"/>
  <c r="P22" i="27" a="1"/>
  <c r="P22" i="27" s="1"/>
  <c r="O22" i="27" a="1"/>
  <c r="O22" i="27" s="1"/>
  <c r="N22" i="27" a="1"/>
  <c r="N22" i="27" s="1"/>
  <c r="M22" i="27" a="1"/>
  <c r="M22" i="27" s="1"/>
  <c r="L22" i="27" a="1"/>
  <c r="L22" i="27" s="1"/>
  <c r="K22" i="27" a="1"/>
  <c r="K22" i="27" s="1"/>
  <c r="J22" i="27" a="1"/>
  <c r="J22" i="27" s="1"/>
  <c r="I22" i="27" a="1"/>
  <c r="I22" i="27" s="1"/>
  <c r="H22" i="27" a="1"/>
  <c r="H22" i="27" s="1"/>
  <c r="G22" i="27" a="1"/>
  <c r="G22" i="27" s="1"/>
  <c r="F22" i="27" a="1"/>
  <c r="F22" i="27" s="1"/>
  <c r="E22" i="27" a="1"/>
  <c r="E22" i="27" s="1"/>
  <c r="D22" i="27" a="1"/>
  <c r="D22" i="27" s="1"/>
  <c r="AE21" i="27"/>
  <c r="AD21" i="27" a="1"/>
  <c r="AD21" i="27" s="1"/>
  <c r="AC21" i="27" a="1"/>
  <c r="AC21" i="27" s="1"/>
  <c r="AB21" i="27" a="1"/>
  <c r="AB21" i="27" s="1"/>
  <c r="AA21" i="27" a="1"/>
  <c r="AA21" i="27" s="1"/>
  <c r="Z21" i="27" a="1"/>
  <c r="Z21" i="27" s="1"/>
  <c r="Y21" i="27" a="1"/>
  <c r="Y21" i="27" s="1"/>
  <c r="X21" i="27" a="1"/>
  <c r="X21" i="27" s="1"/>
  <c r="W21" i="27" a="1"/>
  <c r="W21" i="27" s="1"/>
  <c r="V21" i="27" a="1"/>
  <c r="V21" i="27" s="1"/>
  <c r="U21" i="27" a="1"/>
  <c r="U21" i="27" s="1"/>
  <c r="T21" i="27" a="1"/>
  <c r="T21" i="27" s="1"/>
  <c r="S21" i="27" a="1"/>
  <c r="S21" i="27" s="1"/>
  <c r="R21" i="27" a="1"/>
  <c r="R21" i="27" s="1"/>
  <c r="Q21" i="27" a="1"/>
  <c r="Q21" i="27" s="1"/>
  <c r="P21" i="27" a="1"/>
  <c r="P21" i="27" s="1"/>
  <c r="O21" i="27" a="1"/>
  <c r="O21" i="27" s="1"/>
  <c r="N21" i="27" a="1"/>
  <c r="N21" i="27" s="1"/>
  <c r="M21" i="27" a="1"/>
  <c r="M21" i="27" s="1"/>
  <c r="L21" i="27" a="1"/>
  <c r="L21" i="27" s="1"/>
  <c r="K21" i="27" a="1"/>
  <c r="K21" i="27" s="1"/>
  <c r="J21" i="27" a="1"/>
  <c r="J21" i="27" s="1"/>
  <c r="I21" i="27" a="1"/>
  <c r="I21" i="27" s="1"/>
  <c r="H21" i="27" a="1"/>
  <c r="H21" i="27" s="1"/>
  <c r="G21" i="27" a="1"/>
  <c r="G21" i="27" s="1"/>
  <c r="F21" i="27" a="1"/>
  <c r="F21" i="27" s="1"/>
  <c r="E21" i="27" a="1"/>
  <c r="E21" i="27" s="1"/>
  <c r="D21" i="27" a="1"/>
  <c r="D21" i="27" s="1"/>
  <c r="AE20" i="27"/>
  <c r="AD20" i="27" a="1"/>
  <c r="AD20" i="27" s="1"/>
  <c r="AC20" i="27" a="1"/>
  <c r="AC20" i="27" s="1"/>
  <c r="AB20" i="27" a="1"/>
  <c r="AB20" i="27" s="1"/>
  <c r="AA20" i="27" a="1"/>
  <c r="AA20" i="27" s="1"/>
  <c r="Z20" i="27" a="1"/>
  <c r="Z20" i="27" s="1"/>
  <c r="Y20" i="27" a="1"/>
  <c r="Y20" i="27" s="1"/>
  <c r="X20" i="27" a="1"/>
  <c r="X20" i="27" s="1"/>
  <c r="W20" i="27" a="1"/>
  <c r="W20" i="27" s="1"/>
  <c r="V20" i="27" a="1"/>
  <c r="V20" i="27" s="1"/>
  <c r="U20" i="27" a="1"/>
  <c r="U20" i="27" s="1"/>
  <c r="T20" i="27" a="1"/>
  <c r="T20" i="27" s="1"/>
  <c r="S20" i="27" a="1"/>
  <c r="S20" i="27" s="1"/>
  <c r="R20" i="27" a="1"/>
  <c r="R20" i="27" s="1"/>
  <c r="Q20" i="27" a="1"/>
  <c r="Q20" i="27" s="1"/>
  <c r="P20" i="27" a="1"/>
  <c r="P20" i="27" s="1"/>
  <c r="O20" i="27" a="1"/>
  <c r="O20" i="27" s="1"/>
  <c r="N20" i="27" a="1"/>
  <c r="N20" i="27" s="1"/>
  <c r="M20" i="27" a="1"/>
  <c r="M20" i="27" s="1"/>
  <c r="L20" i="27" a="1"/>
  <c r="L20" i="27" s="1"/>
  <c r="K20" i="27" a="1"/>
  <c r="K20" i="27" s="1"/>
  <c r="J20" i="27" a="1"/>
  <c r="J20" i="27" s="1"/>
  <c r="I20" i="27" a="1"/>
  <c r="I20" i="27" s="1"/>
  <c r="H20" i="27" a="1"/>
  <c r="H20" i="27" s="1"/>
  <c r="G20" i="27" a="1"/>
  <c r="G20" i="27" s="1"/>
  <c r="F20" i="27" a="1"/>
  <c r="F20" i="27" s="1"/>
  <c r="E20" i="27" a="1"/>
  <c r="E20" i="27" s="1"/>
  <c r="D20" i="27" a="1"/>
  <c r="D20" i="27" s="1"/>
  <c r="AE19" i="27"/>
  <c r="AD19" i="27" a="1"/>
  <c r="AD19" i="27" s="1"/>
  <c r="AC19" i="27" a="1"/>
  <c r="AC19" i="27" s="1"/>
  <c r="AB19" i="27" a="1"/>
  <c r="AB19" i="27" s="1"/>
  <c r="AA19" i="27" a="1"/>
  <c r="AA19" i="27" s="1"/>
  <c r="Z19" i="27" a="1"/>
  <c r="Z19" i="27" s="1"/>
  <c r="Y19" i="27" a="1"/>
  <c r="Y19" i="27" s="1"/>
  <c r="X19" i="27" a="1"/>
  <c r="X19" i="27" s="1"/>
  <c r="W19" i="27"/>
  <c r="W19" i="27" a="1"/>
  <c r="V19" i="27" a="1"/>
  <c r="V19" i="27" s="1"/>
  <c r="U19" i="27" a="1"/>
  <c r="U19" i="27" s="1"/>
  <c r="T19" i="27" a="1"/>
  <c r="T19" i="27" s="1"/>
  <c r="S19" i="27" a="1"/>
  <c r="S19" i="27" s="1"/>
  <c r="R19" i="27" a="1"/>
  <c r="R19" i="27" s="1"/>
  <c r="Q19" i="27" a="1"/>
  <c r="Q19" i="27" s="1"/>
  <c r="P19" i="27" a="1"/>
  <c r="P19" i="27" s="1"/>
  <c r="O19" i="27" a="1"/>
  <c r="O19" i="27" s="1"/>
  <c r="N19" i="27" a="1"/>
  <c r="N19" i="27" s="1"/>
  <c r="M19" i="27" a="1"/>
  <c r="M19" i="27" s="1"/>
  <c r="L19" i="27" a="1"/>
  <c r="L19" i="27" s="1"/>
  <c r="K19" i="27" a="1"/>
  <c r="K19" i="27" s="1"/>
  <c r="J19" i="27" a="1"/>
  <c r="J19" i="27" s="1"/>
  <c r="I19" i="27" a="1"/>
  <c r="I19" i="27" s="1"/>
  <c r="H19" i="27" a="1"/>
  <c r="H19" i="27" s="1"/>
  <c r="G19" i="27" a="1"/>
  <c r="G19" i="27" s="1"/>
  <c r="F19" i="27" a="1"/>
  <c r="F19" i="27" s="1"/>
  <c r="E19" i="27" a="1"/>
  <c r="E19" i="27" s="1"/>
  <c r="D19" i="27" a="1"/>
  <c r="D19" i="27" s="1"/>
  <c r="AE18" i="27"/>
  <c r="AD18" i="27" a="1"/>
  <c r="AD18" i="27" s="1"/>
  <c r="AC18" i="27" a="1"/>
  <c r="AC18" i="27" s="1"/>
  <c r="AB18" i="27" a="1"/>
  <c r="AB18" i="27" s="1"/>
  <c r="AA18" i="27" a="1"/>
  <c r="AA18" i="27" s="1"/>
  <c r="Z18" i="27" a="1"/>
  <c r="Z18" i="27" s="1"/>
  <c r="Y18" i="27" a="1"/>
  <c r="Y18" i="27" s="1"/>
  <c r="X18" i="27" a="1"/>
  <c r="X18" i="27" s="1"/>
  <c r="W18" i="27" a="1"/>
  <c r="W18" i="27" s="1"/>
  <c r="V18" i="27" a="1"/>
  <c r="V18" i="27" s="1"/>
  <c r="U18" i="27" a="1"/>
  <c r="U18" i="27" s="1"/>
  <c r="T18" i="27" a="1"/>
  <c r="T18" i="27" s="1"/>
  <c r="S18" i="27" a="1"/>
  <c r="S18" i="27" s="1"/>
  <c r="R18" i="27" a="1"/>
  <c r="R18" i="27" s="1"/>
  <c r="Q18" i="27" a="1"/>
  <c r="Q18" i="27" s="1"/>
  <c r="P18" i="27" a="1"/>
  <c r="P18" i="27" s="1"/>
  <c r="O18" i="27" a="1"/>
  <c r="O18" i="27" s="1"/>
  <c r="N18" i="27" a="1"/>
  <c r="N18" i="27" s="1"/>
  <c r="M18" i="27" a="1"/>
  <c r="M18" i="27" s="1"/>
  <c r="L18" i="27" a="1"/>
  <c r="L18" i="27" s="1"/>
  <c r="K18" i="27" a="1"/>
  <c r="K18" i="27" s="1"/>
  <c r="J18" i="27" a="1"/>
  <c r="J18" i="27" s="1"/>
  <c r="I18" i="27" a="1"/>
  <c r="I18" i="27" s="1"/>
  <c r="H18" i="27" a="1"/>
  <c r="H18" i="27" s="1"/>
  <c r="G18" i="27" a="1"/>
  <c r="G18" i="27" s="1"/>
  <c r="F18" i="27" a="1"/>
  <c r="F18" i="27" s="1"/>
  <c r="E18" i="27" a="1"/>
  <c r="E18" i="27" s="1"/>
  <c r="D18" i="27" a="1"/>
  <c r="D18" i="27" s="1"/>
  <c r="AE17" i="27"/>
  <c r="AD17" i="27" a="1"/>
  <c r="AD17" i="27" s="1"/>
  <c r="AC17" i="27" a="1"/>
  <c r="AC17" i="27" s="1"/>
  <c r="AB17" i="27" a="1"/>
  <c r="AB17" i="27" s="1"/>
  <c r="AA17" i="27" a="1"/>
  <c r="AA17" i="27" s="1"/>
  <c r="Z17" i="27" a="1"/>
  <c r="Z17" i="27" s="1"/>
  <c r="Y17" i="27" a="1"/>
  <c r="Y17" i="27" s="1"/>
  <c r="X17" i="27" a="1"/>
  <c r="X17" i="27" s="1"/>
  <c r="W17" i="27" a="1"/>
  <c r="W17" i="27" s="1"/>
  <c r="V17" i="27" a="1"/>
  <c r="V17" i="27" s="1"/>
  <c r="U17" i="27" a="1"/>
  <c r="U17" i="27" s="1"/>
  <c r="T17" i="27" a="1"/>
  <c r="T17" i="27" s="1"/>
  <c r="S17" i="27" a="1"/>
  <c r="S17" i="27" s="1"/>
  <c r="R17" i="27" a="1"/>
  <c r="R17" i="27" s="1"/>
  <c r="Q17" i="27" a="1"/>
  <c r="Q17" i="27" s="1"/>
  <c r="P17" i="27" a="1"/>
  <c r="P17" i="27" s="1"/>
  <c r="O17" i="27" a="1"/>
  <c r="O17" i="27" s="1"/>
  <c r="N17" i="27" a="1"/>
  <c r="N17" i="27" s="1"/>
  <c r="M17" i="27" a="1"/>
  <c r="M17" i="27" s="1"/>
  <c r="L17" i="27" a="1"/>
  <c r="L17" i="27" s="1"/>
  <c r="K17" i="27" a="1"/>
  <c r="K17" i="27" s="1"/>
  <c r="J17" i="27" a="1"/>
  <c r="J17" i="27" s="1"/>
  <c r="I17" i="27" a="1"/>
  <c r="I17" i="27" s="1"/>
  <c r="H17" i="27" a="1"/>
  <c r="H17" i="27" s="1"/>
  <c r="G17" i="27" a="1"/>
  <c r="G17" i="27" s="1"/>
  <c r="F17" i="27" a="1"/>
  <c r="F17" i="27" s="1"/>
  <c r="E17" i="27" a="1"/>
  <c r="E17" i="27" s="1"/>
  <c r="D17" i="27" a="1"/>
  <c r="D17" i="27" s="1"/>
  <c r="AE16" i="27"/>
  <c r="AD16" i="27" a="1"/>
  <c r="AD16" i="27" s="1"/>
  <c r="AC16" i="27" a="1"/>
  <c r="AC16" i="27" s="1"/>
  <c r="AB16" i="27" a="1"/>
  <c r="AB16" i="27" s="1"/>
  <c r="AA16" i="27" a="1"/>
  <c r="AA16" i="27" s="1"/>
  <c r="Z16" i="27" a="1"/>
  <c r="Z16" i="27" s="1"/>
  <c r="Y16" i="27" a="1"/>
  <c r="Y16" i="27" s="1"/>
  <c r="X16" i="27" a="1"/>
  <c r="X16" i="27" s="1"/>
  <c r="W16" i="27" a="1"/>
  <c r="W16" i="27" s="1"/>
  <c r="V16" i="27" a="1"/>
  <c r="V16" i="27" s="1"/>
  <c r="U16" i="27" a="1"/>
  <c r="U16" i="27" s="1"/>
  <c r="T16" i="27" a="1"/>
  <c r="T16" i="27" s="1"/>
  <c r="S16" i="27" a="1"/>
  <c r="S16" i="27" s="1"/>
  <c r="R16" i="27" a="1"/>
  <c r="R16" i="27" s="1"/>
  <c r="Q16" i="27" a="1"/>
  <c r="Q16" i="27" s="1"/>
  <c r="P16" i="27" a="1"/>
  <c r="P16" i="27" s="1"/>
  <c r="O16" i="27" a="1"/>
  <c r="O16" i="27" s="1"/>
  <c r="N16" i="27" a="1"/>
  <c r="N16" i="27" s="1"/>
  <c r="M16" i="27" a="1"/>
  <c r="M16" i="27" s="1"/>
  <c r="L16" i="27" a="1"/>
  <c r="L16" i="27" s="1"/>
  <c r="K16" i="27" a="1"/>
  <c r="K16" i="27" s="1"/>
  <c r="J16" i="27" a="1"/>
  <c r="J16" i="27" s="1"/>
  <c r="I16" i="27" a="1"/>
  <c r="I16" i="27" s="1"/>
  <c r="H16" i="27" a="1"/>
  <c r="H16" i="27" s="1"/>
  <c r="G16" i="27" a="1"/>
  <c r="G16" i="27" s="1"/>
  <c r="F16" i="27" a="1"/>
  <c r="F16" i="27" s="1"/>
  <c r="E16" i="27" a="1"/>
  <c r="E16" i="27" s="1"/>
  <c r="D16" i="27" a="1"/>
  <c r="D16" i="27" s="1"/>
  <c r="AE15" i="27"/>
  <c r="AD15" i="27" a="1"/>
  <c r="AD15" i="27" s="1"/>
  <c r="AC15" i="27" a="1"/>
  <c r="AC15" i="27" s="1"/>
  <c r="AB15" i="27" a="1"/>
  <c r="AB15" i="27" s="1"/>
  <c r="AA15" i="27" a="1"/>
  <c r="AA15" i="27" s="1"/>
  <c r="Z15" i="27" a="1"/>
  <c r="Z15" i="27" s="1"/>
  <c r="Y15" i="27" a="1"/>
  <c r="Y15" i="27" s="1"/>
  <c r="X15" i="27" a="1"/>
  <c r="X15" i="27" s="1"/>
  <c r="W15" i="27" a="1"/>
  <c r="W15" i="27" s="1"/>
  <c r="V15" i="27" a="1"/>
  <c r="V15" i="27" s="1"/>
  <c r="U15" i="27" a="1"/>
  <c r="U15" i="27" s="1"/>
  <c r="T15" i="27" a="1"/>
  <c r="T15" i="27" s="1"/>
  <c r="S15" i="27" a="1"/>
  <c r="S15" i="27" s="1"/>
  <c r="R15" i="27" a="1"/>
  <c r="R15" i="27" s="1"/>
  <c r="Q15" i="27" a="1"/>
  <c r="Q15" i="27" s="1"/>
  <c r="P15" i="27" a="1"/>
  <c r="P15" i="27" s="1"/>
  <c r="O15" i="27" a="1"/>
  <c r="O15" i="27" s="1"/>
  <c r="N15" i="27" a="1"/>
  <c r="N15" i="27" s="1"/>
  <c r="M15" i="27" a="1"/>
  <c r="M15" i="27" s="1"/>
  <c r="L15" i="27" a="1"/>
  <c r="L15" i="27" s="1"/>
  <c r="K15" i="27" a="1"/>
  <c r="K15" i="27" s="1"/>
  <c r="J15" i="27" a="1"/>
  <c r="J15" i="27" s="1"/>
  <c r="I15" i="27" a="1"/>
  <c r="I15" i="27" s="1"/>
  <c r="H15" i="27" a="1"/>
  <c r="H15" i="27" s="1"/>
  <c r="G15" i="27"/>
  <c r="G15" i="27" a="1"/>
  <c r="F15" i="27" a="1"/>
  <c r="F15" i="27" s="1"/>
  <c r="E15" i="27" a="1"/>
  <c r="E15" i="27" s="1"/>
  <c r="D15" i="27" a="1"/>
  <c r="D15" i="27" s="1"/>
  <c r="AE14" i="27"/>
  <c r="AD14" i="27"/>
  <c r="AD14" i="27" a="1"/>
  <c r="AC14" i="27"/>
  <c r="AC14" i="27" a="1"/>
  <c r="AB14" i="27" a="1"/>
  <c r="AB14" i="27" s="1"/>
  <c r="AA14" i="27" a="1"/>
  <c r="AA14" i="27" s="1"/>
  <c r="Z14" i="27" a="1"/>
  <c r="Z14" i="27" s="1"/>
  <c r="Y14" i="27" a="1"/>
  <c r="Y14" i="27" s="1"/>
  <c r="X14" i="27" a="1"/>
  <c r="X14" i="27" s="1"/>
  <c r="W14" i="27" a="1"/>
  <c r="W14" i="27" s="1"/>
  <c r="V14" i="27" a="1"/>
  <c r="V14" i="27" s="1"/>
  <c r="U14" i="27" a="1"/>
  <c r="U14" i="27" s="1"/>
  <c r="T14" i="27" a="1"/>
  <c r="T14" i="27" s="1"/>
  <c r="S14" i="27" a="1"/>
  <c r="S14" i="27" s="1"/>
  <c r="R14" i="27" a="1"/>
  <c r="R14" i="27" s="1"/>
  <c r="Q14" i="27" a="1"/>
  <c r="Q14" i="27" s="1"/>
  <c r="P14" i="27" a="1"/>
  <c r="P14" i="27" s="1"/>
  <c r="O14" i="27" a="1"/>
  <c r="O14" i="27" s="1"/>
  <c r="N14" i="27" a="1"/>
  <c r="N14" i="27" s="1"/>
  <c r="M14" i="27" a="1"/>
  <c r="M14" i="27" s="1"/>
  <c r="L14" i="27" a="1"/>
  <c r="L14" i="27" s="1"/>
  <c r="K14" i="27" a="1"/>
  <c r="K14" i="27" s="1"/>
  <c r="J14" i="27" a="1"/>
  <c r="J14" i="27" s="1"/>
  <c r="I14" i="27" a="1"/>
  <c r="I14" i="27" s="1"/>
  <c r="H14" i="27" a="1"/>
  <c r="H14" i="27" s="1"/>
  <c r="G14" i="27" a="1"/>
  <c r="G14" i="27" s="1"/>
  <c r="F14" i="27" a="1"/>
  <c r="F14" i="27" s="1"/>
  <c r="E14" i="27" a="1"/>
  <c r="E14" i="27" s="1"/>
  <c r="D14" i="27" a="1"/>
  <c r="D14" i="27" s="1"/>
  <c r="AE13" i="27"/>
  <c r="AD13" i="27"/>
  <c r="AD13" i="27" a="1"/>
  <c r="AC13" i="27"/>
  <c r="AC13" i="27" a="1"/>
  <c r="AB13" i="27"/>
  <c r="AB13" i="27" a="1"/>
  <c r="AA13" i="27"/>
  <c r="AA13" i="27" a="1"/>
  <c r="Z13" i="27"/>
  <c r="Z13" i="27" a="1"/>
  <c r="Y13" i="27"/>
  <c r="Y13" i="27" a="1"/>
  <c r="X13" i="27"/>
  <c r="X13" i="27" a="1"/>
  <c r="W13" i="27"/>
  <c r="W13" i="27" a="1"/>
  <c r="V13" i="27"/>
  <c r="V13" i="27" a="1"/>
  <c r="U13" i="27"/>
  <c r="U13" i="27" a="1"/>
  <c r="T13" i="27"/>
  <c r="T13" i="27" a="1"/>
  <c r="S13" i="27"/>
  <c r="S13" i="27" a="1"/>
  <c r="R13" i="27"/>
  <c r="R13" i="27" a="1"/>
  <c r="Q13" i="27"/>
  <c r="Q13" i="27" a="1"/>
  <c r="P13" i="27"/>
  <c r="P13" i="27" a="1"/>
  <c r="O13" i="27"/>
  <c r="O13" i="27" a="1"/>
  <c r="N13" i="27"/>
  <c r="N13" i="27" a="1"/>
  <c r="M13" i="27"/>
  <c r="M13" i="27" a="1"/>
  <c r="L13" i="27"/>
  <c r="L13" i="27" a="1"/>
  <c r="K13" i="27"/>
  <c r="K13" i="27" a="1"/>
  <c r="J13" i="27"/>
  <c r="J13" i="27" a="1"/>
  <c r="I13" i="27" a="1"/>
  <c r="I13" i="27" s="1"/>
  <c r="H13" i="27" a="1"/>
  <c r="H13" i="27" s="1"/>
  <c r="G13" i="27" a="1"/>
  <c r="G13" i="27" s="1"/>
  <c r="F13" i="27" a="1"/>
  <c r="F13" i="27" s="1"/>
  <c r="E13" i="27" a="1"/>
  <c r="E13" i="27" s="1"/>
  <c r="D13" i="27" a="1"/>
  <c r="D13" i="27" s="1"/>
  <c r="AE12" i="27"/>
  <c r="AD12" i="27" a="1"/>
  <c r="AD12" i="27" s="1"/>
  <c r="AC12" i="27" a="1"/>
  <c r="AC12" i="27" s="1"/>
  <c r="AB12" i="27" a="1"/>
  <c r="AB12" i="27" s="1"/>
  <c r="AA12" i="27" a="1"/>
  <c r="AA12" i="27" s="1"/>
  <c r="Z12" i="27" a="1"/>
  <c r="Z12" i="27" s="1"/>
  <c r="Y12" i="27" a="1"/>
  <c r="Y12" i="27" s="1"/>
  <c r="X12" i="27" a="1"/>
  <c r="X12" i="27" s="1"/>
  <c r="W12" i="27" a="1"/>
  <c r="W12" i="27" s="1"/>
  <c r="V12" i="27" a="1"/>
  <c r="V12" i="27" s="1"/>
  <c r="U12" i="27" a="1"/>
  <c r="U12" i="27" s="1"/>
  <c r="T12" i="27" a="1"/>
  <c r="T12" i="27" s="1"/>
  <c r="S12" i="27" a="1"/>
  <c r="S12" i="27" s="1"/>
  <c r="R12" i="27" a="1"/>
  <c r="R12" i="27" s="1"/>
  <c r="Q12" i="27" a="1"/>
  <c r="Q12" i="27" s="1"/>
  <c r="P12" i="27" a="1"/>
  <c r="P12" i="27" s="1"/>
  <c r="O12" i="27" a="1"/>
  <c r="O12" i="27" s="1"/>
  <c r="N12" i="27" a="1"/>
  <c r="N12" i="27" s="1"/>
  <c r="M12" i="27" a="1"/>
  <c r="M12" i="27" s="1"/>
  <c r="L12" i="27" a="1"/>
  <c r="L12" i="27" s="1"/>
  <c r="K12" i="27" a="1"/>
  <c r="K12" i="27" s="1"/>
  <c r="J12" i="27" a="1"/>
  <c r="J12" i="27" s="1"/>
  <c r="I12" i="27" a="1"/>
  <c r="I12" i="27" s="1"/>
  <c r="H12" i="27" a="1"/>
  <c r="H12" i="27" s="1"/>
  <c r="G12" i="27" a="1"/>
  <c r="G12" i="27" s="1"/>
  <c r="F12" i="27" a="1"/>
  <c r="F12" i="27" s="1"/>
  <c r="E12" i="27" a="1"/>
  <c r="E12" i="27" s="1"/>
  <c r="D12" i="27" a="1"/>
  <c r="D12" i="27" s="1"/>
  <c r="AE11" i="27"/>
  <c r="AD11" i="27" a="1"/>
  <c r="AD11" i="27" s="1"/>
  <c r="AC11" i="27" a="1"/>
  <c r="AC11" i="27" s="1"/>
  <c r="AB11" i="27" a="1"/>
  <c r="AB11" i="27" s="1"/>
  <c r="AA11" i="27" a="1"/>
  <c r="AA11" i="27" s="1"/>
  <c r="Z11" i="27" a="1"/>
  <c r="Z11" i="27" s="1"/>
  <c r="Y11" i="27" a="1"/>
  <c r="Y11" i="27" s="1"/>
  <c r="X11" i="27" a="1"/>
  <c r="X11" i="27" s="1"/>
  <c r="W11" i="27" a="1"/>
  <c r="W11" i="27" s="1"/>
  <c r="V11" i="27" a="1"/>
  <c r="V11" i="27" s="1"/>
  <c r="U11" i="27" a="1"/>
  <c r="U11" i="27" s="1"/>
  <c r="T11" i="27" a="1"/>
  <c r="T11" i="27" s="1"/>
  <c r="S11" i="27" a="1"/>
  <c r="S11" i="27" s="1"/>
  <c r="R11" i="27" a="1"/>
  <c r="R11" i="27" s="1"/>
  <c r="Q11" i="27" a="1"/>
  <c r="Q11" i="27" s="1"/>
  <c r="P11" i="27" a="1"/>
  <c r="P11" i="27" s="1"/>
  <c r="O11" i="27" a="1"/>
  <c r="O11" i="27" s="1"/>
  <c r="N11" i="27" a="1"/>
  <c r="N11" i="27" s="1"/>
  <c r="M11" i="27" a="1"/>
  <c r="M11" i="27" s="1"/>
  <c r="L11" i="27" a="1"/>
  <c r="L11" i="27" s="1"/>
  <c r="K11" i="27" a="1"/>
  <c r="K11" i="27" s="1"/>
  <c r="J11" i="27" a="1"/>
  <c r="J11" i="27" s="1"/>
  <c r="I11" i="27" a="1"/>
  <c r="I11" i="27" s="1"/>
  <c r="H11" i="27" a="1"/>
  <c r="H11" i="27" s="1"/>
  <c r="G11" i="27" a="1"/>
  <c r="G11" i="27" s="1"/>
  <c r="F11" i="27" a="1"/>
  <c r="F11" i="27" s="1"/>
  <c r="E11" i="27" a="1"/>
  <c r="E11" i="27" s="1"/>
  <c r="D11" i="27" a="1"/>
  <c r="D11" i="27" s="1"/>
  <c r="AE10" i="27"/>
  <c r="AD10" i="27" a="1"/>
  <c r="AD10" i="27" s="1"/>
  <c r="AC10" i="27" a="1"/>
  <c r="AC10" i="27" s="1"/>
  <c r="AB10" i="27" a="1"/>
  <c r="AB10" i="27" s="1"/>
  <c r="AA10" i="27" a="1"/>
  <c r="AA10" i="27" s="1"/>
  <c r="Z10" i="27" a="1"/>
  <c r="Z10" i="27" s="1"/>
  <c r="Y10" i="27" a="1"/>
  <c r="Y10" i="27" s="1"/>
  <c r="X10" i="27" a="1"/>
  <c r="X10" i="27" s="1"/>
  <c r="W10" i="27" a="1"/>
  <c r="W10" i="27" s="1"/>
  <c r="V10" i="27" a="1"/>
  <c r="V10" i="27" s="1"/>
  <c r="U10" i="27" a="1"/>
  <c r="U10" i="27" s="1"/>
  <c r="T10" i="27" a="1"/>
  <c r="T10" i="27" s="1"/>
  <c r="S10" i="27" a="1"/>
  <c r="S10" i="27" s="1"/>
  <c r="R10" i="27" a="1"/>
  <c r="R10" i="27" s="1"/>
  <c r="Q10" i="27" a="1"/>
  <c r="Q10" i="27" s="1"/>
  <c r="P10" i="27" a="1"/>
  <c r="P10" i="27" s="1"/>
  <c r="O10" i="27" a="1"/>
  <c r="O10" i="27" s="1"/>
  <c r="N10" i="27" a="1"/>
  <c r="N10" i="27" s="1"/>
  <c r="M10" i="27" a="1"/>
  <c r="M10" i="27" s="1"/>
  <c r="L10" i="27" a="1"/>
  <c r="L10" i="27" s="1"/>
  <c r="K10" i="27" a="1"/>
  <c r="K10" i="27" s="1"/>
  <c r="J10" i="27" a="1"/>
  <c r="J10" i="27" s="1"/>
  <c r="I10" i="27" a="1"/>
  <c r="I10" i="27" s="1"/>
  <c r="H10" i="27" a="1"/>
  <c r="H10" i="27" s="1"/>
  <c r="G10" i="27" a="1"/>
  <c r="G10" i="27" s="1"/>
  <c r="F10" i="27" a="1"/>
  <c r="F10" i="27" s="1"/>
  <c r="E10" i="27" a="1"/>
  <c r="E10" i="27" s="1"/>
  <c r="D10" i="27" a="1"/>
  <c r="D10" i="27" s="1"/>
  <c r="AE9" i="27"/>
  <c r="AD9" i="27" a="1"/>
  <c r="AD9" i="27" s="1"/>
  <c r="AC9" i="27" a="1"/>
  <c r="AC9" i="27" s="1"/>
  <c r="AB9" i="27" a="1"/>
  <c r="AB9" i="27" s="1"/>
  <c r="AA9" i="27" a="1"/>
  <c r="AA9" i="27" s="1"/>
  <c r="Z9" i="27" a="1"/>
  <c r="Z9" i="27" s="1"/>
  <c r="Y9" i="27" a="1"/>
  <c r="Y9" i="27" s="1"/>
  <c r="X9" i="27" a="1"/>
  <c r="X9" i="27" s="1"/>
  <c r="W9" i="27" a="1"/>
  <c r="W9" i="27" s="1"/>
  <c r="V9" i="27" a="1"/>
  <c r="V9" i="27" s="1"/>
  <c r="U9" i="27"/>
  <c r="U9" i="27" a="1"/>
  <c r="T9" i="27" a="1"/>
  <c r="T9" i="27" s="1"/>
  <c r="S9" i="27" a="1"/>
  <c r="S9" i="27" s="1"/>
  <c r="R9" i="27" a="1"/>
  <c r="R9" i="27" s="1"/>
  <c r="Q9" i="27"/>
  <c r="Q9" i="27" a="1"/>
  <c r="P9" i="27" a="1"/>
  <c r="P9" i="27" s="1"/>
  <c r="O9" i="27" a="1"/>
  <c r="O9" i="27" s="1"/>
  <c r="N9" i="27" a="1"/>
  <c r="N9" i="27" s="1"/>
  <c r="M9" i="27" a="1"/>
  <c r="M9" i="27" s="1"/>
  <c r="L9" i="27" a="1"/>
  <c r="L9" i="27" s="1"/>
  <c r="K9" i="27" a="1"/>
  <c r="K9" i="27" s="1"/>
  <c r="J9" i="27" a="1"/>
  <c r="J9" i="27" s="1"/>
  <c r="I9" i="27" a="1"/>
  <c r="I9" i="27" s="1"/>
  <c r="H9" i="27"/>
  <c r="H9" i="27" a="1"/>
  <c r="G9" i="27" a="1"/>
  <c r="G9" i="27" s="1"/>
  <c r="F9" i="27" a="1"/>
  <c r="F9" i="27" s="1"/>
  <c r="E9" i="27" a="1"/>
  <c r="E9" i="27" s="1"/>
  <c r="D9" i="27" a="1"/>
  <c r="D9" i="27" s="1"/>
  <c r="AE8" i="27"/>
  <c r="AD8" i="27" a="1"/>
  <c r="AD8" i="27" s="1"/>
  <c r="AC8" i="27" a="1"/>
  <c r="AC8" i="27" s="1"/>
  <c r="AB8" i="27" a="1"/>
  <c r="AB8" i="27" s="1"/>
  <c r="AA8" i="27"/>
  <c r="AA8" i="27" a="1"/>
  <c r="Z8" i="27" a="1"/>
  <c r="Z8" i="27" s="1"/>
  <c r="Y8" i="27" a="1"/>
  <c r="Y8" i="27" s="1"/>
  <c r="X8" i="27" a="1"/>
  <c r="X8" i="27" s="1"/>
  <c r="W8" i="27" a="1"/>
  <c r="W8" i="27" s="1"/>
  <c r="V8" i="27" a="1"/>
  <c r="V8" i="27" s="1"/>
  <c r="U8" i="27" a="1"/>
  <c r="U8" i="27" s="1"/>
  <c r="T8" i="27" a="1"/>
  <c r="T8" i="27" s="1"/>
  <c r="S8" i="27" a="1"/>
  <c r="S8" i="27" s="1"/>
  <c r="R8" i="27" a="1"/>
  <c r="R8" i="27" s="1"/>
  <c r="Q8" i="27" a="1"/>
  <c r="Q8" i="27" s="1"/>
  <c r="P8" i="27" a="1"/>
  <c r="P8" i="27" s="1"/>
  <c r="O8" i="27" a="1"/>
  <c r="O8" i="27" s="1"/>
  <c r="N8" i="27" a="1"/>
  <c r="N8" i="27" s="1"/>
  <c r="M8" i="27" a="1"/>
  <c r="M8" i="27" s="1"/>
  <c r="L8" i="27" a="1"/>
  <c r="L8" i="27" s="1"/>
  <c r="K8" i="27" a="1"/>
  <c r="K8" i="27" s="1"/>
  <c r="J8" i="27" a="1"/>
  <c r="J8" i="27" s="1"/>
  <c r="I8" i="27" a="1"/>
  <c r="I8" i="27" s="1"/>
  <c r="H8" i="27" a="1"/>
  <c r="H8" i="27" s="1"/>
  <c r="G8" i="27" a="1"/>
  <c r="G8" i="27" s="1"/>
  <c r="F8" i="27" a="1"/>
  <c r="F8" i="27" s="1"/>
  <c r="E8" i="27" a="1"/>
  <c r="E8" i="27" s="1"/>
  <c r="D8" i="27" a="1"/>
  <c r="D8" i="27" s="1"/>
  <c r="AE7" i="27"/>
  <c r="AD7" i="27"/>
  <c r="AD7" i="27" a="1"/>
  <c r="AC7" i="27"/>
  <c r="AC7" i="27" a="1"/>
  <c r="AB7" i="27"/>
  <c r="AB7" i="27" a="1"/>
  <c r="AA7" i="27"/>
  <c r="AA7" i="27" a="1"/>
  <c r="Z7" i="27" a="1"/>
  <c r="Z7" i="27" s="1"/>
  <c r="Y7" i="27" a="1"/>
  <c r="Y7" i="27" s="1"/>
  <c r="X7" i="27" a="1"/>
  <c r="X7" i="27" s="1"/>
  <c r="W7" i="27"/>
  <c r="W7" i="27" a="1"/>
  <c r="V7" i="27" a="1"/>
  <c r="V7" i="27" s="1"/>
  <c r="U7" i="27" a="1"/>
  <c r="U7" i="27" s="1"/>
  <c r="T7" i="27" a="1"/>
  <c r="T7" i="27" s="1"/>
  <c r="S7" i="27" a="1"/>
  <c r="S7" i="27" s="1"/>
  <c r="R7" i="27" a="1"/>
  <c r="R7" i="27" s="1"/>
  <c r="Q7" i="27" a="1"/>
  <c r="Q7" i="27" s="1"/>
  <c r="P7" i="27" a="1"/>
  <c r="P7" i="27" s="1"/>
  <c r="O7" i="27" a="1"/>
  <c r="O7" i="27" s="1"/>
  <c r="N7" i="27" a="1"/>
  <c r="N7" i="27" s="1"/>
  <c r="M7" i="27" a="1"/>
  <c r="M7" i="27" s="1"/>
  <c r="L7" i="27" a="1"/>
  <c r="L7" i="27" s="1"/>
  <c r="K7" i="27" a="1"/>
  <c r="K7" i="27" s="1"/>
  <c r="J7" i="27" a="1"/>
  <c r="J7" i="27" s="1"/>
  <c r="I7" i="27"/>
  <c r="I7" i="27" a="1"/>
  <c r="H7" i="27" a="1"/>
  <c r="H7" i="27" s="1"/>
  <c r="G7" i="27" a="1"/>
  <c r="G7" i="27" s="1"/>
  <c r="F7" i="27" a="1"/>
  <c r="F7" i="27" s="1"/>
  <c r="E7" i="27" a="1"/>
  <c r="E7" i="27" s="1"/>
  <c r="D7" i="27" a="1"/>
  <c r="D7" i="27" s="1"/>
  <c r="AE6" i="27"/>
  <c r="AD6" i="27"/>
  <c r="AD6" i="27" a="1"/>
  <c r="AC6" i="27"/>
  <c r="AC6" i="27" a="1"/>
  <c r="AB6" i="27"/>
  <c r="AB6" i="27" a="1"/>
  <c r="AA6" i="27" a="1"/>
  <c r="AA6" i="27" s="1"/>
  <c r="Z6" i="27" a="1"/>
  <c r="Z6" i="27" s="1"/>
  <c r="Y6" i="27" a="1"/>
  <c r="Y6" i="27" s="1"/>
  <c r="X6" i="27" a="1"/>
  <c r="X6" i="27" s="1"/>
  <c r="W6" i="27" a="1"/>
  <c r="W6" i="27" s="1"/>
  <c r="V6" i="27" a="1"/>
  <c r="V6" i="27" s="1"/>
  <c r="U6" i="27" a="1"/>
  <c r="U6" i="27" s="1"/>
  <c r="T6" i="27" a="1"/>
  <c r="T6" i="27" s="1"/>
  <c r="S6" i="27" a="1"/>
  <c r="S6" i="27" s="1"/>
  <c r="R6" i="27" a="1"/>
  <c r="R6" i="27" s="1"/>
  <c r="Q6" i="27" a="1"/>
  <c r="Q6" i="27" s="1"/>
  <c r="P6" i="27" a="1"/>
  <c r="P6" i="27" s="1"/>
  <c r="O6" i="27" a="1"/>
  <c r="O6" i="27" s="1"/>
  <c r="N6" i="27" a="1"/>
  <c r="N6" i="27" s="1"/>
  <c r="M6" i="27" a="1"/>
  <c r="M6" i="27" s="1"/>
  <c r="L6" i="27" a="1"/>
  <c r="L6" i="27" s="1"/>
  <c r="K6" i="27" a="1"/>
  <c r="K6" i="27" s="1"/>
  <c r="J6" i="27" a="1"/>
  <c r="J6" i="27" s="1"/>
  <c r="I6" i="27" a="1"/>
  <c r="I6" i="27" s="1"/>
  <c r="H6" i="27" a="1"/>
  <c r="H6" i="27" s="1"/>
  <c r="G6" i="27"/>
  <c r="G6" i="27" a="1"/>
  <c r="F6" i="27" a="1"/>
  <c r="F6" i="27" s="1"/>
  <c r="E6" i="27" a="1"/>
  <c r="E6" i="27" s="1"/>
  <c r="D6" i="27" a="1"/>
  <c r="D6" i="27" s="1"/>
  <c r="AE5" i="27"/>
  <c r="AD5" i="27"/>
  <c r="AD5" i="27" a="1"/>
  <c r="AC5" i="27" a="1"/>
  <c r="AC5" i="27" s="1"/>
  <c r="AB5" i="27" a="1"/>
  <c r="AB5" i="27" s="1"/>
  <c r="AA5" i="27" a="1"/>
  <c r="AA5" i="27" s="1"/>
  <c r="Z5" i="27" a="1"/>
  <c r="Z5" i="27" s="1"/>
  <c r="Y5" i="27" a="1"/>
  <c r="Y5" i="27" s="1"/>
  <c r="X5" i="27" a="1"/>
  <c r="X5" i="27" s="1"/>
  <c r="W5" i="27" a="1"/>
  <c r="W5" i="27" s="1"/>
  <c r="V5" i="27" a="1"/>
  <c r="V5" i="27" s="1"/>
  <c r="U5" i="27" a="1"/>
  <c r="U5" i="27" s="1"/>
  <c r="T5" i="27" a="1"/>
  <c r="T5" i="27" s="1"/>
  <c r="S5" i="27" a="1"/>
  <c r="S5" i="27" s="1"/>
  <c r="R5" i="27" a="1"/>
  <c r="R5" i="27" s="1"/>
  <c r="Q5" i="27" a="1"/>
  <c r="Q5" i="27" s="1"/>
  <c r="P5" i="27" a="1"/>
  <c r="P5" i="27" s="1"/>
  <c r="O5" i="27" a="1"/>
  <c r="O5" i="27" s="1"/>
  <c r="N5" i="27" a="1"/>
  <c r="N5" i="27" s="1"/>
  <c r="M5" i="27" a="1"/>
  <c r="M5" i="27" s="1"/>
  <c r="L5" i="27" a="1"/>
  <c r="L5" i="27" s="1"/>
  <c r="K5" i="27" a="1"/>
  <c r="K5" i="27" s="1"/>
  <c r="J5" i="27" a="1"/>
  <c r="J5" i="27" s="1"/>
  <c r="I5" i="27" a="1"/>
  <c r="I5" i="27" s="1"/>
  <c r="H5" i="27" a="1"/>
  <c r="H5" i="27" s="1"/>
  <c r="G5" i="27" a="1"/>
  <c r="G5" i="27" s="1"/>
  <c r="F5" i="27" a="1"/>
  <c r="F5" i="27" s="1"/>
  <c r="E5" i="27" a="1"/>
  <c r="E5" i="27" s="1"/>
  <c r="D5" i="27" a="1"/>
  <c r="D5" i="27" s="1"/>
  <c r="E11" i="3"/>
  <c r="D11" i="3"/>
  <c r="E10" i="3"/>
  <c r="D10" i="3"/>
  <c r="E9" i="3"/>
  <c r="D9" i="3"/>
  <c r="E8" i="3"/>
  <c r="D8" i="3"/>
  <c r="E7" i="3"/>
  <c r="D7" i="3"/>
  <c r="E6" i="3"/>
  <c r="D6" i="3"/>
  <c r="H7" i="26" a="1"/>
  <c r="H7" i="26" s="1"/>
  <c r="I6" i="26" a="1"/>
  <c r="I6" i="26" s="1"/>
  <c r="E6" i="26" a="1"/>
  <c r="E6" i="26" s="1"/>
  <c r="H5" i="26" a="1"/>
  <c r="H5" i="26" s="1"/>
  <c r="AK376" i="2"/>
  <c r="C19" i="26" s="1" a="1"/>
  <c r="C19" i="26" s="1"/>
  <c r="AJ376" i="2"/>
  <c r="C18" i="26" s="1" a="1"/>
  <c r="C18" i="26" s="1"/>
  <c r="AI376" i="2"/>
  <c r="C17" i="26" s="1" a="1"/>
  <c r="C17" i="26" s="1"/>
  <c r="AH376" i="2"/>
  <c r="C16" i="26" s="1" a="1"/>
  <c r="C16" i="26" s="1"/>
  <c r="AG376" i="2"/>
  <c r="C15" i="26" s="1" a="1"/>
  <c r="C15" i="26" s="1"/>
  <c r="AF376" i="2"/>
  <c r="C14" i="26" s="1" a="1"/>
  <c r="C14" i="26" s="1"/>
  <c r="D376" i="2"/>
  <c r="AK375" i="2"/>
  <c r="J6" i="26" s="1" a="1"/>
  <c r="J6" i="26" s="1"/>
  <c r="AJ375" i="2"/>
  <c r="AI375" i="2"/>
  <c r="H6" i="26" s="1" a="1"/>
  <c r="H6" i="26" s="1"/>
  <c r="AH375" i="2"/>
  <c r="G6" i="26" s="1" a="1"/>
  <c r="G6" i="26" s="1"/>
  <c r="AG375" i="2"/>
  <c r="F6" i="26" s="1" a="1"/>
  <c r="F6" i="26" s="1"/>
  <c r="AF375" i="2"/>
  <c r="D375" i="2"/>
  <c r="AK374" i="2"/>
  <c r="J5" i="26" s="1" a="1"/>
  <c r="J5" i="26" s="1"/>
  <c r="AJ374" i="2"/>
  <c r="I5" i="26" s="1" a="1"/>
  <c r="I5" i="26" s="1"/>
  <c r="AI374" i="2"/>
  <c r="AH374" i="2"/>
  <c r="G5" i="26" s="1" a="1"/>
  <c r="G5" i="26" s="1"/>
  <c r="AG374" i="2"/>
  <c r="F5" i="26" s="1" a="1"/>
  <c r="F5" i="26" s="1"/>
  <c r="AF374" i="2"/>
  <c r="E5" i="26" s="1" a="1"/>
  <c r="E5" i="26" s="1"/>
  <c r="D374" i="2"/>
  <c r="AK373" i="2"/>
  <c r="AJ373" i="2"/>
  <c r="AI373" i="2"/>
  <c r="AH373" i="2"/>
  <c r="AG373" i="2"/>
  <c r="AF373" i="2"/>
  <c r="D373" i="2"/>
  <c r="AK372" i="2"/>
  <c r="AJ372" i="2"/>
  <c r="AI372" i="2"/>
  <c r="AH372" i="2"/>
  <c r="AG372" i="2"/>
  <c r="AF372" i="2"/>
  <c r="D372" i="2"/>
  <c r="AK371" i="2"/>
  <c r="AJ371" i="2"/>
  <c r="AI371" i="2"/>
  <c r="AH371" i="2"/>
  <c r="AG371" i="2"/>
  <c r="AF371" i="2"/>
  <c r="D371" i="2"/>
  <c r="AK370" i="2"/>
  <c r="AJ370" i="2"/>
  <c r="AI370" i="2"/>
  <c r="AH370" i="2"/>
  <c r="AG370" i="2"/>
  <c r="AF370" i="2"/>
  <c r="D370" i="2"/>
  <c r="AK369" i="2"/>
  <c r="AJ369" i="2"/>
  <c r="AI369" i="2"/>
  <c r="AH369" i="2"/>
  <c r="AG369" i="2"/>
  <c r="AF369" i="2"/>
  <c r="D369" i="2"/>
  <c r="AK368" i="2"/>
  <c r="AJ368" i="2"/>
  <c r="AI368" i="2"/>
  <c r="AH368" i="2"/>
  <c r="AG368" i="2"/>
  <c r="AF368" i="2"/>
  <c r="D368" i="2"/>
  <c r="AK367" i="2"/>
  <c r="AJ367" i="2"/>
  <c r="AI367" i="2"/>
  <c r="AH367" i="2"/>
  <c r="AG367" i="2"/>
  <c r="AF367" i="2"/>
  <c r="D367" i="2"/>
  <c r="AK366" i="2"/>
  <c r="AJ366" i="2"/>
  <c r="AI366" i="2"/>
  <c r="AH366" i="2"/>
  <c r="AG366" i="2"/>
  <c r="AF366" i="2"/>
  <c r="D366" i="2"/>
  <c r="AK365" i="2"/>
  <c r="AJ365" i="2"/>
  <c r="AI365" i="2"/>
  <c r="AH365" i="2"/>
  <c r="AG365" i="2"/>
  <c r="AF365" i="2"/>
  <c r="D365" i="2"/>
  <c r="AK364" i="2"/>
  <c r="AJ364" i="2"/>
  <c r="AI364" i="2"/>
  <c r="AH364" i="2"/>
  <c r="AG364" i="2"/>
  <c r="AF364" i="2"/>
  <c r="D364" i="2"/>
  <c r="AK363" i="2"/>
  <c r="AJ363" i="2"/>
  <c r="AI363" i="2"/>
  <c r="AH363" i="2"/>
  <c r="AG363" i="2"/>
  <c r="AF363" i="2"/>
  <c r="D363" i="2"/>
  <c r="AK362" i="2"/>
  <c r="AJ362" i="2"/>
  <c r="AI362" i="2"/>
  <c r="AH362" i="2"/>
  <c r="AG362" i="2"/>
  <c r="AF362" i="2"/>
  <c r="D362" i="2"/>
  <c r="AK361" i="2"/>
  <c r="AJ361" i="2"/>
  <c r="AI361" i="2"/>
  <c r="AH361" i="2"/>
  <c r="AG361" i="2"/>
  <c r="AF361" i="2"/>
  <c r="D361" i="2"/>
  <c r="AK360" i="2"/>
  <c r="AJ360" i="2"/>
  <c r="AI360" i="2"/>
  <c r="AH360" i="2"/>
  <c r="AG360" i="2"/>
  <c r="AF360" i="2"/>
  <c r="D360" i="2"/>
  <c r="AK359" i="2"/>
  <c r="AJ359" i="2"/>
  <c r="AI359" i="2"/>
  <c r="AH359" i="2"/>
  <c r="AG359" i="2"/>
  <c r="AF359" i="2"/>
  <c r="D359" i="2"/>
  <c r="AK358" i="2"/>
  <c r="AJ358" i="2"/>
  <c r="AI358" i="2"/>
  <c r="AH358" i="2"/>
  <c r="AG358" i="2"/>
  <c r="AF358" i="2"/>
  <c r="D358" i="2"/>
  <c r="AK357" i="2"/>
  <c r="AJ357" i="2"/>
  <c r="AI357" i="2"/>
  <c r="AH357" i="2"/>
  <c r="AG357" i="2"/>
  <c r="AF357" i="2"/>
  <c r="D357" i="2"/>
  <c r="AK356" i="2"/>
  <c r="AJ356" i="2"/>
  <c r="AI356" i="2"/>
  <c r="AH356" i="2"/>
  <c r="AG356" i="2"/>
  <c r="AF356" i="2"/>
  <c r="D356" i="2"/>
  <c r="AK355" i="2"/>
  <c r="AJ355" i="2"/>
  <c r="AI355" i="2"/>
  <c r="AH355" i="2"/>
  <c r="AG355" i="2"/>
  <c r="AF355" i="2"/>
  <c r="D355" i="2"/>
  <c r="AK354" i="2"/>
  <c r="AJ354" i="2"/>
  <c r="AI354" i="2"/>
  <c r="AH354" i="2"/>
  <c r="AG354" i="2"/>
  <c r="AF354" i="2"/>
  <c r="D354" i="2"/>
  <c r="AK353" i="2"/>
  <c r="AJ353" i="2"/>
  <c r="AI353" i="2"/>
  <c r="AH353" i="2"/>
  <c r="AG353" i="2"/>
  <c r="AF353" i="2"/>
  <c r="D353" i="2"/>
  <c r="AK352" i="2"/>
  <c r="AJ352" i="2"/>
  <c r="AI352" i="2"/>
  <c r="AH352" i="2"/>
  <c r="AG352" i="2"/>
  <c r="AF352" i="2"/>
  <c r="D352" i="2"/>
  <c r="AK351" i="2"/>
  <c r="AJ351" i="2"/>
  <c r="AI351" i="2"/>
  <c r="AH351" i="2"/>
  <c r="AG351" i="2"/>
  <c r="AF351" i="2"/>
  <c r="D351" i="2"/>
  <c r="AK350" i="2"/>
  <c r="AJ350" i="2"/>
  <c r="AI350" i="2"/>
  <c r="AH350" i="2"/>
  <c r="AG350" i="2"/>
  <c r="AF350" i="2"/>
  <c r="D350" i="2"/>
  <c r="AK349" i="2"/>
  <c r="AJ349" i="2"/>
  <c r="AI349" i="2"/>
  <c r="AH349" i="2"/>
  <c r="AG349" i="2"/>
  <c r="AF349" i="2"/>
  <c r="D349" i="2"/>
  <c r="AK348" i="2"/>
  <c r="AJ348" i="2"/>
  <c r="AI348" i="2"/>
  <c r="AH348" i="2"/>
  <c r="AG348" i="2"/>
  <c r="AF348" i="2"/>
  <c r="D348" i="2"/>
  <c r="AK347" i="2"/>
  <c r="AJ347" i="2"/>
  <c r="AI347" i="2"/>
  <c r="AH347" i="2"/>
  <c r="AG347" i="2"/>
  <c r="AF347" i="2"/>
  <c r="D347" i="2"/>
  <c r="AK346" i="2"/>
  <c r="AJ346" i="2"/>
  <c r="AI346" i="2"/>
  <c r="AH346" i="2"/>
  <c r="AG346" i="2"/>
  <c r="AF346" i="2"/>
  <c r="D346" i="2"/>
  <c r="AK345" i="2"/>
  <c r="AJ345" i="2"/>
  <c r="AI345" i="2"/>
  <c r="AH345" i="2"/>
  <c r="AG345" i="2"/>
  <c r="AF345" i="2"/>
  <c r="D345" i="2"/>
  <c r="AK344" i="2"/>
  <c r="AJ344" i="2"/>
  <c r="AI344" i="2"/>
  <c r="AH344" i="2"/>
  <c r="AG344" i="2"/>
  <c r="AF344" i="2"/>
  <c r="D344" i="2"/>
  <c r="AK343" i="2"/>
  <c r="AJ343" i="2"/>
  <c r="AI343" i="2"/>
  <c r="AH343" i="2"/>
  <c r="AG343" i="2"/>
  <c r="AF343" i="2"/>
  <c r="D343" i="2"/>
  <c r="AK342" i="2"/>
  <c r="AJ342" i="2"/>
  <c r="AI342" i="2"/>
  <c r="AH342" i="2"/>
  <c r="AG342" i="2"/>
  <c r="AF342" i="2"/>
  <c r="D342" i="2"/>
  <c r="AK341" i="2"/>
  <c r="AJ341" i="2"/>
  <c r="AI341" i="2"/>
  <c r="AH341" i="2"/>
  <c r="AG341" i="2"/>
  <c r="AF341" i="2"/>
  <c r="D341" i="2"/>
  <c r="AK340" i="2"/>
  <c r="AJ340" i="2"/>
  <c r="AI340" i="2"/>
  <c r="AH340" i="2"/>
  <c r="AG340" i="2"/>
  <c r="AF340" i="2"/>
  <c r="D340" i="2"/>
  <c r="AK339" i="2"/>
  <c r="AJ339" i="2"/>
  <c r="AI339" i="2"/>
  <c r="AH339" i="2"/>
  <c r="AG339" i="2"/>
  <c r="AF339" i="2"/>
  <c r="D339" i="2"/>
  <c r="AK338" i="2"/>
  <c r="AJ338" i="2"/>
  <c r="AI338" i="2"/>
  <c r="AH338" i="2"/>
  <c r="AG338" i="2"/>
  <c r="AF338" i="2"/>
  <c r="D338" i="2"/>
  <c r="AK337" i="2"/>
  <c r="AJ337" i="2"/>
  <c r="AI337" i="2"/>
  <c r="AH337" i="2"/>
  <c r="AG337" i="2"/>
  <c r="AF337" i="2"/>
  <c r="D337" i="2"/>
  <c r="AK336" i="2"/>
  <c r="AJ336" i="2"/>
  <c r="AI336" i="2"/>
  <c r="AH336" i="2"/>
  <c r="AG336" i="2"/>
  <c r="AF336" i="2"/>
  <c r="D336" i="2"/>
  <c r="AK335" i="2"/>
  <c r="AJ335" i="2"/>
  <c r="AI335" i="2"/>
  <c r="AH335" i="2"/>
  <c r="AG335" i="2"/>
  <c r="AF335" i="2"/>
  <c r="D335" i="2"/>
  <c r="AK334" i="2"/>
  <c r="AJ334" i="2"/>
  <c r="AI334" i="2"/>
  <c r="AH334" i="2"/>
  <c r="AG334" i="2"/>
  <c r="AF334" i="2"/>
  <c r="D334" i="2"/>
  <c r="AK333" i="2"/>
  <c r="AJ333" i="2"/>
  <c r="AI333" i="2"/>
  <c r="AH333" i="2"/>
  <c r="AG333" i="2"/>
  <c r="AF333" i="2"/>
  <c r="D333" i="2"/>
  <c r="AK332" i="2"/>
  <c r="AJ332" i="2"/>
  <c r="AI332" i="2"/>
  <c r="AH332" i="2"/>
  <c r="AG332" i="2"/>
  <c r="AF332" i="2"/>
  <c r="D332" i="2"/>
  <c r="AK331" i="2"/>
  <c r="J10" i="39" s="1" a="1"/>
  <c r="J10" i="39" s="1"/>
  <c r="H16" i="39" s="1"/>
  <c r="AJ331" i="2"/>
  <c r="I10" i="39" s="1" a="1"/>
  <c r="I10" i="39" s="1"/>
  <c r="AI331" i="2"/>
  <c r="H10" i="39" s="1" a="1"/>
  <c r="H10" i="39" s="1"/>
  <c r="AH331" i="2"/>
  <c r="G10" i="39" s="1" a="1"/>
  <c r="G10" i="39" s="1"/>
  <c r="AG331" i="2"/>
  <c r="F10" i="39" s="1" a="1"/>
  <c r="F10" i="39" s="1"/>
  <c r="D16" i="39" s="1"/>
  <c r="AF331" i="2"/>
  <c r="E10" i="39" s="1" a="1"/>
  <c r="E10" i="39" s="1"/>
  <c r="D331" i="2"/>
  <c r="AK330" i="2"/>
  <c r="AJ330" i="2"/>
  <c r="AI330" i="2"/>
  <c r="AH330" i="2"/>
  <c r="AG330" i="2"/>
  <c r="AF330" i="2"/>
  <c r="D330" i="2"/>
  <c r="AK329" i="2"/>
  <c r="AJ329" i="2"/>
  <c r="AI329" i="2"/>
  <c r="AH329" i="2"/>
  <c r="AG329" i="2"/>
  <c r="AF329" i="2"/>
  <c r="D329" i="2"/>
  <c r="AK328" i="2"/>
  <c r="AJ328" i="2"/>
  <c r="AI328" i="2"/>
  <c r="AH328" i="2"/>
  <c r="AG328" i="2"/>
  <c r="AF328" i="2"/>
  <c r="D328" i="2"/>
  <c r="AK327" i="2"/>
  <c r="AJ327" i="2"/>
  <c r="AI327" i="2"/>
  <c r="AH327" i="2"/>
  <c r="AG327" i="2"/>
  <c r="AF327" i="2"/>
  <c r="D327" i="2"/>
  <c r="AK326" i="2"/>
  <c r="AJ326" i="2"/>
  <c r="AI326" i="2"/>
  <c r="AH326" i="2"/>
  <c r="AG326" i="2"/>
  <c r="AF326" i="2"/>
  <c r="D326" i="2"/>
  <c r="AK325" i="2"/>
  <c r="AJ325" i="2"/>
  <c r="AI325" i="2"/>
  <c r="AH325" i="2"/>
  <c r="AG325" i="2"/>
  <c r="AF325" i="2"/>
  <c r="D325" i="2"/>
  <c r="AK324" i="2"/>
  <c r="AJ324" i="2"/>
  <c r="AI324" i="2"/>
  <c r="AH324" i="2"/>
  <c r="AG324" i="2"/>
  <c r="AF324" i="2"/>
  <c r="D324" i="2"/>
  <c r="AK323" i="2"/>
  <c r="AJ323" i="2"/>
  <c r="AI323" i="2"/>
  <c r="AH323" i="2"/>
  <c r="AG323" i="2"/>
  <c r="AF323" i="2"/>
  <c r="D323" i="2"/>
  <c r="AK322" i="2"/>
  <c r="AJ322" i="2"/>
  <c r="AI322" i="2"/>
  <c r="AH322" i="2"/>
  <c r="AG322" i="2"/>
  <c r="AF322" i="2"/>
  <c r="D322" i="2"/>
  <c r="AK321" i="2"/>
  <c r="AJ321" i="2"/>
  <c r="AI321" i="2"/>
  <c r="AH321" i="2"/>
  <c r="AG321" i="2"/>
  <c r="AF321" i="2"/>
  <c r="D321" i="2"/>
  <c r="AK320" i="2"/>
  <c r="AJ320" i="2"/>
  <c r="AI320" i="2"/>
  <c r="AH320" i="2"/>
  <c r="AG320" i="2"/>
  <c r="AF320" i="2"/>
  <c r="D320" i="2"/>
  <c r="AK319" i="2"/>
  <c r="AJ319" i="2"/>
  <c r="AI319" i="2"/>
  <c r="AH319" i="2"/>
  <c r="AG319" i="2"/>
  <c r="AF319" i="2"/>
  <c r="D319" i="2"/>
  <c r="AK318" i="2"/>
  <c r="AJ318" i="2"/>
  <c r="AI318" i="2"/>
  <c r="AH318" i="2"/>
  <c r="AG318" i="2"/>
  <c r="AF318" i="2"/>
  <c r="D318" i="2"/>
  <c r="AK317" i="2"/>
  <c r="AJ317" i="2"/>
  <c r="AI317" i="2"/>
  <c r="AH317" i="2"/>
  <c r="AG317" i="2"/>
  <c r="AF317" i="2"/>
  <c r="D317" i="2"/>
  <c r="AK316" i="2"/>
  <c r="AJ316" i="2"/>
  <c r="AI316" i="2"/>
  <c r="AH316" i="2"/>
  <c r="AG316" i="2"/>
  <c r="AF316" i="2"/>
  <c r="D316" i="2"/>
  <c r="AK315" i="2"/>
  <c r="AJ315" i="2"/>
  <c r="AI315" i="2"/>
  <c r="AH315" i="2"/>
  <c r="AG315" i="2"/>
  <c r="AF315" i="2"/>
  <c r="D315" i="2"/>
  <c r="AK314" i="2"/>
  <c r="AJ314" i="2"/>
  <c r="AI314" i="2"/>
  <c r="AH314" i="2"/>
  <c r="AG314" i="2"/>
  <c r="AF314" i="2"/>
  <c r="D314" i="2"/>
  <c r="AK313" i="2"/>
  <c r="AJ313" i="2"/>
  <c r="AI313" i="2"/>
  <c r="AH313" i="2"/>
  <c r="AG313" i="2"/>
  <c r="AF313" i="2"/>
  <c r="D313" i="2"/>
  <c r="AK312" i="2"/>
  <c r="AJ312" i="2"/>
  <c r="AI312" i="2"/>
  <c r="AH312" i="2"/>
  <c r="AG312" i="2"/>
  <c r="AF312" i="2"/>
  <c r="D312" i="2"/>
  <c r="AK311" i="2"/>
  <c r="AJ311" i="2"/>
  <c r="AI311" i="2"/>
  <c r="AH311" i="2"/>
  <c r="AG311" i="2"/>
  <c r="AF311" i="2"/>
  <c r="D311" i="2"/>
  <c r="AK310" i="2"/>
  <c r="AJ310" i="2"/>
  <c r="AI310" i="2"/>
  <c r="AH310" i="2"/>
  <c r="AG310" i="2"/>
  <c r="AF310" i="2"/>
  <c r="D310" i="2"/>
  <c r="AK309" i="2"/>
  <c r="AJ309" i="2"/>
  <c r="AI309" i="2"/>
  <c r="AH309" i="2"/>
  <c r="AG309" i="2"/>
  <c r="AF309" i="2"/>
  <c r="D309" i="2"/>
  <c r="AK308" i="2"/>
  <c r="AJ308" i="2"/>
  <c r="AI308" i="2"/>
  <c r="AH308" i="2"/>
  <c r="AG308" i="2"/>
  <c r="AF308" i="2"/>
  <c r="D308" i="2"/>
  <c r="AK307" i="2"/>
  <c r="AJ307" i="2"/>
  <c r="AI307" i="2"/>
  <c r="AH307" i="2"/>
  <c r="AG307" i="2"/>
  <c r="AF307" i="2"/>
  <c r="D307" i="2"/>
  <c r="AK306" i="2"/>
  <c r="AJ306" i="2"/>
  <c r="AI306" i="2"/>
  <c r="AH306" i="2"/>
  <c r="AG306" i="2"/>
  <c r="AF306" i="2"/>
  <c r="D306" i="2"/>
  <c r="AK305" i="2"/>
  <c r="AJ305" i="2"/>
  <c r="AI305" i="2"/>
  <c r="AH305" i="2"/>
  <c r="AG305" i="2"/>
  <c r="AF305" i="2"/>
  <c r="D305" i="2"/>
  <c r="AK304" i="2"/>
  <c r="AJ304" i="2"/>
  <c r="AI304" i="2"/>
  <c r="AH304" i="2"/>
  <c r="AG304" i="2"/>
  <c r="AF304" i="2"/>
  <c r="D304" i="2"/>
  <c r="AK303" i="2"/>
  <c r="AJ303" i="2"/>
  <c r="AI303" i="2"/>
  <c r="AH303" i="2"/>
  <c r="AG303" i="2"/>
  <c r="AF303" i="2"/>
  <c r="D303" i="2"/>
  <c r="AK302" i="2"/>
  <c r="AJ302" i="2"/>
  <c r="AI302" i="2"/>
  <c r="AH302" i="2"/>
  <c r="AG302" i="2"/>
  <c r="AF302" i="2"/>
  <c r="D302" i="2"/>
  <c r="AK301" i="2"/>
  <c r="AJ301" i="2"/>
  <c r="AI301" i="2"/>
  <c r="AH301" i="2"/>
  <c r="AG301" i="2"/>
  <c r="AF301" i="2"/>
  <c r="D301" i="2"/>
  <c r="AK300" i="2"/>
  <c r="AJ300" i="2"/>
  <c r="AI300" i="2"/>
  <c r="AH300" i="2"/>
  <c r="AG300" i="2"/>
  <c r="AF300" i="2"/>
  <c r="D300" i="2"/>
  <c r="AK299" i="2"/>
  <c r="AJ299" i="2"/>
  <c r="AI299" i="2"/>
  <c r="AH299" i="2"/>
  <c r="AG299" i="2"/>
  <c r="AF299" i="2"/>
  <c r="D299" i="2"/>
  <c r="AK298" i="2"/>
  <c r="J9" i="39" s="1" a="1"/>
  <c r="J9" i="39" s="1"/>
  <c r="AJ298" i="2"/>
  <c r="I9" i="39" s="1" a="1"/>
  <c r="I9" i="39" s="1"/>
  <c r="AI298" i="2"/>
  <c r="H9" i="39" s="1" a="1"/>
  <c r="H9" i="39" s="1"/>
  <c r="AH298" i="2"/>
  <c r="G9" i="39" s="1" a="1"/>
  <c r="G9" i="39" s="1"/>
  <c r="AG298" i="2"/>
  <c r="F9" i="39" s="1" a="1"/>
  <c r="F9" i="39" s="1"/>
  <c r="AF298" i="2"/>
  <c r="E9" i="39" s="1" a="1"/>
  <c r="E9" i="39" s="1"/>
  <c r="D298" i="2"/>
  <c r="AK297" i="2"/>
  <c r="AJ297" i="2"/>
  <c r="AI297" i="2"/>
  <c r="AH297" i="2"/>
  <c r="AG297" i="2"/>
  <c r="AF297" i="2"/>
  <c r="D297" i="2"/>
  <c r="AK296" i="2"/>
  <c r="AJ296" i="2"/>
  <c r="AI296" i="2"/>
  <c r="AH296" i="2"/>
  <c r="AG296" i="2"/>
  <c r="AF296" i="2"/>
  <c r="D296" i="2"/>
  <c r="AK295" i="2"/>
  <c r="J8" i="39" s="1" a="1"/>
  <c r="J8" i="39" s="1"/>
  <c r="AJ295" i="2"/>
  <c r="I8" i="39" s="1" a="1"/>
  <c r="I8" i="39" s="1"/>
  <c r="AI295" i="2"/>
  <c r="H8" i="39" s="1" a="1"/>
  <c r="H8" i="39" s="1"/>
  <c r="AH295" i="2"/>
  <c r="G8" i="39" s="1" a="1"/>
  <c r="G8" i="39" s="1"/>
  <c r="AG295" i="2"/>
  <c r="F8" i="39" s="1" a="1"/>
  <c r="F8" i="39" s="1"/>
  <c r="AF295" i="2"/>
  <c r="E8" i="39" s="1" a="1"/>
  <c r="E8" i="39" s="1"/>
  <c r="D295" i="2"/>
  <c r="AK294" i="2"/>
  <c r="AJ294" i="2"/>
  <c r="AI294" i="2"/>
  <c r="AH294" i="2"/>
  <c r="AG294" i="2"/>
  <c r="AF294" i="2"/>
  <c r="D294" i="2"/>
  <c r="AK293" i="2"/>
  <c r="AJ293" i="2"/>
  <c r="AI293" i="2"/>
  <c r="AH293" i="2"/>
  <c r="AG293" i="2"/>
  <c r="AF293" i="2"/>
  <c r="D293" i="2"/>
  <c r="AK292" i="2"/>
  <c r="AJ292" i="2"/>
  <c r="AI292" i="2"/>
  <c r="AH292" i="2"/>
  <c r="AG292" i="2"/>
  <c r="AF292" i="2"/>
  <c r="D292" i="2"/>
  <c r="AK291" i="2"/>
  <c r="AJ291" i="2"/>
  <c r="AI291" i="2"/>
  <c r="AH291" i="2"/>
  <c r="AG291" i="2"/>
  <c r="AF291" i="2"/>
  <c r="D291" i="2"/>
  <c r="AK290" i="2"/>
  <c r="AJ290" i="2"/>
  <c r="AI290" i="2"/>
  <c r="AH290" i="2"/>
  <c r="AG290" i="2"/>
  <c r="AF290" i="2"/>
  <c r="D290" i="2"/>
  <c r="AK289" i="2"/>
  <c r="AJ289" i="2"/>
  <c r="AI289" i="2"/>
  <c r="AH289" i="2"/>
  <c r="AG289" i="2"/>
  <c r="AF289" i="2"/>
  <c r="D289" i="2"/>
  <c r="AK288" i="2"/>
  <c r="AJ288" i="2"/>
  <c r="AI288" i="2"/>
  <c r="AH288" i="2"/>
  <c r="AG288" i="2"/>
  <c r="AF288" i="2"/>
  <c r="D288" i="2"/>
  <c r="AK287" i="2"/>
  <c r="AJ287" i="2"/>
  <c r="AI287" i="2"/>
  <c r="AH287" i="2"/>
  <c r="AG287" i="2"/>
  <c r="AF287" i="2"/>
  <c r="D287" i="2"/>
  <c r="AK286" i="2"/>
  <c r="AJ286" i="2"/>
  <c r="AI286" i="2"/>
  <c r="AH286" i="2"/>
  <c r="AG286" i="2"/>
  <c r="AF286" i="2"/>
  <c r="D286" i="2"/>
  <c r="AK285" i="2"/>
  <c r="AJ285" i="2"/>
  <c r="AI285" i="2"/>
  <c r="AH285" i="2"/>
  <c r="AG285" i="2"/>
  <c r="AF285" i="2"/>
  <c r="D285" i="2"/>
  <c r="AK284" i="2"/>
  <c r="AJ284" i="2"/>
  <c r="AI284" i="2"/>
  <c r="AH284" i="2"/>
  <c r="AG284" i="2"/>
  <c r="AF284" i="2"/>
  <c r="D284" i="2"/>
  <c r="AK283" i="2"/>
  <c r="AJ283" i="2"/>
  <c r="AI283" i="2"/>
  <c r="AH283" i="2"/>
  <c r="AG283" i="2"/>
  <c r="AF283" i="2"/>
  <c r="D283" i="2"/>
  <c r="AK282" i="2"/>
  <c r="AJ282" i="2"/>
  <c r="AI282" i="2"/>
  <c r="AH282" i="2"/>
  <c r="AG282" i="2"/>
  <c r="AF282" i="2"/>
  <c r="D282" i="2"/>
  <c r="AK281" i="2"/>
  <c r="AJ281" i="2"/>
  <c r="AI281" i="2"/>
  <c r="AH281" i="2"/>
  <c r="AG281" i="2"/>
  <c r="AF281" i="2"/>
  <c r="D281" i="2"/>
  <c r="AK280" i="2"/>
  <c r="AJ280" i="2"/>
  <c r="AI280" i="2"/>
  <c r="AH280" i="2"/>
  <c r="AG280" i="2"/>
  <c r="AF280" i="2"/>
  <c r="D280" i="2"/>
  <c r="AK279" i="2"/>
  <c r="AJ279" i="2"/>
  <c r="AI279" i="2"/>
  <c r="AH279" i="2"/>
  <c r="AG279" i="2"/>
  <c r="AF279" i="2"/>
  <c r="D279" i="2"/>
  <c r="AK278" i="2"/>
  <c r="AJ278" i="2"/>
  <c r="AI278" i="2"/>
  <c r="AH278" i="2"/>
  <c r="AG278" i="2"/>
  <c r="AF278" i="2"/>
  <c r="D278" i="2"/>
  <c r="AK277" i="2"/>
  <c r="AJ277" i="2"/>
  <c r="AI277" i="2"/>
  <c r="AH277" i="2"/>
  <c r="AG277" i="2"/>
  <c r="AF277" i="2"/>
  <c r="D277" i="2"/>
  <c r="AK276" i="2"/>
  <c r="AJ276" i="2"/>
  <c r="AI276" i="2"/>
  <c r="AH276" i="2"/>
  <c r="AG276" i="2"/>
  <c r="AF276" i="2"/>
  <c r="D276" i="2"/>
  <c r="AK275" i="2"/>
  <c r="AJ275" i="2"/>
  <c r="AI275" i="2"/>
  <c r="AH275" i="2"/>
  <c r="AG275" i="2"/>
  <c r="AF275" i="2"/>
  <c r="D275" i="2"/>
  <c r="AK274" i="2"/>
  <c r="AJ274" i="2"/>
  <c r="AI274" i="2"/>
  <c r="AH274" i="2"/>
  <c r="AG274" i="2"/>
  <c r="AF274" i="2"/>
  <c r="D274" i="2"/>
  <c r="AK273" i="2"/>
  <c r="AJ273" i="2"/>
  <c r="AI273" i="2"/>
  <c r="AH273" i="2"/>
  <c r="AG273" i="2"/>
  <c r="AF273" i="2"/>
  <c r="D273" i="2"/>
  <c r="AK272" i="2"/>
  <c r="AJ272" i="2"/>
  <c r="AI272" i="2"/>
  <c r="AH272" i="2"/>
  <c r="AG272" i="2"/>
  <c r="AF272" i="2"/>
  <c r="D272" i="2"/>
  <c r="AK271" i="2"/>
  <c r="AJ271" i="2"/>
  <c r="AI271" i="2"/>
  <c r="AH271" i="2"/>
  <c r="AG271" i="2"/>
  <c r="AF271" i="2"/>
  <c r="D271" i="2"/>
  <c r="AK270" i="2"/>
  <c r="AJ270" i="2"/>
  <c r="AI270" i="2"/>
  <c r="AH270" i="2"/>
  <c r="AG270" i="2"/>
  <c r="AF270" i="2"/>
  <c r="D270" i="2"/>
  <c r="AK269" i="2"/>
  <c r="AJ269" i="2"/>
  <c r="AI269" i="2"/>
  <c r="AH269" i="2"/>
  <c r="AG269" i="2"/>
  <c r="AF269" i="2"/>
  <c r="D269" i="2"/>
  <c r="AB268" i="2"/>
  <c r="Y268" i="2"/>
  <c r="W268" i="2"/>
  <c r="U268" i="2"/>
  <c r="Q268" i="2"/>
  <c r="O268" i="2"/>
  <c r="N268" i="2"/>
  <c r="M268" i="2"/>
  <c r="L268" i="2"/>
  <c r="K268" i="2"/>
  <c r="J268" i="2"/>
  <c r="I268" i="2"/>
  <c r="H268" i="2"/>
  <c r="G268" i="2"/>
  <c r="E268" i="2"/>
  <c r="D268" i="2"/>
  <c r="AE267" i="2"/>
  <c r="Y267" i="2"/>
  <c r="W267" i="2"/>
  <c r="Q267" i="2"/>
  <c r="P267" i="2"/>
  <c r="O267" i="2"/>
  <c r="N267" i="2"/>
  <c r="M267" i="2"/>
  <c r="L267" i="2"/>
  <c r="K267" i="2"/>
  <c r="J267" i="2"/>
  <c r="I267" i="2"/>
  <c r="H267" i="2"/>
  <c r="G267" i="2"/>
  <c r="E267" i="2"/>
  <c r="D267" i="2"/>
  <c r="AB266" i="2"/>
  <c r="Y266" i="2"/>
  <c r="W266" i="2"/>
  <c r="U266" i="2"/>
  <c r="Q266" i="2"/>
  <c r="O266" i="2"/>
  <c r="N266" i="2"/>
  <c r="M266" i="2"/>
  <c r="L266" i="2"/>
  <c r="K266" i="2"/>
  <c r="J266" i="2"/>
  <c r="I266" i="2"/>
  <c r="H266" i="2"/>
  <c r="G266" i="2"/>
  <c r="E266" i="2"/>
  <c r="D266" i="2"/>
  <c r="AJ265" i="2"/>
  <c r="AE265" i="2"/>
  <c r="AE268" i="2" s="1"/>
  <c r="AD265" i="2"/>
  <c r="AD268" i="2" s="1"/>
  <c r="AC265" i="2"/>
  <c r="AC268" i="2" s="1"/>
  <c r="AB265" i="2"/>
  <c r="AA265" i="2"/>
  <c r="AA268" i="2" s="1"/>
  <c r="Z265" i="2"/>
  <c r="Z268" i="2" s="1"/>
  <c r="AJ268" i="2" s="1"/>
  <c r="X265" i="2"/>
  <c r="X268" i="2" s="1"/>
  <c r="AH268" i="2" s="1"/>
  <c r="U265" i="2"/>
  <c r="T265" i="2"/>
  <c r="T268" i="2" s="1"/>
  <c r="S265" i="2"/>
  <c r="S268" i="2" s="1"/>
  <c r="R265" i="2"/>
  <c r="R268" i="2" s="1"/>
  <c r="P265" i="2"/>
  <c r="P268" i="2" s="1"/>
  <c r="F265" i="2"/>
  <c r="AF265" i="2" s="1"/>
  <c r="D265" i="2"/>
  <c r="AJ264" i="2"/>
  <c r="AE264" i="2"/>
  <c r="AD264" i="2"/>
  <c r="AD267" i="2" s="1"/>
  <c r="AC264" i="2"/>
  <c r="AC267" i="2" s="1"/>
  <c r="AI267" i="2" s="1"/>
  <c r="AB264" i="2"/>
  <c r="AB267" i="2" s="1"/>
  <c r="AA264" i="2"/>
  <c r="AA267" i="2" s="1"/>
  <c r="Z264" i="2"/>
  <c r="Z267" i="2" s="1"/>
  <c r="X264" i="2"/>
  <c r="X267" i="2" s="1"/>
  <c r="AH267" i="2" s="1"/>
  <c r="U264" i="2"/>
  <c r="U267" i="2" s="1"/>
  <c r="T264" i="2"/>
  <c r="T267" i="2" s="1"/>
  <c r="S264" i="2"/>
  <c r="S267" i="2" s="1"/>
  <c r="R264" i="2"/>
  <c r="R267" i="2" s="1"/>
  <c r="P264" i="2"/>
  <c r="F264" i="2"/>
  <c r="AF264" i="2" s="1"/>
  <c r="D264" i="2"/>
  <c r="AJ263" i="2"/>
  <c r="AE263" i="2"/>
  <c r="AE266" i="2" s="1"/>
  <c r="AD263" i="2"/>
  <c r="AD266" i="2" s="1"/>
  <c r="AC263" i="2"/>
  <c r="AI263" i="2" s="1"/>
  <c r="AB263" i="2"/>
  <c r="AA263" i="2"/>
  <c r="AA266" i="2" s="1"/>
  <c r="Z263" i="2"/>
  <c r="Z266" i="2" s="1"/>
  <c r="AJ266" i="2" s="1"/>
  <c r="X263" i="2"/>
  <c r="AH263" i="2" s="1"/>
  <c r="U263" i="2"/>
  <c r="T263" i="2"/>
  <c r="T266" i="2" s="1"/>
  <c r="S263" i="2"/>
  <c r="S266" i="2" s="1"/>
  <c r="R263" i="2"/>
  <c r="R266" i="2" s="1"/>
  <c r="P263" i="2"/>
  <c r="P266" i="2" s="1"/>
  <c r="F263" i="2"/>
  <c r="F266" i="2" s="1"/>
  <c r="D263" i="2"/>
  <c r="AK262" i="2"/>
  <c r="J7" i="39" s="1" a="1"/>
  <c r="J7" i="39" s="1"/>
  <c r="AJ262" i="2"/>
  <c r="I7" i="39" s="1" a="1"/>
  <c r="I7" i="39" s="1"/>
  <c r="AI262" i="2"/>
  <c r="H7" i="39" s="1" a="1"/>
  <c r="H7" i="39" s="1"/>
  <c r="AH262" i="2"/>
  <c r="G7" i="39" s="1" a="1"/>
  <c r="G7" i="39" s="1"/>
  <c r="AG262" i="2"/>
  <c r="F7" i="39" s="1" a="1"/>
  <c r="F7" i="39" s="1"/>
  <c r="AF262" i="2"/>
  <c r="E7" i="39" s="1" a="1"/>
  <c r="E7" i="39" s="1"/>
  <c r="D262" i="2"/>
  <c r="AK261" i="2"/>
  <c r="AJ261" i="2"/>
  <c r="AI261" i="2"/>
  <c r="AH261" i="2"/>
  <c r="AG261" i="2"/>
  <c r="AF261" i="2"/>
  <c r="D261" i="2"/>
  <c r="AK260" i="2"/>
  <c r="AJ260" i="2"/>
  <c r="AI260" i="2"/>
  <c r="AH260" i="2"/>
  <c r="AG260" i="2"/>
  <c r="AF260" i="2"/>
  <c r="D260" i="2"/>
  <c r="AK259" i="2"/>
  <c r="J6" i="39" s="1" a="1"/>
  <c r="J6" i="39" s="1"/>
  <c r="AJ259" i="2"/>
  <c r="I6" i="39" s="1" a="1"/>
  <c r="I6" i="39" s="1"/>
  <c r="AI259" i="2"/>
  <c r="H6" i="39" s="1" a="1"/>
  <c r="H6" i="39" s="1"/>
  <c r="AH259" i="2"/>
  <c r="G6" i="39" s="1" a="1"/>
  <c r="G6" i="39" s="1"/>
  <c r="E14" i="39" s="1"/>
  <c r="AG259" i="2"/>
  <c r="F6" i="39" s="1" a="1"/>
  <c r="F6" i="39" s="1"/>
  <c r="AF259" i="2"/>
  <c r="E6" i="39" s="1" a="1"/>
  <c r="E6" i="39" s="1"/>
  <c r="D259" i="2"/>
  <c r="AK258" i="2"/>
  <c r="AJ258" i="2"/>
  <c r="AI258" i="2"/>
  <c r="AH258" i="2"/>
  <c r="AG258" i="2"/>
  <c r="AF258" i="2"/>
  <c r="D258" i="2"/>
  <c r="AK257" i="2"/>
  <c r="AJ257" i="2"/>
  <c r="AI257" i="2"/>
  <c r="AH257" i="2"/>
  <c r="AG257" i="2"/>
  <c r="AF257" i="2"/>
  <c r="D257" i="2"/>
  <c r="AK256" i="2"/>
  <c r="AJ256" i="2"/>
  <c r="AI256" i="2"/>
  <c r="AH256" i="2"/>
  <c r="AG256" i="2"/>
  <c r="AF256" i="2"/>
  <c r="D256" i="2"/>
  <c r="AK255" i="2"/>
  <c r="AJ255" i="2"/>
  <c r="AI255" i="2"/>
  <c r="AH255" i="2"/>
  <c r="AG255" i="2"/>
  <c r="AF255" i="2"/>
  <c r="D255" i="2"/>
  <c r="AK254" i="2"/>
  <c r="AJ254" i="2"/>
  <c r="AI254" i="2"/>
  <c r="AH254" i="2"/>
  <c r="AG254" i="2"/>
  <c r="AF254" i="2"/>
  <c r="D254" i="2"/>
  <c r="AK253" i="2"/>
  <c r="I19" i="3" s="1"/>
  <c r="AJ253" i="2"/>
  <c r="H19" i="3" s="1"/>
  <c r="AI253" i="2"/>
  <c r="G19" i="3" s="1"/>
  <c r="AH253" i="2"/>
  <c r="F19" i="3" s="1"/>
  <c r="AG253" i="2"/>
  <c r="E19" i="3" s="1"/>
  <c r="AF253" i="2"/>
  <c r="D19" i="3" s="1"/>
  <c r="D253" i="2"/>
  <c r="AK252" i="2"/>
  <c r="AJ252" i="2"/>
  <c r="AI252" i="2"/>
  <c r="AH252" i="2"/>
  <c r="AG252" i="2"/>
  <c r="AF252" i="2"/>
  <c r="D252" i="2"/>
  <c r="AK251" i="2"/>
  <c r="AJ251" i="2"/>
  <c r="AI251" i="2"/>
  <c r="AH251" i="2"/>
  <c r="AG251" i="2"/>
  <c r="AF251" i="2"/>
  <c r="D251" i="2"/>
  <c r="AK250" i="2"/>
  <c r="AJ250" i="2"/>
  <c r="AI250" i="2"/>
  <c r="AH250" i="2"/>
  <c r="AG250" i="2"/>
  <c r="AF250" i="2"/>
  <c r="D250" i="2"/>
  <c r="AK249" i="2"/>
  <c r="AJ249" i="2"/>
  <c r="AI249" i="2"/>
  <c r="AH249" i="2"/>
  <c r="AG249" i="2"/>
  <c r="AF249" i="2"/>
  <c r="D249" i="2"/>
  <c r="AK248" i="2"/>
  <c r="AJ248" i="2"/>
  <c r="AI248" i="2"/>
  <c r="AH248" i="2"/>
  <c r="AG248" i="2"/>
  <c r="AF248" i="2"/>
  <c r="D248" i="2"/>
  <c r="AK247" i="2"/>
  <c r="AJ247" i="2"/>
  <c r="AI247" i="2"/>
  <c r="AH247" i="2"/>
  <c r="AG247" i="2"/>
  <c r="AF247" i="2"/>
  <c r="D247" i="2"/>
  <c r="AK246" i="2"/>
  <c r="AJ246" i="2"/>
  <c r="AI246" i="2"/>
  <c r="AH246" i="2"/>
  <c r="AG246" i="2"/>
  <c r="AF246" i="2"/>
  <c r="D246" i="2"/>
  <c r="AK245" i="2"/>
  <c r="AJ245" i="2"/>
  <c r="AI245" i="2"/>
  <c r="AH245" i="2"/>
  <c r="AG245" i="2"/>
  <c r="AF245" i="2"/>
  <c r="D245" i="2"/>
  <c r="AK244" i="2"/>
  <c r="AJ244" i="2"/>
  <c r="AI244" i="2"/>
  <c r="AH244" i="2"/>
  <c r="AG244" i="2"/>
  <c r="AF244" i="2"/>
  <c r="D244" i="2"/>
  <c r="AK243" i="2"/>
  <c r="AJ243" i="2"/>
  <c r="AI243" i="2"/>
  <c r="AH243" i="2"/>
  <c r="AG243" i="2"/>
  <c r="AF243" i="2"/>
  <c r="D243" i="2"/>
  <c r="AK242" i="2"/>
  <c r="AJ242" i="2"/>
  <c r="AI242" i="2"/>
  <c r="AH242" i="2"/>
  <c r="AG242" i="2"/>
  <c r="AF242" i="2"/>
  <c r="D242" i="2"/>
  <c r="AK241" i="2"/>
  <c r="AJ241" i="2"/>
  <c r="AI241" i="2"/>
  <c r="AH241" i="2"/>
  <c r="AG241" i="2"/>
  <c r="AF241" i="2"/>
  <c r="D241" i="2"/>
  <c r="AK240" i="2"/>
  <c r="AJ240" i="2"/>
  <c r="AI240" i="2"/>
  <c r="AH240" i="2"/>
  <c r="AG240" i="2"/>
  <c r="AF240" i="2"/>
  <c r="D240" i="2"/>
  <c r="AK239" i="2"/>
  <c r="AJ239" i="2"/>
  <c r="AI239" i="2"/>
  <c r="AH239" i="2"/>
  <c r="AG239" i="2"/>
  <c r="AF239" i="2"/>
  <c r="D239" i="2"/>
  <c r="AK238" i="2"/>
  <c r="AJ238" i="2"/>
  <c r="AI238" i="2"/>
  <c r="AH238" i="2"/>
  <c r="AG238" i="2"/>
  <c r="AF238" i="2"/>
  <c r="D238" i="2"/>
  <c r="AK237" i="2"/>
  <c r="AJ237" i="2"/>
  <c r="AI237" i="2"/>
  <c r="AH237" i="2"/>
  <c r="AG237" i="2"/>
  <c r="AF237" i="2"/>
  <c r="D237" i="2"/>
  <c r="AK236" i="2"/>
  <c r="AJ236" i="2"/>
  <c r="AI236" i="2"/>
  <c r="AH236" i="2"/>
  <c r="AG236" i="2"/>
  <c r="AF236" i="2"/>
  <c r="D236" i="2"/>
  <c r="AK235" i="2"/>
  <c r="AJ235" i="2"/>
  <c r="AI235" i="2"/>
  <c r="AH235" i="2"/>
  <c r="AG235" i="2"/>
  <c r="AF235" i="2"/>
  <c r="D235" i="2"/>
  <c r="AK234" i="2"/>
  <c r="AJ234" i="2"/>
  <c r="AI234" i="2"/>
  <c r="AH234" i="2"/>
  <c r="AG234" i="2"/>
  <c r="AF234" i="2"/>
  <c r="D234" i="2"/>
  <c r="AK233" i="2"/>
  <c r="AJ233" i="2"/>
  <c r="AI233" i="2"/>
  <c r="AH233" i="2"/>
  <c r="AG233" i="2"/>
  <c r="AF233" i="2"/>
  <c r="D233" i="2"/>
  <c r="AK232" i="2"/>
  <c r="AJ232" i="2"/>
  <c r="AI232" i="2"/>
  <c r="AH232" i="2"/>
  <c r="AG232" i="2"/>
  <c r="AF232" i="2"/>
  <c r="D232" i="2"/>
  <c r="AK231" i="2"/>
  <c r="AJ231" i="2"/>
  <c r="AI231" i="2"/>
  <c r="AH231" i="2"/>
  <c r="AG231" i="2"/>
  <c r="AF231" i="2"/>
  <c r="D231" i="2"/>
  <c r="AK230" i="2"/>
  <c r="AJ230" i="2"/>
  <c r="AI230" i="2"/>
  <c r="AH230" i="2"/>
  <c r="AG230" i="2"/>
  <c r="AF230" i="2"/>
  <c r="D230" i="2"/>
  <c r="AI229" i="2"/>
  <c r="AE229" i="2"/>
  <c r="AD229" i="2"/>
  <c r="AC229" i="2"/>
  <c r="AB229" i="2"/>
  <c r="AA229" i="2"/>
  <c r="Z229" i="2"/>
  <c r="AJ229" i="2" s="1"/>
  <c r="Y229" i="2"/>
  <c r="X229" i="2"/>
  <c r="AH229" i="2" s="1"/>
  <c r="W229" i="2"/>
  <c r="U229" i="2"/>
  <c r="T229" i="2"/>
  <c r="S229" i="2"/>
  <c r="AG229" i="2" s="1"/>
  <c r="R229" i="2"/>
  <c r="Q229" i="2"/>
  <c r="P229" i="2"/>
  <c r="O229" i="2"/>
  <c r="N229" i="2"/>
  <c r="M229" i="2"/>
  <c r="L229" i="2"/>
  <c r="K229" i="2"/>
  <c r="J229" i="2"/>
  <c r="I229" i="2"/>
  <c r="H229" i="2"/>
  <c r="G229" i="2"/>
  <c r="AF229" i="2" s="1"/>
  <c r="F229" i="2"/>
  <c r="E229" i="2"/>
  <c r="D229" i="2"/>
  <c r="AK228" i="2"/>
  <c r="AE228" i="2"/>
  <c r="AD228" i="2"/>
  <c r="AC228" i="2"/>
  <c r="AB228" i="2"/>
  <c r="AA228" i="2"/>
  <c r="Z228" i="2"/>
  <c r="Y228" i="2"/>
  <c r="AI228" i="2" s="1"/>
  <c r="X228" i="2"/>
  <c r="AH228" i="2" s="1"/>
  <c r="W228" i="2"/>
  <c r="U228" i="2"/>
  <c r="T228" i="2"/>
  <c r="S228" i="2"/>
  <c r="R228" i="2"/>
  <c r="Q228" i="2"/>
  <c r="P228" i="2"/>
  <c r="O228" i="2"/>
  <c r="N228" i="2"/>
  <c r="M228" i="2"/>
  <c r="L228" i="2"/>
  <c r="K228" i="2"/>
  <c r="J228" i="2"/>
  <c r="I228" i="2"/>
  <c r="H228" i="2"/>
  <c r="G228" i="2"/>
  <c r="F228" i="2"/>
  <c r="E228" i="2"/>
  <c r="D228" i="2"/>
  <c r="AE227" i="2"/>
  <c r="AD227" i="2"/>
  <c r="AK227" i="2" s="1"/>
  <c r="AC227" i="2"/>
  <c r="AB227" i="2"/>
  <c r="AA227" i="2"/>
  <c r="Z227" i="2"/>
  <c r="AJ227" i="2" s="1"/>
  <c r="Y227" i="2"/>
  <c r="AI227" i="2" s="1"/>
  <c r="X227" i="2"/>
  <c r="AH227" i="2" s="1"/>
  <c r="W227" i="2"/>
  <c r="U227" i="2"/>
  <c r="T227" i="2"/>
  <c r="S227" i="2"/>
  <c r="AG227" i="2" s="1"/>
  <c r="R227" i="2"/>
  <c r="Q227" i="2"/>
  <c r="P227" i="2"/>
  <c r="O227" i="2"/>
  <c r="N227" i="2"/>
  <c r="M227" i="2"/>
  <c r="L227" i="2"/>
  <c r="K227" i="2"/>
  <c r="J227" i="2"/>
  <c r="I227" i="2"/>
  <c r="H227" i="2"/>
  <c r="G227" i="2"/>
  <c r="F227" i="2"/>
  <c r="E227" i="2"/>
  <c r="D227" i="2"/>
  <c r="AK226" i="2"/>
  <c r="J5" i="39" s="1" a="1"/>
  <c r="J5" i="39" s="1"/>
  <c r="AJ226" i="2"/>
  <c r="I5" i="39" s="1" a="1"/>
  <c r="I5" i="39" s="1"/>
  <c r="AI226" i="2"/>
  <c r="H5" i="39" s="1" a="1"/>
  <c r="H5" i="39" s="1"/>
  <c r="AH226" i="2"/>
  <c r="G5" i="39" s="1" a="1"/>
  <c r="G5" i="39" s="1"/>
  <c r="AG226" i="2"/>
  <c r="F5" i="39" s="1" a="1"/>
  <c r="F5" i="39" s="1"/>
  <c r="AF226" i="2"/>
  <c r="E5" i="39" s="1" a="1"/>
  <c r="E5" i="39" s="1"/>
  <c r="D226" i="2"/>
  <c r="AK225" i="2"/>
  <c r="AJ225" i="2"/>
  <c r="AI225" i="2"/>
  <c r="AH225" i="2"/>
  <c r="AG225" i="2"/>
  <c r="AF225" i="2"/>
  <c r="D225" i="2"/>
  <c r="AK224" i="2"/>
  <c r="AJ224" i="2"/>
  <c r="AI224" i="2"/>
  <c r="AH224" i="2"/>
  <c r="AG224" i="2"/>
  <c r="AF224" i="2"/>
  <c r="D224" i="2"/>
  <c r="AK223" i="2"/>
  <c r="AJ223" i="2"/>
  <c r="AI223" i="2"/>
  <c r="AH223" i="2"/>
  <c r="AG223" i="2"/>
  <c r="AF223" i="2"/>
  <c r="D223" i="2"/>
  <c r="AK222" i="2"/>
  <c r="AJ222" i="2"/>
  <c r="AI222" i="2"/>
  <c r="AH222" i="2"/>
  <c r="AG222" i="2"/>
  <c r="AF222" i="2"/>
  <c r="D222" i="2"/>
  <c r="AK221" i="2"/>
  <c r="AJ221" i="2"/>
  <c r="AI221" i="2"/>
  <c r="AH221" i="2"/>
  <c r="AG221" i="2"/>
  <c r="AF221" i="2"/>
  <c r="D221" i="2"/>
  <c r="AK220" i="2"/>
  <c r="I18" i="3" s="1"/>
  <c r="AJ220" i="2"/>
  <c r="H18" i="3" s="1"/>
  <c r="AI220" i="2"/>
  <c r="G18" i="3" s="1"/>
  <c r="AH220" i="2"/>
  <c r="F18" i="3" s="1"/>
  <c r="AG220" i="2"/>
  <c r="E18" i="3" s="1"/>
  <c r="AF220" i="2"/>
  <c r="D18" i="3" s="1"/>
  <c r="D220" i="2"/>
  <c r="AK219" i="2"/>
  <c r="AJ219" i="2"/>
  <c r="AI219" i="2"/>
  <c r="AH219" i="2"/>
  <c r="AG219" i="2"/>
  <c r="AF219" i="2"/>
  <c r="D219" i="2"/>
  <c r="AK218" i="2"/>
  <c r="AJ218" i="2"/>
  <c r="AI218" i="2"/>
  <c r="AH218" i="2"/>
  <c r="AG218" i="2"/>
  <c r="AF218" i="2"/>
  <c r="D218" i="2"/>
  <c r="AK217" i="2"/>
  <c r="AJ217" i="2"/>
  <c r="AI217" i="2"/>
  <c r="AH217" i="2"/>
  <c r="AG217" i="2"/>
  <c r="AF217" i="2"/>
  <c r="D217" i="2"/>
  <c r="AK216" i="2"/>
  <c r="AJ216" i="2"/>
  <c r="AI216" i="2"/>
  <c r="AH216" i="2"/>
  <c r="AG216" i="2"/>
  <c r="AF216" i="2"/>
  <c r="D216" i="2"/>
  <c r="AK215" i="2"/>
  <c r="AJ215" i="2"/>
  <c r="AI215" i="2"/>
  <c r="AH215" i="2"/>
  <c r="AG215" i="2"/>
  <c r="AF215" i="2"/>
  <c r="D215" i="2"/>
  <c r="AK214" i="2"/>
  <c r="AJ214" i="2"/>
  <c r="AI214" i="2"/>
  <c r="AH214" i="2"/>
  <c r="AG214" i="2"/>
  <c r="AF214" i="2"/>
  <c r="D214" i="2"/>
  <c r="AK213" i="2"/>
  <c r="AJ213" i="2"/>
  <c r="AI213" i="2"/>
  <c r="AH213" i="2"/>
  <c r="AG213" i="2"/>
  <c r="AF213" i="2"/>
  <c r="D213" i="2"/>
  <c r="AK212" i="2"/>
  <c r="AJ212" i="2"/>
  <c r="AI212" i="2"/>
  <c r="AH212" i="2"/>
  <c r="AG212" i="2"/>
  <c r="AF212" i="2"/>
  <c r="D212" i="2"/>
  <c r="AK211" i="2"/>
  <c r="AJ211" i="2"/>
  <c r="AI211" i="2"/>
  <c r="AH211" i="2"/>
  <c r="AG211" i="2"/>
  <c r="AF211" i="2"/>
  <c r="D211" i="2"/>
  <c r="AK210" i="2"/>
  <c r="AJ210" i="2"/>
  <c r="AI210" i="2"/>
  <c r="AH210" i="2"/>
  <c r="AG210" i="2"/>
  <c r="AF210" i="2"/>
  <c r="D210" i="2"/>
  <c r="AK209" i="2"/>
  <c r="AJ209" i="2"/>
  <c r="AI209" i="2"/>
  <c r="AH209" i="2"/>
  <c r="AG209" i="2"/>
  <c r="AF209" i="2"/>
  <c r="D209" i="2"/>
  <c r="AK208" i="2"/>
  <c r="AJ208" i="2"/>
  <c r="AI208" i="2"/>
  <c r="AH208" i="2"/>
  <c r="AG208" i="2"/>
  <c r="AF208" i="2"/>
  <c r="D208" i="2"/>
  <c r="AK207" i="2"/>
  <c r="AJ207" i="2"/>
  <c r="AI207" i="2"/>
  <c r="AH207" i="2"/>
  <c r="AG207" i="2"/>
  <c r="AF207" i="2"/>
  <c r="D207" i="2"/>
  <c r="AK206" i="2"/>
  <c r="AJ206" i="2"/>
  <c r="AI206" i="2"/>
  <c r="AH206" i="2"/>
  <c r="AG206" i="2"/>
  <c r="AF206" i="2"/>
  <c r="D206" i="2"/>
  <c r="AK205" i="2"/>
  <c r="AJ205" i="2"/>
  <c r="AI205" i="2"/>
  <c r="AH205" i="2"/>
  <c r="AG205" i="2"/>
  <c r="AF205" i="2"/>
  <c r="D205" i="2"/>
  <c r="AK204" i="2"/>
  <c r="AJ204" i="2"/>
  <c r="AI204" i="2"/>
  <c r="AH204" i="2"/>
  <c r="AG204" i="2"/>
  <c r="AF204" i="2"/>
  <c r="D204" i="2"/>
  <c r="AK203" i="2"/>
  <c r="AJ203" i="2"/>
  <c r="AI203" i="2"/>
  <c r="AH203" i="2"/>
  <c r="AG203" i="2"/>
  <c r="AF203" i="2"/>
  <c r="D203" i="2"/>
  <c r="AK202" i="2"/>
  <c r="AJ202" i="2"/>
  <c r="AI202" i="2"/>
  <c r="AH202" i="2"/>
  <c r="AG202" i="2"/>
  <c r="AF202" i="2"/>
  <c r="D202" i="2"/>
  <c r="AK201" i="2"/>
  <c r="AJ201" i="2"/>
  <c r="AI201" i="2"/>
  <c r="AH201" i="2"/>
  <c r="AG201" i="2"/>
  <c r="AF201" i="2"/>
  <c r="D201" i="2"/>
  <c r="AK200" i="2"/>
  <c r="AJ200" i="2"/>
  <c r="AI200" i="2"/>
  <c r="AH200" i="2"/>
  <c r="AG200" i="2"/>
  <c r="AF200" i="2"/>
  <c r="D200" i="2"/>
  <c r="AK199" i="2"/>
  <c r="AJ199" i="2"/>
  <c r="AI199" i="2"/>
  <c r="AH199" i="2"/>
  <c r="AG199" i="2"/>
  <c r="AF199" i="2"/>
  <c r="D199" i="2"/>
  <c r="AK198" i="2"/>
  <c r="AJ198" i="2"/>
  <c r="AI198" i="2"/>
  <c r="AH198" i="2"/>
  <c r="AG198" i="2"/>
  <c r="AF198" i="2"/>
  <c r="D198" i="2"/>
  <c r="AK197" i="2"/>
  <c r="AJ197" i="2"/>
  <c r="AI197" i="2"/>
  <c r="AH197" i="2"/>
  <c r="AG197" i="2"/>
  <c r="AF197" i="2"/>
  <c r="D197" i="2"/>
  <c r="AK196" i="2"/>
  <c r="AJ196" i="2"/>
  <c r="AI196" i="2"/>
  <c r="AH196" i="2"/>
  <c r="AG196" i="2"/>
  <c r="AF196" i="2"/>
  <c r="D196" i="2"/>
  <c r="AK195" i="2"/>
  <c r="AJ195" i="2"/>
  <c r="AI195" i="2"/>
  <c r="AH195" i="2"/>
  <c r="AG195" i="2"/>
  <c r="AF195" i="2"/>
  <c r="D195" i="2"/>
  <c r="AK194" i="2"/>
  <c r="AJ194" i="2"/>
  <c r="AI194" i="2"/>
  <c r="AH194" i="2"/>
  <c r="AG194" i="2"/>
  <c r="AF194" i="2"/>
  <c r="D194" i="2"/>
  <c r="AK193" i="2"/>
  <c r="AJ193" i="2"/>
  <c r="AI193" i="2"/>
  <c r="AH193" i="2"/>
  <c r="AG193" i="2"/>
  <c r="AF193" i="2"/>
  <c r="D193" i="2"/>
  <c r="AK192" i="2"/>
  <c r="AJ192" i="2"/>
  <c r="AI192" i="2"/>
  <c r="AH192" i="2"/>
  <c r="AG192" i="2"/>
  <c r="AF192" i="2"/>
  <c r="D192" i="2"/>
  <c r="AK191" i="2"/>
  <c r="AJ191" i="2"/>
  <c r="AI191" i="2"/>
  <c r="AH191" i="2"/>
  <c r="AG191" i="2"/>
  <c r="AF191" i="2"/>
  <c r="D191" i="2"/>
  <c r="AK190" i="2"/>
  <c r="AJ190" i="2"/>
  <c r="AI190" i="2"/>
  <c r="AH190" i="2"/>
  <c r="AG190" i="2"/>
  <c r="AF190" i="2"/>
  <c r="D190" i="2"/>
  <c r="AK189" i="2"/>
  <c r="AJ189" i="2"/>
  <c r="AI189" i="2"/>
  <c r="AH189" i="2"/>
  <c r="AG189" i="2"/>
  <c r="AF189" i="2"/>
  <c r="D189" i="2"/>
  <c r="AK188" i="2"/>
  <c r="AJ188" i="2"/>
  <c r="AI188" i="2"/>
  <c r="AH188" i="2"/>
  <c r="AG188" i="2"/>
  <c r="AF188" i="2"/>
  <c r="D188" i="2"/>
  <c r="AK187" i="2"/>
  <c r="AJ187" i="2"/>
  <c r="AI187" i="2"/>
  <c r="AH187" i="2"/>
  <c r="AG187" i="2"/>
  <c r="AF187" i="2"/>
  <c r="D187" i="2"/>
  <c r="AK186" i="2"/>
  <c r="AJ186" i="2"/>
  <c r="AI186" i="2"/>
  <c r="AH186" i="2"/>
  <c r="AG186" i="2"/>
  <c r="AF186" i="2"/>
  <c r="D186" i="2"/>
  <c r="AK185" i="2"/>
  <c r="AJ185" i="2"/>
  <c r="AI185" i="2"/>
  <c r="AH185" i="2"/>
  <c r="AG185" i="2"/>
  <c r="AF185" i="2"/>
  <c r="D185" i="2"/>
  <c r="AK184" i="2"/>
  <c r="AJ184" i="2"/>
  <c r="AI184" i="2"/>
  <c r="AH184" i="2"/>
  <c r="AG184" i="2"/>
  <c r="AF184" i="2"/>
  <c r="D184" i="2"/>
  <c r="AK183" i="2"/>
  <c r="AJ183" i="2"/>
  <c r="AI183" i="2"/>
  <c r="AH183" i="2"/>
  <c r="AG183" i="2"/>
  <c r="AF183" i="2"/>
  <c r="D183" i="2"/>
  <c r="AK182" i="2"/>
  <c r="AJ182" i="2"/>
  <c r="AI182" i="2"/>
  <c r="AH182" i="2"/>
  <c r="AG182" i="2"/>
  <c r="AF182" i="2"/>
  <c r="D182" i="2"/>
  <c r="AK181" i="2"/>
  <c r="AJ181" i="2"/>
  <c r="AI181" i="2"/>
  <c r="AH181" i="2"/>
  <c r="AG181" i="2"/>
  <c r="AF181" i="2"/>
  <c r="D181" i="2"/>
  <c r="AK180" i="2"/>
  <c r="AJ180" i="2"/>
  <c r="AI180" i="2"/>
  <c r="AH180" i="2"/>
  <c r="AG180" i="2"/>
  <c r="AF180" i="2"/>
  <c r="D180" i="2"/>
  <c r="AK179" i="2"/>
  <c r="AJ179" i="2"/>
  <c r="AI179" i="2"/>
  <c r="AH179" i="2"/>
  <c r="AG179" i="2"/>
  <c r="AF179" i="2"/>
  <c r="D179" i="2"/>
  <c r="AK178" i="2"/>
  <c r="AJ178" i="2"/>
  <c r="AI178" i="2"/>
  <c r="AH178" i="2"/>
  <c r="AG178" i="2"/>
  <c r="AF178" i="2"/>
  <c r="D178" i="2"/>
  <c r="AK177" i="2"/>
  <c r="AJ177" i="2"/>
  <c r="AI177" i="2"/>
  <c r="AH177" i="2"/>
  <c r="AG177" i="2"/>
  <c r="AF177" i="2"/>
  <c r="D177" i="2"/>
  <c r="AK176" i="2"/>
  <c r="AJ176" i="2"/>
  <c r="AI176" i="2"/>
  <c r="AH176" i="2"/>
  <c r="AG176" i="2"/>
  <c r="AF176" i="2"/>
  <c r="D176" i="2"/>
  <c r="AK175" i="2"/>
  <c r="AJ175" i="2"/>
  <c r="AI175" i="2"/>
  <c r="AH175" i="2"/>
  <c r="AG175" i="2"/>
  <c r="AF175" i="2"/>
  <c r="D175" i="2"/>
  <c r="AK174" i="2"/>
  <c r="AJ174" i="2"/>
  <c r="AI174" i="2"/>
  <c r="AH174" i="2"/>
  <c r="AG174" i="2"/>
  <c r="AF174" i="2"/>
  <c r="D174" i="2"/>
  <c r="AK173" i="2"/>
  <c r="AJ173" i="2"/>
  <c r="AI173" i="2"/>
  <c r="AH173" i="2"/>
  <c r="AG173" i="2"/>
  <c r="AF173" i="2"/>
  <c r="D173" i="2"/>
  <c r="AK172" i="2"/>
  <c r="AJ172" i="2"/>
  <c r="AI172" i="2"/>
  <c r="AH172" i="2"/>
  <c r="AG172" i="2"/>
  <c r="AF172" i="2"/>
  <c r="D172" i="2"/>
  <c r="AK171" i="2"/>
  <c r="AJ171" i="2"/>
  <c r="AI171" i="2"/>
  <c r="AH171" i="2"/>
  <c r="AG171" i="2"/>
  <c r="AF171" i="2"/>
  <c r="D171" i="2"/>
  <c r="AK170" i="2"/>
  <c r="AJ170" i="2"/>
  <c r="AI170" i="2"/>
  <c r="AH170" i="2"/>
  <c r="AG170" i="2"/>
  <c r="AF170" i="2"/>
  <c r="D170" i="2"/>
  <c r="AK169" i="2"/>
  <c r="AJ169" i="2"/>
  <c r="AI169" i="2"/>
  <c r="AH169" i="2"/>
  <c r="AG169" i="2"/>
  <c r="AF169" i="2"/>
  <c r="D169" i="2"/>
  <c r="AK168" i="2"/>
  <c r="AJ168" i="2"/>
  <c r="AI168" i="2"/>
  <c r="AH168" i="2"/>
  <c r="AG168" i="2"/>
  <c r="AF168" i="2"/>
  <c r="D168" i="2"/>
  <c r="AK167" i="2"/>
  <c r="AJ167" i="2"/>
  <c r="AI167" i="2"/>
  <c r="AH167" i="2"/>
  <c r="AG167" i="2"/>
  <c r="AF167" i="2"/>
  <c r="D167" i="2"/>
  <c r="AK166" i="2"/>
  <c r="AJ166" i="2"/>
  <c r="AI166" i="2"/>
  <c r="AH166" i="2"/>
  <c r="AG166" i="2"/>
  <c r="AF166" i="2"/>
  <c r="D166" i="2"/>
  <c r="AK165" i="2"/>
  <c r="AJ165" i="2"/>
  <c r="AI165" i="2"/>
  <c r="AH165" i="2"/>
  <c r="AG165" i="2"/>
  <c r="AF165" i="2"/>
  <c r="D165" i="2"/>
  <c r="AK164" i="2"/>
  <c r="AJ164" i="2"/>
  <c r="AI164" i="2"/>
  <c r="AH164" i="2"/>
  <c r="AG164" i="2"/>
  <c r="AF164" i="2"/>
  <c r="D164" i="2"/>
  <c r="AK163" i="2"/>
  <c r="AJ163" i="2"/>
  <c r="AI163" i="2"/>
  <c r="AH163" i="2"/>
  <c r="AG163" i="2"/>
  <c r="AF163" i="2"/>
  <c r="D163" i="2"/>
  <c r="AK162" i="2"/>
  <c r="AJ162" i="2"/>
  <c r="AI162" i="2"/>
  <c r="AH162" i="2"/>
  <c r="AG162" i="2"/>
  <c r="AF162" i="2"/>
  <c r="D162" i="2"/>
  <c r="AK161" i="2"/>
  <c r="AJ161" i="2"/>
  <c r="AI161" i="2"/>
  <c r="AH161" i="2"/>
  <c r="AG161" i="2"/>
  <c r="AF161" i="2"/>
  <c r="D161" i="2"/>
  <c r="AK160" i="2"/>
  <c r="AJ160" i="2"/>
  <c r="AI160" i="2"/>
  <c r="AH160" i="2"/>
  <c r="AG160" i="2"/>
  <c r="AF160" i="2"/>
  <c r="D160" i="2"/>
  <c r="AK159" i="2"/>
  <c r="AJ159" i="2"/>
  <c r="AI159" i="2"/>
  <c r="AH159" i="2"/>
  <c r="AG159" i="2"/>
  <c r="AF159" i="2"/>
  <c r="D159" i="2"/>
  <c r="AK158" i="2"/>
  <c r="AJ158" i="2"/>
  <c r="AI158" i="2"/>
  <c r="AH158" i="2"/>
  <c r="AG158" i="2"/>
  <c r="AF158" i="2"/>
  <c r="D158" i="2"/>
  <c r="AK157" i="2"/>
  <c r="AJ157" i="2"/>
  <c r="AI157" i="2"/>
  <c r="AH157" i="2"/>
  <c r="AG157" i="2"/>
  <c r="AF157" i="2"/>
  <c r="D157" i="2"/>
  <c r="AK156" i="2"/>
  <c r="AJ156" i="2"/>
  <c r="AI156" i="2"/>
  <c r="AH156" i="2"/>
  <c r="AG156" i="2"/>
  <c r="AF156" i="2"/>
  <c r="D156" i="2"/>
  <c r="AK155" i="2"/>
  <c r="AJ155" i="2"/>
  <c r="AI155" i="2"/>
  <c r="AH155" i="2"/>
  <c r="AG155" i="2"/>
  <c r="AF155" i="2"/>
  <c r="D155" i="2"/>
  <c r="AK154" i="2"/>
  <c r="AJ154" i="2"/>
  <c r="AI154" i="2"/>
  <c r="AH154" i="2"/>
  <c r="AG154" i="2"/>
  <c r="AF154" i="2"/>
  <c r="D154" i="2"/>
  <c r="AK153" i="2"/>
  <c r="AJ153" i="2"/>
  <c r="AI153" i="2"/>
  <c r="AH153" i="2"/>
  <c r="AG153" i="2"/>
  <c r="AF153" i="2"/>
  <c r="D153" i="2"/>
  <c r="AK152" i="2"/>
  <c r="AJ152" i="2"/>
  <c r="AI152" i="2"/>
  <c r="AH152" i="2"/>
  <c r="AG152" i="2"/>
  <c r="AF152" i="2"/>
  <c r="D152" i="2"/>
  <c r="AK151" i="2"/>
  <c r="AJ151" i="2"/>
  <c r="AI151" i="2"/>
  <c r="AH151" i="2"/>
  <c r="AG151" i="2"/>
  <c r="AF151" i="2"/>
  <c r="D151" i="2"/>
  <c r="AK150" i="2"/>
  <c r="AJ150" i="2"/>
  <c r="AI150" i="2"/>
  <c r="AH150" i="2"/>
  <c r="AG150" i="2"/>
  <c r="AF150" i="2"/>
  <c r="D150" i="2"/>
  <c r="AK149" i="2"/>
  <c r="AJ149" i="2"/>
  <c r="AI149" i="2"/>
  <c r="AH149" i="2"/>
  <c r="AG149" i="2"/>
  <c r="AF149" i="2"/>
  <c r="D149" i="2"/>
  <c r="AK148" i="2"/>
  <c r="AJ148" i="2"/>
  <c r="AI148" i="2"/>
  <c r="AH148" i="2"/>
  <c r="AG148" i="2"/>
  <c r="AF148" i="2"/>
  <c r="D148" i="2"/>
  <c r="AK147" i="2"/>
  <c r="AJ147" i="2"/>
  <c r="AI147" i="2"/>
  <c r="AH147" i="2"/>
  <c r="AG147" i="2"/>
  <c r="AF147" i="2"/>
  <c r="D147" i="2"/>
  <c r="AK146" i="2"/>
  <c r="AJ146" i="2"/>
  <c r="AI146" i="2"/>
  <c r="AH146" i="2"/>
  <c r="AG146" i="2"/>
  <c r="AF146" i="2"/>
  <c r="D146" i="2"/>
  <c r="AK145" i="2"/>
  <c r="AJ145" i="2"/>
  <c r="AI145" i="2"/>
  <c r="AH145" i="2"/>
  <c r="AG145" i="2"/>
  <c r="AF145" i="2"/>
  <c r="D145" i="2"/>
  <c r="AK144" i="2"/>
  <c r="AJ144" i="2"/>
  <c r="AI144" i="2"/>
  <c r="AH144" i="2"/>
  <c r="AG144" i="2"/>
  <c r="AF144" i="2"/>
  <c r="D144" i="2"/>
  <c r="AK143" i="2"/>
  <c r="AJ143" i="2"/>
  <c r="AI143" i="2"/>
  <c r="AH143" i="2"/>
  <c r="AG143" i="2"/>
  <c r="AF143" i="2"/>
  <c r="D143" i="2"/>
  <c r="AK142" i="2"/>
  <c r="AJ142" i="2"/>
  <c r="AI142" i="2"/>
  <c r="AH142" i="2"/>
  <c r="AG142" i="2"/>
  <c r="AF142" i="2"/>
  <c r="D142" i="2"/>
  <c r="AK141" i="2"/>
  <c r="AJ141" i="2"/>
  <c r="AI141" i="2"/>
  <c r="AH141" i="2"/>
  <c r="AG141" i="2"/>
  <c r="AF141" i="2"/>
  <c r="D141" i="2"/>
  <c r="AK140" i="2"/>
  <c r="AJ140" i="2"/>
  <c r="AI140" i="2"/>
  <c r="AH140" i="2"/>
  <c r="AG140" i="2"/>
  <c r="AF140" i="2"/>
  <c r="D140" i="2"/>
  <c r="AK139" i="2"/>
  <c r="AJ139" i="2"/>
  <c r="AI139" i="2"/>
  <c r="AH139" i="2"/>
  <c r="AG139" i="2"/>
  <c r="AF139" i="2"/>
  <c r="D139" i="2"/>
  <c r="AK138" i="2"/>
  <c r="AJ138" i="2"/>
  <c r="AI138" i="2"/>
  <c r="AH138" i="2"/>
  <c r="AG138" i="2"/>
  <c r="AF138" i="2"/>
  <c r="D138" i="2"/>
  <c r="AK137" i="2"/>
  <c r="AJ137" i="2"/>
  <c r="AI137" i="2"/>
  <c r="AH137" i="2"/>
  <c r="AG137" i="2"/>
  <c r="AF137" i="2"/>
  <c r="D137" i="2"/>
  <c r="AK136" i="2"/>
  <c r="AJ136" i="2"/>
  <c r="AI136" i="2"/>
  <c r="AH136" i="2"/>
  <c r="AG136" i="2"/>
  <c r="AF136" i="2"/>
  <c r="D136" i="2"/>
  <c r="AK135" i="2"/>
  <c r="AJ135" i="2"/>
  <c r="AI135" i="2"/>
  <c r="AH135" i="2"/>
  <c r="AG135" i="2"/>
  <c r="AF135" i="2"/>
  <c r="D135" i="2"/>
  <c r="AK134" i="2"/>
  <c r="AJ134" i="2"/>
  <c r="AI134" i="2"/>
  <c r="AH134" i="2"/>
  <c r="AG134" i="2"/>
  <c r="AF134" i="2"/>
  <c r="D134" i="2"/>
  <c r="AK133" i="2"/>
  <c r="AJ133" i="2"/>
  <c r="AI133" i="2"/>
  <c r="AH133" i="2"/>
  <c r="AG133" i="2"/>
  <c r="AF133" i="2"/>
  <c r="D133" i="2"/>
  <c r="AK132" i="2"/>
  <c r="AJ132" i="2"/>
  <c r="AI132" i="2"/>
  <c r="AH132" i="2"/>
  <c r="AG132" i="2"/>
  <c r="AF132" i="2"/>
  <c r="D132" i="2"/>
  <c r="AK131" i="2"/>
  <c r="AJ131" i="2"/>
  <c r="AI131" i="2"/>
  <c r="AH131" i="2"/>
  <c r="AG131" i="2"/>
  <c r="AF131" i="2"/>
  <c r="D131" i="2"/>
  <c r="AK130" i="2"/>
  <c r="AJ130" i="2"/>
  <c r="AI130" i="2"/>
  <c r="AH130" i="2"/>
  <c r="AG130" i="2"/>
  <c r="AF130" i="2"/>
  <c r="D130" i="2"/>
  <c r="AK129" i="2"/>
  <c r="AJ129" i="2"/>
  <c r="AI129" i="2"/>
  <c r="AH129" i="2"/>
  <c r="AG129" i="2"/>
  <c r="AF129" i="2"/>
  <c r="D129" i="2"/>
  <c r="AK128" i="2"/>
  <c r="AJ128" i="2"/>
  <c r="AI128" i="2"/>
  <c r="AH128" i="2"/>
  <c r="AG128" i="2"/>
  <c r="AF128" i="2"/>
  <c r="D128" i="2"/>
  <c r="AK127" i="2"/>
  <c r="AJ127" i="2"/>
  <c r="AI127" i="2"/>
  <c r="AH127" i="2"/>
  <c r="AG127" i="2"/>
  <c r="AF127" i="2"/>
  <c r="D127" i="2"/>
  <c r="AK126" i="2"/>
  <c r="AJ126" i="2"/>
  <c r="AI126" i="2"/>
  <c r="AH126" i="2"/>
  <c r="AG126" i="2"/>
  <c r="AF126" i="2"/>
  <c r="D126" i="2"/>
  <c r="AK125" i="2"/>
  <c r="AJ125" i="2"/>
  <c r="AI125" i="2"/>
  <c r="AH125" i="2"/>
  <c r="AG125" i="2"/>
  <c r="AF125" i="2"/>
  <c r="D125" i="2"/>
  <c r="AK124" i="2"/>
  <c r="AJ124" i="2"/>
  <c r="AI124" i="2"/>
  <c r="AH124" i="2"/>
  <c r="AG124" i="2"/>
  <c r="AF124" i="2"/>
  <c r="D124" i="2"/>
  <c r="AK123" i="2"/>
  <c r="AJ123" i="2"/>
  <c r="AI123" i="2"/>
  <c r="AH123" i="2"/>
  <c r="AG123" i="2"/>
  <c r="AF123" i="2"/>
  <c r="D123" i="2"/>
  <c r="AK122" i="2"/>
  <c r="AJ122" i="2"/>
  <c r="AI122" i="2"/>
  <c r="AH122" i="2"/>
  <c r="AG122" i="2"/>
  <c r="AF122" i="2"/>
  <c r="D122" i="2"/>
  <c r="AK121" i="2"/>
  <c r="AJ121" i="2"/>
  <c r="AI121" i="2"/>
  <c r="AH121" i="2"/>
  <c r="AG121" i="2"/>
  <c r="AF121" i="2"/>
  <c r="D121" i="2"/>
  <c r="AK120" i="2"/>
  <c r="AJ120" i="2"/>
  <c r="AI120" i="2"/>
  <c r="AH120" i="2"/>
  <c r="AG120" i="2"/>
  <c r="AF120" i="2"/>
  <c r="D120" i="2"/>
  <c r="AK119" i="2"/>
  <c r="AJ119" i="2"/>
  <c r="AI119" i="2"/>
  <c r="AH119" i="2"/>
  <c r="AG119" i="2"/>
  <c r="AF119" i="2"/>
  <c r="D119" i="2"/>
  <c r="AK118" i="2"/>
  <c r="AJ118" i="2"/>
  <c r="AI118" i="2"/>
  <c r="AH118" i="2"/>
  <c r="AG118" i="2"/>
  <c r="AF118" i="2"/>
  <c r="D118" i="2"/>
  <c r="AK117" i="2"/>
  <c r="AJ117" i="2"/>
  <c r="AI117" i="2"/>
  <c r="AH117" i="2"/>
  <c r="AG117" i="2"/>
  <c r="AF117" i="2"/>
  <c r="D117" i="2"/>
  <c r="AK116" i="2"/>
  <c r="AJ116" i="2"/>
  <c r="AI116" i="2"/>
  <c r="AH116" i="2"/>
  <c r="AG116" i="2"/>
  <c r="AF116" i="2"/>
  <c r="D116" i="2"/>
  <c r="AK115" i="2"/>
  <c r="AJ115" i="2"/>
  <c r="AI115" i="2"/>
  <c r="AH115" i="2"/>
  <c r="AG115" i="2"/>
  <c r="AF115" i="2"/>
  <c r="D115" i="2"/>
  <c r="AK114" i="2"/>
  <c r="AJ114" i="2"/>
  <c r="AI114" i="2"/>
  <c r="AH114" i="2"/>
  <c r="AG114" i="2"/>
  <c r="AF114" i="2"/>
  <c r="D114" i="2"/>
  <c r="AK113" i="2"/>
  <c r="AJ113" i="2"/>
  <c r="AI113" i="2"/>
  <c r="AH113" i="2"/>
  <c r="AG113" i="2"/>
  <c r="AF113" i="2"/>
  <c r="D113" i="2"/>
  <c r="AK112" i="2"/>
  <c r="AJ112" i="2"/>
  <c r="AI112" i="2"/>
  <c r="AH112" i="2"/>
  <c r="AG112" i="2"/>
  <c r="AF112" i="2"/>
  <c r="D112" i="2"/>
  <c r="AK111" i="2"/>
  <c r="AJ111" i="2"/>
  <c r="AI111" i="2"/>
  <c r="AH111" i="2"/>
  <c r="AG111" i="2"/>
  <c r="AF111" i="2"/>
  <c r="D111" i="2"/>
  <c r="AK110" i="2"/>
  <c r="AJ110" i="2"/>
  <c r="AI110" i="2"/>
  <c r="AH110" i="2"/>
  <c r="AG110" i="2"/>
  <c r="AF110" i="2"/>
  <c r="D110" i="2"/>
  <c r="AK109" i="2"/>
  <c r="AJ109" i="2"/>
  <c r="AI109" i="2"/>
  <c r="AH109" i="2"/>
  <c r="AG109" i="2"/>
  <c r="AF109" i="2"/>
  <c r="D109" i="2"/>
  <c r="AK108" i="2"/>
  <c r="AJ108" i="2"/>
  <c r="AI108" i="2"/>
  <c r="AH108" i="2"/>
  <c r="AG108" i="2"/>
  <c r="AF108" i="2"/>
  <c r="D108" i="2"/>
  <c r="AK107" i="2"/>
  <c r="AJ107" i="2"/>
  <c r="AI107" i="2"/>
  <c r="AH107" i="2"/>
  <c r="AG107" i="2"/>
  <c r="AF107" i="2"/>
  <c r="D107" i="2"/>
  <c r="AK106" i="2"/>
  <c r="AJ106" i="2"/>
  <c r="AI106" i="2"/>
  <c r="AH106" i="2"/>
  <c r="AG106" i="2"/>
  <c r="AF106" i="2"/>
  <c r="D106" i="2"/>
  <c r="AK105" i="2"/>
  <c r="AJ105" i="2"/>
  <c r="AI105" i="2"/>
  <c r="AH105" i="2"/>
  <c r="AG105" i="2"/>
  <c r="AF105" i="2"/>
  <c r="D105" i="2"/>
  <c r="AK104" i="2"/>
  <c r="AJ104" i="2"/>
  <c r="AI104" i="2"/>
  <c r="AH104" i="2"/>
  <c r="AG104" i="2"/>
  <c r="AF104" i="2"/>
  <c r="D104" i="2"/>
  <c r="AK103" i="2"/>
  <c r="AJ103" i="2"/>
  <c r="AI103" i="2"/>
  <c r="AH103" i="2"/>
  <c r="AG103" i="2"/>
  <c r="AF103" i="2"/>
  <c r="D103" i="2"/>
  <c r="AK102" i="2"/>
  <c r="AJ102" i="2"/>
  <c r="AI102" i="2"/>
  <c r="AH102" i="2"/>
  <c r="AG102" i="2"/>
  <c r="AF102" i="2"/>
  <c r="D102" i="2"/>
  <c r="AK101" i="2"/>
  <c r="AJ101" i="2"/>
  <c r="AI101" i="2"/>
  <c r="AH101" i="2"/>
  <c r="AG101" i="2"/>
  <c r="AF101" i="2"/>
  <c r="D101" i="2"/>
  <c r="AK100" i="2"/>
  <c r="AJ100" i="2"/>
  <c r="AI100" i="2"/>
  <c r="AH100" i="2"/>
  <c r="AG100" i="2"/>
  <c r="AF100" i="2"/>
  <c r="D100" i="2"/>
  <c r="AK99" i="2"/>
  <c r="AJ99" i="2"/>
  <c r="AI99" i="2"/>
  <c r="AH99" i="2"/>
  <c r="AG99" i="2"/>
  <c r="AF99" i="2"/>
  <c r="D99" i="2"/>
  <c r="AK98" i="2"/>
  <c r="AJ98" i="2"/>
  <c r="AI98" i="2"/>
  <c r="AH98" i="2"/>
  <c r="AG98" i="2"/>
  <c r="AF98" i="2"/>
  <c r="D98" i="2"/>
  <c r="AK97" i="2"/>
  <c r="AJ97" i="2"/>
  <c r="AI97" i="2"/>
  <c r="AH97" i="2"/>
  <c r="AG97" i="2"/>
  <c r="AF97" i="2"/>
  <c r="D97" i="2"/>
  <c r="AK96" i="2"/>
  <c r="AJ96" i="2"/>
  <c r="AI96" i="2"/>
  <c r="AH96" i="2"/>
  <c r="AG96" i="2"/>
  <c r="AF96" i="2"/>
  <c r="D96" i="2"/>
  <c r="AK95" i="2"/>
  <c r="AJ95" i="2"/>
  <c r="AI95" i="2"/>
  <c r="AH95" i="2"/>
  <c r="AG95" i="2"/>
  <c r="AF95" i="2"/>
  <c r="D95" i="2"/>
  <c r="AK94" i="2"/>
  <c r="AJ94" i="2"/>
  <c r="AI94" i="2"/>
  <c r="AH94" i="2"/>
  <c r="AG94" i="2"/>
  <c r="AF94" i="2"/>
  <c r="D94" i="2"/>
  <c r="AK93" i="2"/>
  <c r="AJ93" i="2"/>
  <c r="AI93" i="2"/>
  <c r="AH93" i="2"/>
  <c r="AG93" i="2"/>
  <c r="AF93" i="2"/>
  <c r="D93" i="2"/>
  <c r="AK92" i="2"/>
  <c r="AJ92" i="2"/>
  <c r="AI92" i="2"/>
  <c r="AH92" i="2"/>
  <c r="AG92" i="2"/>
  <c r="AF92" i="2"/>
  <c r="D92" i="2"/>
  <c r="AK91" i="2"/>
  <c r="AJ91" i="2"/>
  <c r="AI91" i="2"/>
  <c r="AH91" i="2"/>
  <c r="AG91" i="2"/>
  <c r="AF91" i="2"/>
  <c r="D91" i="2"/>
  <c r="AK90" i="2"/>
  <c r="AJ90" i="2"/>
  <c r="AI90" i="2"/>
  <c r="AH90" i="2"/>
  <c r="AG90" i="2"/>
  <c r="AF90" i="2"/>
  <c r="D90" i="2"/>
  <c r="AK89" i="2"/>
  <c r="AJ89" i="2"/>
  <c r="AI89" i="2"/>
  <c r="AH89" i="2"/>
  <c r="AG89" i="2"/>
  <c r="AF89" i="2"/>
  <c r="D89" i="2"/>
  <c r="AK88" i="2"/>
  <c r="AJ88" i="2"/>
  <c r="AI88" i="2"/>
  <c r="AH88" i="2"/>
  <c r="AG88" i="2"/>
  <c r="AF88" i="2"/>
  <c r="D88" i="2"/>
  <c r="AK87" i="2"/>
  <c r="AJ87" i="2"/>
  <c r="AI87" i="2"/>
  <c r="AH87" i="2"/>
  <c r="AG87" i="2"/>
  <c r="AF87" i="2"/>
  <c r="D87" i="2"/>
  <c r="AK86" i="2"/>
  <c r="AJ86" i="2"/>
  <c r="AI86" i="2"/>
  <c r="AH86" i="2"/>
  <c r="AG86" i="2"/>
  <c r="AF86" i="2"/>
  <c r="D86" i="2"/>
  <c r="AK85" i="2"/>
  <c r="AJ85" i="2"/>
  <c r="AI85" i="2"/>
  <c r="AH85" i="2"/>
  <c r="AG85" i="2"/>
  <c r="AF85" i="2"/>
  <c r="D85" i="2"/>
  <c r="AK84" i="2"/>
  <c r="AJ84" i="2"/>
  <c r="AI84" i="2"/>
  <c r="AH84" i="2"/>
  <c r="AG84" i="2"/>
  <c r="AF84" i="2"/>
  <c r="D84" i="2"/>
  <c r="AK83" i="2"/>
  <c r="AJ83" i="2"/>
  <c r="AI83" i="2"/>
  <c r="AH83" i="2"/>
  <c r="AG83" i="2"/>
  <c r="AF83" i="2"/>
  <c r="D83" i="2"/>
  <c r="AK82" i="2"/>
  <c r="AJ82" i="2"/>
  <c r="AI82" i="2"/>
  <c r="AH82" i="2"/>
  <c r="AG82" i="2"/>
  <c r="AF82" i="2"/>
  <c r="D82" i="2"/>
  <c r="AK81" i="2"/>
  <c r="AJ81" i="2"/>
  <c r="AI81" i="2"/>
  <c r="AH81" i="2"/>
  <c r="AG81" i="2"/>
  <c r="AF81" i="2"/>
  <c r="D81" i="2"/>
  <c r="AK80" i="2"/>
  <c r="AJ80" i="2"/>
  <c r="AI80" i="2"/>
  <c r="AH80" i="2"/>
  <c r="AG80" i="2"/>
  <c r="AF80" i="2"/>
  <c r="D80" i="2"/>
  <c r="AK79" i="2"/>
  <c r="AJ79" i="2"/>
  <c r="AI79" i="2"/>
  <c r="AH79" i="2"/>
  <c r="AG79" i="2"/>
  <c r="AF79" i="2"/>
  <c r="D79" i="2"/>
  <c r="AK78" i="2"/>
  <c r="AJ78" i="2"/>
  <c r="AI78" i="2"/>
  <c r="AH78" i="2"/>
  <c r="AG78" i="2"/>
  <c r="AF78" i="2"/>
  <c r="D78" i="2"/>
  <c r="AK77" i="2"/>
  <c r="AJ77" i="2"/>
  <c r="AI77" i="2"/>
  <c r="AH77" i="2"/>
  <c r="AG77" i="2"/>
  <c r="AF77" i="2"/>
  <c r="D77" i="2"/>
  <c r="AK76" i="2"/>
  <c r="AJ76" i="2"/>
  <c r="AI76" i="2"/>
  <c r="AH76" i="2"/>
  <c r="AG76" i="2"/>
  <c r="AF76" i="2"/>
  <c r="D76" i="2"/>
  <c r="AK75" i="2"/>
  <c r="AJ75" i="2"/>
  <c r="AI75" i="2"/>
  <c r="AH75" i="2"/>
  <c r="AG75" i="2"/>
  <c r="AF75" i="2"/>
  <c r="D75" i="2"/>
  <c r="AK74" i="2"/>
  <c r="AJ74" i="2"/>
  <c r="AI74" i="2"/>
  <c r="AH74" i="2"/>
  <c r="AG74" i="2"/>
  <c r="AF74" i="2"/>
  <c r="D74" i="2"/>
  <c r="AK73" i="2"/>
  <c r="AJ73" i="2"/>
  <c r="AI73" i="2"/>
  <c r="AH73" i="2"/>
  <c r="AG73" i="2"/>
  <c r="AF73" i="2"/>
  <c r="D73" i="2"/>
  <c r="AK72" i="2"/>
  <c r="AJ72" i="2"/>
  <c r="AI72" i="2"/>
  <c r="AH72" i="2"/>
  <c r="AG72" i="2"/>
  <c r="AF72" i="2"/>
  <c r="D72" i="2"/>
  <c r="AK71" i="2"/>
  <c r="AJ71" i="2"/>
  <c r="AI71" i="2"/>
  <c r="AH71" i="2"/>
  <c r="AG71" i="2"/>
  <c r="AF71" i="2"/>
  <c r="D71" i="2"/>
  <c r="AK70" i="2"/>
  <c r="AJ70" i="2"/>
  <c r="AI70" i="2"/>
  <c r="AH70" i="2"/>
  <c r="AG70" i="2"/>
  <c r="AF70" i="2"/>
  <c r="D70" i="2"/>
  <c r="AK69" i="2"/>
  <c r="AJ69" i="2"/>
  <c r="AI69" i="2"/>
  <c r="AH69" i="2"/>
  <c r="AG69" i="2"/>
  <c r="AF69" i="2"/>
  <c r="D69" i="2"/>
  <c r="AK68" i="2"/>
  <c r="AJ68" i="2"/>
  <c r="AI68" i="2"/>
  <c r="AH68" i="2"/>
  <c r="AG68" i="2"/>
  <c r="AF68" i="2"/>
  <c r="D68" i="2"/>
  <c r="AK67" i="2"/>
  <c r="AJ67" i="2"/>
  <c r="AI67" i="2"/>
  <c r="AH67" i="2"/>
  <c r="AG67" i="2"/>
  <c r="AF67" i="2"/>
  <c r="D67" i="2"/>
  <c r="AK66" i="2"/>
  <c r="AJ66" i="2"/>
  <c r="AI66" i="2"/>
  <c r="AH66" i="2"/>
  <c r="AG66" i="2"/>
  <c r="AF66" i="2"/>
  <c r="D66" i="2"/>
  <c r="AK65" i="2"/>
  <c r="AJ65" i="2"/>
  <c r="AI65" i="2"/>
  <c r="AH65" i="2"/>
  <c r="AG65" i="2"/>
  <c r="AF65" i="2"/>
  <c r="D65" i="2"/>
  <c r="AK64" i="2"/>
  <c r="AJ64" i="2"/>
  <c r="AI64" i="2"/>
  <c r="AH64" i="2"/>
  <c r="AG64" i="2"/>
  <c r="AF64" i="2"/>
  <c r="D64" i="2"/>
  <c r="AK63" i="2"/>
  <c r="AJ63" i="2"/>
  <c r="AI63" i="2"/>
  <c r="AH63" i="2"/>
  <c r="AG63" i="2"/>
  <c r="AF63" i="2"/>
  <c r="D63" i="2"/>
  <c r="AK62" i="2"/>
  <c r="AJ62" i="2"/>
  <c r="AI62" i="2"/>
  <c r="AH62" i="2"/>
  <c r="AG62" i="2"/>
  <c r="AF62" i="2"/>
  <c r="D62" i="2"/>
  <c r="AK61" i="2"/>
  <c r="AJ61" i="2"/>
  <c r="AI61" i="2"/>
  <c r="AH61" i="2"/>
  <c r="AG61" i="2"/>
  <c r="AF61" i="2"/>
  <c r="D61" i="2"/>
  <c r="AK60" i="2"/>
  <c r="AJ60" i="2"/>
  <c r="AI60" i="2"/>
  <c r="AH60" i="2"/>
  <c r="AG60" i="2"/>
  <c r="AF60" i="2"/>
  <c r="D60" i="2"/>
  <c r="AK59" i="2"/>
  <c r="AJ59" i="2"/>
  <c r="AI59" i="2"/>
  <c r="AH59" i="2"/>
  <c r="AG59" i="2"/>
  <c r="AF59" i="2"/>
  <c r="D59" i="2"/>
  <c r="AK58" i="2"/>
  <c r="AJ58" i="2"/>
  <c r="AI58" i="2"/>
  <c r="AH58" i="2"/>
  <c r="AG58" i="2"/>
  <c r="AF58" i="2"/>
  <c r="D58" i="2"/>
  <c r="AK57" i="2"/>
  <c r="AJ57" i="2"/>
  <c r="AI57" i="2"/>
  <c r="AH57" i="2"/>
  <c r="AG57" i="2"/>
  <c r="AF57" i="2"/>
  <c r="D57" i="2"/>
  <c r="AK56" i="2"/>
  <c r="AJ56" i="2"/>
  <c r="AI56" i="2"/>
  <c r="AH56" i="2"/>
  <c r="AG56" i="2"/>
  <c r="AF56" i="2"/>
  <c r="D56" i="2"/>
  <c r="AK55" i="2"/>
  <c r="AJ55" i="2"/>
  <c r="AI55" i="2"/>
  <c r="AH55" i="2"/>
  <c r="AG55" i="2"/>
  <c r="AF55" i="2"/>
  <c r="D55" i="2"/>
  <c r="AK54" i="2"/>
  <c r="AJ54" i="2"/>
  <c r="AI54" i="2"/>
  <c r="AH54" i="2"/>
  <c r="AG54" i="2"/>
  <c r="AF54" i="2"/>
  <c r="D54" i="2"/>
  <c r="AK53" i="2"/>
  <c r="AJ53" i="2"/>
  <c r="AI53" i="2"/>
  <c r="AH53" i="2"/>
  <c r="AG53" i="2"/>
  <c r="AF53" i="2"/>
  <c r="D53" i="2"/>
  <c r="AK52" i="2"/>
  <c r="AJ52" i="2"/>
  <c r="AI52" i="2"/>
  <c r="AH52" i="2"/>
  <c r="AG52" i="2"/>
  <c r="AF52" i="2"/>
  <c r="D52" i="2"/>
  <c r="AK51" i="2"/>
  <c r="AJ51" i="2"/>
  <c r="AI51" i="2"/>
  <c r="AH51" i="2"/>
  <c r="AG51" i="2"/>
  <c r="AF51" i="2"/>
  <c r="D51" i="2"/>
  <c r="AK50" i="2"/>
  <c r="AJ50" i="2"/>
  <c r="AI50" i="2"/>
  <c r="AH50" i="2"/>
  <c r="AG50" i="2"/>
  <c r="AF50" i="2"/>
  <c r="D50" i="2"/>
  <c r="AK49" i="2"/>
  <c r="AJ49" i="2"/>
  <c r="AI49" i="2"/>
  <c r="AH49" i="2"/>
  <c r="AG49" i="2"/>
  <c r="AF49" i="2"/>
  <c r="D49" i="2"/>
  <c r="AK48" i="2"/>
  <c r="AJ48" i="2"/>
  <c r="AI48" i="2"/>
  <c r="AH48" i="2"/>
  <c r="AG48" i="2"/>
  <c r="AF48" i="2"/>
  <c r="D48" i="2"/>
  <c r="AK47" i="2"/>
  <c r="AJ47" i="2"/>
  <c r="AI47" i="2"/>
  <c r="AH47" i="2"/>
  <c r="AG47" i="2"/>
  <c r="AF47" i="2"/>
  <c r="D47" i="2"/>
  <c r="AK46" i="2"/>
  <c r="AJ46" i="2"/>
  <c r="AI46" i="2"/>
  <c r="AH46" i="2"/>
  <c r="AG46" i="2"/>
  <c r="AF46" i="2"/>
  <c r="D46" i="2"/>
  <c r="AK45" i="2"/>
  <c r="AJ45" i="2"/>
  <c r="AI45" i="2"/>
  <c r="AH45" i="2"/>
  <c r="AG45" i="2"/>
  <c r="AF45" i="2"/>
  <c r="D45" i="2"/>
  <c r="AK44" i="2"/>
  <c r="AJ44" i="2"/>
  <c r="AI44" i="2"/>
  <c r="AH44" i="2"/>
  <c r="AG44" i="2"/>
  <c r="AF44" i="2"/>
  <c r="D44" i="2"/>
  <c r="AK43" i="2"/>
  <c r="AJ43" i="2"/>
  <c r="AI43" i="2"/>
  <c r="AH43" i="2"/>
  <c r="AG43" i="2"/>
  <c r="AF43" i="2"/>
  <c r="D43" i="2"/>
  <c r="AK42" i="2"/>
  <c r="AJ42" i="2"/>
  <c r="AI42" i="2"/>
  <c r="AH42" i="2"/>
  <c r="AG42" i="2"/>
  <c r="AF42" i="2"/>
  <c r="D42" i="2"/>
  <c r="AK41" i="2"/>
  <c r="AJ41" i="2"/>
  <c r="AI41" i="2"/>
  <c r="AH41" i="2"/>
  <c r="AG41" i="2"/>
  <c r="AF41" i="2"/>
  <c r="D41" i="2"/>
  <c r="AK40" i="2"/>
  <c r="AJ40" i="2"/>
  <c r="AI40" i="2"/>
  <c r="AH40" i="2"/>
  <c r="AG40" i="2"/>
  <c r="AF40" i="2"/>
  <c r="D40" i="2"/>
  <c r="AK39" i="2"/>
  <c r="AJ39" i="2"/>
  <c r="AI39" i="2"/>
  <c r="AH39" i="2"/>
  <c r="AG39" i="2"/>
  <c r="AF39" i="2"/>
  <c r="D39" i="2"/>
  <c r="AK38" i="2"/>
  <c r="AJ38" i="2"/>
  <c r="AI38" i="2"/>
  <c r="AH38" i="2"/>
  <c r="AG38" i="2"/>
  <c r="AF38" i="2"/>
  <c r="D38" i="2"/>
  <c r="AK37" i="2"/>
  <c r="AJ37" i="2"/>
  <c r="AI37" i="2"/>
  <c r="AH37" i="2"/>
  <c r="AG37" i="2"/>
  <c r="AF37" i="2"/>
  <c r="D37" i="2"/>
  <c r="AK36" i="2"/>
  <c r="AJ36" i="2"/>
  <c r="AI36" i="2"/>
  <c r="AH36" i="2"/>
  <c r="AG36" i="2"/>
  <c r="AF36" i="2"/>
  <c r="D36" i="2"/>
  <c r="AK35" i="2"/>
  <c r="AJ35" i="2"/>
  <c r="AI35" i="2"/>
  <c r="AH35" i="2"/>
  <c r="AG35" i="2"/>
  <c r="AF35" i="2"/>
  <c r="D35" i="2"/>
  <c r="AK34" i="2"/>
  <c r="AJ34" i="2"/>
  <c r="AI34" i="2"/>
  <c r="AH34" i="2"/>
  <c r="AG34" i="2"/>
  <c r="AF34" i="2"/>
  <c r="D34" i="2"/>
  <c r="AK33" i="2"/>
  <c r="AJ33" i="2"/>
  <c r="AI33" i="2"/>
  <c r="AH33" i="2"/>
  <c r="AG33" i="2"/>
  <c r="AF33" i="2"/>
  <c r="D33" i="2"/>
  <c r="AK32" i="2"/>
  <c r="AJ32" i="2"/>
  <c r="AI32" i="2"/>
  <c r="AH32" i="2"/>
  <c r="AG32" i="2"/>
  <c r="AF32" i="2"/>
  <c r="D32" i="2"/>
  <c r="AK31" i="2"/>
  <c r="AJ31" i="2"/>
  <c r="AI31" i="2"/>
  <c r="AH31" i="2"/>
  <c r="AG31" i="2"/>
  <c r="AF31" i="2"/>
  <c r="D31" i="2"/>
  <c r="AK30" i="2"/>
  <c r="AJ30" i="2"/>
  <c r="AI30" i="2"/>
  <c r="AH30" i="2"/>
  <c r="AG30" i="2"/>
  <c r="AF30" i="2"/>
  <c r="D30" i="2"/>
  <c r="AK29" i="2"/>
  <c r="AJ29" i="2"/>
  <c r="AI29" i="2"/>
  <c r="AH29" i="2"/>
  <c r="AG29" i="2"/>
  <c r="AF29" i="2"/>
  <c r="D29" i="2"/>
  <c r="AK28" i="2"/>
  <c r="AJ28" i="2"/>
  <c r="AI28" i="2"/>
  <c r="AH28" i="2"/>
  <c r="AG28" i="2"/>
  <c r="AF28" i="2"/>
  <c r="D28" i="2"/>
  <c r="AK27" i="2"/>
  <c r="AJ27" i="2"/>
  <c r="AI27" i="2"/>
  <c r="AH27" i="2"/>
  <c r="AG27" i="2"/>
  <c r="AF27" i="2"/>
  <c r="D27" i="2"/>
  <c r="AK26" i="2"/>
  <c r="AJ26" i="2"/>
  <c r="AI26" i="2"/>
  <c r="AH26" i="2"/>
  <c r="AG26" i="2"/>
  <c r="AF26" i="2"/>
  <c r="D26" i="2"/>
  <c r="AK25" i="2"/>
  <c r="AJ25" i="2"/>
  <c r="AI25" i="2"/>
  <c r="AH25" i="2"/>
  <c r="AG25" i="2"/>
  <c r="AF25" i="2"/>
  <c r="D25" i="2"/>
  <c r="AK24" i="2"/>
  <c r="AJ24" i="2"/>
  <c r="AI24" i="2"/>
  <c r="AH24" i="2"/>
  <c r="AG24" i="2"/>
  <c r="AF24" i="2"/>
  <c r="D24" i="2"/>
  <c r="AK23" i="2"/>
  <c r="AJ23" i="2"/>
  <c r="AI23" i="2"/>
  <c r="AH23" i="2"/>
  <c r="AG23" i="2"/>
  <c r="AF23" i="2"/>
  <c r="D23" i="2"/>
  <c r="AK22" i="2"/>
  <c r="AJ22" i="2"/>
  <c r="AI22" i="2"/>
  <c r="AH22" i="2"/>
  <c r="AG22" i="2"/>
  <c r="AF22" i="2"/>
  <c r="D22" i="2"/>
  <c r="AK21" i="2"/>
  <c r="AJ21" i="2"/>
  <c r="AI21" i="2"/>
  <c r="AH21" i="2"/>
  <c r="AG21" i="2"/>
  <c r="AF21" i="2"/>
  <c r="D21" i="2"/>
  <c r="AK20" i="2"/>
  <c r="AJ20" i="2"/>
  <c r="AI20" i="2"/>
  <c r="AH20" i="2"/>
  <c r="AG20" i="2"/>
  <c r="AF20" i="2"/>
  <c r="D20" i="2"/>
  <c r="AK19" i="2"/>
  <c r="AJ19" i="2"/>
  <c r="AI19" i="2"/>
  <c r="AH19" i="2"/>
  <c r="AG19" i="2"/>
  <c r="AF19" i="2"/>
  <c r="D19" i="2"/>
  <c r="AK18" i="2"/>
  <c r="AJ18" i="2"/>
  <c r="AI18" i="2"/>
  <c r="AH18" i="2"/>
  <c r="AG18" i="2"/>
  <c r="AF18" i="2"/>
  <c r="D18" i="2"/>
  <c r="AK17" i="2"/>
  <c r="AJ17" i="2"/>
  <c r="AI17" i="2"/>
  <c r="AH17" i="2"/>
  <c r="AG17" i="2"/>
  <c r="AF17" i="2"/>
  <c r="D17" i="2"/>
  <c r="AK16" i="2"/>
  <c r="AJ16" i="2"/>
  <c r="AI16" i="2"/>
  <c r="AH16" i="2"/>
  <c r="AG16" i="2"/>
  <c r="AF16" i="2"/>
  <c r="D16" i="2"/>
  <c r="AK15" i="2"/>
  <c r="AJ15" i="2"/>
  <c r="AI15" i="2"/>
  <c r="AH15" i="2"/>
  <c r="AG15" i="2"/>
  <c r="AF15" i="2"/>
  <c r="D15" i="2"/>
  <c r="AK14" i="2"/>
  <c r="AJ14" i="2"/>
  <c r="AI14" i="2"/>
  <c r="AH14" i="2"/>
  <c r="AG14" i="2"/>
  <c r="AF14" i="2"/>
  <c r="D14" i="2"/>
  <c r="AK13" i="2"/>
  <c r="AJ13" i="2"/>
  <c r="AI13" i="2"/>
  <c r="AH13" i="2"/>
  <c r="AG13" i="2"/>
  <c r="AF13" i="2"/>
  <c r="D13" i="2"/>
  <c r="AK12" i="2"/>
  <c r="AJ12" i="2"/>
  <c r="AI12" i="2"/>
  <c r="AH12" i="2"/>
  <c r="AG12" i="2"/>
  <c r="AF12" i="2"/>
  <c r="D12" i="2"/>
  <c r="AK11" i="2"/>
  <c r="AJ11" i="2"/>
  <c r="AI11" i="2"/>
  <c r="AH11" i="2"/>
  <c r="AG11" i="2"/>
  <c r="AF11" i="2"/>
  <c r="D11" i="2"/>
  <c r="AK10" i="2"/>
  <c r="AJ10" i="2"/>
  <c r="AI10" i="2"/>
  <c r="AH10" i="2"/>
  <c r="AG10" i="2"/>
  <c r="AF10" i="2"/>
  <c r="D10" i="2"/>
  <c r="AK9" i="2"/>
  <c r="AJ9" i="2"/>
  <c r="AI9" i="2"/>
  <c r="AH9" i="2"/>
  <c r="AG9" i="2"/>
  <c r="AF9" i="2"/>
  <c r="D9" i="2"/>
  <c r="AK8" i="2"/>
  <c r="AJ8" i="2"/>
  <c r="AI8" i="2"/>
  <c r="AH8" i="2"/>
  <c r="AG8" i="2"/>
  <c r="AF8" i="2"/>
  <c r="D8" i="2"/>
  <c r="AK7" i="2"/>
  <c r="AJ7" i="2"/>
  <c r="AI7" i="2"/>
  <c r="AH7" i="2"/>
  <c r="AG7" i="2"/>
  <c r="AF7" i="2"/>
  <c r="D7" i="2"/>
  <c r="AK6" i="2"/>
  <c r="AJ6" i="2"/>
  <c r="AI6" i="2"/>
  <c r="AH6" i="2"/>
  <c r="AG6" i="2"/>
  <c r="AF6" i="2"/>
  <c r="D6" i="2"/>
  <c r="AK5" i="2"/>
  <c r="AJ5" i="2"/>
  <c r="AI5" i="2"/>
  <c r="AH5" i="2"/>
  <c r="AG5" i="2"/>
  <c r="AF5" i="2"/>
  <c r="D5" i="2"/>
  <c r="AK4" i="2"/>
  <c r="AJ4" i="2"/>
  <c r="AI4" i="2"/>
  <c r="AH4" i="2"/>
  <c r="AG4" i="2"/>
  <c r="AF4" i="2"/>
  <c r="D4" i="2"/>
  <c r="AK3" i="2"/>
  <c r="AJ3" i="2"/>
  <c r="AI3" i="2"/>
  <c r="AH3" i="2"/>
  <c r="AG3" i="2"/>
  <c r="AF3" i="2"/>
  <c r="D3" i="2"/>
  <c r="AK2" i="2"/>
  <c r="AJ2" i="2"/>
  <c r="AI2" i="2"/>
  <c r="AH2" i="2"/>
  <c r="AG2" i="2"/>
  <c r="AF2" i="2"/>
  <c r="D2" i="2"/>
  <c r="F11" i="3" l="1"/>
  <c r="F10" i="3"/>
  <c r="F9" i="3"/>
  <c r="D20" i="3"/>
  <c r="H20" i="3"/>
  <c r="AF227" i="2"/>
  <c r="L23" i="7"/>
  <c r="C33" i="7" s="1"/>
  <c r="D33" i="7" s="1"/>
  <c r="AF266" i="2"/>
  <c r="AF267" i="2"/>
  <c r="AF228" i="2"/>
  <c r="AJ228" i="2"/>
  <c r="AK229" i="2"/>
  <c r="AG263" i="2"/>
  <c r="AG264" i="2"/>
  <c r="AG265" i="2"/>
  <c r="F267" i="2"/>
  <c r="AJ267" i="2"/>
  <c r="F7" i="26" a="1"/>
  <c r="F7" i="26" s="1"/>
  <c r="F8" i="26" s="1"/>
  <c r="F6" i="3"/>
  <c r="F8" i="3"/>
  <c r="AK266" i="2"/>
  <c r="AK267" i="2"/>
  <c r="AK268" i="2"/>
  <c r="AG228" i="2"/>
  <c r="F7" i="3"/>
  <c r="F20" i="3"/>
  <c r="C14" i="39"/>
  <c r="G14" i="39"/>
  <c r="F15" i="39"/>
  <c r="C20" i="26"/>
  <c r="D14" i="26"/>
  <c r="D18" i="26"/>
  <c r="H8" i="26"/>
  <c r="G20" i="3"/>
  <c r="D14" i="39"/>
  <c r="H14" i="39"/>
  <c r="C15" i="39"/>
  <c r="G15" i="39"/>
  <c r="C16" i="39"/>
  <c r="G16" i="39"/>
  <c r="D15" i="26"/>
  <c r="D19" i="26"/>
  <c r="AI268" i="2"/>
  <c r="H15" i="39"/>
  <c r="D16" i="26"/>
  <c r="D15" i="39"/>
  <c r="E20" i="3"/>
  <c r="I20" i="3"/>
  <c r="F14" i="39"/>
  <c r="AG267" i="2"/>
  <c r="AG266" i="2"/>
  <c r="AG268" i="2"/>
  <c r="E15" i="39"/>
  <c r="E16" i="39"/>
  <c r="D17" i="26"/>
  <c r="AK263" i="2"/>
  <c r="AK264" i="2"/>
  <c r="AK265" i="2"/>
  <c r="X266" i="2"/>
  <c r="AH266" i="2" s="1"/>
  <c r="E7" i="26" a="1"/>
  <c r="E7" i="26" s="1"/>
  <c r="E8" i="26" s="1"/>
  <c r="I7" i="26" a="1"/>
  <c r="I7" i="26" s="1"/>
  <c r="I8" i="26" s="1"/>
  <c r="B6" i="7"/>
  <c r="E22" i="7"/>
  <c r="B30" i="7" s="1"/>
  <c r="I22" i="7"/>
  <c r="B31" i="7" s="1"/>
  <c r="M22" i="7"/>
  <c r="B32" i="7" s="1"/>
  <c r="E23" i="7"/>
  <c r="C30" i="7" s="1"/>
  <c r="I23" i="7"/>
  <c r="C31" i="7" s="1"/>
  <c r="M23" i="7"/>
  <c r="C32" i="7" s="1"/>
  <c r="G7" i="26" a="1"/>
  <c r="G7" i="26" s="1"/>
  <c r="G8" i="26" s="1"/>
  <c r="G9" i="26" s="1"/>
  <c r="AH264" i="2"/>
  <c r="AH265" i="2"/>
  <c r="AC266" i="2"/>
  <c r="AI266" i="2" s="1"/>
  <c r="F268" i="2"/>
  <c r="AF268" i="2" s="1"/>
  <c r="B7" i="7"/>
  <c r="C7" i="7" s="1"/>
  <c r="B9" i="7"/>
  <c r="B11" i="7"/>
  <c r="C11" i="7" s="1"/>
  <c r="B13" i="7"/>
  <c r="C13" i="7" s="1"/>
  <c r="B15" i="7"/>
  <c r="B17" i="7"/>
  <c r="B22" i="7"/>
  <c r="B29" i="7" s="1"/>
  <c r="F22" i="7"/>
  <c r="B39" i="7" s="1"/>
  <c r="J22" i="7"/>
  <c r="B34" i="7" s="1"/>
  <c r="B23" i="7"/>
  <c r="C29" i="7" s="1"/>
  <c r="F23" i="7"/>
  <c r="C39" i="7" s="1"/>
  <c r="J23" i="7"/>
  <c r="C34" i="7" s="1"/>
  <c r="D34" i="7" s="1"/>
  <c r="AI264" i="2"/>
  <c r="AI265" i="2"/>
  <c r="J7" i="26" a="1"/>
  <c r="J7" i="26" s="1"/>
  <c r="J8" i="26" s="1"/>
  <c r="C22" i="7"/>
  <c r="B37" i="7" s="1"/>
  <c r="G22" i="7"/>
  <c r="B36" i="7" s="1"/>
  <c r="K22" i="7"/>
  <c r="B28" i="7" s="1"/>
  <c r="C23" i="7"/>
  <c r="C37" i="7" s="1"/>
  <c r="G23" i="7"/>
  <c r="C36" i="7" s="1"/>
  <c r="D36" i="7" s="1"/>
  <c r="K23" i="7"/>
  <c r="C28" i="7" s="1"/>
  <c r="F16" i="39"/>
  <c r="AF263" i="2"/>
  <c r="B8" i="7"/>
  <c r="C8" i="7" s="1"/>
  <c r="B10" i="7"/>
  <c r="B12" i="7"/>
  <c r="B14" i="7"/>
  <c r="B16" i="7"/>
  <c r="C16" i="7" s="1"/>
  <c r="B18" i="7"/>
  <c r="D22" i="7"/>
  <c r="B35" i="7" s="1"/>
  <c r="H22" i="7"/>
  <c r="B38" i="7" s="1"/>
  <c r="L22" i="7"/>
  <c r="B33" i="7" s="1"/>
  <c r="D23" i="7"/>
  <c r="C35" i="7" s="1"/>
  <c r="H23" i="7"/>
  <c r="C38" i="7" s="1"/>
  <c r="AD34" i="27"/>
  <c r="Z34" i="27"/>
  <c r="V34" i="27"/>
  <c r="R34" i="27"/>
  <c r="N34" i="27"/>
  <c r="J34" i="27"/>
  <c r="F34" i="27"/>
  <c r="AC34" i="27"/>
  <c r="Y34" i="27"/>
  <c r="U34" i="27"/>
  <c r="Q34" i="27"/>
  <c r="M34" i="27"/>
  <c r="I34" i="27"/>
  <c r="E34" i="27"/>
  <c r="AB34" i="27"/>
  <c r="X34" i="27"/>
  <c r="T34" i="27"/>
  <c r="P34" i="27"/>
  <c r="L34" i="27"/>
  <c r="H34" i="27"/>
  <c r="D34" i="27"/>
  <c r="AA34" i="27"/>
  <c r="W34" i="27"/>
  <c r="S34" i="27"/>
  <c r="O34" i="27"/>
  <c r="K34" i="27"/>
  <c r="G34" i="27"/>
  <c r="J9" i="26" l="1"/>
  <c r="I9" i="26"/>
  <c r="E9" i="26"/>
  <c r="F9" i="26"/>
  <c r="D39" i="7"/>
  <c r="D32" i="7"/>
  <c r="D38" i="7"/>
  <c r="C12" i="7"/>
  <c r="D29" i="7"/>
  <c r="C17" i="7"/>
  <c r="C9" i="7"/>
  <c r="D31" i="7"/>
  <c r="D35" i="7"/>
  <c r="C18" i="7"/>
  <c r="C10" i="7"/>
  <c r="D28" i="7"/>
  <c r="C15" i="7"/>
  <c r="D30" i="7"/>
  <c r="D20" i="26"/>
  <c r="H9" i="26"/>
  <c r="C14" i="7"/>
  <c r="D37" i="7"/>
</calcChain>
</file>

<file path=xl/sharedStrings.xml><?xml version="1.0" encoding="utf-8"?>
<sst xmlns="http://schemas.openxmlformats.org/spreadsheetml/2006/main" count="2212" uniqueCount="215">
  <si>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</si>
  <si>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</si>
  <si>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</si>
  <si>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</si>
  <si>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</si>
  <si>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</si>
  <si>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</si>
  <si>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</si>
  <si>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</si>
  <si>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</si>
  <si>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</si>
  <si>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</si>
  <si>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</si>
  <si>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</si>
  <si>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</si>
  <si>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</si>
  <si>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</si>
  <si>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</si>
  <si>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</si>
  <si>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</si>
  <si>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</si>
  <si>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</si>
  <si>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</si>
  <si>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</si>
  <si>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</si>
  <si>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</si>
  <si>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</si>
  <si>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</si>
  <si>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</si>
  <si>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</si>
  <si>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</si>
  <si>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</si>
  <si>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</si>
  <si>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</si>
  <si>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</si>
  <si>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</si>
  <si>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</si>
  <si>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</si>
  <si>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</si>
  <si>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</si>
  <si>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</si>
  <si>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</si>
  <si>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</si>
  <si>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</si>
  <si>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</si>
  <si>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</si>
  <si>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</si>
  <si>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</si>
  <si>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</si>
  <si>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Food Inflation/Deflation Rate (MoM)%</t>
  </si>
  <si>
    <t>2022 May</t>
  </si>
  <si>
    <t>2022 June</t>
  </si>
  <si>
    <t>2022 July</t>
  </si>
  <si>
    <t>2022 August</t>
  </si>
  <si>
    <t>2022 September</t>
  </si>
  <si>
    <t>2022 October</t>
  </si>
  <si>
    <t>2022 November</t>
  </si>
  <si>
    <t>2022 December</t>
  </si>
  <si>
    <t>2023 January</t>
  </si>
  <si>
    <t>2023 February</t>
  </si>
  <si>
    <t>2023 March</t>
  </si>
  <si>
    <t>2023 April</t>
  </si>
  <si>
    <t>2023 May</t>
  </si>
  <si>
    <t>Jun-22</t>
  </si>
  <si>
    <t>May-23</t>
  </si>
  <si>
    <t xml:space="preserve"> Food &amp; Beverages </t>
  </si>
  <si>
    <t>Absolute Change in Food Subcategories (Jun 2022 → May 2023)</t>
  </si>
  <si>
    <t>Total</t>
  </si>
  <si>
    <t>Interpretation and Analysis</t>
  </si>
  <si>
    <t>Objective</t>
  </si>
  <si>
    <t>This project aims to:</t>
  </si>
  <si>
    <t>Absolute Change (Jun 2022 → May 2023)</t>
  </si>
  <si>
    <t>CPI Category</t>
  </si>
  <si>
    <t>Absolute Change</t>
  </si>
  <si>
    <t>Food</t>
  </si>
  <si>
    <t>Essential</t>
  </si>
  <si>
    <t>Energy</t>
  </si>
  <si>
    <t>Lux</t>
  </si>
  <si>
    <t>Crude Olil</t>
  </si>
  <si>
    <t>CPI Categories</t>
  </si>
  <si>
    <t>Correlation with Crude Oil (2021-2023)</t>
  </si>
  <si>
    <t>Broader Categories and Their Contributions (May 2023)</t>
  </si>
  <si>
    <t>Rural Contribution (%)</t>
  </si>
  <si>
    <t>Urban Contribution (%)</t>
  </si>
  <si>
    <t>Rural + Urban Contribution (%)</t>
  </si>
  <si>
    <t>Luxury</t>
  </si>
  <si>
    <t>FOOD</t>
  </si>
  <si>
    <t>CLOTHING</t>
  </si>
  <si>
    <t>ESSENTIAL</t>
  </si>
  <si>
    <t>HEALTH</t>
  </si>
  <si>
    <t>ENERGY</t>
  </si>
  <si>
    <t>LUXURY</t>
  </si>
  <si>
    <t>Time Period</t>
  </si>
  <si>
    <t xml:space="preserve"> Contribution Rate %</t>
  </si>
  <si>
    <t xml:space="preserve">CPI Value </t>
  </si>
  <si>
    <t>Sectors</t>
  </si>
  <si>
    <t>Y-O-Y %</t>
  </si>
  <si>
    <t xml:space="preserve"> Cereals and products</t>
  </si>
  <si>
    <t xml:space="preserve"> Vegetables</t>
  </si>
  <si>
    <t xml:space="preserve"> Fruits</t>
  </si>
  <si>
    <t>Meat and fish.</t>
  </si>
  <si>
    <t xml:space="preserve"> Oils and fats</t>
  </si>
  <si>
    <t>Subcategories</t>
  </si>
  <si>
    <t xml:space="preserve"> Housing</t>
  </si>
  <si>
    <t>Correlation</t>
  </si>
  <si>
    <t>Before COVID (Mar19 → Feb20)</t>
  </si>
  <si>
    <t>COVID Year (Mar20 → Feb21)</t>
  </si>
  <si>
    <t>After COVID (Mar21 →Feb22)</t>
  </si>
  <si>
    <t>Time Label</t>
  </si>
  <si>
    <t>Start (Before)</t>
  </si>
  <si>
    <t>End (Before)</t>
  </si>
  <si>
    <t>Start (COVID)</t>
  </si>
  <si>
    <t>End (COVID)</t>
  </si>
  <si>
    <t>Start (After)</t>
  </si>
  <si>
    <t>End (After)</t>
  </si>
  <si>
    <t>Period ↓ Category →</t>
  </si>
  <si>
    <t>COVID-19 created high inflation pressure in Food, Health, and Energy, the most essential consumption categories.</t>
  </si>
  <si>
    <t>Food inflation stayed high across all three periods, rising sharply during COVID (8–9%) due to supply-chain disruptions and strong demand for staples.</t>
  </si>
  <si>
    <t>Broader Categories and Their Contributions(May 2023)</t>
  </si>
  <si>
    <t xml:space="preserve">Total </t>
  </si>
  <si>
    <t>Inflation Rate</t>
  </si>
  <si>
    <t>Inflation Rate%</t>
  </si>
  <si>
    <r>
      <t>Food is the dominant contributor (≈50%)</t>
    </r>
    <r>
      <rPr>
        <sz val="11"/>
        <color theme="1"/>
        <rFont val="Times New Roman"/>
        <family val="1"/>
      </rPr>
      <t>, making it the single largest driver of overall inflation.</t>
    </r>
  </si>
  <si>
    <r>
      <t>Clothing (~12%) and Essentials (~11%)</t>
    </r>
    <r>
      <rPr>
        <sz val="11"/>
        <color theme="1"/>
        <rFont val="Times New Roman"/>
        <family val="1"/>
      </rPr>
      <t xml:space="preserve"> follow as major spending categories across households.</t>
    </r>
  </si>
  <si>
    <r>
      <t>Health (~8%) and Energy (~7%)</t>
    </r>
    <r>
      <rPr>
        <sz val="11"/>
        <color theme="1"/>
        <rFont val="Times New Roman"/>
        <family val="1"/>
      </rPr>
      <t xml:space="preserve"> contribute moderately, indicating stable but smaller inflationary impact.</t>
    </r>
  </si>
  <si>
    <r>
      <t>Luxury goods (~12%)</t>
    </r>
    <r>
      <rPr>
        <sz val="11"/>
        <color theme="1"/>
        <rFont val="Times New Roman"/>
        <family val="1"/>
      </rPr>
      <t xml:space="preserve"> show significant spending, reflecting shifting lifestyle and rising disposable incomes.</t>
    </r>
  </si>
  <si>
    <r>
      <t>Rural and Urban patterns remain similar</t>
    </r>
    <r>
      <rPr>
        <sz val="11"/>
        <color theme="1"/>
        <rFont val="Times New Roman"/>
        <family val="1"/>
      </rPr>
      <t>, with food dominating both regions.</t>
    </r>
  </si>
  <si>
    <r>
      <t>Food inflation has the strongest influence</t>
    </r>
    <r>
      <rPr>
        <sz val="11"/>
        <color theme="1"/>
        <rFont val="Times New Roman"/>
        <family val="1"/>
      </rPr>
      <t xml:space="preserve"> on total CPI — stabilizing food supply chains should be a priority.</t>
    </r>
  </si>
  <si>
    <r>
      <t>Uniform rural–urban spending trends</t>
    </r>
    <r>
      <rPr>
        <sz val="11"/>
        <color theme="1"/>
        <rFont val="Times New Roman"/>
        <family val="1"/>
      </rPr>
      <t xml:space="preserve"> enable consistent nationwide inflation-control strategies.</t>
    </r>
  </si>
  <si>
    <r>
      <t>Health and energy categories are less volatile</t>
    </r>
    <r>
      <rPr>
        <sz val="11"/>
        <color theme="1"/>
        <rFont val="Times New Roman"/>
        <family val="1"/>
      </rPr>
      <t>, contributing to CPI stability.</t>
    </r>
  </si>
  <si>
    <r>
      <t>Luxury spending in rural areas</t>
    </r>
    <r>
      <rPr>
        <sz val="11"/>
        <color theme="1"/>
        <rFont val="Times New Roman"/>
        <family val="1"/>
      </rPr>
      <t xml:space="preserve"> signals improving income levels and evolving consumption behaviour.</t>
    </r>
  </si>
  <si>
    <t xml:space="preserve">CPI Total </t>
  </si>
  <si>
    <t>Calcuated YOY increment growth by Urban+Rural</t>
  </si>
  <si>
    <t>1. Highest Contribution of Different Broader Categories Towards The CPI Basket</t>
  </si>
  <si>
    <t>2. YOY INCREASE IN CPI (Rural + Urban) INFLATION FROM 2017 to 2023 FOR THE ENTIRE BASKET</t>
  </si>
  <si>
    <t>Broader categories wise Y-O-Y inflation</t>
  </si>
  <si>
    <t>Interpretation and Analysis:</t>
  </si>
  <si>
    <r>
      <t xml:space="preserve">Food inflation (MoM %) showed </t>
    </r>
    <r>
      <rPr>
        <b/>
        <sz val="11"/>
        <color theme="1"/>
        <rFont val="Times New Roman"/>
        <family val="1"/>
      </rPr>
      <t>high volatility</t>
    </r>
    <r>
      <rPr>
        <sz val="11"/>
        <color theme="1"/>
        <rFont val="Times New Roman"/>
        <family val="1"/>
      </rPr>
      <t xml:space="preserve"> between June 2022 and May 2023 due to fluctuations in essential food prices.</t>
    </r>
  </si>
  <si>
    <r>
      <t>Highest MoM inflation:</t>
    </r>
    <r>
      <rPr>
        <sz val="11"/>
        <color theme="1"/>
        <rFont val="Times New Roman"/>
        <family val="1"/>
      </rPr>
      <t xml:space="preserve"> October 2022 (+0.97%) — driven by cereals, milk, and vegetables during festive demand and seasonal shortages.</t>
    </r>
  </si>
  <si>
    <r>
      <t>Lowest MoM inflation:</t>
    </r>
    <r>
      <rPr>
        <sz val="11"/>
        <color theme="1"/>
        <rFont val="Times New Roman"/>
        <family val="1"/>
      </rPr>
      <t xml:space="preserve"> December 2022 (–1.36%) — due to falling prices of vegetables and oils after a strong winter harvest.</t>
    </r>
  </si>
  <si>
    <r>
      <t xml:space="preserve">The overall trend shows </t>
    </r>
    <r>
      <rPr>
        <b/>
        <sz val="11"/>
        <color theme="1"/>
        <rFont val="Times New Roman"/>
        <family val="1"/>
      </rPr>
      <t>alternating spikes and dips</t>
    </r>
    <r>
      <rPr>
        <sz val="11"/>
        <color theme="1"/>
        <rFont val="Times New Roman"/>
        <family val="1"/>
      </rPr>
      <t>, influenced by crop cycles and weather conditions.</t>
    </r>
  </si>
  <si>
    <r>
      <t>Spices (+16.3%)</t>
    </r>
    <r>
      <rPr>
        <sz val="11"/>
        <color theme="1"/>
        <rFont val="Times New Roman"/>
        <family val="1"/>
      </rPr>
      <t xml:space="preserve"> recorded the highest rise, making them the </t>
    </r>
    <r>
      <rPr>
        <b/>
        <sz val="11"/>
        <color theme="1"/>
        <rFont val="Times New Roman"/>
        <family val="1"/>
      </rPr>
      <t>biggest contributor</t>
    </r>
    <r>
      <rPr>
        <sz val="11"/>
        <color theme="1"/>
        <rFont val="Times New Roman"/>
        <family val="1"/>
      </rPr>
      <t xml:space="preserve"> to food inflation.</t>
    </r>
  </si>
  <si>
    <r>
      <t>Cereals (+11.9%)</t>
    </r>
    <r>
      <rPr>
        <sz val="11"/>
        <color theme="1"/>
        <rFont val="Times New Roman"/>
        <family val="1"/>
      </rPr>
      <t xml:space="preserve"> and </t>
    </r>
    <r>
      <rPr>
        <b/>
        <sz val="11"/>
        <color theme="1"/>
        <rFont val="Times New Roman"/>
        <family val="1"/>
      </rPr>
      <t>Milk (+8.2%)</t>
    </r>
    <r>
      <rPr>
        <sz val="11"/>
        <color theme="1"/>
        <rFont val="Times New Roman"/>
        <family val="1"/>
      </rPr>
      <t xml:space="preserve"> also rose significantly due to strong demand and rising input costs.</t>
    </r>
  </si>
  <si>
    <r>
      <t>Oils &amp; Fats (–15%)</t>
    </r>
    <r>
      <rPr>
        <sz val="11"/>
        <color theme="1"/>
        <rFont val="Times New Roman"/>
        <family val="1"/>
      </rPr>
      <t xml:space="preserve"> showed the sharpest decline due to lower global edible oil prices and improved domestic supply.</t>
    </r>
  </si>
  <si>
    <r>
      <t xml:space="preserve">Food inflation between June 2022 and May 2023 was primarily </t>
    </r>
    <r>
      <rPr>
        <b/>
        <sz val="11"/>
        <color theme="1"/>
        <rFont val="Times New Roman"/>
        <family val="1"/>
      </rPr>
      <t>driven by spikes in spices, cereals, and milk prices</t>
    </r>
    <r>
      <rPr>
        <sz val="11"/>
        <color theme="1"/>
        <rFont val="Times New Roman"/>
        <family val="1"/>
      </rPr>
      <t>, offset partially by a fall in edible-oil costs.</t>
    </r>
  </si>
  <si>
    <t xml:space="preserve">3. A M-O-M PRICE TRENDS OF BROADER FOOD BUCKET FOR JUN 2022- MAY 23 </t>
  </si>
  <si>
    <t>Food Inflation Rate (MoM)%</t>
  </si>
  <si>
    <r>
      <t xml:space="preserve">The data confirms that </t>
    </r>
    <r>
      <rPr>
        <b/>
        <sz val="11"/>
        <color theme="1"/>
        <rFont val="Times New Roman"/>
        <family val="1"/>
      </rPr>
      <t>volatile food categories</t>
    </r>
    <r>
      <rPr>
        <sz val="11"/>
        <color theme="1"/>
        <rFont val="Times New Roman"/>
        <family val="1"/>
      </rPr>
      <t xml:space="preserve"> continue to be the main driver of India’s retail inflation trend.</t>
    </r>
  </si>
  <si>
    <t>Insight</t>
  </si>
  <si>
    <r>
      <t>Before COVID:</t>
    </r>
    <r>
      <rPr>
        <sz val="11"/>
        <color theme="1"/>
        <rFont val="Times New Roman"/>
        <family val="1"/>
      </rPr>
      <t xml:space="preserve"> March 2019 → February 2020</t>
    </r>
  </si>
  <si>
    <r>
      <t>COVID Year:</t>
    </r>
    <r>
      <rPr>
        <sz val="11"/>
        <color theme="1"/>
        <rFont val="Times New Roman"/>
        <family val="1"/>
      </rPr>
      <t xml:space="preserve"> March 2020 → February 2021</t>
    </r>
  </si>
  <si>
    <r>
      <t>After COVID:</t>
    </r>
    <r>
      <rPr>
        <sz val="11"/>
        <color theme="1"/>
        <rFont val="Times New Roman"/>
        <family val="1"/>
      </rPr>
      <t xml:space="preserve"> March 2021 → February 2022</t>
    </r>
  </si>
  <si>
    <r>
      <t xml:space="preserve">Clothing and Luxury inflation increased sharply </t>
    </r>
    <r>
      <rPr>
        <b/>
        <sz val="11"/>
        <color theme="1"/>
        <rFont val="Times New Roman"/>
        <family val="1"/>
      </rPr>
      <t>after COVID</t>
    </r>
    <r>
      <rPr>
        <sz val="11"/>
        <color theme="1"/>
        <rFont val="Times New Roman"/>
        <family val="1"/>
      </rPr>
      <t>, reflecting demand recovery.</t>
    </r>
  </si>
  <si>
    <r>
      <t>Essential goods showed stable, moderate inflation (3–5%)</t>
    </r>
    <r>
      <rPr>
        <sz val="11"/>
        <color theme="1"/>
        <rFont val="Times New Roman"/>
        <family val="1"/>
      </rPr>
      <t>, reflecting consistent, inelastic household demand.</t>
    </r>
  </si>
  <si>
    <r>
      <t>Health inflation peaked during the COVID phase (6–7%)</t>
    </r>
    <r>
      <rPr>
        <sz val="11"/>
        <color theme="1"/>
        <rFont val="Times New Roman"/>
        <family val="1"/>
      </rPr>
      <t xml:space="preserve"> as spending on medicines, medical care, and hygiene products surged.</t>
    </r>
  </si>
  <si>
    <r>
      <t>Energy inflation rose significantly during COVID (7%+)</t>
    </r>
    <r>
      <rPr>
        <sz val="11"/>
        <color theme="1"/>
        <rFont val="Times New Roman"/>
        <family val="1"/>
      </rPr>
      <t>, driven by global crude oil volatility and transportation bottlenecks.</t>
    </r>
  </si>
  <si>
    <r>
      <t>Luxury inflation also increased during COVID</t>
    </r>
    <r>
      <rPr>
        <sz val="11"/>
        <color theme="1"/>
        <rFont val="Times New Roman"/>
        <family val="1"/>
      </rPr>
      <t>, suggesting that higher-income consumers maintained or even increased discretionary spending during the period.</t>
    </r>
  </si>
  <si>
    <r>
      <t xml:space="preserve">Post-COVID inflation shifted toward </t>
    </r>
    <r>
      <rPr>
        <b/>
        <sz val="11"/>
        <color theme="1"/>
        <rFont val="Times New Roman"/>
        <family val="1"/>
      </rPr>
      <t>clothing and luxury goods</t>
    </r>
    <r>
      <rPr>
        <sz val="11"/>
        <color theme="1"/>
        <rFont val="Times New Roman"/>
        <family val="1"/>
      </rPr>
      <t>, showing improved consumer confidence.</t>
    </r>
  </si>
  <si>
    <r>
      <t xml:space="preserve">Health and energy remained </t>
    </r>
    <r>
      <rPr>
        <b/>
        <sz val="11"/>
        <color theme="1"/>
        <rFont val="Times New Roman"/>
        <family val="1"/>
      </rPr>
      <t>consistently high-inflation sectors</t>
    </r>
    <r>
      <rPr>
        <sz val="11"/>
        <color theme="1"/>
        <rFont val="Times New Roman"/>
        <family val="1"/>
      </rPr>
      <t xml:space="preserve"> throughout the three periods.</t>
    </r>
  </si>
  <si>
    <r>
      <t xml:space="preserve">Food continues to be the </t>
    </r>
    <r>
      <rPr>
        <b/>
        <sz val="11"/>
        <color theme="1"/>
        <rFont val="Times New Roman"/>
        <family val="1"/>
      </rPr>
      <t>primary driver</t>
    </r>
    <r>
      <rPr>
        <sz val="11"/>
        <color theme="1"/>
        <rFont val="Times New Roman"/>
        <family val="1"/>
      </rPr>
      <t xml:space="preserve"> of India’s overall inflation trend.</t>
    </r>
  </si>
  <si>
    <r>
      <t>Essential items stayed relatively stable</t>
    </r>
    <r>
      <rPr>
        <sz val="11"/>
        <color theme="1"/>
        <rFont val="Times New Roman"/>
        <family val="1"/>
      </rPr>
      <t>, showing that demand for necessities does not fluctuate much even during economic crises.</t>
    </r>
  </si>
  <si>
    <r>
      <t xml:space="preserve">The rise in </t>
    </r>
    <r>
      <rPr>
        <b/>
        <sz val="11"/>
        <color theme="1"/>
        <rFont val="Times New Roman"/>
        <family val="1"/>
      </rPr>
      <t>luxury inflation during COVID</t>
    </r>
    <r>
      <rPr>
        <sz val="11"/>
        <color theme="1"/>
        <rFont val="Times New Roman"/>
        <family val="1"/>
      </rPr>
      <t xml:space="preserve"> indicates a differentiated impact — wealthier households retained higher spending capacity.</t>
    </r>
  </si>
  <si>
    <t>Categories</t>
  </si>
  <si>
    <t>Interpretation &amp; Analysis</t>
  </si>
  <si>
    <t>Insights</t>
  </si>
  <si>
    <t>Take CPI values for three time periods:</t>
  </si>
  <si>
    <t>4. COVID-19 AFFECTED INFLATION RATE IN INDIA FROM MARCH 2019 - FEB 2020</t>
  </si>
  <si>
    <t>Contribution of Broader Categories Based On Month</t>
  </si>
  <si>
    <t>5. M-O-M IMPORTED CRUDE OIL PRICE FLUCTUATIONS INFLATION FOR 2021 -2023</t>
  </si>
  <si>
    <t>Data Summary</t>
  </si>
  <si>
    <t>List Of Formulas Used For Project</t>
  </si>
  <si>
    <t>Averageifs</t>
  </si>
  <si>
    <t>Sum</t>
  </si>
  <si>
    <t>Hlookup</t>
  </si>
  <si>
    <t>Correl</t>
  </si>
  <si>
    <t>Data Cleaning Steps</t>
  </si>
  <si>
    <t>Identification of columns having null values using countif and sum function</t>
  </si>
  <si>
    <t>Replacing the null values using moving average</t>
  </si>
  <si>
    <t>Extras</t>
  </si>
  <si>
    <t>Crude Oil Data Exported from PPAC Website</t>
  </si>
  <si>
    <t>Data Validation for Selection of Sectors</t>
  </si>
  <si>
    <t>Index Match (Nested)</t>
  </si>
  <si>
    <t xml:space="preserve">Rows </t>
  </si>
  <si>
    <t xml:space="preserve">Columns </t>
  </si>
  <si>
    <t xml:space="preserve">Sectors </t>
  </si>
  <si>
    <t>Rural, Urban, Rural+Urban</t>
  </si>
  <si>
    <t xml:space="preserve">Blank Values </t>
  </si>
  <si>
    <t>2013 – 2023</t>
  </si>
  <si>
    <t>Time Line</t>
  </si>
  <si>
    <t>1. Broader Category Contribution Analysis </t>
  </si>
  <si>
    <t>Contribution = ((CPI index of Category) / TOTAL CPI Value) * 100</t>
  </si>
  <si>
    <t>2. YOY Increase In Overall CPI For Rural + Urban </t>
  </si>
  <si>
    <t>YOY Inflation = ((Current Year – Previous Year) / Previous Year) * 100</t>
  </si>
  <si>
    <t>3. Month Over Month Inflation Over Food Categories </t>
  </si>
  <si>
    <t>MOM Inflation = ((Current Month – Previous Month) / Previous Month) * 100</t>
  </si>
  <si>
    <t>4. Category Wise Inflation Over COVID Periods </t>
  </si>
  <si>
    <t>Periodic Inflation = ((End Of Year – Start Of Year) / Start Of Year) * 100</t>
  </si>
  <si>
    <t>5. Impact of Crude Oil With All Categories And Correlation </t>
  </si>
  <si>
    <t>Correl Function Between Crude Oil Array and The Category Array</t>
  </si>
  <si>
    <t>As graph is depicting hieghest inflation in year 2019 with 7.7% increment.</t>
  </si>
  <si>
    <t>Reason: Due to 11% increment in Food &amp; Beverages category</t>
  </si>
  <si>
    <t>High-income &amp; lifestyle-based categories (recreation, beverages, luxury) also reflect oil price fluctuations due to cost-push inflation.</t>
  </si>
  <si>
    <t xml:space="preserve">Interpretation &amp; Insights  </t>
  </si>
  <si>
    <t>Fuel-linked categories like Meal &amp; Fish, Transport &amp; Communication, Oils &amp; Fats show the strongest correlation with crude oil prices, meaning inflation in these sectors is directly oil-driven.</t>
  </si>
  <si>
    <t>Essential food items like Pulses, Vegetables, Eggs show weak or negative correlation, suggesting they are driven more by domestic supply conditions than global oil prices.</t>
  </si>
  <si>
    <t>General CPI(69.5%) has a moderate correlation with oil, indicating crude oil significantly influences overall inflation in India.</t>
  </si>
  <si>
    <t>Interpretation</t>
  </si>
  <si>
    <r>
      <t xml:space="preserve">1. Identify the </t>
    </r>
    <r>
      <rPr>
        <b/>
        <sz val="12"/>
        <color theme="1"/>
        <rFont val="Times New Roman"/>
        <family val="1"/>
      </rPr>
      <t>contribution</t>
    </r>
    <r>
      <rPr>
        <sz val="12"/>
        <color theme="1"/>
        <rFont val="Times New Roman"/>
        <family val="1"/>
      </rPr>
      <t xml:space="preserve"> of major CPI categories toward overall inflation,</t>
    </r>
  </si>
  <si>
    <r>
      <t xml:space="preserve">2. Examine </t>
    </r>
    <r>
      <rPr>
        <b/>
        <sz val="12"/>
        <color theme="1"/>
        <rFont val="Times New Roman"/>
        <family val="1"/>
      </rPr>
      <t>year-over-year inflation trends</t>
    </r>
    <r>
      <rPr>
        <sz val="12"/>
        <color theme="1"/>
        <rFont val="Times New Roman"/>
        <family val="1"/>
      </rPr>
      <t>,</t>
    </r>
  </si>
  <si>
    <r>
      <t xml:space="preserve">3. Evaluate </t>
    </r>
    <r>
      <rPr>
        <b/>
        <sz val="12"/>
        <color theme="1"/>
        <rFont val="Times New Roman"/>
        <family val="1"/>
      </rPr>
      <t>food price inflation</t>
    </r>
    <r>
      <rPr>
        <sz val="12"/>
        <color theme="1"/>
        <rFont val="Times New Roman"/>
        <family val="1"/>
      </rPr>
      <t>,</t>
    </r>
  </si>
  <si>
    <r>
      <t xml:space="preserve">4. Assess the </t>
    </r>
    <r>
      <rPr>
        <b/>
        <sz val="12"/>
        <color theme="1"/>
        <rFont val="Times New Roman"/>
        <family val="1"/>
      </rPr>
      <t>impact of COVID-19</t>
    </r>
    <r>
      <rPr>
        <sz val="12"/>
        <color theme="1"/>
        <rFont val="Times New Roman"/>
        <family val="1"/>
      </rPr>
      <t>, and</t>
    </r>
  </si>
  <si>
    <r>
      <t xml:space="preserve">5. Analyze how </t>
    </r>
    <r>
      <rPr>
        <b/>
        <sz val="12"/>
        <color theme="1"/>
        <rFont val="Times New Roman"/>
        <family val="1"/>
      </rPr>
      <t>global crude oil fluctuations</t>
    </r>
    <r>
      <rPr>
        <sz val="12"/>
        <color theme="1"/>
        <rFont val="Times New Roman"/>
        <family val="1"/>
      </rPr>
      <t xml:space="preserve"> influence India’s inflation.</t>
    </r>
  </si>
  <si>
    <r>
      <t xml:space="preserve">The objective of this case study is to analyze India’s inflation patterns using </t>
    </r>
    <r>
      <rPr>
        <b/>
        <sz val="12"/>
        <color theme="1"/>
        <rFont val="Times New Roman"/>
        <family val="1"/>
      </rPr>
      <t>Consumer Price Index (CPI)</t>
    </r>
    <r>
      <rPr>
        <sz val="12"/>
        <color theme="1"/>
        <rFont val="Times New Roman"/>
        <family val="1"/>
      </rPr>
      <t xml:space="preserve"> data. The CPI tracks changes in the price of a fixed basket of goods and services over time and reflects </t>
    </r>
  </si>
  <si>
    <t>inflation trends faced by Indian consumers.</t>
  </si>
  <si>
    <t>Calculation for Problem Statement an 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</si>
</sst>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6">
    <numFmt numFmtId="43" formatCode="_(* #,##0.00_);_(* \(#,##0.00\);_(* &quot;-&quot;??_);_(@_)"/>
    <numFmt numFmtId="164" formatCode="0.000"/>
    <numFmt numFmtId="165" formatCode="[$-F800]dddd\,\ mmmm\ dd\,\ yyyy"/>
    <numFmt numFmtId="166" formatCode="0.0%"/>
    <numFmt numFmtId="167" formatCode="_ * #,##0_ ;_ * \-#,##0_ ;_ * &quot;-&quot;_ ;_ @_ "/>
    <numFmt numFmtId="168" formatCode="_ * #,##0.00_ ;_ * \-#,##0.00_ ;_ * &quot;-&quot;??_ ;_ @_ "/>
    <numFmt numFmtId="169" formatCode="_-* #,##0_-;\-* #,##0_-;_-* &quot;-&quot;_-;_-@_-"/>
    <numFmt numFmtId="170" formatCode="_-* #,##0.00_-;\-* #,##0.00_-;_-* &quot;-&quot;??_-;_-@_-"/>
    <numFmt numFmtId="171" formatCode="0.0"/>
    <numFmt numFmtId="172" formatCode="_ &quot;\&quot;* #,##0_ ;_ &quot;\&quot;* \-#,##0_ ;_ &quot;\&quot;* &quot;-&quot;_ ;_ @_ "/>
    <numFmt numFmtId="173" formatCode="_ &quot;\&quot;* #,##0.00_ ;_ &quot;\&quot;* \-#,##0.00_ ;_ &quot;\&quot;* &quot;-&quot;??_ ;_ @_ "/>
    <numFmt numFmtId="174" formatCode="#,##0.00&quot; F&quot;_);[Red]\(#,##0.00&quot; F&quot;\)"/>
    <numFmt numFmtId="175" formatCode="0.0000_}"/>
    <numFmt numFmtId="176" formatCode="_-* #,##0.00\ _D_M_-;\-* #,##0.00\ _D_M_-;_-* &quot;-&quot;??\ _D_M_-;_-@_-"/>
    <numFmt numFmtId="177" formatCode="&quot;$&quot;#,##0\ ;\(&quot;$&quot;#,##0\)"/>
    <numFmt numFmtId="178" formatCode="0.00_)"/>
    <numFmt numFmtId="179" formatCode="0.00_);[Red]\(0.00\)"/>
    <numFmt numFmtId="180" formatCode="&quot;Rs.&quot;#,##0.00;[Red]\-&quot;Rs.&quot;#,##0.00"/>
    <numFmt numFmtId="181" formatCode="_-&quot;Rs.&quot;* #,##0_-;\-&quot;Rs.&quot;* #,##0_-;_-&quot;Rs.&quot;* &quot;-&quot;_-;_-@_-"/>
    <numFmt numFmtId="182" formatCode="_(&quot;Rs.&quot;* #,##0.00_);_(&quot;Rs.&quot;* \(#,##0.00\);_(&quot;Rs.&quot;* &quot;-&quot;??_);_(@_)"/>
    <numFmt numFmtId="183" formatCode="_-&quot;Rs.&quot;* #,##0.00_-;\-&quot;Rs.&quot;* #,##0.00_-;_-&quot;Rs.&quot;* &quot;-&quot;??_-;_-@_-"/>
    <numFmt numFmtId="184" formatCode="mm/dd/yy"/>
    <numFmt numFmtId="185" formatCode="&quot;Rs.&quot;#,##0.00;\-&quot;Rs.&quot;#,##0.00"/>
    <numFmt numFmtId="186" formatCode="&quot;Rs.&quot;#,##0;\-&quot;Rs.&quot;#,##0"/>
    <numFmt numFmtId="187" formatCode="&quot;Rs.&quot;#,##0;[Red]\-&quot;Rs.&quot;#,##0"/>
    <numFmt numFmtId="188" formatCode="[$-409]d/mmm/yy;@"/>
  </numFmts>
  <fonts count="1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Calibri"/>
      <family val="2"/>
    </font>
    <font>
      <sz val="10"/>
      <name val="Arial"/>
      <family val="2"/>
    </font>
    <font>
      <sz val="8"/>
      <name val="Arial"/>
      <family val="2"/>
    </font>
    <font>
      <sz val="12"/>
      <name val="Arial"/>
      <family val="2"/>
    </font>
    <font>
      <b/>
      <sz val="10"/>
      <name val="Times New Roman"/>
      <family val="1"/>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10"/>
      <color indexed="36"/>
      <name val="Arial"/>
      <family val="2"/>
    </font>
    <font>
      <sz val="12"/>
      <name val="¾©"/>
      <family val="3"/>
      <charset val="129"/>
    </font>
    <font>
      <sz val="12"/>
      <name val="¹ÙÅÁÃ¼"/>
      <family val="1"/>
      <charset val="129"/>
    </font>
    <font>
      <sz val="10"/>
      <color indexed="8"/>
      <name val="Calibri"/>
      <family val="2"/>
    </font>
    <font>
      <sz val="10"/>
      <color indexed="9"/>
      <name val="Calibri"/>
      <family val="2"/>
    </font>
    <font>
      <sz val="10"/>
      <color indexed="20"/>
      <name val="Calibri"/>
      <family val="2"/>
    </font>
    <font>
      <sz val="11"/>
      <color indexed="37"/>
      <name val="Calibri"/>
      <family val="2"/>
    </font>
    <font>
      <b/>
      <sz val="18"/>
      <color indexed="8"/>
      <name val="Footlight MT Light"/>
      <family val="1"/>
    </font>
    <font>
      <sz val="12"/>
      <name val="±¼¸²Ã¼"/>
      <family val="3"/>
      <charset val="129"/>
    </font>
    <font>
      <sz val="10"/>
      <color indexed="8"/>
      <name val="Arial"/>
      <family val="2"/>
    </font>
    <font>
      <b/>
      <sz val="10"/>
      <color indexed="52"/>
      <name val="Calibri"/>
      <family val="2"/>
    </font>
    <font>
      <b/>
      <sz val="11"/>
      <color indexed="17"/>
      <name val="Calibri"/>
      <family val="2"/>
    </font>
    <font>
      <b/>
      <sz val="10"/>
      <color indexed="9"/>
      <name val="Calibri"/>
      <family val="2"/>
    </font>
    <font>
      <u/>
      <sz val="10"/>
      <color indexed="12"/>
      <name val="Arial"/>
      <family val="2"/>
    </font>
    <font>
      <sz val="9"/>
      <name val="Times New Roman"/>
      <family val="1"/>
    </font>
    <font>
      <sz val="12"/>
      <color indexed="8"/>
      <name val="Arial"/>
      <family val="2"/>
    </font>
    <font>
      <sz val="10"/>
      <color indexed="8"/>
      <name val="Antique Olive"/>
      <family val="2"/>
    </font>
    <font>
      <sz val="10"/>
      <name val="Tahoma"/>
      <family val="2"/>
    </font>
    <font>
      <sz val="10"/>
      <color indexed="24"/>
      <name val="Arial"/>
      <family val="2"/>
    </font>
    <font>
      <sz val="10"/>
      <name val="MS Serif"/>
      <family val="1"/>
    </font>
    <font>
      <sz val="10"/>
      <color indexed="16"/>
      <name val="MS Serif"/>
      <family val="1"/>
    </font>
    <font>
      <i/>
      <sz val="10"/>
      <color indexed="23"/>
      <name val="Calibri"/>
      <family val="2"/>
    </font>
    <font>
      <sz val="16"/>
      <color indexed="8"/>
      <name val="Footlight MT Light"/>
      <family val="1"/>
    </font>
    <font>
      <sz val="10"/>
      <color indexed="17"/>
      <name val="Calibri"/>
      <family val="2"/>
    </font>
    <font>
      <b/>
      <sz val="12"/>
      <name val="Arial"/>
      <family val="2"/>
    </font>
    <font>
      <b/>
      <sz val="15"/>
      <color indexed="62"/>
      <name val="Calibri"/>
      <family val="2"/>
    </font>
    <font>
      <b/>
      <sz val="13"/>
      <color indexed="62"/>
      <name val="Calibri"/>
      <family val="2"/>
    </font>
    <font>
      <b/>
      <sz val="11"/>
      <color indexed="62"/>
      <name val="Calibri"/>
      <family val="2"/>
    </font>
    <font>
      <u/>
      <sz val="7.5"/>
      <color indexed="12"/>
      <name val="Antique Olive"/>
      <family val="2"/>
    </font>
    <font>
      <sz val="10"/>
      <color indexed="62"/>
      <name val="Calibri"/>
      <family val="2"/>
    </font>
    <font>
      <sz val="11"/>
      <color indexed="48"/>
      <name val="Calibri"/>
      <family val="2"/>
    </font>
    <font>
      <sz val="16"/>
      <name val="Times New Roman"/>
      <family val="1"/>
    </font>
    <font>
      <sz val="10"/>
      <color indexed="52"/>
      <name val="Calibri"/>
      <family val="2"/>
    </font>
    <font>
      <b/>
      <sz val="9"/>
      <name val="Helv"/>
    </font>
    <font>
      <b/>
      <sz val="10"/>
      <color indexed="8"/>
      <name val="Antique Olive"/>
      <family val="2"/>
    </font>
    <font>
      <sz val="10"/>
      <color indexed="60"/>
      <name val="Calibri"/>
      <family val="2"/>
    </font>
    <font>
      <sz val="7"/>
      <name val="Small Fonts"/>
      <family val="2"/>
    </font>
    <font>
      <b/>
      <i/>
      <sz val="16"/>
      <name val="Helv"/>
    </font>
    <font>
      <b/>
      <sz val="10"/>
      <color indexed="63"/>
      <name val="Calibri"/>
      <family val="2"/>
    </font>
    <font>
      <sz val="10"/>
      <name val="Courier"/>
      <family val="3"/>
    </font>
    <font>
      <sz val="8"/>
      <name val="Helv"/>
    </font>
    <font>
      <b/>
      <sz val="8"/>
      <color indexed="8"/>
      <name val="Arial"/>
      <family val="2"/>
    </font>
    <font>
      <b/>
      <sz val="8"/>
      <name val="Arial"/>
      <family val="2"/>
    </font>
    <font>
      <sz val="8"/>
      <color indexed="8"/>
      <name val="Arial"/>
      <family val="2"/>
    </font>
    <font>
      <sz val="19"/>
      <name val="Arial"/>
      <family val="2"/>
    </font>
    <font>
      <sz val="8"/>
      <color indexed="14"/>
      <name val="Arial"/>
      <family val="2"/>
    </font>
    <font>
      <b/>
      <sz val="18"/>
      <color indexed="62"/>
      <name val="Cambria"/>
      <family val="2"/>
    </font>
    <font>
      <b/>
      <sz val="12"/>
      <name val="MS Sans Serif"/>
      <family val="2"/>
    </font>
    <font>
      <sz val="12"/>
      <name val="MS Sans Serif"/>
      <family val="2"/>
    </font>
    <font>
      <b/>
      <sz val="8"/>
      <color indexed="8"/>
      <name val="Helv"/>
    </font>
    <font>
      <sz val="10"/>
      <color indexed="12"/>
      <name val="Arial"/>
      <family val="2"/>
    </font>
    <font>
      <sz val="10"/>
      <color indexed="10"/>
      <name val="Calibri"/>
      <family val="2"/>
    </font>
    <font>
      <sz val="11"/>
      <color indexed="14"/>
      <name val="Calibri"/>
      <family val="2"/>
    </font>
    <font>
      <sz val="12"/>
      <color theme="1"/>
      <name val="Arial"/>
      <family val="2"/>
    </font>
    <font>
      <sz val="12"/>
      <color theme="1"/>
      <name val="Tahoma"/>
      <family val="2"/>
    </font>
    <font>
      <u/>
      <sz val="11"/>
      <color theme="10"/>
      <name val="Aptos Narrow"/>
      <family val="2"/>
      <scheme val="minor"/>
    </font>
    <font>
      <sz val="11"/>
      <color rgb="FF000000"/>
      <name val="Arial"/>
      <family val="2"/>
    </font>
    <font>
      <sz val="11"/>
      <color theme="1"/>
      <name val="Arial"/>
      <family val="2"/>
    </font>
    <font>
      <b/>
      <sz val="11"/>
      <color theme="1"/>
      <name val="Times New Roman"/>
      <family val="1"/>
    </font>
    <font>
      <sz val="11"/>
      <color theme="1"/>
      <name val="Times New Roman"/>
      <family val="1"/>
    </font>
    <font>
      <b/>
      <sz val="11"/>
      <color theme="3"/>
      <name val="Times New Roman"/>
      <family val="1"/>
    </font>
    <font>
      <b/>
      <sz val="14"/>
      <color theme="1"/>
      <name val="Times New Roman"/>
      <family val="1"/>
    </font>
    <font>
      <sz val="8"/>
      <name val="Aptos Narrow"/>
      <family val="2"/>
      <scheme val="minor"/>
    </font>
    <font>
      <sz val="14"/>
      <color theme="1"/>
      <name val="Aptos Narrow"/>
      <family val="2"/>
      <scheme val="minor"/>
    </font>
    <font>
      <b/>
      <sz val="11"/>
      <name val="Times New Roman"/>
      <family val="1"/>
    </font>
    <font>
      <b/>
      <sz val="11"/>
      <color theme="1" tint="4.9989318521683403E-2"/>
      <name val="Times New Roman"/>
      <family val="1"/>
    </font>
    <font>
      <b/>
      <sz val="11.5"/>
      <color theme="1"/>
      <name val="Times New Roman"/>
      <family val="1"/>
    </font>
    <font>
      <b/>
      <sz val="10"/>
      <color theme="1"/>
      <name val="Times New Roman"/>
      <family val="1"/>
    </font>
    <font>
      <b/>
      <sz val="13.5"/>
      <color theme="1"/>
      <name val="Times New Roman"/>
      <family val="1"/>
    </font>
    <font>
      <b/>
      <sz val="8"/>
      <color rgb="FF000000"/>
      <name val="Times New Roman"/>
      <family val="1"/>
    </font>
    <font>
      <b/>
      <sz val="12"/>
      <color rgb="FF000000"/>
      <name val="Times New Roman"/>
      <family val="1"/>
    </font>
    <font>
      <b/>
      <sz val="12"/>
      <color theme="1"/>
      <name val="Times New Roman"/>
      <family val="1"/>
    </font>
    <font>
      <sz val="12"/>
      <color theme="1"/>
      <name val="Times New Roman"/>
      <family val="1"/>
    </font>
    <font>
      <b/>
      <sz val="12"/>
      <color theme="1" tint="4.9989318521683403E-2"/>
      <name val="Times New Roman"/>
      <family val="1"/>
    </font>
    <font>
      <b/>
      <sz val="12"/>
      <color theme="0"/>
      <name val="Times New Roman"/>
      <family val="1"/>
    </font>
    <font>
      <b/>
      <sz val="14"/>
      <color theme="1" tint="4.9989318521683403E-2"/>
      <name val="Times New Roman"/>
      <family val="1"/>
    </font>
    <font>
      <b/>
      <sz val="24"/>
      <color theme="1"/>
      <name val="Times New Roman"/>
      <family val="1"/>
    </font>
    <font>
      <sz val="11"/>
      <color theme="1" tint="4.9989318521683403E-2"/>
      <name val="Times New Roman"/>
      <family val="1"/>
    </font>
    <font>
      <sz val="16"/>
      <color theme="1"/>
      <name val="Times New Roman"/>
      <family val="1"/>
    </font>
    <font>
      <b/>
      <sz val="18"/>
      <color theme="1"/>
      <name val="Times New Roman"/>
      <family val="1"/>
    </font>
    <font>
      <b/>
      <sz val="11"/>
      <color theme="1" tint="4.9989318521683403E-2"/>
      <name val="Aptos Narrow"/>
      <family val="2"/>
      <scheme val="minor"/>
    </font>
  </fonts>
  <fills count="1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bgColor indexed="64"/>
      </patternFill>
    </fill>
    <fill>
      <patternFill patternType="solid">
        <fgColor indexed="31"/>
      </patternFill>
    </fill>
    <fill>
      <patternFill patternType="solid">
        <fgColor indexed="22"/>
      </patternFill>
    </fill>
    <fill>
      <patternFill patternType="solid">
        <fgColor indexed="45"/>
      </patternFill>
    </fill>
    <fill>
      <patternFill patternType="solid">
        <fgColor indexed="47"/>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5"/>
      </patternFill>
    </fill>
    <fill>
      <patternFill patternType="solid">
        <fgColor indexed="52"/>
      </patternFill>
    </fill>
    <fill>
      <patternFill patternType="solid">
        <fgColor indexed="62"/>
      </patternFill>
    </fill>
    <fill>
      <patternFill patternType="solid">
        <fgColor indexed="61"/>
        <bgColor indexed="61"/>
      </patternFill>
    </fill>
    <fill>
      <patternFill patternType="solid">
        <fgColor indexed="22"/>
        <bgColor indexed="22"/>
      </patternFill>
    </fill>
    <fill>
      <patternFill patternType="solid">
        <fgColor indexed="58"/>
        <bgColor indexed="58"/>
      </patternFill>
    </fill>
    <fill>
      <patternFill patternType="solid">
        <fgColor indexed="48"/>
        <bgColor indexed="48"/>
      </patternFill>
    </fill>
    <fill>
      <patternFill patternType="solid">
        <fgColor indexed="10"/>
      </patternFill>
    </fill>
    <fill>
      <patternFill patternType="solid">
        <fgColor indexed="31"/>
        <bgColor indexed="31"/>
      </patternFill>
    </fill>
    <fill>
      <patternFill patternType="solid">
        <fgColor indexed="40"/>
        <bgColor indexed="40"/>
      </patternFill>
    </fill>
    <fill>
      <patternFill patternType="solid">
        <fgColor indexed="45"/>
        <bgColor indexed="45"/>
      </patternFill>
    </fill>
    <fill>
      <patternFill patternType="solid">
        <fgColor indexed="25"/>
        <bgColor indexed="25"/>
      </patternFill>
    </fill>
    <fill>
      <patternFill patternType="solid">
        <fgColor indexed="57"/>
      </patternFill>
    </fill>
    <fill>
      <patternFill patternType="solid">
        <fgColor indexed="60"/>
        <bgColor indexed="60"/>
      </patternFill>
    </fill>
    <fill>
      <patternFill patternType="solid">
        <fgColor indexed="11"/>
        <bgColor indexed="11"/>
      </patternFill>
    </fill>
    <fill>
      <patternFill patternType="solid">
        <fgColor indexed="50"/>
        <bgColor indexed="50"/>
      </patternFill>
    </fill>
    <fill>
      <patternFill patternType="solid">
        <fgColor indexed="57"/>
        <bgColor indexed="57"/>
      </patternFill>
    </fill>
    <fill>
      <patternFill patternType="solid">
        <fgColor indexed="55"/>
        <bgColor indexed="55"/>
      </patternFill>
    </fill>
    <fill>
      <patternFill patternType="solid">
        <fgColor indexed="54"/>
      </patternFill>
    </fill>
    <fill>
      <patternFill patternType="solid">
        <fgColor indexed="18"/>
        <bgColor indexed="18"/>
      </patternFill>
    </fill>
    <fill>
      <patternFill patternType="solid">
        <fgColor indexed="41"/>
        <bgColor indexed="41"/>
      </patternFill>
    </fill>
    <fill>
      <patternFill patternType="solid">
        <fgColor indexed="54"/>
        <bgColor indexed="54"/>
      </patternFill>
    </fill>
    <fill>
      <patternFill patternType="solid">
        <fgColor indexed="53"/>
      </patternFill>
    </fill>
    <fill>
      <patternFill patternType="solid">
        <fgColor indexed="26"/>
        <bgColor indexed="26"/>
      </patternFill>
    </fill>
    <fill>
      <patternFill patternType="solid">
        <fgColor indexed="47"/>
        <bgColor indexed="47"/>
      </patternFill>
    </fill>
    <fill>
      <patternFill patternType="solid">
        <fgColor indexed="51"/>
        <bgColor indexed="51"/>
      </patternFill>
    </fill>
    <fill>
      <patternFill patternType="solid">
        <fgColor indexed="53"/>
        <bgColor indexed="53"/>
      </patternFill>
    </fill>
    <fill>
      <patternFill patternType="solid">
        <fgColor indexed="35"/>
        <bgColor indexed="35"/>
      </patternFill>
    </fill>
    <fill>
      <patternFill patternType="lightUp">
        <fgColor indexed="9"/>
        <bgColor indexed="24"/>
      </patternFill>
    </fill>
    <fill>
      <patternFill patternType="lightUp">
        <fgColor indexed="9"/>
        <bgColor indexed="12"/>
      </patternFill>
    </fill>
    <fill>
      <patternFill patternType="lightUp">
        <fgColor indexed="9"/>
        <bgColor indexed="57"/>
      </patternFill>
    </fill>
    <fill>
      <patternFill patternType="solid">
        <fgColor indexed="22"/>
        <bgColor indexed="64"/>
      </patternFill>
    </fill>
    <fill>
      <patternFill patternType="solid">
        <fgColor indexed="26"/>
        <bgColor indexed="64"/>
      </patternFill>
    </fill>
    <fill>
      <patternFill patternType="solid">
        <fgColor indexed="60"/>
      </patternFill>
    </fill>
    <fill>
      <patternFill patternType="solid">
        <fgColor indexed="43"/>
        <bgColor indexed="64"/>
      </patternFill>
    </fill>
    <fill>
      <patternFill patternType="solid">
        <fgColor indexed="12"/>
      </patternFill>
    </fill>
    <fill>
      <patternFill patternType="solid">
        <fgColor indexed="50"/>
      </patternFill>
    </fill>
    <fill>
      <patternFill patternType="lightUp">
        <fgColor indexed="48"/>
        <bgColor indexed="41"/>
      </patternFill>
    </fill>
    <fill>
      <patternFill patternType="solid">
        <fgColor indexed="40"/>
      </patternFill>
    </fill>
    <fill>
      <patternFill patternType="solid">
        <fgColor indexed="41"/>
      </patternFill>
    </fill>
    <fill>
      <patternFill patternType="solid">
        <fgColor indexed="23"/>
      </patternFill>
    </fill>
    <fill>
      <patternFill patternType="solid">
        <fgColor indexed="9"/>
      </patternFill>
    </fill>
    <fill>
      <patternFill patternType="solid">
        <fgColor indexed="15"/>
      </patternFill>
    </fill>
    <fill>
      <patternFill patternType="solid">
        <fgColor indexed="20"/>
      </patternFill>
    </fill>
    <fill>
      <patternFill patternType="solid">
        <fgColor indexed="9"/>
        <bgColor indexed="9"/>
      </patternFill>
    </fill>
    <fill>
      <patternFill patternType="solid">
        <fgColor theme="9" tint="0.39997558519241921"/>
        <bgColor indexed="64"/>
      </patternFill>
    </fill>
    <fill>
      <patternFill patternType="solid">
        <fgColor theme="9" tint="0.79998168889431442"/>
        <bgColor indexed="64"/>
      </patternFill>
    </fill>
    <fill>
      <patternFill patternType="solid">
        <fgColor theme="6"/>
        <bgColor theme="6"/>
      </patternFill>
    </fill>
    <fill>
      <patternFill patternType="solid">
        <fgColor theme="0"/>
        <bgColor theme="4" tint="0.79998168889431442"/>
      </patternFill>
    </fill>
    <fill>
      <patternFill patternType="solid">
        <fgColor theme="4" tint="0.79998168889431442"/>
        <bgColor indexed="64"/>
      </patternFill>
    </fill>
    <fill>
      <patternFill patternType="solid">
        <fgColor rgb="FFFFC000"/>
        <bgColor indexed="64"/>
      </patternFill>
    </fill>
    <fill>
      <patternFill patternType="solid">
        <fgColor rgb="FF00FFFF"/>
        <bgColor indexed="64"/>
      </patternFill>
    </fill>
    <fill>
      <patternFill patternType="solid">
        <fgColor rgb="FF92D050"/>
        <bgColor indexed="64"/>
      </patternFill>
    </fill>
    <fill>
      <patternFill patternType="solid">
        <fgColor theme="0"/>
        <bgColor theme="9" tint="0.79998168889431442"/>
      </patternFill>
    </fill>
    <fill>
      <patternFill patternType="solid">
        <fgColor theme="7" tint="0.59999389629810485"/>
        <bgColor indexed="64"/>
      </patternFill>
    </fill>
    <fill>
      <patternFill patternType="solid">
        <fgColor rgb="FF5DF707"/>
        <bgColor indexed="64"/>
      </patternFill>
    </fill>
    <fill>
      <patternFill patternType="solid">
        <fgColor rgb="FF00FFFF"/>
        <bgColor theme="4" tint="0.79998168889431442"/>
      </patternFill>
    </fill>
    <fill>
      <patternFill patternType="solid">
        <fgColor theme="9"/>
        <bgColor indexed="64"/>
      </patternFill>
    </fill>
  </fills>
  <borders count="4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8"/>
      </top>
      <bottom style="medium">
        <color indexed="64"/>
      </bottom>
      <diagonal/>
    </border>
    <border>
      <left style="thin">
        <color indexed="23"/>
      </left>
      <right style="thin">
        <color indexed="23"/>
      </right>
      <top style="thin">
        <color indexed="23"/>
      </top>
      <bottom style="thin">
        <color indexed="23"/>
      </bottom>
      <diagonal/>
    </border>
    <border>
      <left style="thin">
        <color indexed="18"/>
      </left>
      <right style="thin">
        <color indexed="18"/>
      </right>
      <top style="thin">
        <color indexed="18"/>
      </top>
      <bottom style="thin">
        <color indexed="18"/>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58"/>
      </bottom>
      <diagonal/>
    </border>
    <border>
      <left/>
      <right/>
      <top/>
      <bottom style="medium">
        <color indexed="30"/>
      </bottom>
      <diagonal/>
    </border>
    <border>
      <left/>
      <right/>
      <top/>
      <bottom style="medium">
        <color indexed="49"/>
      </bottom>
      <diagonal/>
    </border>
    <border>
      <left/>
      <right/>
      <top/>
      <bottom style="medium">
        <color indexed="58"/>
      </bottom>
      <diagonal/>
    </border>
    <border>
      <left style="medium">
        <color indexed="64"/>
      </left>
      <right/>
      <top/>
      <bottom/>
      <diagonal/>
    </border>
    <border>
      <left/>
      <right/>
      <top/>
      <bottom style="double">
        <color indexed="52"/>
      </bottom>
      <diagonal/>
    </border>
    <border>
      <left/>
      <right/>
      <top/>
      <bottom style="double">
        <color indexed="17"/>
      </bottom>
      <diagonal/>
    </border>
    <border>
      <left/>
      <right style="thin">
        <color indexed="64"/>
      </right>
      <top/>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8"/>
      </left>
      <right style="thin">
        <color indexed="8"/>
      </right>
      <top style="thin">
        <color indexed="8"/>
      </top>
      <bottom style="thin">
        <color indexed="8"/>
      </bottom>
      <diagonal/>
    </border>
    <border>
      <left style="thin">
        <color indexed="58"/>
      </left>
      <right style="medium">
        <color indexed="58"/>
      </right>
      <top style="medium">
        <color indexed="58"/>
      </top>
      <bottom style="thin">
        <color indexed="58"/>
      </bottom>
      <diagonal/>
    </border>
    <border>
      <left style="thin">
        <color indexed="54"/>
      </left>
      <right/>
      <top style="thin">
        <color indexed="54"/>
      </top>
      <bottom/>
      <diagonal/>
    </border>
    <border>
      <left/>
      <right/>
      <top style="thin">
        <color indexed="62"/>
      </top>
      <bottom style="double">
        <color indexed="62"/>
      </bottom>
      <diagonal/>
    </border>
    <border>
      <left/>
      <right/>
      <top style="double">
        <color indexed="64"/>
      </top>
      <bottom/>
      <diagonal/>
    </border>
    <border>
      <left/>
      <right/>
      <top style="thin">
        <color indexed="48"/>
      </top>
      <bottom style="double">
        <color indexed="48"/>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s>
  <cellStyleXfs count="789">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9" fillId="0" borderId="0" applyNumberFormat="0" applyFill="0" applyBorder="0" applyAlignment="0" applyProtection="0">
      <alignment vertical="top"/>
      <protection locked="0"/>
    </xf>
    <xf numFmtId="0" fontId="40" fillId="0" borderId="0"/>
    <xf numFmtId="9" fontId="41" fillId="0" borderId="0" applyFont="0" applyFill="0" applyBorder="0" applyAlignment="0" applyProtection="0"/>
    <xf numFmtId="0" fontId="18" fillId="38" borderId="0" applyNumberFormat="0" applyBorder="0" applyAlignment="0" applyProtection="0"/>
    <xf numFmtId="0" fontId="42" fillId="39" borderId="0" applyNumberFormat="0" applyBorder="0" applyAlignment="0" applyProtection="0"/>
    <xf numFmtId="0" fontId="1" fillId="10" borderId="0" applyNumberFormat="0" applyBorder="0" applyAlignment="0" applyProtection="0"/>
    <xf numFmtId="0" fontId="18" fillId="38" borderId="0" applyNumberFormat="0" applyBorder="0" applyAlignment="0" applyProtection="0"/>
    <xf numFmtId="0" fontId="1" fillId="10" borderId="0" applyNumberFormat="0" applyBorder="0" applyAlignment="0" applyProtection="0"/>
    <xf numFmtId="0" fontId="18" fillId="38" borderId="0" applyNumberFormat="0" applyBorder="0" applyAlignment="0" applyProtection="0"/>
    <xf numFmtId="0" fontId="1" fillId="10" borderId="0" applyNumberFormat="0" applyBorder="0" applyAlignment="0" applyProtection="0"/>
    <xf numFmtId="0" fontId="42" fillId="39" borderId="0" applyNumberFormat="0" applyBorder="0" applyAlignment="0" applyProtection="0"/>
    <xf numFmtId="0" fontId="18" fillId="40" borderId="0" applyNumberFormat="0" applyBorder="0" applyAlignment="0" applyProtection="0"/>
    <xf numFmtId="0" fontId="42" fillId="41" borderId="0" applyNumberFormat="0" applyBorder="0" applyAlignment="0" applyProtection="0"/>
    <xf numFmtId="0" fontId="1" fillId="14" borderId="0" applyNumberFormat="0" applyBorder="0" applyAlignment="0" applyProtection="0"/>
    <xf numFmtId="0" fontId="18" fillId="40" borderId="0" applyNumberFormat="0" applyBorder="0" applyAlignment="0" applyProtection="0"/>
    <xf numFmtId="0" fontId="1" fillId="14" borderId="0" applyNumberFormat="0" applyBorder="0" applyAlignment="0" applyProtection="0"/>
    <xf numFmtId="0" fontId="18" fillId="40" borderId="0" applyNumberFormat="0" applyBorder="0" applyAlignment="0" applyProtection="0"/>
    <xf numFmtId="0" fontId="1" fillId="14" borderId="0" applyNumberFormat="0" applyBorder="0" applyAlignment="0" applyProtection="0"/>
    <xf numFmtId="0" fontId="42" fillId="41" borderId="0" applyNumberFormat="0" applyBorder="0" applyAlignment="0" applyProtection="0"/>
    <xf numFmtId="0" fontId="18" fillId="42" borderId="0" applyNumberFormat="0" applyBorder="0" applyAlignment="0" applyProtection="0"/>
    <xf numFmtId="0" fontId="42" fillId="43" borderId="0" applyNumberFormat="0" applyBorder="0" applyAlignment="0" applyProtection="0"/>
    <xf numFmtId="0" fontId="1" fillId="18" borderId="0" applyNumberFormat="0" applyBorder="0" applyAlignment="0" applyProtection="0"/>
    <xf numFmtId="0" fontId="18" fillId="42" borderId="0" applyNumberFormat="0" applyBorder="0" applyAlignment="0" applyProtection="0"/>
    <xf numFmtId="0" fontId="1" fillId="18" borderId="0" applyNumberFormat="0" applyBorder="0" applyAlignment="0" applyProtection="0"/>
    <xf numFmtId="0" fontId="18" fillId="42" borderId="0" applyNumberFormat="0" applyBorder="0" applyAlignment="0" applyProtection="0"/>
    <xf numFmtId="0" fontId="1" fillId="18" borderId="0" applyNumberFormat="0" applyBorder="0" applyAlignment="0" applyProtection="0"/>
    <xf numFmtId="0" fontId="42" fillId="43" borderId="0" applyNumberFormat="0" applyBorder="0" applyAlignment="0" applyProtection="0"/>
    <xf numFmtId="0" fontId="18" fillId="44" borderId="0" applyNumberFormat="0" applyBorder="0" applyAlignment="0" applyProtection="0"/>
    <xf numFmtId="0" fontId="42" fillId="39" borderId="0" applyNumberFormat="0" applyBorder="0" applyAlignment="0" applyProtection="0"/>
    <xf numFmtId="0" fontId="1" fillId="22" borderId="0" applyNumberFormat="0" applyBorder="0" applyAlignment="0" applyProtection="0"/>
    <xf numFmtId="0" fontId="18" fillId="44" borderId="0" applyNumberFormat="0" applyBorder="0" applyAlignment="0" applyProtection="0"/>
    <xf numFmtId="0" fontId="1" fillId="22" borderId="0" applyNumberFormat="0" applyBorder="0" applyAlignment="0" applyProtection="0"/>
    <xf numFmtId="0" fontId="18" fillId="44" borderId="0" applyNumberFormat="0" applyBorder="0" applyAlignment="0" applyProtection="0"/>
    <xf numFmtId="0" fontId="1" fillId="22" borderId="0" applyNumberFormat="0" applyBorder="0" applyAlignment="0" applyProtection="0"/>
    <xf numFmtId="0" fontId="42" fillId="39" borderId="0" applyNumberFormat="0" applyBorder="0" applyAlignment="0" applyProtection="0"/>
    <xf numFmtId="0" fontId="18" fillId="45" borderId="0" applyNumberFormat="0" applyBorder="0" applyAlignment="0" applyProtection="0"/>
    <xf numFmtId="0" fontId="42" fillId="45" borderId="0" applyNumberFormat="0" applyBorder="0" applyAlignment="0" applyProtection="0"/>
    <xf numFmtId="0" fontId="1" fillId="26" borderId="0" applyNumberFormat="0" applyBorder="0" applyAlignment="0" applyProtection="0"/>
    <xf numFmtId="0" fontId="18" fillId="45" borderId="0" applyNumberFormat="0" applyBorder="0" applyAlignment="0" applyProtection="0"/>
    <xf numFmtId="0" fontId="1" fillId="26" borderId="0" applyNumberFormat="0" applyBorder="0" applyAlignment="0" applyProtection="0"/>
    <xf numFmtId="0" fontId="18" fillId="45" borderId="0" applyNumberFormat="0" applyBorder="0" applyAlignment="0" applyProtection="0"/>
    <xf numFmtId="0" fontId="1" fillId="26" borderId="0" applyNumberFormat="0" applyBorder="0" applyAlignment="0" applyProtection="0"/>
    <xf numFmtId="0" fontId="42" fillId="45" borderId="0" applyNumberFormat="0" applyBorder="0" applyAlignment="0" applyProtection="0"/>
    <xf numFmtId="0" fontId="18" fillId="41" borderId="0" applyNumberFormat="0" applyBorder="0" applyAlignment="0" applyProtection="0"/>
    <xf numFmtId="0" fontId="42" fillId="41" borderId="0" applyNumberFormat="0" applyBorder="0" applyAlignment="0" applyProtection="0"/>
    <xf numFmtId="0" fontId="1" fillId="30" borderId="0" applyNumberFormat="0" applyBorder="0" applyAlignment="0" applyProtection="0"/>
    <xf numFmtId="0" fontId="18" fillId="41" borderId="0" applyNumberFormat="0" applyBorder="0" applyAlignment="0" applyProtection="0"/>
    <xf numFmtId="0" fontId="1" fillId="30" borderId="0" applyNumberFormat="0" applyBorder="0" applyAlignment="0" applyProtection="0"/>
    <xf numFmtId="0" fontId="18" fillId="41" borderId="0" applyNumberFormat="0" applyBorder="0" applyAlignment="0" applyProtection="0"/>
    <xf numFmtId="0" fontId="1" fillId="30" borderId="0" applyNumberFormat="0" applyBorder="0" applyAlignment="0" applyProtection="0"/>
    <xf numFmtId="0" fontId="42" fillId="41" borderId="0" applyNumberFormat="0" applyBorder="0" applyAlignment="0" applyProtection="0"/>
    <xf numFmtId="0" fontId="18" fillId="46" borderId="0" applyNumberFormat="0" applyBorder="0" applyAlignment="0" applyProtection="0"/>
    <xf numFmtId="0" fontId="42" fillId="39" borderId="0" applyNumberFormat="0" applyBorder="0" applyAlignment="0" applyProtection="0"/>
    <xf numFmtId="0" fontId="1" fillId="11" borderId="0" applyNumberFormat="0" applyBorder="0" applyAlignment="0" applyProtection="0"/>
    <xf numFmtId="0" fontId="18" fillId="46" borderId="0" applyNumberFormat="0" applyBorder="0" applyAlignment="0" applyProtection="0"/>
    <xf numFmtId="0" fontId="1" fillId="11" borderId="0" applyNumberFormat="0" applyBorder="0" applyAlignment="0" applyProtection="0"/>
    <xf numFmtId="0" fontId="18" fillId="46" borderId="0" applyNumberFormat="0" applyBorder="0" applyAlignment="0" applyProtection="0"/>
    <xf numFmtId="0" fontId="1" fillId="11" borderId="0" applyNumberFormat="0" applyBorder="0" applyAlignment="0" applyProtection="0"/>
    <xf numFmtId="0" fontId="42" fillId="39" borderId="0" applyNumberFormat="0" applyBorder="0" applyAlignment="0" applyProtection="0"/>
    <xf numFmtId="0" fontId="18" fillId="47" borderId="0" applyNumberFormat="0" applyBorder="0" applyAlignment="0" applyProtection="0"/>
    <xf numFmtId="0" fontId="42" fillId="47" borderId="0" applyNumberFormat="0" applyBorder="0" applyAlignment="0" applyProtection="0"/>
    <xf numFmtId="0" fontId="1" fillId="15" borderId="0" applyNumberFormat="0" applyBorder="0" applyAlignment="0" applyProtection="0"/>
    <xf numFmtId="0" fontId="18" fillId="47" borderId="0" applyNumberFormat="0" applyBorder="0" applyAlignment="0" applyProtection="0"/>
    <xf numFmtId="0" fontId="1" fillId="15" borderId="0" applyNumberFormat="0" applyBorder="0" applyAlignment="0" applyProtection="0"/>
    <xf numFmtId="0" fontId="18" fillId="47" borderId="0" applyNumberFormat="0" applyBorder="0" applyAlignment="0" applyProtection="0"/>
    <xf numFmtId="0" fontId="1" fillId="15" borderId="0" applyNumberFormat="0" applyBorder="0" applyAlignment="0" applyProtection="0"/>
    <xf numFmtId="0" fontId="42" fillId="47" borderId="0" applyNumberFormat="0" applyBorder="0" applyAlignment="0" applyProtection="0"/>
    <xf numFmtId="0" fontId="18" fillId="48" borderId="0" applyNumberFormat="0" applyBorder="0" applyAlignment="0" applyProtection="0"/>
    <xf numFmtId="0" fontId="42" fillId="49" borderId="0" applyNumberFormat="0" applyBorder="0" applyAlignment="0" applyProtection="0"/>
    <xf numFmtId="0" fontId="1" fillId="19" borderId="0" applyNumberFormat="0" applyBorder="0" applyAlignment="0" applyProtection="0"/>
    <xf numFmtId="0" fontId="18" fillId="48" borderId="0" applyNumberFormat="0" applyBorder="0" applyAlignment="0" applyProtection="0"/>
    <xf numFmtId="0" fontId="1" fillId="19" borderId="0" applyNumberFormat="0" applyBorder="0" applyAlignment="0" applyProtection="0"/>
    <xf numFmtId="0" fontId="18" fillId="48" borderId="0" applyNumberFormat="0" applyBorder="0" applyAlignment="0" applyProtection="0"/>
    <xf numFmtId="0" fontId="1" fillId="19" borderId="0" applyNumberFormat="0" applyBorder="0" applyAlignment="0" applyProtection="0"/>
    <xf numFmtId="0" fontId="42" fillId="49" borderId="0" applyNumberFormat="0" applyBorder="0" applyAlignment="0" applyProtection="0"/>
    <xf numFmtId="0" fontId="18" fillId="44" borderId="0" applyNumberFormat="0" applyBorder="0" applyAlignment="0" applyProtection="0"/>
    <xf numFmtId="0" fontId="42" fillId="39" borderId="0" applyNumberFormat="0" applyBorder="0" applyAlignment="0" applyProtection="0"/>
    <xf numFmtId="0" fontId="1" fillId="23" borderId="0" applyNumberFormat="0" applyBorder="0" applyAlignment="0" applyProtection="0"/>
    <xf numFmtId="0" fontId="18" fillId="44" borderId="0" applyNumberFormat="0" applyBorder="0" applyAlignment="0" applyProtection="0"/>
    <xf numFmtId="0" fontId="1" fillId="23" borderId="0" applyNumberFormat="0" applyBorder="0" applyAlignment="0" applyProtection="0"/>
    <xf numFmtId="0" fontId="18" fillId="44" borderId="0" applyNumberFormat="0" applyBorder="0" applyAlignment="0" applyProtection="0"/>
    <xf numFmtId="0" fontId="1" fillId="23" borderId="0" applyNumberFormat="0" applyBorder="0" applyAlignment="0" applyProtection="0"/>
    <xf numFmtId="0" fontId="42" fillId="39" borderId="0" applyNumberFormat="0" applyBorder="0" applyAlignment="0" applyProtection="0"/>
    <xf numFmtId="0" fontId="18" fillId="46" borderId="0" applyNumberFormat="0" applyBorder="0" applyAlignment="0" applyProtection="0"/>
    <xf numFmtId="0" fontId="42" fillId="46" borderId="0" applyNumberFormat="0" applyBorder="0" applyAlignment="0" applyProtection="0"/>
    <xf numFmtId="0" fontId="1" fillId="27" borderId="0" applyNumberFormat="0" applyBorder="0" applyAlignment="0" applyProtection="0"/>
    <xf numFmtId="0" fontId="18" fillId="46" borderId="0" applyNumberFormat="0" applyBorder="0" applyAlignment="0" applyProtection="0"/>
    <xf numFmtId="0" fontId="1" fillId="27" borderId="0" applyNumberFormat="0" applyBorder="0" applyAlignment="0" applyProtection="0"/>
    <xf numFmtId="0" fontId="18" fillId="46" borderId="0" applyNumberFormat="0" applyBorder="0" applyAlignment="0" applyProtection="0"/>
    <xf numFmtId="0" fontId="1" fillId="27" borderId="0" applyNumberFormat="0" applyBorder="0" applyAlignment="0" applyProtection="0"/>
    <xf numFmtId="0" fontId="42" fillId="46" borderId="0" applyNumberFormat="0" applyBorder="0" applyAlignment="0" applyProtection="0"/>
    <xf numFmtId="0" fontId="18" fillId="50" borderId="0" applyNumberFormat="0" applyBorder="0" applyAlignment="0" applyProtection="0"/>
    <xf numFmtId="0" fontId="42" fillId="41" borderId="0" applyNumberFormat="0" applyBorder="0" applyAlignment="0" applyProtection="0"/>
    <xf numFmtId="0" fontId="1" fillId="31" borderId="0" applyNumberFormat="0" applyBorder="0" applyAlignment="0" applyProtection="0"/>
    <xf numFmtId="0" fontId="18" fillId="50" borderId="0" applyNumberFormat="0" applyBorder="0" applyAlignment="0" applyProtection="0"/>
    <xf numFmtId="0" fontId="1" fillId="31" borderId="0" applyNumberFormat="0" applyBorder="0" applyAlignment="0" applyProtection="0"/>
    <xf numFmtId="0" fontId="18" fillId="50" borderId="0" applyNumberFormat="0" applyBorder="0" applyAlignment="0" applyProtection="0"/>
    <xf numFmtId="0" fontId="1" fillId="31" borderId="0" applyNumberFormat="0" applyBorder="0" applyAlignment="0" applyProtection="0"/>
    <xf numFmtId="0" fontId="42" fillId="41" borderId="0" applyNumberFormat="0" applyBorder="0" applyAlignment="0" applyProtection="0"/>
    <xf numFmtId="0" fontId="23" fillId="51" borderId="0" applyNumberFormat="0" applyBorder="0" applyAlignment="0" applyProtection="0"/>
    <xf numFmtId="0" fontId="43" fillId="52" borderId="0" applyNumberFormat="0" applyBorder="0" applyAlignment="0" applyProtection="0"/>
    <xf numFmtId="0" fontId="17" fillId="12" borderId="0" applyNumberFormat="0" applyBorder="0" applyAlignment="0" applyProtection="0"/>
    <xf numFmtId="0" fontId="23" fillId="51" borderId="0" applyNumberFormat="0" applyBorder="0" applyAlignment="0" applyProtection="0"/>
    <xf numFmtId="0" fontId="23" fillId="51" borderId="0" applyNumberFormat="0" applyBorder="0" applyAlignment="0" applyProtection="0"/>
    <xf numFmtId="0" fontId="43" fillId="52" borderId="0" applyNumberFormat="0" applyBorder="0" applyAlignment="0" applyProtection="0"/>
    <xf numFmtId="0" fontId="23" fillId="47" borderId="0" applyNumberFormat="0" applyBorder="0" applyAlignment="0" applyProtection="0"/>
    <xf numFmtId="0" fontId="43" fillId="47" borderId="0" applyNumberFormat="0" applyBorder="0" applyAlignment="0" applyProtection="0"/>
    <xf numFmtId="0" fontId="17" fillId="16" borderId="0" applyNumberFormat="0" applyBorder="0" applyAlignment="0" applyProtection="0"/>
    <xf numFmtId="0" fontId="23" fillId="47" borderId="0" applyNumberFormat="0" applyBorder="0" applyAlignment="0" applyProtection="0"/>
    <xf numFmtId="0" fontId="23" fillId="47" borderId="0" applyNumberFormat="0" applyBorder="0" applyAlignment="0" applyProtection="0"/>
    <xf numFmtId="0" fontId="43" fillId="47" borderId="0" applyNumberFormat="0" applyBorder="0" applyAlignment="0" applyProtection="0"/>
    <xf numFmtId="0" fontId="23" fillId="48" borderId="0" applyNumberFormat="0" applyBorder="0" applyAlignment="0" applyProtection="0"/>
    <xf numFmtId="0" fontId="43" fillId="49" borderId="0" applyNumberFormat="0" applyBorder="0" applyAlignment="0" applyProtection="0"/>
    <xf numFmtId="0" fontId="17" fillId="20"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43" fillId="49" borderId="0" applyNumberFormat="0" applyBorder="0" applyAlignment="0" applyProtection="0"/>
    <xf numFmtId="0" fontId="23" fillId="53" borderId="0" applyNumberFormat="0" applyBorder="0" applyAlignment="0" applyProtection="0"/>
    <xf numFmtId="0" fontId="43" fillId="54" borderId="0" applyNumberFormat="0" applyBorder="0" applyAlignment="0" applyProtection="0"/>
    <xf numFmtId="0" fontId="17" fillId="24" borderId="0" applyNumberFormat="0" applyBorder="0" applyAlignment="0" applyProtection="0"/>
    <xf numFmtId="0" fontId="23" fillId="53" borderId="0" applyNumberFormat="0" applyBorder="0" applyAlignment="0" applyProtection="0"/>
    <xf numFmtId="0" fontId="23" fillId="53" borderId="0" applyNumberFormat="0" applyBorder="0" applyAlignment="0" applyProtection="0"/>
    <xf numFmtId="0" fontId="43" fillId="54" borderId="0" applyNumberFormat="0" applyBorder="0" applyAlignment="0" applyProtection="0"/>
    <xf numFmtId="0" fontId="23" fillId="52" borderId="0" applyNumberFormat="0" applyBorder="0" applyAlignment="0" applyProtection="0"/>
    <xf numFmtId="0" fontId="43" fillId="52" borderId="0" applyNumberFormat="0" applyBorder="0" applyAlignment="0" applyProtection="0"/>
    <xf numFmtId="0" fontId="17" fillId="28" borderId="0" applyNumberFormat="0" applyBorder="0" applyAlignment="0" applyProtection="0"/>
    <xf numFmtId="0" fontId="23" fillId="52" borderId="0" applyNumberFormat="0" applyBorder="0" applyAlignment="0" applyProtection="0"/>
    <xf numFmtId="0" fontId="23" fillId="52" borderId="0" applyNumberFormat="0" applyBorder="0" applyAlignment="0" applyProtection="0"/>
    <xf numFmtId="0" fontId="43" fillId="52" borderId="0" applyNumberFormat="0" applyBorder="0" applyAlignment="0" applyProtection="0"/>
    <xf numFmtId="0" fontId="23" fillId="55" borderId="0" applyNumberFormat="0" applyBorder="0" applyAlignment="0" applyProtection="0"/>
    <xf numFmtId="0" fontId="43" fillId="41" borderId="0" applyNumberFormat="0" applyBorder="0" applyAlignment="0" applyProtection="0"/>
    <xf numFmtId="0" fontId="17" fillId="32" borderId="0" applyNumberFormat="0" applyBorder="0" applyAlignment="0" applyProtection="0"/>
    <xf numFmtId="0" fontId="23" fillId="55" borderId="0" applyNumberFormat="0" applyBorder="0" applyAlignment="0" applyProtection="0"/>
    <xf numFmtId="0" fontId="23" fillId="55" borderId="0" applyNumberFormat="0" applyBorder="0" applyAlignment="0" applyProtection="0"/>
    <xf numFmtId="0" fontId="43" fillId="41" borderId="0" applyNumberFormat="0" applyBorder="0" applyAlignment="0" applyProtection="0"/>
    <xf numFmtId="0" fontId="18" fillId="57" borderId="0" applyNumberFormat="0" applyBorder="0" applyAlignment="0" applyProtection="0"/>
    <xf numFmtId="0" fontId="18" fillId="58" borderId="0" applyNumberFormat="0" applyBorder="0" applyAlignment="0" applyProtection="0"/>
    <xf numFmtId="0" fontId="23" fillId="59" borderId="0" applyNumberFormat="0" applyBorder="0" applyAlignment="0" applyProtection="0"/>
    <xf numFmtId="0" fontId="23" fillId="56" borderId="0" applyNumberFormat="0" applyBorder="0" applyAlignment="0" applyProtection="0"/>
    <xf numFmtId="0" fontId="43" fillId="52" borderId="0" applyNumberFormat="0" applyBorder="0" applyAlignment="0" applyProtection="0"/>
    <xf numFmtId="0" fontId="23" fillId="60"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43" fillId="52" borderId="0" applyNumberFormat="0" applyBorder="0" applyAlignment="0" applyProtection="0"/>
    <xf numFmtId="0" fontId="18" fillId="62" borderId="0" applyNumberFormat="0" applyBorder="0" applyAlignment="0" applyProtection="0"/>
    <xf numFmtId="0" fontId="18" fillId="63" borderId="0" applyNumberFormat="0" applyBorder="0" applyAlignment="0" applyProtection="0"/>
    <xf numFmtId="0" fontId="23" fillId="64" borderId="0" applyNumberFormat="0" applyBorder="0" applyAlignment="0" applyProtection="0"/>
    <xf numFmtId="0" fontId="23" fillId="61" borderId="0" applyNumberFormat="0" applyBorder="0" applyAlignment="0" applyProtection="0"/>
    <xf numFmtId="0" fontId="43" fillId="61" borderId="0" applyNumberFormat="0" applyBorder="0" applyAlignment="0" applyProtection="0"/>
    <xf numFmtId="0" fontId="23" fillId="65" borderId="0" applyNumberFormat="0" applyBorder="0" applyAlignment="0" applyProtection="0"/>
    <xf numFmtId="0" fontId="23" fillId="61" borderId="0" applyNumberFormat="0" applyBorder="0" applyAlignment="0" applyProtection="0"/>
    <xf numFmtId="0" fontId="23" fillId="61" borderId="0" applyNumberFormat="0" applyBorder="0" applyAlignment="0" applyProtection="0"/>
    <xf numFmtId="0" fontId="43" fillId="61" borderId="0" applyNumberFormat="0" applyBorder="0" applyAlignment="0" applyProtection="0"/>
    <xf numFmtId="0" fontId="18" fillId="67" borderId="0" applyNumberFormat="0" applyBorder="0" applyAlignment="0" applyProtection="0"/>
    <xf numFmtId="0" fontId="18" fillId="68" borderId="0" applyNumberFormat="0" applyBorder="0" applyAlignment="0" applyProtection="0"/>
    <xf numFmtId="0" fontId="23" fillId="69" borderId="0" applyNumberFormat="0" applyBorder="0" applyAlignment="0" applyProtection="0"/>
    <xf numFmtId="0" fontId="23" fillId="66" borderId="0" applyNumberFormat="0" applyBorder="0" applyAlignment="0" applyProtection="0"/>
    <xf numFmtId="0" fontId="43" fillId="66" borderId="0" applyNumberFormat="0" applyBorder="0" applyAlignment="0" applyProtection="0"/>
    <xf numFmtId="0" fontId="23" fillId="70" borderId="0" applyNumberFormat="0" applyBorder="0" applyAlignment="0" applyProtection="0"/>
    <xf numFmtId="0" fontId="23" fillId="66" borderId="0" applyNumberFormat="0" applyBorder="0" applyAlignment="0" applyProtection="0"/>
    <xf numFmtId="0" fontId="23" fillId="66" borderId="0" applyNumberFormat="0" applyBorder="0" applyAlignment="0" applyProtection="0"/>
    <xf numFmtId="0" fontId="43" fillId="66" borderId="0" applyNumberFormat="0" applyBorder="0" applyAlignment="0" applyProtection="0"/>
    <xf numFmtId="0" fontId="18" fillId="62" borderId="0" applyNumberFormat="0" applyBorder="0" applyAlignment="0" applyProtection="0"/>
    <xf numFmtId="0" fontId="18" fillId="71" borderId="0" applyNumberFormat="0" applyBorder="0" applyAlignment="0" applyProtection="0"/>
    <xf numFmtId="0" fontId="23" fillId="63" borderId="0" applyNumberFormat="0" applyBorder="0" applyAlignment="0" applyProtection="0"/>
    <xf numFmtId="0" fontId="23" fillId="53" borderId="0" applyNumberFormat="0" applyBorder="0" applyAlignment="0" applyProtection="0"/>
    <xf numFmtId="0" fontId="43" fillId="72" borderId="0" applyNumberFormat="0" applyBorder="0" applyAlignment="0" applyProtection="0"/>
    <xf numFmtId="0" fontId="23" fillId="73" borderId="0" applyNumberFormat="0" applyBorder="0" applyAlignment="0" applyProtection="0"/>
    <xf numFmtId="0" fontId="23" fillId="53" borderId="0" applyNumberFormat="0" applyBorder="0" applyAlignment="0" applyProtection="0"/>
    <xf numFmtId="0" fontId="23" fillId="53" borderId="0" applyNumberFormat="0" applyBorder="0" applyAlignment="0" applyProtection="0"/>
    <xf numFmtId="0" fontId="43" fillId="72" borderId="0" applyNumberFormat="0" applyBorder="0" applyAlignment="0" applyProtection="0"/>
    <xf numFmtId="0" fontId="18" fillId="74" borderId="0" applyNumberFormat="0" applyBorder="0" applyAlignment="0" applyProtection="0"/>
    <xf numFmtId="0" fontId="18" fillId="75" borderId="0" applyNumberFormat="0" applyBorder="0" applyAlignment="0" applyProtection="0"/>
    <xf numFmtId="0" fontId="23" fillId="59" borderId="0" applyNumberFormat="0" applyBorder="0" applyAlignment="0" applyProtection="0"/>
    <xf numFmtId="0" fontId="23" fillId="52" borderId="0" applyNumberFormat="0" applyBorder="0" applyAlignment="0" applyProtection="0"/>
    <xf numFmtId="0" fontId="43" fillId="52" borderId="0" applyNumberFormat="0" applyBorder="0" applyAlignment="0" applyProtection="0"/>
    <xf numFmtId="0" fontId="23" fillId="59" borderId="0" applyNumberFormat="0" applyBorder="0" applyAlignment="0" applyProtection="0"/>
    <xf numFmtId="0" fontId="23" fillId="52" borderId="0" applyNumberFormat="0" applyBorder="0" applyAlignment="0" applyProtection="0"/>
    <xf numFmtId="0" fontId="23" fillId="52" borderId="0" applyNumberFormat="0" applyBorder="0" applyAlignment="0" applyProtection="0"/>
    <xf numFmtId="0" fontId="43" fillId="52" borderId="0" applyNumberFormat="0" applyBorder="0" applyAlignment="0" applyProtection="0"/>
    <xf numFmtId="0" fontId="18" fillId="77" borderId="0" applyNumberFormat="0" applyBorder="0" applyAlignment="0" applyProtection="0"/>
    <xf numFmtId="0" fontId="18" fillId="78" borderId="0" applyNumberFormat="0" applyBorder="0" applyAlignment="0" applyProtection="0"/>
    <xf numFmtId="0" fontId="23" fillId="79" borderId="0" applyNumberFormat="0" applyBorder="0" applyAlignment="0" applyProtection="0"/>
    <xf numFmtId="0" fontId="23" fillId="76" borderId="0" applyNumberFormat="0" applyBorder="0" applyAlignment="0" applyProtection="0"/>
    <xf numFmtId="0" fontId="43" fillId="76" borderId="0" applyNumberFormat="0" applyBorder="0" applyAlignment="0" applyProtection="0"/>
    <xf numFmtId="0" fontId="23" fillId="80" borderId="0" applyNumberFormat="0" applyBorder="0" applyAlignment="0" applyProtection="0"/>
    <xf numFmtId="0" fontId="23" fillId="76" borderId="0" applyNumberFormat="0" applyBorder="0" applyAlignment="0" applyProtection="0"/>
    <xf numFmtId="0" fontId="23" fillId="76" borderId="0" applyNumberFormat="0" applyBorder="0" applyAlignment="0" applyProtection="0"/>
    <xf numFmtId="0" fontId="43" fillId="76" borderId="0" applyNumberFormat="0" applyBorder="0" applyAlignment="0" applyProtection="0"/>
    <xf numFmtId="0" fontId="19" fillId="0" borderId="0" applyNumberFormat="0" applyFont="0" applyFill="0" applyBorder="0" applyAlignment="0">
      <protection locked="0"/>
    </xf>
    <xf numFmtId="0" fontId="19" fillId="0" borderId="0" applyNumberFormat="0" applyFont="0" applyFill="0" applyBorder="0" applyAlignment="0">
      <protection locked="0"/>
    </xf>
    <xf numFmtId="172" fontId="41" fillId="0" borderId="0" applyFont="0" applyFill="0" applyBorder="0" applyAlignment="0" applyProtection="0"/>
    <xf numFmtId="173" fontId="41" fillId="0" borderId="0" applyFont="0" applyFill="0" applyBorder="0" applyAlignment="0" applyProtection="0"/>
    <xf numFmtId="167" fontId="41" fillId="0" borderId="0" applyFont="0" applyFill="0" applyBorder="0" applyAlignment="0" applyProtection="0"/>
    <xf numFmtId="168" fontId="41" fillId="0" borderId="0" applyFont="0" applyFill="0" applyBorder="0" applyAlignment="0" applyProtection="0"/>
    <xf numFmtId="0" fontId="24" fillId="40" borderId="0" applyNumberFormat="0" applyBorder="0" applyAlignment="0" applyProtection="0"/>
    <xf numFmtId="0" fontId="44" fillId="40" borderId="0" applyNumberFormat="0" applyBorder="0" applyAlignment="0" applyProtection="0"/>
    <xf numFmtId="0" fontId="45" fillId="77" borderId="0" applyNumberFormat="0" applyBorder="0" applyAlignment="0" applyProtection="0"/>
    <xf numFmtId="0" fontId="24" fillId="40" borderId="0" applyNumberFormat="0" applyBorder="0" applyAlignment="0" applyProtection="0"/>
    <xf numFmtId="0" fontId="24" fillId="40" borderId="0" applyNumberFormat="0" applyBorder="0" applyAlignment="0" applyProtection="0"/>
    <xf numFmtId="0" fontId="44" fillId="40" borderId="0" applyNumberFormat="0" applyBorder="0" applyAlignment="0" applyProtection="0"/>
    <xf numFmtId="0" fontId="19" fillId="46" borderId="0" applyNumberFormat="0" applyBorder="0" applyAlignment="0">
      <protection locked="0"/>
    </xf>
    <xf numFmtId="0" fontId="19" fillId="46" borderId="0" applyNumberFormat="0" applyBorder="0" applyAlignment="0">
      <protection locked="0"/>
    </xf>
    <xf numFmtId="4" fontId="46" fillId="0" borderId="11" applyFill="0">
      <alignment vertical="center"/>
      <protection locked="0"/>
    </xf>
    <xf numFmtId="0" fontId="47" fillId="0" borderId="0"/>
    <xf numFmtId="0" fontId="48" fillId="0" borderId="0" applyFill="0" applyBorder="0" applyAlignment="0"/>
    <xf numFmtId="0" fontId="48" fillId="0" borderId="0" applyFill="0" applyBorder="0" applyAlignment="0"/>
    <xf numFmtId="0" fontId="19" fillId="0" borderId="0" applyFill="0" applyBorder="0" applyAlignment="0"/>
    <xf numFmtId="0" fontId="19" fillId="0" borderId="0" applyFill="0" applyBorder="0" applyAlignment="0"/>
    <xf numFmtId="0" fontId="25" fillId="39" borderId="12" applyNumberFormat="0" applyAlignment="0" applyProtection="0"/>
    <xf numFmtId="0" fontId="49" fillId="39" borderId="12" applyNumberFormat="0" applyAlignment="0" applyProtection="0"/>
    <xf numFmtId="0" fontId="50" fillId="81" borderId="13" applyNumberFormat="0" applyAlignment="0" applyProtection="0"/>
    <xf numFmtId="0" fontId="25" fillId="39" borderId="12" applyNumberFormat="0" applyAlignment="0" applyProtection="0"/>
    <xf numFmtId="0" fontId="25" fillId="39" borderId="12" applyNumberFormat="0" applyAlignment="0" applyProtection="0"/>
    <xf numFmtId="0" fontId="49" fillId="39" borderId="12" applyNumberFormat="0" applyAlignment="0" applyProtection="0"/>
    <xf numFmtId="0" fontId="26" fillId="54" borderId="14" applyNumberFormat="0" applyAlignment="0" applyProtection="0"/>
    <xf numFmtId="0" fontId="51" fillId="54" borderId="14" applyNumberFormat="0" applyAlignment="0" applyProtection="0"/>
    <xf numFmtId="0" fontId="26" fillId="73" borderId="14" applyNumberFormat="0" applyAlignment="0" applyProtection="0"/>
    <xf numFmtId="0" fontId="26" fillId="54" borderId="14" applyNumberFormat="0" applyAlignment="0" applyProtection="0"/>
    <xf numFmtId="0" fontId="26" fillId="54" borderId="14" applyNumberFormat="0" applyAlignment="0" applyProtection="0"/>
    <xf numFmtId="0" fontId="51" fillId="54" borderId="14" applyNumberFormat="0" applyAlignment="0" applyProtection="0"/>
    <xf numFmtId="0" fontId="52" fillId="0" borderId="0" applyNumberFormat="0" applyFill="0" applyBorder="0" applyAlignment="0" applyProtection="0">
      <alignment vertical="top"/>
      <protection locked="0"/>
    </xf>
    <xf numFmtId="174" fontId="53" fillId="0" borderId="0"/>
    <xf numFmtId="174" fontId="53" fillId="0" borderId="0"/>
    <xf numFmtId="174" fontId="53" fillId="0" borderId="0"/>
    <xf numFmtId="174" fontId="53" fillId="0" borderId="0"/>
    <xf numFmtId="174" fontId="53" fillId="0" borderId="0"/>
    <xf numFmtId="174" fontId="53" fillId="0" borderId="0"/>
    <xf numFmtId="174" fontId="53" fillId="0" borderId="0"/>
    <xf numFmtId="174" fontId="53" fillId="0" borderId="0"/>
    <xf numFmtId="175"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54"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0" fontId="92" fillId="0" borderId="0" applyFont="0" applyFill="0" applyBorder="0" applyAlignment="0" applyProtection="0"/>
    <xf numFmtId="43" fontId="93" fillId="0" borderId="0" applyFont="0" applyFill="0" applyBorder="0" applyAlignment="0" applyProtection="0"/>
    <xf numFmtId="168" fontId="92" fillId="0" borderId="0" applyFont="0" applyFill="0" applyBorder="0" applyAlignment="0" applyProtection="0"/>
    <xf numFmtId="168" fontId="92" fillId="0" borderId="0" applyFont="0" applyFill="0" applyBorder="0" applyAlignment="0" applyProtection="0"/>
    <xf numFmtId="168" fontId="92" fillId="0" borderId="0" applyFont="0" applyFill="0" applyBorder="0" applyAlignment="0" applyProtection="0"/>
    <xf numFmtId="168" fontId="92"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 fontId="55"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 fontId="55" fillId="0" borderId="0" applyFont="0" applyFill="0" applyBorder="0" applyAlignment="0" applyProtection="0"/>
    <xf numFmtId="176"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 fontId="55"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5" fontId="19" fillId="0" borderId="0" applyFont="0" applyFill="0" applyBorder="0" applyAlignment="0" applyProtection="0"/>
    <xf numFmtId="17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5" fontId="19" fillId="0" borderId="0" applyFont="0" applyFill="0" applyBorder="0" applyAlignment="0" applyProtection="0"/>
    <xf numFmtId="17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3" fontId="55" fillId="0" borderId="0" applyFont="0" applyFill="0" applyBorder="0" applyAlignment="0" applyProtection="0"/>
    <xf numFmtId="3" fontId="57" fillId="0" borderId="0" applyFont="0" applyFill="0" applyBorder="0" applyAlignment="0" applyProtection="0"/>
    <xf numFmtId="0" fontId="58" fillId="0" borderId="0" applyNumberFormat="0" applyAlignment="0">
      <alignment horizontal="left"/>
    </xf>
    <xf numFmtId="177" fontId="55" fillId="0" borderId="0" applyFont="0" applyFill="0" applyBorder="0" applyAlignment="0" applyProtection="0"/>
    <xf numFmtId="171" fontId="19" fillId="0" borderId="0" applyFont="0" applyFill="0" applyBorder="0" applyAlignment="0" applyProtection="0"/>
    <xf numFmtId="0" fontId="55" fillId="0" borderId="0" applyFont="0" applyFill="0" applyBorder="0" applyAlignment="0" applyProtection="0"/>
    <xf numFmtId="0" fontId="57" fillId="0" borderId="0" applyFont="0" applyFill="0" applyBorder="0" applyAlignment="0" applyProtection="0"/>
    <xf numFmtId="0" fontId="37" fillId="82" borderId="0" applyNumberFormat="0" applyBorder="0" applyAlignment="0" applyProtection="0"/>
    <xf numFmtId="0" fontId="37" fillId="83" borderId="0" applyNumberFormat="0" applyBorder="0" applyAlignment="0" applyProtection="0"/>
    <xf numFmtId="0" fontId="37" fillId="84" borderId="0" applyNumberFormat="0" applyBorder="0" applyAlignment="0" applyProtection="0"/>
    <xf numFmtId="0" fontId="59" fillId="0" borderId="0" applyNumberFormat="0" applyAlignment="0">
      <alignment horizontal="left"/>
    </xf>
    <xf numFmtId="0" fontId="27" fillId="0" borderId="0" applyNumberFormat="0" applyFill="0" applyBorder="0" applyAlignment="0" applyProtection="0"/>
    <xf numFmtId="0" fontId="60" fillId="0" borderId="0" applyNumberFormat="0" applyFill="0" applyBorder="0" applyAlignment="0" applyProtection="0"/>
    <xf numFmtId="0" fontId="15"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60" fillId="0" borderId="0" applyNumberFormat="0" applyFill="0" applyBorder="0" applyAlignment="0" applyProtection="0"/>
    <xf numFmtId="4" fontId="61" fillId="0" borderId="0" applyFill="0" applyBorder="0">
      <protection locked="0"/>
    </xf>
    <xf numFmtId="2" fontId="55" fillId="0" borderId="0" applyFont="0" applyFill="0" applyBorder="0" applyAlignment="0" applyProtection="0"/>
    <xf numFmtId="2" fontId="57" fillId="0" borderId="0" applyFont="0" applyFill="0" applyBorder="0" applyAlignment="0" applyProtection="0"/>
    <xf numFmtId="0" fontId="28" fillId="42" borderId="0" applyNumberFormat="0" applyBorder="0" applyAlignment="0" applyProtection="0"/>
    <xf numFmtId="0" fontId="62" fillId="42" borderId="0" applyNumberFormat="0" applyBorder="0" applyAlignment="0" applyProtection="0"/>
    <xf numFmtId="0" fontId="18" fillId="68" borderId="0" applyNumberFormat="0" applyBorder="0" applyAlignment="0" applyProtection="0"/>
    <xf numFmtId="0" fontId="28" fillId="42" borderId="0" applyNumberFormat="0" applyBorder="0" applyAlignment="0" applyProtection="0"/>
    <xf numFmtId="0" fontId="28" fillId="42" borderId="0" applyNumberFormat="0" applyBorder="0" applyAlignment="0" applyProtection="0"/>
    <xf numFmtId="0" fontId="62" fillId="42" borderId="0" applyNumberFormat="0" applyBorder="0" applyAlignment="0" applyProtection="0"/>
    <xf numFmtId="38" fontId="20" fillId="85" borderId="0" applyNumberFormat="0" applyBorder="0" applyAlignment="0" applyProtection="0"/>
    <xf numFmtId="38" fontId="20" fillId="85" borderId="0" applyNumberFormat="0" applyBorder="0" applyAlignment="0" applyProtection="0"/>
    <xf numFmtId="0" fontId="63" fillId="0" borderId="15" applyNumberFormat="0" applyAlignment="0" applyProtection="0">
      <alignment horizontal="left" vertical="center"/>
    </xf>
    <xf numFmtId="0" fontId="63" fillId="0" borderId="16">
      <alignment horizontal="left" vertical="center"/>
    </xf>
    <xf numFmtId="0" fontId="29" fillId="0" borderId="17"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64" fillId="0" borderId="18"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0" fillId="0" borderId="19"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65" fillId="0" borderId="2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1" fillId="0" borderId="21" applyNumberFormat="0" applyFill="0" applyAlignment="0" applyProtection="0"/>
    <xf numFmtId="0" fontId="66" fillId="0" borderId="22" applyNumberFormat="0" applyFill="0" applyAlignment="0" applyProtection="0"/>
    <xf numFmtId="0" fontId="66" fillId="0" borderId="23"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66" fillId="0" borderId="22" applyNumberFormat="0" applyFill="0" applyAlignment="0" applyProtection="0"/>
    <xf numFmtId="0" fontId="31" fillId="0" borderId="0" applyNumberFormat="0" applyFill="0" applyBorder="0" applyAlignment="0" applyProtection="0"/>
    <xf numFmtId="0" fontId="66" fillId="0" borderId="0" applyNumberFormat="0" applyFill="0" applyBorder="0" applyAlignment="0" applyProtection="0"/>
    <xf numFmtId="0" fontId="5"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66" fillId="0" borderId="0" applyNumberFormat="0" applyFill="0" applyBorder="0" applyAlignment="0" applyProtection="0"/>
    <xf numFmtId="0" fontId="67" fillId="0" borderId="0" applyNumberFormat="0" applyFill="0" applyBorder="0" applyAlignment="0" applyProtection="0">
      <alignment vertical="top"/>
      <protection locked="0"/>
    </xf>
    <xf numFmtId="0" fontId="94" fillId="0" borderId="0" applyNumberFormat="0" applyFill="0" applyBorder="0" applyAlignment="0" applyProtection="0"/>
    <xf numFmtId="0" fontId="52" fillId="0" borderId="0" applyNumberFormat="0" applyFill="0" applyBorder="0" applyAlignment="0" applyProtection="0">
      <alignment vertical="top"/>
      <protection locked="0"/>
    </xf>
    <xf numFmtId="10" fontId="20" fillId="86" borderId="10" applyNumberFormat="0" applyBorder="0" applyAlignment="0" applyProtection="0"/>
    <xf numFmtId="10" fontId="20" fillId="86" borderId="10" applyNumberFormat="0" applyBorder="0" applyAlignment="0" applyProtection="0"/>
    <xf numFmtId="0" fontId="68" fillId="41" borderId="12" applyNumberFormat="0" applyAlignment="0" applyProtection="0"/>
    <xf numFmtId="0" fontId="68" fillId="41" borderId="12" applyNumberFormat="0" applyAlignment="0" applyProtection="0"/>
    <xf numFmtId="0" fontId="68" fillId="41" borderId="12" applyNumberFormat="0" applyAlignment="0" applyProtection="0"/>
    <xf numFmtId="0" fontId="68" fillId="41" borderId="12" applyNumberFormat="0" applyAlignment="0" applyProtection="0"/>
    <xf numFmtId="0" fontId="68" fillId="41" borderId="12" applyNumberFormat="0" applyAlignment="0" applyProtection="0"/>
    <xf numFmtId="0" fontId="68" fillId="41" borderId="12" applyNumberFormat="0" applyAlignment="0" applyProtection="0"/>
    <xf numFmtId="0" fontId="68" fillId="41" borderId="12" applyNumberFormat="0" applyAlignment="0" applyProtection="0"/>
    <xf numFmtId="0" fontId="68" fillId="41" borderId="12" applyNumberFormat="0" applyAlignment="0" applyProtection="0"/>
    <xf numFmtId="0" fontId="68" fillId="41" borderId="12" applyNumberFormat="0" applyAlignment="0" applyProtection="0"/>
    <xf numFmtId="0" fontId="68" fillId="41" borderId="12" applyNumberFormat="0" applyAlignment="0" applyProtection="0"/>
    <xf numFmtId="0" fontId="32" fillId="41" borderId="12" applyNumberFormat="0" applyAlignment="0" applyProtection="0"/>
    <xf numFmtId="0" fontId="68" fillId="41" borderId="12" applyNumberFormat="0" applyAlignment="0" applyProtection="0"/>
    <xf numFmtId="0" fontId="69" fillId="78" borderId="13" applyNumberFormat="0" applyAlignment="0" applyProtection="0"/>
    <xf numFmtId="0" fontId="68" fillId="41" borderId="12" applyNumberFormat="0" applyAlignment="0" applyProtection="0"/>
    <xf numFmtId="0" fontId="68" fillId="41" borderId="12" applyNumberFormat="0" applyAlignment="0" applyProtection="0"/>
    <xf numFmtId="0" fontId="32" fillId="41" borderId="12" applyNumberFormat="0" applyAlignment="0" applyProtection="0"/>
    <xf numFmtId="0" fontId="68" fillId="41" borderId="12" applyNumberFormat="0" applyAlignment="0" applyProtection="0"/>
    <xf numFmtId="0" fontId="32" fillId="41" borderId="12" applyNumberFormat="0" applyAlignment="0" applyProtection="0"/>
    <xf numFmtId="0" fontId="68" fillId="41" borderId="12" applyNumberFormat="0" applyAlignment="0" applyProtection="0"/>
    <xf numFmtId="0" fontId="68" fillId="41" borderId="12" applyNumberFormat="0" applyAlignment="0" applyProtection="0"/>
    <xf numFmtId="0" fontId="68" fillId="41" borderId="12" applyNumberFormat="0" applyAlignment="0" applyProtection="0"/>
    <xf numFmtId="0" fontId="68" fillId="41" borderId="12" applyNumberFormat="0" applyAlignment="0" applyProtection="0"/>
    <xf numFmtId="0" fontId="68" fillId="41" borderId="12" applyNumberFormat="0" applyAlignment="0" applyProtection="0"/>
    <xf numFmtId="0" fontId="68" fillId="41" borderId="12" applyNumberFormat="0" applyAlignment="0" applyProtection="0"/>
    <xf numFmtId="178" fontId="70" fillId="0" borderId="24" applyNumberFormat="0" applyFill="0" applyBorder="0">
      <alignment horizontal="left" vertical="center"/>
    </xf>
    <xf numFmtId="0" fontId="33" fillId="0" borderId="25" applyNumberFormat="0" applyFill="0" applyAlignment="0" applyProtection="0"/>
    <xf numFmtId="0" fontId="71" fillId="0" borderId="25" applyNumberFormat="0" applyFill="0" applyAlignment="0" applyProtection="0"/>
    <xf numFmtId="0" fontId="28" fillId="0" borderId="26" applyNumberFormat="0" applyFill="0" applyAlignment="0" applyProtection="0"/>
    <xf numFmtId="0" fontId="33" fillId="0" borderId="25" applyNumberFormat="0" applyFill="0" applyAlignment="0" applyProtection="0"/>
    <xf numFmtId="0" fontId="33" fillId="0" borderId="25" applyNumberFormat="0" applyFill="0" applyAlignment="0" applyProtection="0"/>
    <xf numFmtId="0" fontId="71" fillId="0" borderId="25" applyNumberFormat="0" applyFill="0" applyAlignment="0" applyProtection="0"/>
    <xf numFmtId="178" fontId="72" fillId="0" borderId="0"/>
    <xf numFmtId="171" fontId="22" fillId="0" borderId="27">
      <alignment horizontal="right"/>
    </xf>
    <xf numFmtId="179" fontId="73" fillId="0" borderId="0" applyNumberFormat="0" applyFont="0" applyBorder="0" applyAlignment="0"/>
    <xf numFmtId="0" fontId="34" fillId="49" borderId="0" applyNumberFormat="0" applyBorder="0" applyAlignment="0" applyProtection="0"/>
    <xf numFmtId="0" fontId="74" fillId="49" borderId="0" applyNumberFormat="0" applyBorder="0" applyAlignment="0" applyProtection="0"/>
    <xf numFmtId="0" fontId="28" fillId="78"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74" fillId="49" borderId="0" applyNumberFormat="0" applyBorder="0" applyAlignment="0" applyProtection="0"/>
    <xf numFmtId="37" fontId="75" fillId="0" borderId="0"/>
    <xf numFmtId="167" fontId="19" fillId="0" borderId="0"/>
    <xf numFmtId="167" fontId="19" fillId="0" borderId="0"/>
    <xf numFmtId="167" fontId="19" fillId="0" borderId="0"/>
    <xf numFmtId="167" fontId="19" fillId="0" borderId="0"/>
    <xf numFmtId="178" fontId="76" fillId="0" borderId="0"/>
    <xf numFmtId="0" fontId="21" fillId="0" borderId="0"/>
    <xf numFmtId="0" fontId="1"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 fillId="0" borderId="0"/>
    <xf numFmtId="0" fontId="1" fillId="0" borderId="0"/>
    <xf numFmtId="0" fontId="1" fillId="0" borderId="0"/>
    <xf numFmtId="0" fontId="1"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55" fillId="0" borderId="0" applyBorder="0"/>
    <xf numFmtId="0" fontId="19" fillId="0" borderId="0"/>
    <xf numFmtId="0" fontId="19" fillId="0" borderId="0"/>
    <xf numFmtId="0" fontId="19" fillId="0" borderId="0"/>
    <xf numFmtId="0" fontId="92" fillId="0" borderId="0"/>
    <xf numFmtId="0" fontId="19" fillId="0" borderId="0"/>
    <xf numFmtId="0" fontId="9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20" fillId="0" borderId="0"/>
    <xf numFmtId="0" fontId="19" fillId="0" borderId="0"/>
    <xf numFmtId="0" fontId="19" fillId="0" borderId="0"/>
    <xf numFmtId="0" fontId="19" fillId="0" borderId="0"/>
    <xf numFmtId="0" fontId="20" fillId="0" borderId="0"/>
    <xf numFmtId="0" fontId="20" fillId="0" borderId="0"/>
    <xf numFmtId="0" fontId="19" fillId="0" borderId="0"/>
    <xf numFmtId="0" fontId="18" fillId="0" borderId="0"/>
    <xf numFmtId="0" fontId="19" fillId="0" borderId="0"/>
    <xf numFmtId="0" fontId="21" fillId="0" borderId="0"/>
    <xf numFmtId="0" fontId="19" fillId="0" borderId="0"/>
    <xf numFmtId="0" fontId="19"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xf numFmtId="0" fontId="19" fillId="0" borderId="0"/>
    <xf numFmtId="0" fontId="92" fillId="0" borderId="0"/>
    <xf numFmtId="0" fontId="1" fillId="0" borderId="0"/>
    <xf numFmtId="0" fontId="1" fillId="0" borderId="0"/>
    <xf numFmtId="0" fontId="1" fillId="0" borderId="0"/>
    <xf numFmtId="0" fontId="1" fillId="0" borderId="0"/>
    <xf numFmtId="0" fontId="20" fillId="0" borderId="0"/>
    <xf numFmtId="0" fontId="19" fillId="0" borderId="0"/>
    <xf numFmtId="0" fontId="92" fillId="0" borderId="0"/>
    <xf numFmtId="0" fontId="92" fillId="0" borderId="0"/>
    <xf numFmtId="0" fontId="19" fillId="0" borderId="0"/>
    <xf numFmtId="0" fontId="1" fillId="0" borderId="0"/>
    <xf numFmtId="0" fontId="1" fillId="0" borderId="0"/>
    <xf numFmtId="0" fontId="1" fillId="0" borderId="0"/>
    <xf numFmtId="0" fontId="1" fillId="0" borderId="0"/>
    <xf numFmtId="0" fontId="21" fillId="0" borderId="0"/>
    <xf numFmtId="0" fontId="2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55" fillId="0" borderId="0" applyBorder="0"/>
    <xf numFmtId="0" fontId="19" fillId="0" borderId="0"/>
    <xf numFmtId="0" fontId="55" fillId="0" borderId="0" applyBorder="0"/>
    <xf numFmtId="0" fontId="55" fillId="0" borderId="0" applyBorder="0"/>
    <xf numFmtId="0" fontId="19" fillId="0" borderId="0"/>
    <xf numFmtId="0" fontId="20" fillId="87" borderId="0"/>
    <xf numFmtId="0" fontId="19"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19" fillId="0" borderId="0"/>
    <xf numFmtId="0" fontId="21" fillId="0" borderId="0"/>
    <xf numFmtId="0" fontId="2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3" fillId="0" borderId="0"/>
    <xf numFmtId="0" fontId="19" fillId="0" borderId="0"/>
    <xf numFmtId="0" fontId="19" fillId="0" borderId="0"/>
    <xf numFmtId="0" fontId="19"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19" fillId="0" borderId="0"/>
    <xf numFmtId="0" fontId="19" fillId="0" borderId="0"/>
    <xf numFmtId="0" fontId="1" fillId="0" borderId="0"/>
    <xf numFmtId="0" fontId="1" fillId="0" borderId="0"/>
    <xf numFmtId="0" fontId="1" fillId="0" borderId="0"/>
    <xf numFmtId="0" fontId="1" fillId="0" borderId="0"/>
    <xf numFmtId="0" fontId="19" fillId="0" borderId="0"/>
    <xf numFmtId="0" fontId="95" fillId="0" borderId="0"/>
    <xf numFmtId="0" fontId="19" fillId="0" borderId="0"/>
    <xf numFmtId="0" fontId="19" fillId="0" borderId="0"/>
    <xf numFmtId="0" fontId="19" fillId="0" borderId="0"/>
    <xf numFmtId="0" fontId="19" fillId="0" borderId="0"/>
    <xf numFmtId="0" fontId="19" fillId="0" borderId="0"/>
    <xf numFmtId="0" fontId="21" fillId="0" borderId="0"/>
    <xf numFmtId="0" fontId="96" fillId="0" borderId="0"/>
    <xf numFmtId="0" fontId="19" fillId="0" borderId="0"/>
    <xf numFmtId="0" fontId="19" fillId="0" borderId="0"/>
    <xf numFmtId="0" fontId="19" fillId="0" borderId="0"/>
    <xf numFmtId="0" fontId="19" fillId="0" borderId="0"/>
    <xf numFmtId="0" fontId="21" fillId="0" borderId="0"/>
    <xf numFmtId="0" fontId="19" fillId="0" borderId="0"/>
    <xf numFmtId="0" fontId="19" fillId="0" borderId="0"/>
    <xf numFmtId="0" fontId="19" fillId="0" borderId="0"/>
    <xf numFmtId="0" fontId="21" fillId="43" borderId="28" applyNumberFormat="0" applyFont="0" applyAlignment="0" applyProtection="0"/>
    <xf numFmtId="0" fontId="19" fillId="43" borderId="28" applyNumberFormat="0" applyFont="0" applyAlignment="0" applyProtection="0"/>
    <xf numFmtId="0" fontId="19" fillId="43" borderId="28" applyNumberFormat="0" applyFont="0" applyAlignment="0" applyProtection="0"/>
    <xf numFmtId="0" fontId="1" fillId="8" borderId="8" applyNumberFormat="0" applyFont="0" applyAlignment="0" applyProtection="0"/>
    <xf numFmtId="0" fontId="19" fillId="43" borderId="28" applyNumberFormat="0" applyFont="0" applyAlignment="0" applyProtection="0"/>
    <xf numFmtId="0" fontId="19" fillId="43" borderId="28" applyNumberFormat="0" applyFont="0" applyAlignment="0" applyProtection="0"/>
    <xf numFmtId="0" fontId="20" fillId="77" borderId="13" applyNumberFormat="0" applyFont="0" applyAlignment="0" applyProtection="0"/>
    <xf numFmtId="0" fontId="19" fillId="43" borderId="28" applyNumberFormat="0" applyFont="0" applyAlignment="0" applyProtection="0"/>
    <xf numFmtId="0" fontId="19" fillId="43" borderId="28" applyNumberFormat="0" applyFont="0" applyAlignment="0" applyProtection="0"/>
    <xf numFmtId="0" fontId="1" fillId="8" borderId="8" applyNumberFormat="0" applyFont="0" applyAlignment="0" applyProtection="0"/>
    <xf numFmtId="0" fontId="19" fillId="43" borderId="29" applyNumberFormat="0" applyFont="0" applyAlignment="0" applyProtection="0"/>
    <xf numFmtId="0" fontId="35" fillId="39" borderId="30" applyNumberFormat="0" applyAlignment="0" applyProtection="0"/>
    <xf numFmtId="0" fontId="77" fillId="39" borderId="30" applyNumberFormat="0" applyAlignment="0" applyProtection="0"/>
    <xf numFmtId="0" fontId="35" fillId="81" borderId="30" applyNumberFormat="0" applyAlignment="0" applyProtection="0"/>
    <xf numFmtId="0" fontId="35" fillId="39" borderId="30" applyNumberFormat="0" applyAlignment="0" applyProtection="0"/>
    <xf numFmtId="0" fontId="35" fillId="39" borderId="30" applyNumberFormat="0" applyAlignment="0" applyProtection="0"/>
    <xf numFmtId="0" fontId="77" fillId="39" borderId="30" applyNumberFormat="0" applyAlignment="0" applyProtection="0"/>
    <xf numFmtId="180" fontId="78" fillId="0" borderId="0">
      <protection hidden="1"/>
    </xf>
    <xf numFmtId="10" fontId="19" fillId="0" borderId="0" applyFont="0" applyFill="0" applyBorder="0" applyAlignment="0" applyProtection="0"/>
    <xf numFmtId="10" fontId="19" fillId="0" borderId="0" applyFont="0" applyFill="0" applyBorder="0" applyAlignment="0" applyProtection="0"/>
    <xf numFmtId="10" fontId="19" fillId="0" borderId="0" applyFont="0" applyFill="0" applyBorder="0" applyAlignment="0" applyProtection="0"/>
    <xf numFmtId="10" fontId="19"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0" fontId="55"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0" fontId="55" fillId="0" borderId="0" applyFont="0" applyFill="0" applyBorder="0" applyAlignment="0" applyProtection="0"/>
    <xf numFmtId="10" fontId="55" fillId="0" borderId="0" applyFont="0" applyFill="0" applyBorder="0" applyAlignment="0" applyProtection="0"/>
    <xf numFmtId="10" fontId="55" fillId="0" borderId="0" applyFont="0" applyFill="0" applyBorder="0" applyAlignment="0" applyProtection="0"/>
    <xf numFmtId="10" fontId="55" fillId="0" borderId="0" applyFont="0" applyFill="0" applyBorder="0" applyAlignment="0" applyProtection="0"/>
    <xf numFmtId="10" fontId="55" fillId="0" borderId="0" applyFont="0" applyFill="0" applyBorder="0" applyAlignment="0" applyProtection="0"/>
    <xf numFmtId="10" fontId="55" fillId="0" borderId="0" applyFont="0" applyFill="0" applyBorder="0" applyAlignment="0" applyProtection="0"/>
    <xf numFmtId="10" fontId="55" fillId="0" borderId="0" applyFont="0" applyFill="0" applyBorder="0" applyAlignment="0" applyProtection="0"/>
    <xf numFmtId="9" fontId="19" fillId="0" borderId="0" applyFont="0" applyFill="0" applyBorder="0" applyAlignment="0" applyProtection="0"/>
    <xf numFmtId="9" fontId="56" fillId="0" borderId="0" applyFont="0" applyFill="0" applyBorder="0" applyAlignment="0" applyProtection="0"/>
    <xf numFmtId="9" fontId="19" fillId="0" borderId="0" applyFont="0" applyFill="0" applyBorder="0" applyAlignment="0" applyProtection="0"/>
    <xf numFmtId="10" fontId="55" fillId="0" borderId="0" applyFont="0" applyFill="0" applyBorder="0" applyAlignment="0" applyProtection="0"/>
    <xf numFmtId="10" fontId="55" fillId="0" borderId="0" applyFont="0" applyFill="0" applyBorder="0" applyAlignment="0" applyProtection="0"/>
    <xf numFmtId="9" fontId="92" fillId="0" borderId="0" applyFont="0" applyFill="0" applyBorder="0" applyAlignment="0" applyProtection="0"/>
    <xf numFmtId="9" fontId="92" fillId="0" borderId="0" applyFont="0" applyFill="0" applyBorder="0" applyAlignment="0" applyProtection="0"/>
    <xf numFmtId="9" fontId="92" fillId="0" borderId="0" applyFont="0" applyFill="0" applyBorder="0" applyAlignment="0" applyProtection="0"/>
    <xf numFmtId="9" fontId="92" fillId="0" borderId="0" applyFont="0" applyFill="0" applyBorder="0" applyAlignment="0" applyProtection="0"/>
    <xf numFmtId="9" fontId="92"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9"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81" fontId="78" fillId="0" borderId="0"/>
    <xf numFmtId="169" fontId="78" fillId="0" borderId="0"/>
    <xf numFmtId="182" fontId="78" fillId="0" borderId="0"/>
    <xf numFmtId="183" fontId="78" fillId="0" borderId="0"/>
    <xf numFmtId="184" fontId="79" fillId="0" borderId="0" applyNumberFormat="0" applyFill="0" applyBorder="0" applyAlignment="0" applyProtection="0">
      <alignment horizontal="left"/>
    </xf>
    <xf numFmtId="14" fontId="79" fillId="0" borderId="0" applyNumberFormat="0" applyFill="0" applyBorder="0" applyAlignment="0" applyProtection="0">
      <alignment horizontal="left"/>
    </xf>
    <xf numFmtId="4" fontId="20" fillId="49" borderId="13" applyNumberFormat="0" applyProtection="0">
      <alignment vertical="center"/>
    </xf>
    <xf numFmtId="4" fontId="20" fillId="49" borderId="13" applyNumberFormat="0" applyProtection="0">
      <alignment vertical="center"/>
    </xf>
    <xf numFmtId="4" fontId="20" fillId="88" borderId="13" applyNumberFormat="0" applyProtection="0">
      <alignment horizontal="left" vertical="center" indent="1"/>
    </xf>
    <xf numFmtId="0" fontId="80" fillId="49" borderId="31" applyNumberFormat="0" applyProtection="0">
      <alignment horizontal="left" vertical="top" indent="1"/>
    </xf>
    <xf numFmtId="4" fontId="20" fillId="52" borderId="13" applyNumberFormat="0" applyProtection="0">
      <alignment horizontal="left" vertical="center" indent="1"/>
    </xf>
    <xf numFmtId="4" fontId="20" fillId="40" borderId="13" applyNumberFormat="0" applyProtection="0">
      <alignment horizontal="right" vertical="center"/>
    </xf>
    <xf numFmtId="4" fontId="20" fillId="89" borderId="13" applyNumberFormat="0" applyProtection="0">
      <alignment horizontal="right" vertical="center"/>
    </xf>
    <xf numFmtId="4" fontId="20" fillId="61" borderId="32" applyNumberFormat="0" applyProtection="0">
      <alignment horizontal="right" vertical="center"/>
    </xf>
    <xf numFmtId="4" fontId="20" fillId="50" borderId="13" applyNumberFormat="0" applyProtection="0">
      <alignment horizontal="right" vertical="center"/>
    </xf>
    <xf numFmtId="4" fontId="20" fillId="55" borderId="13" applyNumberFormat="0" applyProtection="0">
      <alignment horizontal="right" vertical="center"/>
    </xf>
    <xf numFmtId="4" fontId="20" fillId="76" borderId="13" applyNumberFormat="0" applyProtection="0">
      <alignment horizontal="right" vertical="center"/>
    </xf>
    <xf numFmtId="4" fontId="20" fillId="66" borderId="13" applyNumberFormat="0" applyProtection="0">
      <alignment horizontal="right" vertical="center"/>
    </xf>
    <xf numFmtId="4" fontId="20" fillId="90" borderId="13" applyNumberFormat="0" applyProtection="0">
      <alignment horizontal="right" vertical="center"/>
    </xf>
    <xf numFmtId="4" fontId="20" fillId="48" borderId="13" applyNumberFormat="0" applyProtection="0">
      <alignment horizontal="right" vertical="center"/>
    </xf>
    <xf numFmtId="4" fontId="20" fillId="91" borderId="32" applyNumberFormat="0" applyProtection="0">
      <alignment horizontal="left" vertical="center" indent="1"/>
    </xf>
    <xf numFmtId="4" fontId="19" fillId="72" borderId="32" applyNumberFormat="0" applyProtection="0">
      <alignment horizontal="left" vertical="center" indent="1"/>
    </xf>
    <xf numFmtId="4" fontId="19" fillId="72" borderId="32" applyNumberFormat="0" applyProtection="0">
      <alignment horizontal="left" vertical="center" indent="1"/>
    </xf>
    <xf numFmtId="4" fontId="20" fillId="92" borderId="13" applyNumberFormat="0" applyProtection="0">
      <alignment horizontal="right" vertical="center"/>
    </xf>
    <xf numFmtId="4" fontId="20" fillId="93" borderId="32" applyNumberFormat="0" applyProtection="0">
      <alignment horizontal="left" vertical="center" indent="1"/>
    </xf>
    <xf numFmtId="4" fontId="20" fillId="92" borderId="32" applyNumberFormat="0" applyProtection="0">
      <alignment horizontal="left" vertical="center" indent="1"/>
    </xf>
    <xf numFmtId="0" fontId="20" fillId="39" borderId="13" applyNumberFormat="0" applyProtection="0">
      <alignment horizontal="left" vertical="center" indent="1"/>
    </xf>
    <xf numFmtId="0" fontId="20" fillId="72" borderId="31" applyNumberFormat="0" applyProtection="0">
      <alignment horizontal="left" vertical="top" indent="1"/>
    </xf>
    <xf numFmtId="0" fontId="20" fillId="94" borderId="13" applyNumberFormat="0" applyProtection="0">
      <alignment horizontal="left" vertical="center" indent="1"/>
    </xf>
    <xf numFmtId="0" fontId="20" fillId="92" borderId="31" applyNumberFormat="0" applyProtection="0">
      <alignment horizontal="left" vertical="top" indent="1"/>
    </xf>
    <xf numFmtId="0" fontId="20" fillId="46" borderId="13" applyNumberFormat="0" applyProtection="0">
      <alignment horizontal="left" vertical="center" indent="1"/>
    </xf>
    <xf numFmtId="0" fontId="20" fillId="46" borderId="31" applyNumberFormat="0" applyProtection="0">
      <alignment horizontal="left" vertical="top" indent="1"/>
    </xf>
    <xf numFmtId="0" fontId="20" fillId="93" borderId="13" applyNumberFormat="0" applyProtection="0">
      <alignment horizontal="left" vertical="center" indent="1"/>
    </xf>
    <xf numFmtId="0" fontId="20" fillId="93" borderId="31" applyNumberFormat="0" applyProtection="0">
      <alignment horizontal="left" vertical="top" indent="1"/>
    </xf>
    <xf numFmtId="0" fontId="20" fillId="95" borderId="33" applyNumberFormat="0">
      <protection locked="0"/>
    </xf>
    <xf numFmtId="0" fontId="81" fillId="72" borderId="34" applyBorder="0"/>
    <xf numFmtId="4" fontId="82" fillId="43" borderId="31" applyNumberFormat="0" applyProtection="0">
      <alignment vertical="center"/>
    </xf>
    <xf numFmtId="4" fontId="20" fillId="43" borderId="10" applyNumberFormat="0" applyProtection="0">
      <alignment vertical="center"/>
    </xf>
    <xf numFmtId="4" fontId="82" fillId="39" borderId="31" applyNumberFormat="0" applyProtection="0">
      <alignment horizontal="left" vertical="center" indent="1"/>
    </xf>
    <xf numFmtId="0" fontId="82" fillId="43" borderId="31" applyNumberFormat="0" applyProtection="0">
      <alignment horizontal="left" vertical="top" indent="1"/>
    </xf>
    <xf numFmtId="4" fontId="20" fillId="0" borderId="13" applyNumberFormat="0" applyProtection="0">
      <alignment horizontal="right" vertical="center"/>
    </xf>
    <xf numFmtId="4" fontId="20" fillId="95" borderId="13" applyNumberFormat="0" applyProtection="0">
      <alignment horizontal="right" vertical="center"/>
    </xf>
    <xf numFmtId="4" fontId="20" fillId="52" borderId="13" applyNumberFormat="0" applyProtection="0">
      <alignment horizontal="left" vertical="center" indent="1"/>
    </xf>
    <xf numFmtId="0" fontId="82" fillId="92" borderId="31" applyNumberFormat="0" applyProtection="0">
      <alignment horizontal="left" vertical="top" indent="1"/>
    </xf>
    <xf numFmtId="4" fontId="83" fillId="96" borderId="32" applyNumberFormat="0" applyProtection="0">
      <alignment horizontal="left" vertical="center" indent="1"/>
    </xf>
    <xf numFmtId="0" fontId="20" fillId="97" borderId="10"/>
    <xf numFmtId="4" fontId="84" fillId="95" borderId="13" applyNumberFormat="0" applyProtection="0">
      <alignment horizontal="right" vertical="center"/>
    </xf>
    <xf numFmtId="0" fontId="85" fillId="0" borderId="0" applyNumberFormat="0" applyFill="0" applyBorder="0" applyAlignment="0" applyProtection="0"/>
    <xf numFmtId="0" fontId="86" fillId="0" borderId="10">
      <alignment horizontal="center"/>
    </xf>
    <xf numFmtId="0" fontId="19" fillId="0" borderId="0" applyNumberFormat="0" applyFill="0" applyBorder="0" applyAlignment="0" applyProtection="0"/>
    <xf numFmtId="0" fontId="86" fillId="0" borderId="0">
      <alignment horizontal="center" vertical="center"/>
    </xf>
    <xf numFmtId="0" fontId="87" fillId="98" borderId="0" applyNumberFormat="0" applyFill="0">
      <alignment horizontal="left" vertical="center"/>
    </xf>
    <xf numFmtId="40" fontId="88" fillId="0" borderId="0" applyBorder="0">
      <alignment horizontal="right"/>
    </xf>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0" fontId="19" fillId="0" borderId="0"/>
    <xf numFmtId="0" fontId="19" fillId="0" borderId="0"/>
    <xf numFmtId="0" fontId="19" fillId="0" borderId="0"/>
    <xf numFmtId="0" fontId="19" fillId="0" borderId="0"/>
    <xf numFmtId="0" fontId="36" fillId="0" borderId="0" applyNumberFormat="0" applyFill="0" applyBorder="0" applyAlignment="0" applyProtection="0"/>
    <xf numFmtId="0" fontId="85"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85" fillId="0" borderId="0" applyNumberFormat="0" applyFill="0" applyBorder="0" applyAlignment="0" applyProtection="0"/>
    <xf numFmtId="0" fontId="37" fillId="0" borderId="35" applyNumberFormat="0" applyFill="0" applyAlignment="0" applyProtection="0"/>
    <xf numFmtId="0" fontId="55" fillId="0" borderId="36" applyNumberFormat="0" applyFont="0" applyFill="0" applyAlignment="0" applyProtection="0"/>
    <xf numFmtId="0" fontId="37" fillId="0" borderId="37" applyNumberFormat="0" applyFill="0" applyAlignment="0" applyProtection="0"/>
    <xf numFmtId="0" fontId="55" fillId="0" borderId="36" applyNumberFormat="0" applyFont="0" applyFill="0" applyAlignment="0" applyProtection="0"/>
    <xf numFmtId="0" fontId="55" fillId="0" borderId="36" applyNumberFormat="0" applyFont="0" applyFill="0" applyAlignment="0" applyProtection="0"/>
    <xf numFmtId="185" fontId="78" fillId="0" borderId="32">
      <protection locked="0"/>
    </xf>
    <xf numFmtId="182" fontId="78" fillId="0" borderId="32">
      <protection locked="0"/>
    </xf>
    <xf numFmtId="49" fontId="89" fillId="0" borderId="10">
      <alignment vertical="top"/>
      <protection locked="0"/>
    </xf>
    <xf numFmtId="186" fontId="78" fillId="0" borderId="32">
      <protection locked="0"/>
    </xf>
    <xf numFmtId="187" fontId="78" fillId="0" borderId="32">
      <protection locked="0"/>
    </xf>
    <xf numFmtId="49" fontId="89" fillId="0" borderId="32" applyFill="0" applyAlignment="0">
      <alignment horizontal="left"/>
      <protection locked="0"/>
    </xf>
    <xf numFmtId="0" fontId="38" fillId="0" borderId="0" applyNumberFormat="0" applyFill="0" applyBorder="0" applyAlignment="0" applyProtection="0"/>
    <xf numFmtId="0" fontId="90" fillId="0" borderId="0" applyNumberFormat="0" applyFill="0" applyBorder="0" applyAlignment="0" applyProtection="0"/>
    <xf numFmtId="0" fontId="9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90" fillId="0" borderId="0" applyNumberFormat="0" applyFill="0" applyBorder="0" applyAlignment="0" applyProtection="0"/>
  </cellStyleXfs>
  <cellXfs count="315">
    <xf numFmtId="0" fontId="0" fillId="0" borderId="0" xfId="0"/>
    <xf numFmtId="0" fontId="0" fillId="34" borderId="0" xfId="0" applyFill="1"/>
    <xf numFmtId="0" fontId="0" fillId="35" borderId="0" xfId="0" applyFill="1"/>
    <xf numFmtId="49" fontId="0" fillId="0" borderId="0" xfId="0" applyNumberFormat="1"/>
    <xf numFmtId="0" fontId="98" fillId="0" borderId="0" xfId="0" applyFont="1"/>
    <xf numFmtId="0" fontId="98" fillId="0" borderId="0" xfId="0" applyFont="1" applyAlignment="1">
      <alignment horizontal="left" vertical="center"/>
    </xf>
    <xf numFmtId="0" fontId="0" fillId="0" borderId="10" xfId="0" applyBorder="1" applyAlignment="1">
      <alignment horizontal="center"/>
    </xf>
    <xf numFmtId="0" fontId="0" fillId="37" borderId="0" xfId="0" applyFill="1"/>
    <xf numFmtId="49" fontId="0" fillId="0" borderId="10" xfId="0" applyNumberFormat="1" applyBorder="1" applyAlignment="1">
      <alignment horizontal="center"/>
    </xf>
    <xf numFmtId="0" fontId="16" fillId="100" borderId="10" xfId="0" applyFont="1" applyFill="1" applyBorder="1" applyAlignment="1">
      <alignment horizontal="center" vertical="center" wrapText="1"/>
    </xf>
    <xf numFmtId="0" fontId="102" fillId="0" borderId="0" xfId="0" applyFont="1"/>
    <xf numFmtId="164" fontId="0" fillId="0" borderId="0" xfId="0" applyNumberFormat="1"/>
    <xf numFmtId="0" fontId="16" fillId="37" borderId="0" xfId="0" applyFont="1" applyFill="1"/>
    <xf numFmtId="164" fontId="16" fillId="37" borderId="0" xfId="0" applyNumberFormat="1" applyFont="1" applyFill="1" applyAlignment="1">
      <alignment horizontal="center"/>
    </xf>
    <xf numFmtId="188" fontId="0" fillId="0" borderId="0" xfId="0" applyNumberFormat="1"/>
    <xf numFmtId="0" fontId="16" fillId="37" borderId="0" xfId="0" applyFont="1" applyFill="1" applyAlignment="1">
      <alignment horizontal="center" vertical="center" wrapText="1"/>
    </xf>
    <xf numFmtId="0" fontId="16" fillId="103" borderId="10" xfId="0" applyFont="1" applyFill="1" applyBorder="1" applyAlignment="1">
      <alignment horizontal="center" vertical="center" wrapText="1"/>
    </xf>
    <xf numFmtId="49" fontId="16" fillId="103" borderId="10" xfId="0" applyNumberFormat="1" applyFont="1" applyFill="1" applyBorder="1" applyAlignment="1">
      <alignment horizontal="center" vertical="center" wrapText="1"/>
    </xf>
    <xf numFmtId="188" fontId="16" fillId="103" borderId="10" xfId="0" applyNumberFormat="1" applyFont="1" applyFill="1" applyBorder="1" applyAlignment="1">
      <alignment horizontal="center" vertical="center" wrapText="1"/>
    </xf>
    <xf numFmtId="0" fontId="0" fillId="34" borderId="10" xfId="0" applyFill="1" applyBorder="1" applyAlignment="1">
      <alignment horizontal="center"/>
    </xf>
    <xf numFmtId="49" fontId="0" fillId="34" borderId="10" xfId="0" applyNumberFormat="1" applyFill="1" applyBorder="1" applyAlignment="1">
      <alignment horizontal="center"/>
    </xf>
    <xf numFmtId="188" fontId="0" fillId="0" borderId="10" xfId="0" applyNumberFormat="1" applyBorder="1" applyAlignment="1">
      <alignment horizontal="center"/>
    </xf>
    <xf numFmtId="0" fontId="0" fillId="0" borderId="0" xfId="0" applyAlignment="1">
      <alignment horizontal="center" vertical="center"/>
    </xf>
    <xf numFmtId="0" fontId="98" fillId="37" borderId="10" xfId="0" applyFont="1" applyFill="1" applyBorder="1" applyAlignment="1">
      <alignment horizontal="center"/>
    </xf>
    <xf numFmtId="0" fontId="99" fillId="105" borderId="45" xfId="0" applyFont="1" applyFill="1" applyBorder="1" applyAlignment="1">
      <alignment horizontal="center" vertical="center" wrapText="1"/>
    </xf>
    <xf numFmtId="10" fontId="99" fillId="105" borderId="45" xfId="1" applyNumberFormat="1" applyFont="1" applyFill="1" applyBorder="1" applyAlignment="1">
      <alignment horizontal="center" vertical="center" wrapText="1"/>
    </xf>
    <xf numFmtId="0" fontId="98" fillId="37" borderId="39" xfId="0" applyFont="1" applyFill="1" applyBorder="1" applyAlignment="1">
      <alignment horizontal="center"/>
    </xf>
    <xf numFmtId="0" fontId="97" fillId="37" borderId="0" xfId="0" applyFont="1" applyFill="1" applyAlignment="1">
      <alignment horizontal="center"/>
    </xf>
    <xf numFmtId="0" fontId="97" fillId="33" borderId="0" xfId="0" applyFont="1" applyFill="1" applyAlignment="1">
      <alignment horizontal="center"/>
    </xf>
    <xf numFmtId="0" fontId="97" fillId="37" borderId="44" xfId="0" applyFont="1" applyFill="1" applyBorder="1" applyAlignment="1">
      <alignment horizontal="center"/>
    </xf>
    <xf numFmtId="49" fontId="98" fillId="37" borderId="10" xfId="0" applyNumberFormat="1" applyFont="1" applyFill="1" applyBorder="1" applyAlignment="1">
      <alignment horizontal="center"/>
    </xf>
    <xf numFmtId="0" fontId="98" fillId="37" borderId="43" xfId="0" applyFont="1" applyFill="1" applyBorder="1" applyAlignment="1">
      <alignment horizontal="center"/>
    </xf>
    <xf numFmtId="0" fontId="97" fillId="37" borderId="38" xfId="0" applyFont="1" applyFill="1" applyBorder="1" applyAlignment="1">
      <alignment horizontal="center"/>
    </xf>
    <xf numFmtId="49" fontId="98" fillId="37" borderId="39" xfId="0" applyNumberFormat="1" applyFont="1" applyFill="1" applyBorder="1" applyAlignment="1">
      <alignment horizontal="center"/>
    </xf>
    <xf numFmtId="0" fontId="98" fillId="37" borderId="40" xfId="0" applyFont="1" applyFill="1" applyBorder="1" applyAlignment="1">
      <alignment horizontal="center"/>
    </xf>
    <xf numFmtId="0" fontId="98" fillId="0" borderId="0" xfId="0" applyFont="1" applyAlignment="1">
      <alignment horizontal="center"/>
    </xf>
    <xf numFmtId="49" fontId="98" fillId="0" borderId="0" xfId="0" applyNumberFormat="1" applyFont="1" applyAlignment="1">
      <alignment horizontal="center"/>
    </xf>
    <xf numFmtId="165" fontId="98" fillId="0" borderId="0" xfId="0" applyNumberFormat="1" applyFont="1" applyAlignment="1">
      <alignment horizontal="center"/>
    </xf>
    <xf numFmtId="0" fontId="97" fillId="0" borderId="0" xfId="0" applyFont="1" applyAlignment="1">
      <alignment horizontal="center"/>
    </xf>
    <xf numFmtId="0" fontId="97" fillId="0" borderId="0" xfId="0" applyFont="1" applyAlignment="1">
      <alignment horizontal="center" wrapText="1"/>
    </xf>
    <xf numFmtId="0" fontId="97" fillId="37" borderId="45" xfId="0" applyFont="1" applyFill="1" applyBorder="1" applyAlignment="1">
      <alignment horizontal="center"/>
    </xf>
    <xf numFmtId="0" fontId="98" fillId="0" borderId="45" xfId="0" applyFont="1" applyBorder="1" applyAlignment="1">
      <alignment horizontal="center"/>
    </xf>
    <xf numFmtId="166" fontId="98" fillId="0" borderId="45" xfId="1" applyNumberFormat="1" applyFont="1" applyBorder="1" applyAlignment="1">
      <alignment horizontal="center"/>
    </xf>
    <xf numFmtId="0" fontId="97" fillId="37" borderId="10" xfId="0" applyFont="1" applyFill="1" applyBorder="1" applyAlignment="1">
      <alignment horizontal="center"/>
    </xf>
    <xf numFmtId="0" fontId="98" fillId="0" borderId="10" xfId="0" applyFont="1" applyBorder="1" applyAlignment="1">
      <alignment horizontal="center"/>
    </xf>
    <xf numFmtId="166" fontId="98" fillId="0" borderId="10" xfId="1" applyNumberFormat="1" applyFont="1" applyBorder="1" applyAlignment="1">
      <alignment horizontal="center"/>
    </xf>
    <xf numFmtId="0" fontId="97" fillId="105" borderId="10" xfId="0" applyFont="1" applyFill="1" applyBorder="1" applyAlignment="1">
      <alignment horizontal="center"/>
    </xf>
    <xf numFmtId="9" fontId="97" fillId="105" borderId="10" xfId="1" applyFont="1" applyFill="1" applyBorder="1" applyAlignment="1">
      <alignment horizontal="center"/>
    </xf>
    <xf numFmtId="10" fontId="98" fillId="0" borderId="10" xfId="0" applyNumberFormat="1" applyFont="1" applyBorder="1" applyAlignment="1">
      <alignment horizontal="center"/>
    </xf>
    <xf numFmtId="9" fontId="97" fillId="105" borderId="10" xfId="0" applyNumberFormat="1" applyFont="1" applyFill="1" applyBorder="1" applyAlignment="1">
      <alignment horizontal="center"/>
    </xf>
    <xf numFmtId="0" fontId="97" fillId="0" borderId="0" xfId="0" applyFont="1" applyAlignment="1">
      <alignment horizontal="left" vertical="center" indent="1"/>
    </xf>
    <xf numFmtId="0" fontId="98" fillId="0" borderId="0" xfId="0" applyFont="1" applyAlignment="1">
      <alignment horizontal="left" vertical="center" indent="1"/>
    </xf>
    <xf numFmtId="0" fontId="98" fillId="37" borderId="0" xfId="0" applyFont="1" applyFill="1"/>
    <xf numFmtId="0" fontId="100" fillId="37" borderId="0" xfId="0" applyFont="1" applyFill="1" applyAlignment="1">
      <alignment horizontal="left" vertical="center" indent="34"/>
    </xf>
    <xf numFmtId="0" fontId="97" fillId="37" borderId="0" xfId="0" applyFont="1" applyFill="1"/>
    <xf numFmtId="0" fontId="97" fillId="37" borderId="0" xfId="0" applyFont="1" applyFill="1" applyAlignment="1">
      <alignment horizontal="left" indent="2"/>
    </xf>
    <xf numFmtId="0" fontId="108" fillId="0" borderId="0" xfId="0" applyFont="1" applyAlignment="1">
      <alignment horizontal="left" vertical="center"/>
    </xf>
    <xf numFmtId="0" fontId="97" fillId="36" borderId="43" xfId="0" applyFont="1" applyFill="1" applyBorder="1" applyAlignment="1">
      <alignment horizontal="center"/>
    </xf>
    <xf numFmtId="0" fontId="97" fillId="36" borderId="16" xfId="0" applyFont="1" applyFill="1" applyBorder="1" applyAlignment="1">
      <alignment horizontal="center"/>
    </xf>
    <xf numFmtId="49" fontId="98" fillId="36" borderId="44" xfId="0" applyNumberFormat="1" applyFont="1" applyFill="1" applyBorder="1" applyAlignment="1">
      <alignment horizontal="center"/>
    </xf>
    <xf numFmtId="0" fontId="106" fillId="33" borderId="10" xfId="0" applyFont="1" applyFill="1" applyBorder="1" applyAlignment="1">
      <alignment horizontal="center" vertical="center" wrapText="1"/>
    </xf>
    <xf numFmtId="49" fontId="106" fillId="33" borderId="10" xfId="0" applyNumberFormat="1" applyFont="1" applyFill="1" applyBorder="1" applyAlignment="1">
      <alignment horizontal="center" vertical="center" wrapText="1"/>
    </xf>
    <xf numFmtId="165" fontId="106" fillId="33" borderId="10" xfId="0" applyNumberFormat="1" applyFont="1" applyFill="1" applyBorder="1" applyAlignment="1">
      <alignment horizontal="center" vertical="center" wrapText="1"/>
    </xf>
    <xf numFmtId="0" fontId="97" fillId="106" borderId="44" xfId="0" applyFont="1" applyFill="1" applyBorder="1" applyAlignment="1">
      <alignment horizontal="center" vertical="center"/>
    </xf>
    <xf numFmtId="0" fontId="97" fillId="0" borderId="10" xfId="0" applyFont="1" applyBorder="1" applyAlignment="1">
      <alignment horizontal="center" vertical="center"/>
    </xf>
    <xf numFmtId="0" fontId="104" fillId="105" borderId="10" xfId="0" applyFont="1" applyFill="1" applyBorder="1" applyAlignment="1">
      <alignment horizontal="center" vertical="center"/>
    </xf>
    <xf numFmtId="0" fontId="98" fillId="0" borderId="0" xfId="0" applyFont="1" applyAlignment="1">
      <alignment vertical="center"/>
    </xf>
    <xf numFmtId="0" fontId="104" fillId="105" borderId="42" xfId="0" applyFont="1" applyFill="1" applyBorder="1" applyAlignment="1">
      <alignment horizontal="center" vertical="center"/>
    </xf>
    <xf numFmtId="0" fontId="104" fillId="105" borderId="41" xfId="0" applyFont="1" applyFill="1" applyBorder="1" applyAlignment="1">
      <alignment horizontal="center" vertical="center"/>
    </xf>
    <xf numFmtId="0" fontId="98" fillId="37" borderId="44" xfId="0" applyFont="1" applyFill="1" applyBorder="1" applyAlignment="1">
      <alignment vertical="center"/>
    </xf>
    <xf numFmtId="0" fontId="98" fillId="37" borderId="38" xfId="0" applyFont="1" applyFill="1" applyBorder="1" applyAlignment="1">
      <alignment vertical="center"/>
    </xf>
    <xf numFmtId="0" fontId="98" fillId="37" borderId="0" xfId="0" applyFont="1" applyFill="1" applyAlignment="1">
      <alignment vertical="center"/>
    </xf>
    <xf numFmtId="0" fontId="97" fillId="107" borderId="10" xfId="0" applyFont="1" applyFill="1" applyBorder="1" applyAlignment="1">
      <alignment horizontal="center" vertical="center"/>
    </xf>
    <xf numFmtId="171" fontId="98" fillId="0" borderId="10" xfId="0" applyNumberFormat="1" applyFont="1" applyBorder="1" applyAlignment="1">
      <alignment horizontal="center" vertical="center"/>
    </xf>
    <xf numFmtId="0" fontId="98" fillId="107" borderId="0" xfId="0" applyFont="1" applyFill="1" applyAlignment="1">
      <alignment horizontal="center" vertical="center"/>
    </xf>
    <xf numFmtId="0" fontId="97" fillId="99" borderId="10" xfId="0" applyFont="1" applyFill="1" applyBorder="1" applyAlignment="1">
      <alignment horizontal="center" vertical="center"/>
    </xf>
    <xf numFmtId="0" fontId="97" fillId="37" borderId="0" xfId="0" applyFont="1" applyFill="1" applyAlignment="1">
      <alignment horizontal="center" vertical="center"/>
    </xf>
    <xf numFmtId="166" fontId="97" fillId="37" borderId="0" xfId="1" applyNumberFormat="1" applyFont="1" applyFill="1" applyBorder="1" applyAlignment="1">
      <alignment horizontal="center" vertical="center"/>
    </xf>
    <xf numFmtId="0" fontId="98" fillId="0" borderId="0" xfId="1" applyNumberFormat="1" applyFont="1" applyAlignment="1">
      <alignment vertical="center"/>
    </xf>
    <xf numFmtId="0" fontId="97" fillId="0" borderId="0" xfId="0" applyFont="1" applyAlignment="1">
      <alignment vertical="center"/>
    </xf>
    <xf numFmtId="0" fontId="98" fillId="0" borderId="0" xfId="0" applyFont="1" applyAlignment="1">
      <alignment horizontal="center" vertical="center"/>
    </xf>
    <xf numFmtId="0" fontId="98" fillId="104" borderId="16" xfId="0" applyFont="1" applyFill="1" applyBorder="1" applyAlignment="1">
      <alignment vertical="center"/>
    </xf>
    <xf numFmtId="0" fontId="98" fillId="104" borderId="44" xfId="0" applyFont="1" applyFill="1" applyBorder="1" applyAlignment="1">
      <alignment vertical="center"/>
    </xf>
    <xf numFmtId="0" fontId="97" fillId="37" borderId="0" xfId="0" applyFont="1" applyFill="1" applyAlignment="1">
      <alignment vertical="center"/>
    </xf>
    <xf numFmtId="0" fontId="98" fillId="0" borderId="0" xfId="0" applyFont="1" applyAlignment="1">
      <alignment vertical="center" wrapText="1"/>
    </xf>
    <xf numFmtId="0" fontId="97" fillId="0" borderId="0" xfId="0" applyFont="1" applyAlignment="1">
      <alignment horizontal="center" vertical="center" wrapText="1"/>
    </xf>
    <xf numFmtId="0" fontId="110" fillId="37" borderId="0" xfId="0" applyFont="1" applyFill="1" applyAlignment="1">
      <alignment vertical="center"/>
    </xf>
    <xf numFmtId="0" fontId="111" fillId="37" borderId="0" xfId="0" applyFont="1" applyFill="1" applyAlignment="1">
      <alignment vertical="center"/>
    </xf>
    <xf numFmtId="0" fontId="98" fillId="0" borderId="0" xfId="0" applyFont="1" applyAlignment="1">
      <alignment horizontal="left" vertical="center" wrapText="1"/>
    </xf>
    <xf numFmtId="0" fontId="112" fillId="37" borderId="0" xfId="0" applyFont="1" applyFill="1" applyAlignment="1">
      <alignment horizontal="center" vertical="center"/>
    </xf>
    <xf numFmtId="164" fontId="112" fillId="37" borderId="0" xfId="0" applyNumberFormat="1" applyFont="1" applyFill="1" applyAlignment="1">
      <alignment horizontal="center" vertical="center"/>
    </xf>
    <xf numFmtId="0" fontId="112" fillId="37" borderId="0" xfId="1" applyNumberFormat="1" applyFont="1" applyFill="1" applyBorder="1" applyAlignment="1">
      <alignment horizontal="center" vertical="center" wrapText="1"/>
    </xf>
    <xf numFmtId="0" fontId="113" fillId="101" borderId="10" xfId="0" applyFont="1" applyFill="1" applyBorder="1" applyAlignment="1">
      <alignment horizontal="center" vertical="center" wrapText="1"/>
    </xf>
    <xf numFmtId="17" fontId="113" fillId="101" borderId="10" xfId="0" applyNumberFormat="1" applyFont="1" applyFill="1" applyBorder="1" applyAlignment="1">
      <alignment horizontal="center" vertical="center" wrapText="1"/>
    </xf>
    <xf numFmtId="0" fontId="110" fillId="0" borderId="0" xfId="0" applyFont="1" applyAlignment="1">
      <alignment horizontal="center" vertical="center" wrapText="1"/>
    </xf>
    <xf numFmtId="17" fontId="110" fillId="0" borderId="0" xfId="0" applyNumberFormat="1" applyFont="1" applyAlignment="1">
      <alignment horizontal="center" vertical="center" wrapText="1"/>
    </xf>
    <xf numFmtId="0" fontId="97" fillId="102" borderId="10" xfId="0" applyFont="1" applyFill="1" applyBorder="1" applyAlignment="1">
      <alignment horizontal="left" vertical="center"/>
    </xf>
    <xf numFmtId="0" fontId="110" fillId="0" borderId="0" xfId="0" applyFont="1" applyAlignment="1">
      <alignment vertical="center"/>
    </xf>
    <xf numFmtId="17" fontId="98" fillId="37" borderId="10" xfId="0" applyNumberFormat="1" applyFont="1" applyFill="1" applyBorder="1" applyAlignment="1">
      <alignment horizontal="center" vertical="center"/>
    </xf>
    <xf numFmtId="164" fontId="98" fillId="37" borderId="10" xfId="0" applyNumberFormat="1" applyFont="1" applyFill="1" applyBorder="1" applyAlignment="1">
      <alignment horizontal="center" vertical="center"/>
    </xf>
    <xf numFmtId="0" fontId="98" fillId="37" borderId="10" xfId="1" applyNumberFormat="1" applyFont="1" applyFill="1" applyBorder="1" applyAlignment="1">
      <alignment horizontal="center" vertical="center"/>
    </xf>
    <xf numFmtId="17" fontId="98" fillId="37" borderId="0" xfId="0" applyNumberFormat="1" applyFont="1" applyFill="1" applyAlignment="1">
      <alignment horizontal="center" vertical="center"/>
    </xf>
    <xf numFmtId="164" fontId="98" fillId="37" borderId="0" xfId="0" applyNumberFormat="1" applyFont="1" applyFill="1" applyAlignment="1">
      <alignment horizontal="center" vertical="center"/>
    </xf>
    <xf numFmtId="0" fontId="98" fillId="37" borderId="0" xfId="1" applyNumberFormat="1" applyFont="1" applyFill="1" applyBorder="1" applyAlignment="1">
      <alignment horizontal="center" vertical="center"/>
    </xf>
    <xf numFmtId="17" fontId="98" fillId="37" borderId="10" xfId="0" applyNumberFormat="1" applyFont="1" applyFill="1" applyBorder="1" applyAlignment="1">
      <alignment horizontal="left" vertical="center"/>
    </xf>
    <xf numFmtId="10" fontId="98" fillId="37" borderId="10" xfId="1" applyNumberFormat="1" applyFont="1" applyFill="1" applyBorder="1" applyAlignment="1">
      <alignment horizontal="center" vertical="center"/>
    </xf>
    <xf numFmtId="2" fontId="98" fillId="37" borderId="0" xfId="0" applyNumberFormat="1" applyFont="1" applyFill="1" applyAlignment="1">
      <alignment horizontal="center" vertical="center"/>
    </xf>
    <xf numFmtId="10" fontId="98" fillId="37" borderId="0" xfId="1" applyNumberFormat="1" applyFont="1" applyFill="1" applyBorder="1" applyAlignment="1">
      <alignment horizontal="center" vertical="center"/>
    </xf>
    <xf numFmtId="49" fontId="98" fillId="37" borderId="10" xfId="0" applyNumberFormat="1" applyFont="1" applyFill="1" applyBorder="1" applyAlignment="1">
      <alignment horizontal="left" vertical="center"/>
    </xf>
    <xf numFmtId="2" fontId="98" fillId="0" borderId="0" xfId="0" applyNumberFormat="1" applyFont="1" applyAlignment="1">
      <alignment horizontal="center" vertical="center"/>
    </xf>
    <xf numFmtId="0" fontId="98" fillId="0" borderId="10" xfId="0" applyFont="1" applyBorder="1" applyAlignment="1">
      <alignment horizontal="center" vertical="center"/>
    </xf>
    <xf numFmtId="0" fontId="110" fillId="0" borderId="0" xfId="0" applyFont="1" applyAlignment="1">
      <alignment horizontal="left" vertical="center" readingOrder="1"/>
    </xf>
    <xf numFmtId="2" fontId="98" fillId="0" borderId="10" xfId="0" applyNumberFormat="1" applyFont="1" applyBorder="1" applyAlignment="1">
      <alignment horizontal="center" vertical="center"/>
    </xf>
    <xf numFmtId="166" fontId="98" fillId="0" borderId="10" xfId="1" applyNumberFormat="1" applyFont="1" applyBorder="1" applyAlignment="1">
      <alignment horizontal="center" vertical="center"/>
    </xf>
    <xf numFmtId="166" fontId="98" fillId="0" borderId="0" xfId="1" applyNumberFormat="1" applyFont="1" applyAlignment="1">
      <alignment horizontal="center" vertical="center"/>
    </xf>
    <xf numFmtId="0" fontId="104" fillId="104" borderId="16" xfId="0" applyFont="1" applyFill="1" applyBorder="1" applyAlignment="1">
      <alignment vertical="center"/>
    </xf>
    <xf numFmtId="0" fontId="114" fillId="104" borderId="43" xfId="0" applyFont="1" applyFill="1" applyBorder="1" applyAlignment="1">
      <alignment horizontal="left" vertical="center" indent="37"/>
    </xf>
    <xf numFmtId="0" fontId="98" fillId="0" borderId="44" xfId="0" applyFont="1" applyBorder="1" applyAlignment="1">
      <alignment vertical="center"/>
    </xf>
    <xf numFmtId="0" fontId="98" fillId="0" borderId="41" xfId="0" applyFont="1" applyBorder="1" applyAlignment="1">
      <alignment vertical="center"/>
    </xf>
    <xf numFmtId="0" fontId="98" fillId="0" borderId="46" xfId="0" applyFont="1" applyBorder="1" applyAlignment="1">
      <alignment vertical="center"/>
    </xf>
    <xf numFmtId="0" fontId="98" fillId="0" borderId="42" xfId="0" applyFont="1" applyBorder="1" applyAlignment="1">
      <alignment vertical="center"/>
    </xf>
    <xf numFmtId="0" fontId="98" fillId="0" borderId="16" xfId="0" applyFont="1" applyBorder="1" applyAlignment="1">
      <alignment vertical="center"/>
    </xf>
    <xf numFmtId="0" fontId="98" fillId="99" borderId="16" xfId="0" applyFont="1" applyFill="1" applyBorder="1" applyAlignment="1">
      <alignment vertical="center"/>
    </xf>
    <xf numFmtId="0" fontId="98" fillId="99" borderId="44" xfId="0" applyFont="1" applyFill="1" applyBorder="1" applyAlignment="1">
      <alignment vertical="center"/>
    </xf>
    <xf numFmtId="0" fontId="98" fillId="0" borderId="43" xfId="0" applyFont="1" applyBorder="1" applyAlignment="1">
      <alignment vertical="center"/>
    </xf>
    <xf numFmtId="0" fontId="97" fillId="0" borderId="43" xfId="0" applyFont="1" applyBorder="1" applyAlignment="1">
      <alignment vertical="center"/>
    </xf>
    <xf numFmtId="0" fontId="97" fillId="0" borderId="41" xfId="0" applyFont="1" applyBorder="1" applyAlignment="1">
      <alignment vertical="center"/>
    </xf>
    <xf numFmtId="0" fontId="107" fillId="99" borderId="43" xfId="0" applyFont="1" applyFill="1" applyBorder="1" applyAlignment="1">
      <alignment horizontal="left" vertical="center" indent="9"/>
    </xf>
    <xf numFmtId="0" fontId="107" fillId="99" borderId="43" xfId="0" applyFont="1" applyFill="1" applyBorder="1" applyAlignment="1">
      <alignment horizontal="left" vertical="center" indent="17"/>
    </xf>
    <xf numFmtId="0" fontId="107" fillId="99" borderId="43" xfId="0" applyFont="1" applyFill="1" applyBorder="1" applyAlignment="1">
      <alignment horizontal="left" vertical="center" indent="26"/>
    </xf>
    <xf numFmtId="0" fontId="107" fillId="99" borderId="16" xfId="0" applyFont="1" applyFill="1" applyBorder="1" applyAlignment="1">
      <alignment vertical="center"/>
    </xf>
    <xf numFmtId="0" fontId="107" fillId="99" borderId="43" xfId="0" applyFont="1" applyFill="1" applyBorder="1" applyAlignment="1">
      <alignment horizontal="left" vertical="center" indent="36"/>
    </xf>
    <xf numFmtId="49" fontId="98" fillId="0" borderId="10" xfId="0" applyNumberFormat="1" applyFont="1" applyBorder="1" applyAlignment="1">
      <alignment horizontal="center"/>
    </xf>
    <xf numFmtId="171" fontId="98" fillId="0" borderId="10" xfId="0" applyNumberFormat="1" applyFont="1" applyBorder="1" applyAlignment="1">
      <alignment horizontal="center"/>
    </xf>
    <xf numFmtId="0" fontId="97" fillId="100" borderId="10" xfId="0" applyFont="1" applyFill="1" applyBorder="1" applyAlignment="1">
      <alignment horizontal="center" vertical="center"/>
    </xf>
    <xf numFmtId="0" fontId="115" fillId="0" borderId="0" xfId="0" applyFont="1" applyAlignment="1">
      <alignment vertical="center"/>
    </xf>
    <xf numFmtId="0" fontId="97" fillId="99" borderId="10" xfId="0" applyFont="1" applyFill="1" applyBorder="1" applyAlignment="1">
      <alignment horizontal="center"/>
    </xf>
    <xf numFmtId="0" fontId="97" fillId="105" borderId="10" xfId="0" applyFont="1" applyFill="1" applyBorder="1" applyAlignment="1">
      <alignment horizontal="center" wrapText="1"/>
    </xf>
    <xf numFmtId="49" fontId="97" fillId="105" borderId="10" xfId="0" applyNumberFormat="1" applyFont="1" applyFill="1" applyBorder="1" applyAlignment="1">
      <alignment horizontal="center" wrapText="1"/>
    </xf>
    <xf numFmtId="0" fontId="97" fillId="105" borderId="10" xfId="0" applyFont="1" applyFill="1" applyBorder="1" applyAlignment="1">
      <alignment horizontal="center" vertical="center"/>
    </xf>
    <xf numFmtId="0" fontId="97" fillId="105" borderId="10" xfId="0" applyFont="1" applyFill="1" applyBorder="1" applyAlignment="1">
      <alignment horizontal="center" vertical="center" wrapText="1"/>
    </xf>
    <xf numFmtId="0" fontId="97" fillId="99" borderId="10" xfId="0" applyFont="1" applyFill="1" applyBorder="1" applyAlignment="1">
      <alignment horizontal="center" vertical="center" wrapText="1"/>
    </xf>
    <xf numFmtId="0" fontId="98" fillId="0" borderId="43" xfId="0" applyFont="1" applyBorder="1" applyAlignment="1">
      <alignment horizontal="center" vertical="center"/>
    </xf>
    <xf numFmtId="0" fontId="98" fillId="0" borderId="44" xfId="0" applyFont="1" applyBorder="1" applyAlignment="1">
      <alignment horizontal="center" vertical="center"/>
    </xf>
    <xf numFmtId="0" fontId="98" fillId="99" borderId="16" xfId="0" applyFont="1" applyFill="1" applyBorder="1" applyAlignment="1">
      <alignment horizontal="center" vertical="center"/>
    </xf>
    <xf numFmtId="0" fontId="98" fillId="99" borderId="44" xfId="0" applyFont="1" applyFill="1" applyBorder="1" applyAlignment="1">
      <alignment horizontal="center" vertical="center"/>
    </xf>
    <xf numFmtId="0" fontId="100" fillId="99" borderId="43" xfId="0" applyFont="1" applyFill="1" applyBorder="1" applyAlignment="1">
      <alignment horizontal="left" vertical="center" indent="5"/>
    </xf>
    <xf numFmtId="0" fontId="100" fillId="99" borderId="16" xfId="0" applyFont="1" applyFill="1" applyBorder="1" applyAlignment="1">
      <alignment vertical="center"/>
    </xf>
    <xf numFmtId="0" fontId="100" fillId="99" borderId="44" xfId="0" applyFont="1" applyFill="1" applyBorder="1" applyAlignment="1">
      <alignment vertical="center"/>
    </xf>
    <xf numFmtId="0" fontId="110" fillId="99" borderId="16" xfId="0" applyFont="1" applyFill="1" applyBorder="1" applyAlignment="1">
      <alignment vertical="center"/>
    </xf>
    <xf numFmtId="0" fontId="110" fillId="99" borderId="44" xfId="0" applyFont="1" applyFill="1" applyBorder="1" applyAlignment="1">
      <alignment vertical="center"/>
    </xf>
    <xf numFmtId="0" fontId="112" fillId="105" borderId="10" xfId="0" applyFont="1" applyFill="1" applyBorder="1" applyAlignment="1">
      <alignment horizontal="center" vertical="center" wrapText="1"/>
    </xf>
    <xf numFmtId="164" fontId="112" fillId="105" borderId="10" xfId="0" applyNumberFormat="1" applyFont="1" applyFill="1" applyBorder="1" applyAlignment="1">
      <alignment horizontal="center" vertical="center" wrapText="1"/>
    </xf>
    <xf numFmtId="0" fontId="112" fillId="105" borderId="10" xfId="1" applyNumberFormat="1" applyFont="1" applyFill="1" applyBorder="1" applyAlignment="1">
      <alignment horizontal="center" vertical="center" wrapText="1"/>
    </xf>
    <xf numFmtId="0" fontId="97" fillId="110" borderId="10" xfId="0" applyFont="1" applyFill="1" applyBorder="1" applyAlignment="1">
      <alignment horizontal="center" vertical="center" wrapText="1"/>
    </xf>
    <xf numFmtId="0" fontId="98" fillId="0" borderId="46" xfId="0" applyFont="1" applyBorder="1"/>
    <xf numFmtId="0" fontId="98" fillId="0" borderId="42" xfId="0" applyFont="1" applyBorder="1"/>
    <xf numFmtId="0" fontId="98" fillId="0" borderId="16" xfId="0" applyFont="1" applyBorder="1"/>
    <xf numFmtId="0" fontId="98" fillId="0" borderId="44" xfId="0" applyFont="1" applyBorder="1"/>
    <xf numFmtId="0" fontId="98" fillId="99" borderId="16" xfId="0" applyFont="1" applyFill="1" applyBorder="1"/>
    <xf numFmtId="0" fontId="97" fillId="0" borderId="41" xfId="0" applyFont="1" applyBorder="1" applyAlignment="1">
      <alignment horizontal="left" vertical="center"/>
    </xf>
    <xf numFmtId="0" fontId="98" fillId="0" borderId="46" xfId="0" applyFont="1" applyBorder="1" applyAlignment="1">
      <alignment horizontal="left"/>
    </xf>
    <xf numFmtId="0" fontId="98" fillId="0" borderId="42" xfId="0" applyFont="1" applyBorder="1" applyAlignment="1">
      <alignment horizontal="left"/>
    </xf>
    <xf numFmtId="0" fontId="97" fillId="0" borderId="43" xfId="0" applyFont="1" applyBorder="1" applyAlignment="1">
      <alignment horizontal="left" vertical="center"/>
    </xf>
    <xf numFmtId="0" fontId="98" fillId="0" borderId="16" xfId="0" applyFont="1" applyBorder="1" applyAlignment="1">
      <alignment horizontal="left"/>
    </xf>
    <xf numFmtId="0" fontId="98" fillId="0" borderId="44" xfId="0" applyFont="1" applyBorder="1" applyAlignment="1">
      <alignment horizontal="left"/>
    </xf>
    <xf numFmtId="0" fontId="97" fillId="0" borderId="41" xfId="0" applyFont="1" applyBorder="1"/>
    <xf numFmtId="0" fontId="97" fillId="0" borderId="43" xfId="0" applyFont="1" applyBorder="1"/>
    <xf numFmtId="0" fontId="115" fillId="99" borderId="44" xfId="0" applyFont="1" applyFill="1" applyBorder="1" applyAlignment="1">
      <alignment vertical="center"/>
    </xf>
    <xf numFmtId="0" fontId="98" fillId="0" borderId="43" xfId="0" applyFont="1" applyBorder="1" applyAlignment="1">
      <alignment horizontal="left" vertical="center"/>
    </xf>
    <xf numFmtId="0" fontId="97" fillId="0" borderId="44" xfId="0" applyFont="1" applyBorder="1" applyAlignment="1">
      <alignment horizontal="left" vertical="center"/>
    </xf>
    <xf numFmtId="0" fontId="98" fillId="99" borderId="16" xfId="0" applyFont="1" applyFill="1" applyBorder="1" applyAlignment="1">
      <alignment horizontal="left"/>
    </xf>
    <xf numFmtId="0" fontId="98" fillId="99" borderId="44" xfId="0" applyFont="1" applyFill="1" applyBorder="1" applyAlignment="1">
      <alignment horizontal="left"/>
    </xf>
    <xf numFmtId="0" fontId="98" fillId="0" borderId="41" xfId="0" applyFont="1" applyBorder="1" applyAlignment="1">
      <alignment horizontal="left" vertical="center"/>
    </xf>
    <xf numFmtId="0" fontId="97" fillId="0" borderId="0" xfId="0" applyFont="1" applyAlignment="1">
      <alignment horizontal="left" vertical="center"/>
    </xf>
    <xf numFmtId="0" fontId="98" fillId="0" borderId="0" xfId="0" applyFont="1" applyAlignment="1">
      <alignment horizontal="left"/>
    </xf>
    <xf numFmtId="0" fontId="100" fillId="0" borderId="0" xfId="0" applyFont="1" applyAlignment="1">
      <alignment horizontal="left" vertical="center"/>
    </xf>
    <xf numFmtId="0" fontId="100" fillId="99" borderId="43" xfId="0" applyFont="1" applyFill="1" applyBorder="1" applyAlignment="1">
      <alignment horizontal="left" vertical="center" indent="29"/>
    </xf>
    <xf numFmtId="0" fontId="100" fillId="99" borderId="43" xfId="0" applyFont="1" applyFill="1" applyBorder="1" applyAlignment="1">
      <alignment horizontal="left" vertical="center" indent="31"/>
    </xf>
    <xf numFmtId="0" fontId="98" fillId="104" borderId="16" xfId="0" applyFont="1" applyFill="1" applyBorder="1"/>
    <xf numFmtId="0" fontId="98" fillId="104" borderId="44" xfId="0" applyFont="1" applyFill="1" applyBorder="1"/>
    <xf numFmtId="0" fontId="98" fillId="0" borderId="0" xfId="0" applyFont="1" applyAlignment="1">
      <alignment horizontal="left" indent="1"/>
    </xf>
    <xf numFmtId="0" fontId="110" fillId="104" borderId="43" xfId="0" applyFont="1" applyFill="1" applyBorder="1" applyAlignment="1">
      <alignment horizontal="left" vertical="center" indent="31"/>
    </xf>
    <xf numFmtId="0" fontId="110" fillId="99" borderId="43" xfId="0" applyFont="1" applyFill="1" applyBorder="1" applyAlignment="1">
      <alignment horizontal="left" vertical="center" indent="25"/>
    </xf>
    <xf numFmtId="0" fontId="97" fillId="105" borderId="43" xfId="0" applyFont="1" applyFill="1" applyBorder="1" applyAlignment="1">
      <alignment horizontal="center"/>
    </xf>
    <xf numFmtId="0" fontId="97" fillId="105" borderId="16" xfId="0" applyFont="1" applyFill="1" applyBorder="1" applyAlignment="1">
      <alignment horizontal="center"/>
    </xf>
    <xf numFmtId="49" fontId="98" fillId="105" borderId="44" xfId="0" applyNumberFormat="1" applyFont="1" applyFill="1" applyBorder="1" applyAlignment="1">
      <alignment horizontal="center"/>
    </xf>
    <xf numFmtId="166" fontId="97" fillId="105" borderId="39" xfId="1" applyNumberFormat="1" applyFont="1" applyFill="1" applyBorder="1" applyAlignment="1">
      <alignment horizontal="center"/>
    </xf>
    <xf numFmtId="0" fontId="97" fillId="33" borderId="42" xfId="0" applyFont="1" applyFill="1" applyBorder="1" applyAlignment="1">
      <alignment horizontal="center"/>
    </xf>
    <xf numFmtId="0" fontId="97" fillId="33" borderId="45" xfId="0" applyFont="1" applyFill="1" applyBorder="1" applyAlignment="1">
      <alignment horizontal="center"/>
    </xf>
    <xf numFmtId="49" fontId="97" fillId="33" borderId="45" xfId="0" applyNumberFormat="1" applyFont="1" applyFill="1" applyBorder="1" applyAlignment="1">
      <alignment horizontal="center"/>
    </xf>
    <xf numFmtId="0" fontId="97" fillId="33" borderId="41" xfId="0" applyFont="1" applyFill="1" applyBorder="1" applyAlignment="1">
      <alignment horizontal="center"/>
    </xf>
    <xf numFmtId="0" fontId="97" fillId="108" borderId="10" xfId="0" applyFont="1" applyFill="1" applyBorder="1" applyAlignment="1">
      <alignment horizontal="center" vertical="center"/>
    </xf>
    <xf numFmtId="166" fontId="97" fillId="108" borderId="10" xfId="1" applyNumberFormat="1" applyFont="1" applyFill="1" applyBorder="1" applyAlignment="1">
      <alignment horizontal="center" vertical="center"/>
    </xf>
    <xf numFmtId="0" fontId="97" fillId="37" borderId="10" xfId="0" applyFont="1" applyFill="1" applyBorder="1" applyAlignment="1">
      <alignment horizontal="center" vertical="center"/>
    </xf>
    <xf numFmtId="0" fontId="97" fillId="102" borderId="10" xfId="0" applyFont="1" applyFill="1" applyBorder="1" applyAlignment="1">
      <alignment horizontal="center" vertical="center"/>
    </xf>
    <xf numFmtId="0" fontId="97" fillId="37" borderId="39" xfId="0" applyFont="1" applyFill="1" applyBorder="1" applyAlignment="1">
      <alignment horizontal="center" vertical="center"/>
    </xf>
    <xf numFmtId="166" fontId="97" fillId="0" borderId="43" xfId="1" applyNumberFormat="1" applyFont="1" applyBorder="1" applyAlignment="1">
      <alignment horizontal="center" vertical="center"/>
    </xf>
    <xf numFmtId="166" fontId="97" fillId="0" borderId="40" xfId="1" applyNumberFormat="1" applyFont="1" applyBorder="1" applyAlignment="1">
      <alignment horizontal="center" vertical="center"/>
    </xf>
    <xf numFmtId="171" fontId="98" fillId="102" borderId="10" xfId="0" applyNumberFormat="1" applyFont="1" applyFill="1" applyBorder="1" applyAlignment="1">
      <alignment horizontal="center" vertical="center"/>
    </xf>
    <xf numFmtId="171" fontId="98" fillId="102" borderId="39" xfId="0" applyNumberFormat="1" applyFont="1" applyFill="1" applyBorder="1" applyAlignment="1">
      <alignment horizontal="center" vertical="center"/>
    </xf>
    <xf numFmtId="0" fontId="110" fillId="33" borderId="10" xfId="0" applyFont="1" applyFill="1" applyBorder="1" applyAlignment="1">
      <alignment horizontal="center" vertical="center" wrapText="1"/>
    </xf>
    <xf numFmtId="0" fontId="110" fillId="104" borderId="10" xfId="0" applyFont="1" applyFill="1" applyBorder="1" applyAlignment="1">
      <alignment vertical="center" wrapText="1"/>
    </xf>
    <xf numFmtId="164" fontId="97" fillId="100" borderId="10" xfId="0" applyNumberFormat="1" applyFont="1" applyFill="1" applyBorder="1" applyAlignment="1">
      <alignment horizontal="center" vertical="center"/>
    </xf>
    <xf numFmtId="49" fontId="97" fillId="0" borderId="10" xfId="0" applyNumberFormat="1" applyFont="1" applyBorder="1" applyAlignment="1">
      <alignment horizontal="center" vertical="center"/>
    </xf>
    <xf numFmtId="1" fontId="103" fillId="100" borderId="10" xfId="547" applyNumberFormat="1" applyFont="1" applyFill="1" applyBorder="1" applyAlignment="1">
      <alignment horizontal="center" vertical="center"/>
    </xf>
    <xf numFmtId="0" fontId="97" fillId="33" borderId="10" xfId="0" applyFont="1" applyFill="1" applyBorder="1" applyAlignment="1">
      <alignment horizontal="center" vertical="center" wrapText="1"/>
    </xf>
    <xf numFmtId="49" fontId="97" fillId="33" borderId="10" xfId="0" applyNumberFormat="1" applyFont="1" applyFill="1" applyBorder="1" applyAlignment="1">
      <alignment horizontal="center" vertical="center" wrapText="1"/>
    </xf>
    <xf numFmtId="0" fontId="110" fillId="37" borderId="10" xfId="0" applyFont="1" applyFill="1" applyBorder="1" applyAlignment="1">
      <alignment horizontal="left" vertical="center" wrapText="1"/>
    </xf>
    <xf numFmtId="166" fontId="98" fillId="37" borderId="10" xfId="1" applyNumberFormat="1" applyFont="1" applyFill="1" applyBorder="1" applyAlignment="1">
      <alignment horizontal="center"/>
    </xf>
    <xf numFmtId="0" fontId="0" fillId="104" borderId="16" xfId="0" applyFill="1" applyBorder="1"/>
    <xf numFmtId="0" fontId="0" fillId="104" borderId="44" xfId="0" applyFill="1" applyBorder="1"/>
    <xf numFmtId="0" fontId="98" fillId="105" borderId="38" xfId="0" applyFont="1" applyFill="1" applyBorder="1" applyAlignment="1">
      <alignment vertical="center"/>
    </xf>
    <xf numFmtId="0" fontId="98" fillId="105" borderId="39" xfId="0" applyFont="1" applyFill="1" applyBorder="1" applyAlignment="1">
      <alignment vertical="center"/>
    </xf>
    <xf numFmtId="0" fontId="116" fillId="105" borderId="47" xfId="0" applyFont="1" applyFill="1" applyBorder="1" applyAlignment="1">
      <alignment vertical="center"/>
    </xf>
    <xf numFmtId="0" fontId="110" fillId="33" borderId="45" xfId="0" applyFont="1" applyFill="1" applyBorder="1" applyAlignment="1">
      <alignment horizontal="center" vertical="center" wrapText="1"/>
    </xf>
    <xf numFmtId="0" fontId="110" fillId="105" borderId="45" xfId="0" applyFont="1" applyFill="1" applyBorder="1" applyAlignment="1">
      <alignment horizontal="center" vertical="top" wrapText="1"/>
    </xf>
    <xf numFmtId="49" fontId="110" fillId="105" borderId="45" xfId="0" applyNumberFormat="1" applyFont="1" applyFill="1" applyBorder="1" applyAlignment="1">
      <alignment horizontal="center" vertical="top" wrapText="1"/>
    </xf>
    <xf numFmtId="0" fontId="110" fillId="99" borderId="43" xfId="0" applyFont="1" applyFill="1" applyBorder="1" applyAlignment="1">
      <alignment horizontal="left" vertical="center" indent="53"/>
    </xf>
    <xf numFmtId="0" fontId="110" fillId="104" borderId="43" xfId="0" applyFont="1" applyFill="1" applyBorder="1" applyAlignment="1">
      <alignment horizontal="left" vertical="center" indent="47"/>
    </xf>
    <xf numFmtId="0" fontId="100" fillId="99" borderId="43" xfId="0" applyFont="1" applyFill="1" applyBorder="1" applyAlignment="1">
      <alignment horizontal="left" vertical="center" indent="47"/>
    </xf>
    <xf numFmtId="0" fontId="117" fillId="99" borderId="16" xfId="0" applyFont="1" applyFill="1" applyBorder="1" applyAlignment="1">
      <alignment horizontal="left"/>
    </xf>
    <xf numFmtId="0" fontId="0" fillId="0" borderId="46" xfId="0" applyBorder="1"/>
    <xf numFmtId="0" fontId="98" fillId="0" borderId="48" xfId="0" applyFont="1" applyBorder="1"/>
    <xf numFmtId="0" fontId="98" fillId="0" borderId="27" xfId="0" applyFont="1" applyBorder="1"/>
    <xf numFmtId="0" fontId="98" fillId="0" borderId="41" xfId="0" applyFont="1" applyBorder="1"/>
    <xf numFmtId="0" fontId="98" fillId="0" borderId="47" xfId="0" applyFont="1" applyBorder="1"/>
    <xf numFmtId="0" fontId="98" fillId="0" borderId="38" xfId="0" applyFont="1" applyBorder="1"/>
    <xf numFmtId="0" fontId="97" fillId="0" borderId="40" xfId="0" applyFont="1" applyBorder="1"/>
    <xf numFmtId="0" fontId="97" fillId="0" borderId="48" xfId="0" applyFont="1" applyBorder="1"/>
    <xf numFmtId="0" fontId="98" fillId="0" borderId="40" xfId="0" applyFont="1" applyBorder="1"/>
    <xf numFmtId="0" fontId="98" fillId="0" borderId="48" xfId="0" applyFont="1" applyBorder="1" applyAlignment="1">
      <alignment horizontal="left" indent="21"/>
    </xf>
    <xf numFmtId="0" fontId="98" fillId="0" borderId="41" xfId="0" applyFont="1" applyBorder="1" applyAlignment="1">
      <alignment horizontal="left" indent="26"/>
    </xf>
    <xf numFmtId="0" fontId="98" fillId="0" borderId="48" xfId="0" applyFont="1" applyBorder="1" applyAlignment="1">
      <alignment horizontal="left" indent="29"/>
    </xf>
    <xf numFmtId="0" fontId="98" fillId="0" borderId="41" xfId="0" applyFont="1" applyBorder="1" applyAlignment="1">
      <alignment horizontal="left" indent="30"/>
    </xf>
    <xf numFmtId="0" fontId="98" fillId="0" borderId="47" xfId="0" applyFont="1" applyBorder="1" applyAlignment="1">
      <alignment horizontal="left"/>
    </xf>
    <xf numFmtId="0" fontId="98" fillId="0" borderId="27" xfId="0" applyFont="1" applyBorder="1" applyAlignment="1">
      <alignment horizontal="left"/>
    </xf>
    <xf numFmtId="0" fontId="98" fillId="111" borderId="16" xfId="0" applyFont="1" applyFill="1" applyBorder="1"/>
    <xf numFmtId="0" fontId="98" fillId="111" borderId="44" xfId="0" applyFont="1" applyFill="1" applyBorder="1"/>
    <xf numFmtId="0" fontId="98" fillId="0" borderId="43" xfId="0" applyFont="1" applyBorder="1"/>
    <xf numFmtId="0" fontId="98" fillId="111" borderId="46" xfId="0" applyFont="1" applyFill="1" applyBorder="1"/>
    <xf numFmtId="0" fontId="98" fillId="111" borderId="42" xfId="0" applyFont="1" applyFill="1" applyBorder="1"/>
    <xf numFmtId="0" fontId="98" fillId="111" borderId="0" xfId="0" applyFont="1" applyFill="1"/>
    <xf numFmtId="0" fontId="98" fillId="111" borderId="27" xfId="0" applyFont="1" applyFill="1" applyBorder="1"/>
    <xf numFmtId="0" fontId="97" fillId="111" borderId="43" xfId="0" applyFont="1" applyFill="1" applyBorder="1" applyAlignment="1">
      <alignment horizontal="left" indent="35"/>
    </xf>
    <xf numFmtId="0" fontId="97" fillId="111" borderId="41" xfId="0" applyFont="1" applyFill="1" applyBorder="1" applyAlignment="1">
      <alignment horizontal="left" indent="30"/>
    </xf>
    <xf numFmtId="0" fontId="97" fillId="111" borderId="48" xfId="0" applyFont="1" applyFill="1" applyBorder="1" applyAlignment="1">
      <alignment horizontal="left" indent="30"/>
    </xf>
    <xf numFmtId="0" fontId="98" fillId="0" borderId="40" xfId="0" applyFont="1" applyBorder="1" applyAlignment="1">
      <alignment horizontal="left" indent="34"/>
    </xf>
    <xf numFmtId="0" fontId="98" fillId="0" borderId="48" xfId="0" applyFont="1" applyBorder="1" applyAlignment="1">
      <alignment horizontal="left" indent="37"/>
    </xf>
    <xf numFmtId="0" fontId="98" fillId="0" borderId="48" xfId="0" applyFont="1" applyBorder="1" applyAlignment="1">
      <alignment horizontal="left" indent="38"/>
    </xf>
    <xf numFmtId="0" fontId="98" fillId="0" borderId="41" xfId="0" applyFont="1" applyBorder="1" applyAlignment="1">
      <alignment horizontal="left" indent="38"/>
    </xf>
    <xf numFmtId="0" fontId="97" fillId="111" borderId="41" xfId="0" applyFont="1" applyFill="1" applyBorder="1" applyAlignment="1">
      <alignment horizontal="left" indent="34"/>
    </xf>
    <xf numFmtId="0" fontId="98" fillId="111" borderId="46" xfId="0" applyFont="1" applyFill="1" applyBorder="1" applyAlignment="1">
      <alignment horizontal="left" indent="32"/>
    </xf>
    <xf numFmtId="0" fontId="98" fillId="111" borderId="42" xfId="0" applyFont="1" applyFill="1" applyBorder="1" applyAlignment="1">
      <alignment horizontal="left" indent="32"/>
    </xf>
    <xf numFmtId="0" fontId="97" fillId="111" borderId="41" xfId="0" applyFont="1" applyFill="1" applyBorder="1" applyAlignment="1">
      <alignment horizontal="left" indent="38"/>
    </xf>
    <xf numFmtId="0" fontId="98" fillId="111" borderId="47" xfId="0" applyFont="1" applyFill="1" applyBorder="1" applyAlignment="1">
      <alignment horizontal="left" indent="32"/>
    </xf>
    <xf numFmtId="0" fontId="98" fillId="0" borderId="27" xfId="0" applyFont="1" applyBorder="1" applyAlignment="1">
      <alignment vertical="center"/>
    </xf>
    <xf numFmtId="0" fontId="98" fillId="0" borderId="48" xfId="0" applyFont="1" applyBorder="1" applyAlignment="1">
      <alignment vertical="center"/>
    </xf>
    <xf numFmtId="0" fontId="97" fillId="0" borderId="48" xfId="0" applyFont="1" applyBorder="1" applyAlignment="1">
      <alignment horizontal="left" vertical="center"/>
    </xf>
    <xf numFmtId="0" fontId="98" fillId="0" borderId="27" xfId="0" applyFont="1" applyBorder="1" applyAlignment="1">
      <alignment horizontal="center" vertical="center"/>
    </xf>
    <xf numFmtId="0" fontId="98" fillId="0" borderId="46" xfId="0" applyFont="1" applyBorder="1" applyAlignment="1">
      <alignment horizontal="left" vertical="center" wrapText="1"/>
    </xf>
    <xf numFmtId="0" fontId="98" fillId="0" borderId="46" xfId="0" applyFont="1" applyBorder="1" applyAlignment="1">
      <alignment horizontal="center" vertical="center"/>
    </xf>
    <xf numFmtId="0" fontId="98" fillId="0" borderId="42" xfId="0" applyFont="1" applyBorder="1" applyAlignment="1">
      <alignment horizontal="center" vertical="center"/>
    </xf>
    <xf numFmtId="0" fontId="111" fillId="0" borderId="48" xfId="0" applyFont="1" applyBorder="1" applyAlignment="1">
      <alignment vertical="center"/>
    </xf>
    <xf numFmtId="0" fontId="111" fillId="0" borderId="0" xfId="0" applyFont="1" applyAlignment="1">
      <alignment vertical="center"/>
    </xf>
    <xf numFmtId="0" fontId="111" fillId="0" borderId="41" xfId="0" applyFont="1" applyBorder="1" applyAlignment="1">
      <alignment vertical="center"/>
    </xf>
    <xf numFmtId="0" fontId="111" fillId="0" borderId="46" xfId="0" applyFont="1" applyBorder="1" applyAlignment="1">
      <alignment vertical="center"/>
    </xf>
    <xf numFmtId="0" fontId="97" fillId="36" borderId="10" xfId="0" applyFont="1" applyFill="1" applyBorder="1" applyAlignment="1">
      <alignment horizontal="center"/>
    </xf>
    <xf numFmtId="0" fontId="97" fillId="36" borderId="10" xfId="0" applyFont="1" applyFill="1" applyBorder="1" applyAlignment="1">
      <alignment horizontal="center" vertical="center"/>
    </xf>
    <xf numFmtId="49" fontId="110" fillId="33" borderId="10" xfId="0" applyNumberFormat="1" applyFont="1" applyFill="1" applyBorder="1" applyAlignment="1">
      <alignment horizontal="center" vertical="center" wrapText="1"/>
    </xf>
    <xf numFmtId="0" fontId="97" fillId="33" borderId="10" xfId="0" applyFont="1" applyFill="1" applyBorder="1" applyAlignment="1">
      <alignment horizontal="center" vertical="center"/>
    </xf>
    <xf numFmtId="0" fontId="97" fillId="0" borderId="10" xfId="0" applyFont="1" applyBorder="1" applyAlignment="1">
      <alignment horizontal="center" vertical="center" wrapText="1"/>
    </xf>
    <xf numFmtId="49" fontId="97" fillId="0" borderId="10" xfId="0" applyNumberFormat="1" applyFont="1" applyBorder="1" applyAlignment="1">
      <alignment horizontal="left" vertical="center"/>
    </xf>
    <xf numFmtId="3" fontId="98" fillId="0" borderId="10" xfId="0" applyNumberFormat="1" applyFont="1" applyBorder="1" applyAlignment="1">
      <alignment horizontal="center" vertical="center" wrapText="1"/>
    </xf>
    <xf numFmtId="0" fontId="119" fillId="108" borderId="0" xfId="0" applyFont="1" applyFill="1"/>
    <xf numFmtId="0" fontId="111" fillId="0" borderId="0" xfId="0" applyFont="1" applyBorder="1" applyAlignment="1">
      <alignment vertical="center"/>
    </xf>
    <xf numFmtId="0" fontId="98" fillId="0" borderId="0" xfId="0" applyFont="1" applyBorder="1" applyAlignment="1"/>
    <xf numFmtId="0" fontId="98" fillId="0" borderId="27" xfId="0" applyFont="1" applyBorder="1" applyAlignment="1"/>
    <xf numFmtId="0" fontId="98" fillId="0" borderId="46" xfId="0" applyFont="1" applyBorder="1" applyAlignment="1"/>
    <xf numFmtId="0" fontId="98" fillId="0" borderId="42" xfId="0" applyFont="1" applyBorder="1" applyAlignment="1"/>
    <xf numFmtId="0" fontId="118" fillId="99" borderId="43" xfId="0" applyFont="1" applyFill="1" applyBorder="1" applyAlignment="1">
      <alignment horizontal="center" vertical="center"/>
    </xf>
    <xf numFmtId="0" fontId="118" fillId="99" borderId="16" xfId="0" applyFont="1" applyFill="1" applyBorder="1" applyAlignment="1">
      <alignment horizontal="center" vertical="center"/>
    </xf>
    <xf numFmtId="0" fontId="118" fillId="99" borderId="44" xfId="0" applyFont="1" applyFill="1" applyBorder="1" applyAlignment="1">
      <alignment horizontal="center" vertical="center"/>
    </xf>
    <xf numFmtId="0" fontId="0" fillId="0" borderId="0" xfId="0" applyAlignment="1">
      <alignment horizontal="center"/>
    </xf>
    <xf numFmtId="0" fontId="111" fillId="0" borderId="48" xfId="0" applyFont="1" applyBorder="1" applyAlignment="1">
      <alignment vertical="center"/>
    </xf>
    <xf numFmtId="0" fontId="111" fillId="0" borderId="40" xfId="0" applyFont="1" applyBorder="1" applyAlignment="1">
      <alignment vertical="center"/>
    </xf>
    <xf numFmtId="0" fontId="111" fillId="0" borderId="47" xfId="0" applyFont="1" applyBorder="1" applyAlignment="1">
      <alignment vertical="center"/>
    </xf>
    <xf numFmtId="0" fontId="111" fillId="0" borderId="38" xfId="0" applyFont="1" applyBorder="1" applyAlignment="1">
      <alignment vertical="center"/>
    </xf>
    <xf numFmtId="0" fontId="111" fillId="0" borderId="0" xfId="0" applyFont="1" applyBorder="1" applyAlignment="1">
      <alignment vertical="center"/>
    </xf>
    <xf numFmtId="0" fontId="111" fillId="0" borderId="27" xfId="0" applyFont="1" applyBorder="1" applyAlignment="1">
      <alignment vertical="center"/>
    </xf>
    <xf numFmtId="0" fontId="110" fillId="104" borderId="43" xfId="0" applyFont="1" applyFill="1" applyBorder="1" applyAlignment="1">
      <alignment horizontal="center" vertical="center"/>
    </xf>
    <xf numFmtId="0" fontId="110" fillId="104" borderId="16" xfId="0" applyFont="1" applyFill="1" applyBorder="1" applyAlignment="1">
      <alignment horizontal="center" vertical="center"/>
    </xf>
    <xf numFmtId="0" fontId="110" fillId="104" borderId="44" xfId="0" applyFont="1" applyFill="1" applyBorder="1" applyAlignment="1">
      <alignment horizontal="center" vertical="center"/>
    </xf>
    <xf numFmtId="0" fontId="109" fillId="109" borderId="43" xfId="0" applyFont="1" applyFill="1" applyBorder="1" applyAlignment="1">
      <alignment horizontal="center" vertical="center" readingOrder="1"/>
    </xf>
    <xf numFmtId="0" fontId="109" fillId="109" borderId="16" xfId="0" applyFont="1" applyFill="1" applyBorder="1" applyAlignment="1">
      <alignment horizontal="center" vertical="center" readingOrder="1"/>
    </xf>
    <xf numFmtId="0" fontId="109" fillId="109" borderId="44" xfId="0" applyFont="1" applyFill="1" applyBorder="1" applyAlignment="1">
      <alignment horizontal="center" vertical="center" readingOrder="1"/>
    </xf>
    <xf numFmtId="0" fontId="105" fillId="109" borderId="43" xfId="0" applyFont="1" applyFill="1" applyBorder="1" applyAlignment="1">
      <alignment horizontal="center" vertical="center"/>
    </xf>
    <xf numFmtId="0" fontId="105" fillId="109" borderId="16" xfId="0" applyFont="1" applyFill="1" applyBorder="1" applyAlignment="1">
      <alignment horizontal="center" vertical="center"/>
    </xf>
    <xf numFmtId="0" fontId="105" fillId="109" borderId="44" xfId="0" applyFont="1" applyFill="1" applyBorder="1" applyAlignment="1">
      <alignment horizontal="center" vertical="center"/>
    </xf>
    <xf numFmtId="0" fontId="110" fillId="99" borderId="43" xfId="0" applyFont="1" applyFill="1" applyBorder="1" applyAlignment="1">
      <alignment horizontal="center" vertical="center"/>
    </xf>
    <xf numFmtId="0" fontId="110" fillId="99" borderId="16" xfId="0" applyFont="1" applyFill="1" applyBorder="1" applyAlignment="1">
      <alignment horizontal="center" vertical="center"/>
    </xf>
    <xf numFmtId="0" fontId="110" fillId="99" borderId="44" xfId="0" applyFont="1" applyFill="1" applyBorder="1" applyAlignment="1">
      <alignment horizontal="center" vertical="center"/>
    </xf>
    <xf numFmtId="0" fontId="110" fillId="0" borderId="48" xfId="0" applyFont="1" applyBorder="1" applyAlignment="1">
      <alignment vertical="center"/>
    </xf>
    <xf numFmtId="0" fontId="110" fillId="109" borderId="43" xfId="0" applyFont="1" applyFill="1" applyBorder="1" applyAlignment="1">
      <alignment horizontal="center" vertical="center"/>
    </xf>
    <xf numFmtId="0" fontId="110" fillId="109" borderId="16" xfId="0" applyFont="1" applyFill="1" applyBorder="1" applyAlignment="1">
      <alignment horizontal="center" vertical="center"/>
    </xf>
    <xf numFmtId="0" fontId="110" fillId="109" borderId="44" xfId="0" applyFont="1" applyFill="1" applyBorder="1" applyAlignment="1">
      <alignment horizontal="center" vertical="center"/>
    </xf>
    <xf numFmtId="0" fontId="110" fillId="106" borderId="43" xfId="0" applyFont="1" applyFill="1" applyBorder="1" applyAlignment="1">
      <alignment horizontal="center" vertical="center"/>
    </xf>
    <xf numFmtId="0" fontId="110" fillId="106" borderId="16" xfId="0" applyFont="1" applyFill="1" applyBorder="1" applyAlignment="1">
      <alignment horizontal="center" vertical="center"/>
    </xf>
    <xf numFmtId="0" fontId="110" fillId="106" borderId="44" xfId="0" applyFont="1" applyFill="1" applyBorder="1" applyAlignment="1">
      <alignment horizontal="center" vertical="center"/>
    </xf>
    <xf numFmtId="0" fontId="97" fillId="106" borderId="43" xfId="0" applyFont="1" applyFill="1" applyBorder="1" applyAlignment="1">
      <alignment horizontal="center" vertical="center"/>
    </xf>
    <xf numFmtId="0" fontId="97" fillId="106" borderId="16" xfId="0" applyFont="1" applyFill="1" applyBorder="1" applyAlignment="1">
      <alignment horizontal="center" vertical="center"/>
    </xf>
    <xf numFmtId="0" fontId="97" fillId="106" borderId="44" xfId="0" applyFont="1" applyFill="1" applyBorder="1" applyAlignment="1">
      <alignment horizontal="center" vertical="center"/>
    </xf>
    <xf numFmtId="0" fontId="110" fillId="104" borderId="46" xfId="0" applyFont="1" applyFill="1" applyBorder="1" applyAlignment="1">
      <alignment horizontal="center" vertical="center"/>
    </xf>
    <xf numFmtId="0" fontId="110" fillId="104" borderId="42" xfId="0" applyFont="1" applyFill="1" applyBorder="1" applyAlignment="1">
      <alignment horizontal="center" vertical="center"/>
    </xf>
    <xf numFmtId="0" fontId="110" fillId="37" borderId="0" xfId="0" applyFont="1" applyFill="1" applyBorder="1" applyAlignment="1">
      <alignment horizontal="center" vertical="center"/>
    </xf>
  </cellXfs>
  <cellStyles count="789">
    <cellStyle name="µÚ¿¡ ¿À´Â ÇÏÀÌÆÛ¸µÅ©" xfId="43" xr:uid="{00000000-0005-0000-0000-000000000000}"/>
    <cellStyle name="W?_BOOKSHIP_laroux_´ë¿ÜÇÑ¹®°ø¹® " xfId="44" xr:uid="{00000000-0005-0000-0000-000001000000}"/>
    <cellStyle name="¹éºÐÀ²_±âÅ¸" xfId="45" xr:uid="{00000000-0005-0000-0000-000002000000}"/>
    <cellStyle name="20% - Accent1" xfId="20" builtinId="30" customBuiltin="1"/>
    <cellStyle name="20% - Accent1 2" xfId="46" xr:uid="{00000000-0005-0000-0000-000004000000}"/>
    <cellStyle name="20% - Accent1 2 2" xfId="47" xr:uid="{00000000-0005-0000-0000-000005000000}"/>
    <cellStyle name="20% - Accent1 2 3" xfId="48" xr:uid="{00000000-0005-0000-0000-000006000000}"/>
    <cellStyle name="20% - Accent1 3" xfId="49" xr:uid="{00000000-0005-0000-0000-000007000000}"/>
    <cellStyle name="20% - Accent1 3 2" xfId="50" xr:uid="{00000000-0005-0000-0000-000008000000}"/>
    <cellStyle name="20% - Accent1 4" xfId="51" xr:uid="{00000000-0005-0000-0000-000009000000}"/>
    <cellStyle name="20% - Accent1 4 2" xfId="52" xr:uid="{00000000-0005-0000-0000-00000A000000}"/>
    <cellStyle name="20% - Accent1 5" xfId="53" xr:uid="{00000000-0005-0000-0000-00000B000000}"/>
    <cellStyle name="20% - Accent2" xfId="24" builtinId="34" customBuiltin="1"/>
    <cellStyle name="20% - Accent2 2" xfId="54" xr:uid="{00000000-0005-0000-0000-00000D000000}"/>
    <cellStyle name="20% - Accent2 2 2" xfId="55" xr:uid="{00000000-0005-0000-0000-00000E000000}"/>
    <cellStyle name="20% - Accent2 2 3" xfId="56" xr:uid="{00000000-0005-0000-0000-00000F000000}"/>
    <cellStyle name="20% - Accent2 3" xfId="57" xr:uid="{00000000-0005-0000-0000-000010000000}"/>
    <cellStyle name="20% - Accent2 3 2" xfId="58" xr:uid="{00000000-0005-0000-0000-000011000000}"/>
    <cellStyle name="20% - Accent2 4" xfId="59" xr:uid="{00000000-0005-0000-0000-000012000000}"/>
    <cellStyle name="20% - Accent2 4 2" xfId="60" xr:uid="{00000000-0005-0000-0000-000013000000}"/>
    <cellStyle name="20% - Accent2 5" xfId="61" xr:uid="{00000000-0005-0000-0000-000014000000}"/>
    <cellStyle name="20% - Accent3" xfId="28" builtinId="38" customBuiltin="1"/>
    <cellStyle name="20% - Accent3 2" xfId="62" xr:uid="{00000000-0005-0000-0000-000016000000}"/>
    <cellStyle name="20% - Accent3 2 2" xfId="63" xr:uid="{00000000-0005-0000-0000-000017000000}"/>
    <cellStyle name="20% - Accent3 2 3" xfId="64" xr:uid="{00000000-0005-0000-0000-000018000000}"/>
    <cellStyle name="20% - Accent3 3" xfId="65" xr:uid="{00000000-0005-0000-0000-000019000000}"/>
    <cellStyle name="20% - Accent3 3 2" xfId="66" xr:uid="{00000000-0005-0000-0000-00001A000000}"/>
    <cellStyle name="20% - Accent3 4" xfId="67" xr:uid="{00000000-0005-0000-0000-00001B000000}"/>
    <cellStyle name="20% - Accent3 4 2" xfId="68" xr:uid="{00000000-0005-0000-0000-00001C000000}"/>
    <cellStyle name="20% - Accent3 5" xfId="69" xr:uid="{00000000-0005-0000-0000-00001D000000}"/>
    <cellStyle name="20% - Accent4" xfId="32" builtinId="42" customBuiltin="1"/>
    <cellStyle name="20% - Accent4 2" xfId="70" xr:uid="{00000000-0005-0000-0000-00001F000000}"/>
    <cellStyle name="20% - Accent4 2 2" xfId="71" xr:uid="{00000000-0005-0000-0000-000020000000}"/>
    <cellStyle name="20% - Accent4 2 3" xfId="72" xr:uid="{00000000-0005-0000-0000-000021000000}"/>
    <cellStyle name="20% - Accent4 3" xfId="73" xr:uid="{00000000-0005-0000-0000-000022000000}"/>
    <cellStyle name="20% - Accent4 3 2" xfId="74" xr:uid="{00000000-0005-0000-0000-000023000000}"/>
    <cellStyle name="20% - Accent4 4" xfId="75" xr:uid="{00000000-0005-0000-0000-000024000000}"/>
    <cellStyle name="20% - Accent4 4 2" xfId="76" xr:uid="{00000000-0005-0000-0000-000025000000}"/>
    <cellStyle name="20% - Accent4 5" xfId="77" xr:uid="{00000000-0005-0000-0000-000026000000}"/>
    <cellStyle name="20% - Accent5" xfId="36" builtinId="46" customBuiltin="1"/>
    <cellStyle name="20% - Accent5 2" xfId="78" xr:uid="{00000000-0005-0000-0000-000028000000}"/>
    <cellStyle name="20% - Accent5 2 2" xfId="79" xr:uid="{00000000-0005-0000-0000-000029000000}"/>
    <cellStyle name="20% - Accent5 2 3" xfId="80" xr:uid="{00000000-0005-0000-0000-00002A000000}"/>
    <cellStyle name="20% - Accent5 3" xfId="81" xr:uid="{00000000-0005-0000-0000-00002B000000}"/>
    <cellStyle name="20% - Accent5 3 2" xfId="82" xr:uid="{00000000-0005-0000-0000-00002C000000}"/>
    <cellStyle name="20% - Accent5 4" xfId="83" xr:uid="{00000000-0005-0000-0000-00002D000000}"/>
    <cellStyle name="20% - Accent5 4 2" xfId="84" xr:uid="{00000000-0005-0000-0000-00002E000000}"/>
    <cellStyle name="20% - Accent5 5" xfId="85" xr:uid="{00000000-0005-0000-0000-00002F000000}"/>
    <cellStyle name="20% - Accent6" xfId="40" builtinId="50" customBuiltin="1"/>
    <cellStyle name="20% - Accent6 2" xfId="86" xr:uid="{00000000-0005-0000-0000-000031000000}"/>
    <cellStyle name="20% - Accent6 2 2" xfId="87" xr:uid="{00000000-0005-0000-0000-000032000000}"/>
    <cellStyle name="20% - Accent6 2 3" xfId="88" xr:uid="{00000000-0005-0000-0000-000033000000}"/>
    <cellStyle name="20% - Accent6 3" xfId="89" xr:uid="{00000000-0005-0000-0000-000034000000}"/>
    <cellStyle name="20% - Accent6 3 2" xfId="90" xr:uid="{00000000-0005-0000-0000-000035000000}"/>
    <cellStyle name="20% - Accent6 4" xfId="91" xr:uid="{00000000-0005-0000-0000-000036000000}"/>
    <cellStyle name="20% - Accent6 4 2" xfId="92" xr:uid="{00000000-0005-0000-0000-000037000000}"/>
    <cellStyle name="20% - Accent6 5" xfId="93" xr:uid="{00000000-0005-0000-0000-000038000000}"/>
    <cellStyle name="40% - Accent1" xfId="21" builtinId="31" customBuiltin="1"/>
    <cellStyle name="40% - Accent1 2" xfId="94" xr:uid="{00000000-0005-0000-0000-00003A000000}"/>
    <cellStyle name="40% - Accent1 2 2" xfId="95" xr:uid="{00000000-0005-0000-0000-00003B000000}"/>
    <cellStyle name="40% - Accent1 2 3" xfId="96" xr:uid="{00000000-0005-0000-0000-00003C000000}"/>
    <cellStyle name="40% - Accent1 3" xfId="97" xr:uid="{00000000-0005-0000-0000-00003D000000}"/>
    <cellStyle name="40% - Accent1 3 2" xfId="98" xr:uid="{00000000-0005-0000-0000-00003E000000}"/>
    <cellStyle name="40% - Accent1 4" xfId="99" xr:uid="{00000000-0005-0000-0000-00003F000000}"/>
    <cellStyle name="40% - Accent1 4 2" xfId="100" xr:uid="{00000000-0005-0000-0000-000040000000}"/>
    <cellStyle name="40% - Accent1 5" xfId="101" xr:uid="{00000000-0005-0000-0000-000041000000}"/>
    <cellStyle name="40% - Accent2" xfId="25" builtinId="35" customBuiltin="1"/>
    <cellStyle name="40% - Accent2 2" xfId="102" xr:uid="{00000000-0005-0000-0000-000043000000}"/>
    <cellStyle name="40% - Accent2 2 2" xfId="103" xr:uid="{00000000-0005-0000-0000-000044000000}"/>
    <cellStyle name="40% - Accent2 2 3" xfId="104" xr:uid="{00000000-0005-0000-0000-000045000000}"/>
    <cellStyle name="40% - Accent2 3" xfId="105" xr:uid="{00000000-0005-0000-0000-000046000000}"/>
    <cellStyle name="40% - Accent2 3 2" xfId="106" xr:uid="{00000000-0005-0000-0000-000047000000}"/>
    <cellStyle name="40% - Accent2 4" xfId="107" xr:uid="{00000000-0005-0000-0000-000048000000}"/>
    <cellStyle name="40% - Accent2 4 2" xfId="108" xr:uid="{00000000-0005-0000-0000-000049000000}"/>
    <cellStyle name="40% - Accent2 5" xfId="109" xr:uid="{00000000-0005-0000-0000-00004A000000}"/>
    <cellStyle name="40% - Accent3" xfId="29" builtinId="39" customBuiltin="1"/>
    <cellStyle name="40% - Accent3 2" xfId="110" xr:uid="{00000000-0005-0000-0000-00004C000000}"/>
    <cellStyle name="40% - Accent3 2 2" xfId="111" xr:uid="{00000000-0005-0000-0000-00004D000000}"/>
    <cellStyle name="40% - Accent3 2 3" xfId="112" xr:uid="{00000000-0005-0000-0000-00004E000000}"/>
    <cellStyle name="40% - Accent3 3" xfId="113" xr:uid="{00000000-0005-0000-0000-00004F000000}"/>
    <cellStyle name="40% - Accent3 3 2" xfId="114" xr:uid="{00000000-0005-0000-0000-000050000000}"/>
    <cellStyle name="40% - Accent3 4" xfId="115" xr:uid="{00000000-0005-0000-0000-000051000000}"/>
    <cellStyle name="40% - Accent3 4 2" xfId="116" xr:uid="{00000000-0005-0000-0000-000052000000}"/>
    <cellStyle name="40% - Accent3 5" xfId="117" xr:uid="{00000000-0005-0000-0000-000053000000}"/>
    <cellStyle name="40% - Accent4" xfId="33" builtinId="43" customBuiltin="1"/>
    <cellStyle name="40% - Accent4 2" xfId="118" xr:uid="{00000000-0005-0000-0000-000055000000}"/>
    <cellStyle name="40% - Accent4 2 2" xfId="119" xr:uid="{00000000-0005-0000-0000-000056000000}"/>
    <cellStyle name="40% - Accent4 2 3" xfId="120" xr:uid="{00000000-0005-0000-0000-000057000000}"/>
    <cellStyle name="40% - Accent4 3" xfId="121" xr:uid="{00000000-0005-0000-0000-000058000000}"/>
    <cellStyle name="40% - Accent4 3 2" xfId="122" xr:uid="{00000000-0005-0000-0000-000059000000}"/>
    <cellStyle name="40% - Accent4 4" xfId="123" xr:uid="{00000000-0005-0000-0000-00005A000000}"/>
    <cellStyle name="40% - Accent4 4 2" xfId="124" xr:uid="{00000000-0005-0000-0000-00005B000000}"/>
    <cellStyle name="40% - Accent4 5" xfId="125" xr:uid="{00000000-0005-0000-0000-00005C000000}"/>
    <cellStyle name="40% - Accent5" xfId="37" builtinId="47" customBuiltin="1"/>
    <cellStyle name="40% - Accent5 2" xfId="126" xr:uid="{00000000-0005-0000-0000-00005E000000}"/>
    <cellStyle name="40% - Accent5 2 2" xfId="127" xr:uid="{00000000-0005-0000-0000-00005F000000}"/>
    <cellStyle name="40% - Accent5 2 3" xfId="128" xr:uid="{00000000-0005-0000-0000-000060000000}"/>
    <cellStyle name="40% - Accent5 3" xfId="129" xr:uid="{00000000-0005-0000-0000-000061000000}"/>
    <cellStyle name="40% - Accent5 3 2" xfId="130" xr:uid="{00000000-0005-0000-0000-000062000000}"/>
    <cellStyle name="40% - Accent5 4" xfId="131" xr:uid="{00000000-0005-0000-0000-000063000000}"/>
    <cellStyle name="40% - Accent5 4 2" xfId="132" xr:uid="{00000000-0005-0000-0000-000064000000}"/>
    <cellStyle name="40% - Accent5 5" xfId="133" xr:uid="{00000000-0005-0000-0000-000065000000}"/>
    <cellStyle name="40% - Accent6" xfId="41" builtinId="51" customBuiltin="1"/>
    <cellStyle name="40% - Accent6 2" xfId="134" xr:uid="{00000000-0005-0000-0000-000067000000}"/>
    <cellStyle name="40% - Accent6 2 2" xfId="135" xr:uid="{00000000-0005-0000-0000-000068000000}"/>
    <cellStyle name="40% - Accent6 2 3" xfId="136" xr:uid="{00000000-0005-0000-0000-000069000000}"/>
    <cellStyle name="40% - Accent6 3" xfId="137" xr:uid="{00000000-0005-0000-0000-00006A000000}"/>
    <cellStyle name="40% - Accent6 3 2" xfId="138" xr:uid="{00000000-0005-0000-0000-00006B000000}"/>
    <cellStyle name="40% - Accent6 4" xfId="139" xr:uid="{00000000-0005-0000-0000-00006C000000}"/>
    <cellStyle name="40% - Accent6 4 2" xfId="140" xr:uid="{00000000-0005-0000-0000-00006D000000}"/>
    <cellStyle name="40% - Accent6 5" xfId="141" xr:uid="{00000000-0005-0000-0000-00006E000000}"/>
    <cellStyle name="60% - Accent1" xfId="22" builtinId="32" customBuiltin="1"/>
    <cellStyle name="60% - Accent1 2" xfId="142" xr:uid="{00000000-0005-0000-0000-000070000000}"/>
    <cellStyle name="60% - Accent1 2 2" xfId="143" xr:uid="{00000000-0005-0000-0000-000071000000}"/>
    <cellStyle name="60% - Accent1 2 3" xfId="144" xr:uid="{00000000-0005-0000-0000-000072000000}"/>
    <cellStyle name="60% - Accent1 3" xfId="145" xr:uid="{00000000-0005-0000-0000-000073000000}"/>
    <cellStyle name="60% - Accent1 4" xfId="146" xr:uid="{00000000-0005-0000-0000-000074000000}"/>
    <cellStyle name="60% - Accent1 5" xfId="147" xr:uid="{00000000-0005-0000-0000-000075000000}"/>
    <cellStyle name="60% - Accent2" xfId="26" builtinId="36" customBuiltin="1"/>
    <cellStyle name="60% - Accent2 2" xfId="148" xr:uid="{00000000-0005-0000-0000-000077000000}"/>
    <cellStyle name="60% - Accent2 2 2" xfId="149" xr:uid="{00000000-0005-0000-0000-000078000000}"/>
    <cellStyle name="60% - Accent2 2 3" xfId="150" xr:uid="{00000000-0005-0000-0000-000079000000}"/>
    <cellStyle name="60% - Accent2 3" xfId="151" xr:uid="{00000000-0005-0000-0000-00007A000000}"/>
    <cellStyle name="60% - Accent2 4" xfId="152" xr:uid="{00000000-0005-0000-0000-00007B000000}"/>
    <cellStyle name="60% - Accent2 5" xfId="153" xr:uid="{00000000-0005-0000-0000-00007C000000}"/>
    <cellStyle name="60% - Accent3" xfId="30" builtinId="40" customBuiltin="1"/>
    <cellStyle name="60% - Accent3 2" xfId="154" xr:uid="{00000000-0005-0000-0000-00007E000000}"/>
    <cellStyle name="60% - Accent3 2 2" xfId="155" xr:uid="{00000000-0005-0000-0000-00007F000000}"/>
    <cellStyle name="60% - Accent3 2 3" xfId="156" xr:uid="{00000000-0005-0000-0000-000080000000}"/>
    <cellStyle name="60% - Accent3 3" xfId="157" xr:uid="{00000000-0005-0000-0000-000081000000}"/>
    <cellStyle name="60% - Accent3 4" xfId="158" xr:uid="{00000000-0005-0000-0000-000082000000}"/>
    <cellStyle name="60% - Accent3 5" xfId="159" xr:uid="{00000000-0005-0000-0000-000083000000}"/>
    <cellStyle name="60% - Accent4" xfId="34" builtinId="44" customBuiltin="1"/>
    <cellStyle name="60% - Accent4 2" xfId="160" xr:uid="{00000000-0005-0000-0000-000085000000}"/>
    <cellStyle name="60% - Accent4 2 2" xfId="161" xr:uid="{00000000-0005-0000-0000-000086000000}"/>
    <cellStyle name="60% - Accent4 2 3" xfId="162" xr:uid="{00000000-0005-0000-0000-000087000000}"/>
    <cellStyle name="60% - Accent4 3" xfId="163" xr:uid="{00000000-0005-0000-0000-000088000000}"/>
    <cellStyle name="60% - Accent4 4" xfId="164" xr:uid="{00000000-0005-0000-0000-000089000000}"/>
    <cellStyle name="60% - Accent4 5" xfId="165" xr:uid="{00000000-0005-0000-0000-00008A000000}"/>
    <cellStyle name="60% - Accent5" xfId="38" builtinId="48" customBuiltin="1"/>
    <cellStyle name="60% - Accent5 2" xfId="166" xr:uid="{00000000-0005-0000-0000-00008C000000}"/>
    <cellStyle name="60% - Accent5 2 2" xfId="167" xr:uid="{00000000-0005-0000-0000-00008D000000}"/>
    <cellStyle name="60% - Accent5 2 3" xfId="168" xr:uid="{00000000-0005-0000-0000-00008E000000}"/>
    <cellStyle name="60% - Accent5 3" xfId="169" xr:uid="{00000000-0005-0000-0000-00008F000000}"/>
    <cellStyle name="60% - Accent5 4" xfId="170" xr:uid="{00000000-0005-0000-0000-000090000000}"/>
    <cellStyle name="60% - Accent5 5" xfId="171" xr:uid="{00000000-0005-0000-0000-000091000000}"/>
    <cellStyle name="60% - Accent6" xfId="42" builtinId="52" customBuiltin="1"/>
    <cellStyle name="60% - Accent6 2" xfId="172" xr:uid="{00000000-0005-0000-0000-000093000000}"/>
    <cellStyle name="60% - Accent6 2 2" xfId="173" xr:uid="{00000000-0005-0000-0000-000094000000}"/>
    <cellStyle name="60% - Accent6 2 3" xfId="174" xr:uid="{00000000-0005-0000-0000-000095000000}"/>
    <cellStyle name="60% - Accent6 3" xfId="175" xr:uid="{00000000-0005-0000-0000-000096000000}"/>
    <cellStyle name="60% - Accent6 4" xfId="176" xr:uid="{00000000-0005-0000-0000-000097000000}"/>
    <cellStyle name="60% - Accent6 5" xfId="177" xr:uid="{00000000-0005-0000-0000-000098000000}"/>
    <cellStyle name="Accent1" xfId="19" builtinId="29" customBuiltin="1"/>
    <cellStyle name="Accent1 - 20%" xfId="178" xr:uid="{00000000-0005-0000-0000-00009A000000}"/>
    <cellStyle name="Accent1 - 40%" xfId="179" xr:uid="{00000000-0005-0000-0000-00009B000000}"/>
    <cellStyle name="Accent1 - 60%" xfId="180" xr:uid="{00000000-0005-0000-0000-00009C000000}"/>
    <cellStyle name="Accent1 2" xfId="181" xr:uid="{00000000-0005-0000-0000-00009D000000}"/>
    <cellStyle name="Accent1 2 2" xfId="182" xr:uid="{00000000-0005-0000-0000-00009E000000}"/>
    <cellStyle name="Accent1 2 3" xfId="183" xr:uid="{00000000-0005-0000-0000-00009F000000}"/>
    <cellStyle name="Accent1 3" xfId="184" xr:uid="{00000000-0005-0000-0000-0000A0000000}"/>
    <cellStyle name="Accent1 4" xfId="185" xr:uid="{00000000-0005-0000-0000-0000A1000000}"/>
    <cellStyle name="Accent1 5" xfId="186" xr:uid="{00000000-0005-0000-0000-0000A2000000}"/>
    <cellStyle name="Accent2" xfId="23" builtinId="33" customBuiltin="1"/>
    <cellStyle name="Accent2 - 20%" xfId="187" xr:uid="{00000000-0005-0000-0000-0000A4000000}"/>
    <cellStyle name="Accent2 - 40%" xfId="188" xr:uid="{00000000-0005-0000-0000-0000A5000000}"/>
    <cellStyle name="Accent2 - 60%" xfId="189" xr:uid="{00000000-0005-0000-0000-0000A6000000}"/>
    <cellStyle name="Accent2 2" xfId="190" xr:uid="{00000000-0005-0000-0000-0000A7000000}"/>
    <cellStyle name="Accent2 2 2" xfId="191" xr:uid="{00000000-0005-0000-0000-0000A8000000}"/>
    <cellStyle name="Accent2 2 3" xfId="192" xr:uid="{00000000-0005-0000-0000-0000A9000000}"/>
    <cellStyle name="Accent2 3" xfId="193" xr:uid="{00000000-0005-0000-0000-0000AA000000}"/>
    <cellStyle name="Accent2 4" xfId="194" xr:uid="{00000000-0005-0000-0000-0000AB000000}"/>
    <cellStyle name="Accent2 5" xfId="195" xr:uid="{00000000-0005-0000-0000-0000AC000000}"/>
    <cellStyle name="Accent3" xfId="27" builtinId="37" customBuiltin="1"/>
    <cellStyle name="Accent3 - 20%" xfId="196" xr:uid="{00000000-0005-0000-0000-0000AE000000}"/>
    <cellStyle name="Accent3 - 40%" xfId="197" xr:uid="{00000000-0005-0000-0000-0000AF000000}"/>
    <cellStyle name="Accent3 - 60%" xfId="198" xr:uid="{00000000-0005-0000-0000-0000B0000000}"/>
    <cellStyle name="Accent3 2" xfId="199" xr:uid="{00000000-0005-0000-0000-0000B1000000}"/>
    <cellStyle name="Accent3 2 2" xfId="200" xr:uid="{00000000-0005-0000-0000-0000B2000000}"/>
    <cellStyle name="Accent3 2 3" xfId="201" xr:uid="{00000000-0005-0000-0000-0000B3000000}"/>
    <cellStyle name="Accent3 3" xfId="202" xr:uid="{00000000-0005-0000-0000-0000B4000000}"/>
    <cellStyle name="Accent3 4" xfId="203" xr:uid="{00000000-0005-0000-0000-0000B5000000}"/>
    <cellStyle name="Accent3 5" xfId="204" xr:uid="{00000000-0005-0000-0000-0000B6000000}"/>
    <cellStyle name="Accent4" xfId="31" builtinId="41" customBuiltin="1"/>
    <cellStyle name="Accent4 - 20%" xfId="205" xr:uid="{00000000-0005-0000-0000-0000B8000000}"/>
    <cellStyle name="Accent4 - 40%" xfId="206" xr:uid="{00000000-0005-0000-0000-0000B9000000}"/>
    <cellStyle name="Accent4 - 60%" xfId="207" xr:uid="{00000000-0005-0000-0000-0000BA000000}"/>
    <cellStyle name="Accent4 2" xfId="208" xr:uid="{00000000-0005-0000-0000-0000BB000000}"/>
    <cellStyle name="Accent4 2 2" xfId="209" xr:uid="{00000000-0005-0000-0000-0000BC000000}"/>
    <cellStyle name="Accent4 2 3" xfId="210" xr:uid="{00000000-0005-0000-0000-0000BD000000}"/>
    <cellStyle name="Accent4 3" xfId="211" xr:uid="{00000000-0005-0000-0000-0000BE000000}"/>
    <cellStyle name="Accent4 4" xfId="212" xr:uid="{00000000-0005-0000-0000-0000BF000000}"/>
    <cellStyle name="Accent4 5" xfId="213" xr:uid="{00000000-0005-0000-0000-0000C0000000}"/>
    <cellStyle name="Accent5" xfId="35" builtinId="45" customBuiltin="1"/>
    <cellStyle name="Accent5 - 20%" xfId="214" xr:uid="{00000000-0005-0000-0000-0000C2000000}"/>
    <cellStyle name="Accent5 - 40%" xfId="215" xr:uid="{00000000-0005-0000-0000-0000C3000000}"/>
    <cellStyle name="Accent5 - 60%" xfId="216" xr:uid="{00000000-0005-0000-0000-0000C4000000}"/>
    <cellStyle name="Accent5 2" xfId="217" xr:uid="{00000000-0005-0000-0000-0000C5000000}"/>
    <cellStyle name="Accent5 2 2" xfId="218" xr:uid="{00000000-0005-0000-0000-0000C6000000}"/>
    <cellStyle name="Accent5 2 3" xfId="219" xr:uid="{00000000-0005-0000-0000-0000C7000000}"/>
    <cellStyle name="Accent5 3" xfId="220" xr:uid="{00000000-0005-0000-0000-0000C8000000}"/>
    <cellStyle name="Accent5 4" xfId="221" xr:uid="{00000000-0005-0000-0000-0000C9000000}"/>
    <cellStyle name="Accent5 5" xfId="222" xr:uid="{00000000-0005-0000-0000-0000CA000000}"/>
    <cellStyle name="Accent6" xfId="39" builtinId="49" customBuiltin="1"/>
    <cellStyle name="Accent6 - 20%" xfId="223" xr:uid="{00000000-0005-0000-0000-0000CC000000}"/>
    <cellStyle name="Accent6 - 40%" xfId="224" xr:uid="{00000000-0005-0000-0000-0000CD000000}"/>
    <cellStyle name="Accent6 - 60%" xfId="225" xr:uid="{00000000-0005-0000-0000-0000CE000000}"/>
    <cellStyle name="Accent6 2" xfId="226" xr:uid="{00000000-0005-0000-0000-0000CF000000}"/>
    <cellStyle name="Accent6 2 2" xfId="227" xr:uid="{00000000-0005-0000-0000-0000D0000000}"/>
    <cellStyle name="Accent6 2 3" xfId="228" xr:uid="{00000000-0005-0000-0000-0000D1000000}"/>
    <cellStyle name="Accent6 3" xfId="229" xr:uid="{00000000-0005-0000-0000-0000D2000000}"/>
    <cellStyle name="Accent6 4" xfId="230" xr:uid="{00000000-0005-0000-0000-0000D3000000}"/>
    <cellStyle name="Accent6 5" xfId="231" xr:uid="{00000000-0005-0000-0000-0000D4000000}"/>
    <cellStyle name="Adjustable" xfId="232" xr:uid="{00000000-0005-0000-0000-0000D5000000}"/>
    <cellStyle name="Adjustable 2" xfId="233" xr:uid="{00000000-0005-0000-0000-0000D6000000}"/>
    <cellStyle name="ÅëÈ­ [0]_±âÅ¸" xfId="234" xr:uid="{00000000-0005-0000-0000-0000D7000000}"/>
    <cellStyle name="ÅëÈ­_±âÅ¸" xfId="235" xr:uid="{00000000-0005-0000-0000-0000D8000000}"/>
    <cellStyle name="ÄÞ¸¶ [0]_±âÅ¸" xfId="236" xr:uid="{00000000-0005-0000-0000-0000D9000000}"/>
    <cellStyle name="ÄÞ¸¶_±âÅ¸" xfId="237" xr:uid="{00000000-0005-0000-0000-0000DA000000}"/>
    <cellStyle name="Bad" xfId="8" builtinId="27" customBuiltin="1"/>
    <cellStyle name="Bad 2" xfId="238" xr:uid="{00000000-0005-0000-0000-0000DC000000}"/>
    <cellStyle name="Bad 2 2" xfId="239" xr:uid="{00000000-0005-0000-0000-0000DD000000}"/>
    <cellStyle name="Bad 2 3" xfId="240" xr:uid="{00000000-0005-0000-0000-0000DE000000}"/>
    <cellStyle name="Bad 3" xfId="241" xr:uid="{00000000-0005-0000-0000-0000DF000000}"/>
    <cellStyle name="Bad 4" xfId="242" xr:uid="{00000000-0005-0000-0000-0000E0000000}"/>
    <cellStyle name="Bad 5" xfId="243" xr:uid="{00000000-0005-0000-0000-0000E1000000}"/>
    <cellStyle name="Best" xfId="244" xr:uid="{00000000-0005-0000-0000-0000E2000000}"/>
    <cellStyle name="Best 2" xfId="245" xr:uid="{00000000-0005-0000-0000-0000E3000000}"/>
    <cellStyle name="BORDERS" xfId="246" xr:uid="{00000000-0005-0000-0000-0000E4000000}"/>
    <cellStyle name="Ç¥ÁØ_¿ù°£¿ä¾àº¸°í" xfId="247" xr:uid="{00000000-0005-0000-0000-0000E5000000}"/>
    <cellStyle name="Calc Currency (0)" xfId="248" xr:uid="{00000000-0005-0000-0000-0000E6000000}"/>
    <cellStyle name="Calc Currency (0) 2" xfId="249" xr:uid="{00000000-0005-0000-0000-0000E7000000}"/>
    <cellStyle name="Calc Currency (0) 3" xfId="250" xr:uid="{00000000-0005-0000-0000-0000E8000000}"/>
    <cellStyle name="Calc Currency (0) 4" xfId="251" xr:uid="{00000000-0005-0000-0000-0000E9000000}"/>
    <cellStyle name="Calculation" xfId="12" builtinId="22" customBuiltin="1"/>
    <cellStyle name="Calculation 2" xfId="252" xr:uid="{00000000-0005-0000-0000-0000EB000000}"/>
    <cellStyle name="Calculation 2 2" xfId="253" xr:uid="{00000000-0005-0000-0000-0000EC000000}"/>
    <cellStyle name="Calculation 2 3" xfId="254" xr:uid="{00000000-0005-0000-0000-0000ED000000}"/>
    <cellStyle name="Calculation 3" xfId="255" xr:uid="{00000000-0005-0000-0000-0000EE000000}"/>
    <cellStyle name="Calculation 4" xfId="256" xr:uid="{00000000-0005-0000-0000-0000EF000000}"/>
    <cellStyle name="Calculation 5" xfId="257" xr:uid="{00000000-0005-0000-0000-0000F0000000}"/>
    <cellStyle name="Check Cell" xfId="14" builtinId="23" customBuiltin="1"/>
    <cellStyle name="Check Cell 2" xfId="258" xr:uid="{00000000-0005-0000-0000-0000F2000000}"/>
    <cellStyle name="Check Cell 2 2" xfId="259" xr:uid="{00000000-0005-0000-0000-0000F3000000}"/>
    <cellStyle name="Check Cell 2 3" xfId="260" xr:uid="{00000000-0005-0000-0000-0000F4000000}"/>
    <cellStyle name="Check Cell 3" xfId="261" xr:uid="{00000000-0005-0000-0000-0000F5000000}"/>
    <cellStyle name="Check Cell 4" xfId="262" xr:uid="{00000000-0005-0000-0000-0000F6000000}"/>
    <cellStyle name="Check Cell 5" xfId="263" xr:uid="{00000000-0005-0000-0000-0000F7000000}"/>
    <cellStyle name="ÇÏÀÌÆÛ¸µÅ©" xfId="264" xr:uid="{00000000-0005-0000-0000-0000F8000000}"/>
    <cellStyle name="Comma  - Style1" xfId="265" xr:uid="{00000000-0005-0000-0000-0000F9000000}"/>
    <cellStyle name="Comma  - Style2" xfId="266" xr:uid="{00000000-0005-0000-0000-0000FA000000}"/>
    <cellStyle name="Comma  - Style3" xfId="267" xr:uid="{00000000-0005-0000-0000-0000FB000000}"/>
    <cellStyle name="Comma  - Style4" xfId="268" xr:uid="{00000000-0005-0000-0000-0000FC000000}"/>
    <cellStyle name="Comma  - Style5" xfId="269" xr:uid="{00000000-0005-0000-0000-0000FD000000}"/>
    <cellStyle name="Comma  - Style6" xfId="270" xr:uid="{00000000-0005-0000-0000-0000FE000000}"/>
    <cellStyle name="Comma  - Style7" xfId="271" xr:uid="{00000000-0005-0000-0000-0000FF000000}"/>
    <cellStyle name="Comma  - Style8" xfId="272" xr:uid="{00000000-0005-0000-0000-000000010000}"/>
    <cellStyle name="Comma 10" xfId="273" xr:uid="{00000000-0005-0000-0000-000001010000}"/>
    <cellStyle name="Comma 10 10" xfId="274" xr:uid="{00000000-0005-0000-0000-000002010000}"/>
    <cellStyle name="Comma 10 2" xfId="275" xr:uid="{00000000-0005-0000-0000-000003010000}"/>
    <cellStyle name="Comma 10 2 2" xfId="276" xr:uid="{00000000-0005-0000-0000-000004010000}"/>
    <cellStyle name="Comma 10 2 2 2" xfId="277" xr:uid="{00000000-0005-0000-0000-000005010000}"/>
    <cellStyle name="Comma 10 2 3" xfId="278" xr:uid="{00000000-0005-0000-0000-000006010000}"/>
    <cellStyle name="Comma 10 3" xfId="279" xr:uid="{00000000-0005-0000-0000-000007010000}"/>
    <cellStyle name="Comma 10_CRU PROC" xfId="280" xr:uid="{00000000-0005-0000-0000-000008010000}"/>
    <cellStyle name="Comma 11" xfId="281" xr:uid="{00000000-0005-0000-0000-000009010000}"/>
    <cellStyle name="Comma 11 2" xfId="282" xr:uid="{00000000-0005-0000-0000-00000A010000}"/>
    <cellStyle name="Comma 12" xfId="283" xr:uid="{00000000-0005-0000-0000-00000B010000}"/>
    <cellStyle name="Comma 12 2" xfId="284" xr:uid="{00000000-0005-0000-0000-00000C010000}"/>
    <cellStyle name="Comma 12 2 2" xfId="285" xr:uid="{00000000-0005-0000-0000-00000D010000}"/>
    <cellStyle name="Comma 12 2 3" xfId="286" xr:uid="{00000000-0005-0000-0000-00000E010000}"/>
    <cellStyle name="Comma 12 3" xfId="287" xr:uid="{00000000-0005-0000-0000-00000F010000}"/>
    <cellStyle name="Comma 13" xfId="288" xr:uid="{00000000-0005-0000-0000-000010010000}"/>
    <cellStyle name="Comma 14" xfId="289" xr:uid="{00000000-0005-0000-0000-000011010000}"/>
    <cellStyle name="Comma 15" xfId="290" xr:uid="{00000000-0005-0000-0000-000012010000}"/>
    <cellStyle name="Comma 16" xfId="291" xr:uid="{00000000-0005-0000-0000-000013010000}"/>
    <cellStyle name="Comma 17" xfId="292" xr:uid="{00000000-0005-0000-0000-000014010000}"/>
    <cellStyle name="Comma 18" xfId="293" xr:uid="{00000000-0005-0000-0000-000015010000}"/>
    <cellStyle name="Comma 18 2" xfId="294" xr:uid="{00000000-0005-0000-0000-000016010000}"/>
    <cellStyle name="Comma 19" xfId="295" xr:uid="{00000000-0005-0000-0000-000017010000}"/>
    <cellStyle name="Comma 19 2" xfId="296" xr:uid="{00000000-0005-0000-0000-000018010000}"/>
    <cellStyle name="Comma 2" xfId="297" xr:uid="{00000000-0005-0000-0000-000019010000}"/>
    <cellStyle name="Comma 2 2" xfId="298" xr:uid="{00000000-0005-0000-0000-00001A010000}"/>
    <cellStyle name="Comma 2 3" xfId="299" xr:uid="{00000000-0005-0000-0000-00001B010000}"/>
    <cellStyle name="Comma 2 3 2" xfId="300" xr:uid="{00000000-0005-0000-0000-00001C010000}"/>
    <cellStyle name="Comma 2 38" xfId="301" xr:uid="{00000000-0005-0000-0000-00001D010000}"/>
    <cellStyle name="Comma 2 4" xfId="302" xr:uid="{00000000-0005-0000-0000-00001E010000}"/>
    <cellStyle name="Comma 2 4 2" xfId="303" xr:uid="{00000000-0005-0000-0000-00001F010000}"/>
    <cellStyle name="Comma 2 4 2 2" xfId="304" xr:uid="{00000000-0005-0000-0000-000020010000}"/>
    <cellStyle name="Comma 2 4 3" xfId="305" xr:uid="{00000000-0005-0000-0000-000021010000}"/>
    <cellStyle name="Comma 2 5" xfId="306" xr:uid="{00000000-0005-0000-0000-000022010000}"/>
    <cellStyle name="Comma 2 6" xfId="307" xr:uid="{00000000-0005-0000-0000-000023010000}"/>
    <cellStyle name="Comma 20" xfId="308" xr:uid="{00000000-0005-0000-0000-000024010000}"/>
    <cellStyle name="Comma 20 2" xfId="309" xr:uid="{00000000-0005-0000-0000-000025010000}"/>
    <cellStyle name="Comma 21" xfId="310" xr:uid="{00000000-0005-0000-0000-000026010000}"/>
    <cellStyle name="Comma 21 2" xfId="311" xr:uid="{00000000-0005-0000-0000-000027010000}"/>
    <cellStyle name="Comma 22" xfId="312" xr:uid="{00000000-0005-0000-0000-000028010000}"/>
    <cellStyle name="Comma 22 2" xfId="313" xr:uid="{00000000-0005-0000-0000-000029010000}"/>
    <cellStyle name="Comma 23" xfId="314" xr:uid="{00000000-0005-0000-0000-00002A010000}"/>
    <cellStyle name="Comma 24" xfId="315" xr:uid="{00000000-0005-0000-0000-00002B010000}"/>
    <cellStyle name="Comma 25" xfId="316" xr:uid="{00000000-0005-0000-0000-00002C010000}"/>
    <cellStyle name="Comma 26" xfId="317" xr:uid="{00000000-0005-0000-0000-00002D010000}"/>
    <cellStyle name="Comma 27" xfId="318" xr:uid="{00000000-0005-0000-0000-00002E010000}"/>
    <cellStyle name="Comma 28" xfId="319" xr:uid="{00000000-0005-0000-0000-00002F010000}"/>
    <cellStyle name="Comma 29" xfId="320" xr:uid="{00000000-0005-0000-0000-000030010000}"/>
    <cellStyle name="Comma 3" xfId="321" xr:uid="{00000000-0005-0000-0000-000031010000}"/>
    <cellStyle name="Comma 3 2" xfId="322" xr:uid="{00000000-0005-0000-0000-000032010000}"/>
    <cellStyle name="Comma 3 2 2" xfId="323" xr:uid="{00000000-0005-0000-0000-000033010000}"/>
    <cellStyle name="Comma 3 3" xfId="324" xr:uid="{00000000-0005-0000-0000-000034010000}"/>
    <cellStyle name="Comma 3 4" xfId="325" xr:uid="{00000000-0005-0000-0000-000035010000}"/>
    <cellStyle name="Comma 30" xfId="326" xr:uid="{00000000-0005-0000-0000-000036010000}"/>
    <cellStyle name="Comma 31" xfId="327" xr:uid="{00000000-0005-0000-0000-000037010000}"/>
    <cellStyle name="Comma 32" xfId="328" xr:uid="{00000000-0005-0000-0000-000038010000}"/>
    <cellStyle name="Comma 33" xfId="329" xr:uid="{00000000-0005-0000-0000-000039010000}"/>
    <cellStyle name="Comma 34" xfId="330" xr:uid="{00000000-0005-0000-0000-00003A010000}"/>
    <cellStyle name="Comma 4" xfId="331" xr:uid="{00000000-0005-0000-0000-00003B010000}"/>
    <cellStyle name="Comma 4 2" xfId="332" xr:uid="{00000000-0005-0000-0000-00003C010000}"/>
    <cellStyle name="Comma 4 3" xfId="333" xr:uid="{00000000-0005-0000-0000-00003D010000}"/>
    <cellStyle name="Comma 5" xfId="334" xr:uid="{00000000-0005-0000-0000-00003E010000}"/>
    <cellStyle name="Comma 5 2" xfId="335" xr:uid="{00000000-0005-0000-0000-00003F010000}"/>
    <cellStyle name="Comma 6" xfId="336" xr:uid="{00000000-0005-0000-0000-000040010000}"/>
    <cellStyle name="Comma 6 2" xfId="337" xr:uid="{00000000-0005-0000-0000-000041010000}"/>
    <cellStyle name="Comma 6 3" xfId="338" xr:uid="{00000000-0005-0000-0000-000042010000}"/>
    <cellStyle name="Comma 6_CRU PROC" xfId="339" xr:uid="{00000000-0005-0000-0000-000043010000}"/>
    <cellStyle name="Comma 7" xfId="340" xr:uid="{00000000-0005-0000-0000-000044010000}"/>
    <cellStyle name="Comma 7 2" xfId="341" xr:uid="{00000000-0005-0000-0000-000045010000}"/>
    <cellStyle name="Comma 7 3" xfId="342" xr:uid="{00000000-0005-0000-0000-000046010000}"/>
    <cellStyle name="Comma 7_CRU PROC" xfId="343" xr:uid="{00000000-0005-0000-0000-000047010000}"/>
    <cellStyle name="Comma 8" xfId="344" xr:uid="{00000000-0005-0000-0000-000048010000}"/>
    <cellStyle name="Comma 8 2" xfId="345" xr:uid="{00000000-0005-0000-0000-000049010000}"/>
    <cellStyle name="Comma 8 3" xfId="346" xr:uid="{00000000-0005-0000-0000-00004A010000}"/>
    <cellStyle name="Comma 8_CRU PROC" xfId="347" xr:uid="{00000000-0005-0000-0000-00004B010000}"/>
    <cellStyle name="Comma 9" xfId="348" xr:uid="{00000000-0005-0000-0000-00004C010000}"/>
    <cellStyle name="Comma 9 2" xfId="349" xr:uid="{00000000-0005-0000-0000-00004D010000}"/>
    <cellStyle name="Comma 9 3" xfId="350" xr:uid="{00000000-0005-0000-0000-00004E010000}"/>
    <cellStyle name="Comma 9_CRU PROC" xfId="351" xr:uid="{00000000-0005-0000-0000-00004F010000}"/>
    <cellStyle name="Comma0" xfId="352" xr:uid="{00000000-0005-0000-0000-000050010000}"/>
    <cellStyle name="Comma0 2" xfId="353" xr:uid="{00000000-0005-0000-0000-000051010000}"/>
    <cellStyle name="Copied" xfId="354" xr:uid="{00000000-0005-0000-0000-000052010000}"/>
    <cellStyle name="Currency0" xfId="355" xr:uid="{00000000-0005-0000-0000-000053010000}"/>
    <cellStyle name="Currency0 2" xfId="356" xr:uid="{00000000-0005-0000-0000-000054010000}"/>
    <cellStyle name="Date" xfId="357" xr:uid="{00000000-0005-0000-0000-000055010000}"/>
    <cellStyle name="Date 2" xfId="358" xr:uid="{00000000-0005-0000-0000-000056010000}"/>
    <cellStyle name="Emphasis 1 2" xfId="359" xr:uid="{00000000-0005-0000-0000-000057010000}"/>
    <cellStyle name="Emphasis 2 2" xfId="360" xr:uid="{00000000-0005-0000-0000-000058010000}"/>
    <cellStyle name="Emphasis 3 2" xfId="361" xr:uid="{00000000-0005-0000-0000-000059010000}"/>
    <cellStyle name="Entered" xfId="362" xr:uid="{00000000-0005-0000-0000-00005A010000}"/>
    <cellStyle name="Explanatory Text" xfId="17" builtinId="53" customBuiltin="1"/>
    <cellStyle name="Explanatory Text 2" xfId="363" xr:uid="{00000000-0005-0000-0000-00005C010000}"/>
    <cellStyle name="Explanatory Text 2 2" xfId="364" xr:uid="{00000000-0005-0000-0000-00005D010000}"/>
    <cellStyle name="Explanatory Text 2 3" xfId="365" xr:uid="{00000000-0005-0000-0000-00005E010000}"/>
    <cellStyle name="Explanatory Text 3" xfId="366" xr:uid="{00000000-0005-0000-0000-00005F010000}"/>
    <cellStyle name="Explanatory Text 4" xfId="367" xr:uid="{00000000-0005-0000-0000-000060010000}"/>
    <cellStyle name="Explanatory Text 5" xfId="368" xr:uid="{00000000-0005-0000-0000-000061010000}"/>
    <cellStyle name="FIGURES" xfId="369" xr:uid="{00000000-0005-0000-0000-000062010000}"/>
    <cellStyle name="Fixed" xfId="370" xr:uid="{00000000-0005-0000-0000-000063010000}"/>
    <cellStyle name="Fixed 2" xfId="371" xr:uid="{00000000-0005-0000-0000-000064010000}"/>
    <cellStyle name="Good" xfId="7" builtinId="26" customBuiltin="1"/>
    <cellStyle name="Good 2" xfId="372" xr:uid="{00000000-0005-0000-0000-000066010000}"/>
    <cellStyle name="Good 2 2" xfId="373" xr:uid="{00000000-0005-0000-0000-000067010000}"/>
    <cellStyle name="Good 2 3" xfId="374" xr:uid="{00000000-0005-0000-0000-000068010000}"/>
    <cellStyle name="Good 3" xfId="375" xr:uid="{00000000-0005-0000-0000-000069010000}"/>
    <cellStyle name="Good 4" xfId="376" xr:uid="{00000000-0005-0000-0000-00006A010000}"/>
    <cellStyle name="Good 5" xfId="377" xr:uid="{00000000-0005-0000-0000-00006B010000}"/>
    <cellStyle name="Grey" xfId="378" xr:uid="{00000000-0005-0000-0000-00006C010000}"/>
    <cellStyle name="Grey 2" xfId="379" xr:uid="{00000000-0005-0000-0000-00006D010000}"/>
    <cellStyle name="Header1" xfId="380" xr:uid="{00000000-0005-0000-0000-00006E010000}"/>
    <cellStyle name="Header2" xfId="381" xr:uid="{00000000-0005-0000-0000-00006F010000}"/>
    <cellStyle name="Heading 1" xfId="3" builtinId="16" customBuiltin="1"/>
    <cellStyle name="Heading 1 2" xfId="382" xr:uid="{00000000-0005-0000-0000-000071010000}"/>
    <cellStyle name="Heading 1 2 2" xfId="383" xr:uid="{00000000-0005-0000-0000-000072010000}"/>
    <cellStyle name="Heading 1 2 3" xfId="384" xr:uid="{00000000-0005-0000-0000-000073010000}"/>
    <cellStyle name="Heading 1 2 4" xfId="385" xr:uid="{00000000-0005-0000-0000-000074010000}"/>
    <cellStyle name="Heading 1 3" xfId="386" xr:uid="{00000000-0005-0000-0000-000075010000}"/>
    <cellStyle name="Heading 1 3 2" xfId="387" xr:uid="{00000000-0005-0000-0000-000076010000}"/>
    <cellStyle name="Heading 1 4" xfId="388" xr:uid="{00000000-0005-0000-0000-000077010000}"/>
    <cellStyle name="Heading 1 4 2" xfId="389" xr:uid="{00000000-0005-0000-0000-000078010000}"/>
    <cellStyle name="Heading 1 5" xfId="390" xr:uid="{00000000-0005-0000-0000-000079010000}"/>
    <cellStyle name="Heading 1 5 2" xfId="391" xr:uid="{00000000-0005-0000-0000-00007A010000}"/>
    <cellStyle name="Heading 2" xfId="4" builtinId="17" customBuiltin="1"/>
    <cellStyle name="Heading 2 2" xfId="392" xr:uid="{00000000-0005-0000-0000-00007C010000}"/>
    <cellStyle name="Heading 2 2 2" xfId="393" xr:uid="{00000000-0005-0000-0000-00007D010000}"/>
    <cellStyle name="Heading 2 2 3" xfId="394" xr:uid="{00000000-0005-0000-0000-00007E010000}"/>
    <cellStyle name="Heading 2 2 4" xfId="395" xr:uid="{00000000-0005-0000-0000-00007F010000}"/>
    <cellStyle name="Heading 2 3" xfId="396" xr:uid="{00000000-0005-0000-0000-000080010000}"/>
    <cellStyle name="Heading 2 3 2" xfId="397" xr:uid="{00000000-0005-0000-0000-000081010000}"/>
    <cellStyle name="Heading 2 4" xfId="398" xr:uid="{00000000-0005-0000-0000-000082010000}"/>
    <cellStyle name="Heading 2 4 2" xfId="399" xr:uid="{00000000-0005-0000-0000-000083010000}"/>
    <cellStyle name="Heading 2 5" xfId="400" xr:uid="{00000000-0005-0000-0000-000084010000}"/>
    <cellStyle name="Heading 2 5 2" xfId="401" xr:uid="{00000000-0005-0000-0000-000085010000}"/>
    <cellStyle name="Heading 3" xfId="5" builtinId="18" customBuiltin="1"/>
    <cellStyle name="Heading 3 2" xfId="402" xr:uid="{00000000-0005-0000-0000-000087010000}"/>
    <cellStyle name="Heading 3 2 2" xfId="403" xr:uid="{00000000-0005-0000-0000-000088010000}"/>
    <cellStyle name="Heading 3 2 3" xfId="404" xr:uid="{00000000-0005-0000-0000-000089010000}"/>
    <cellStyle name="Heading 3 3" xfId="405" xr:uid="{00000000-0005-0000-0000-00008A010000}"/>
    <cellStyle name="Heading 3 4" xfId="406" xr:uid="{00000000-0005-0000-0000-00008B010000}"/>
    <cellStyle name="Heading 3 5" xfId="407" xr:uid="{00000000-0005-0000-0000-00008C010000}"/>
    <cellStyle name="Heading 4" xfId="6" builtinId="19" customBuiltin="1"/>
    <cellStyle name="Heading 4 2" xfId="408" xr:uid="{00000000-0005-0000-0000-00008E010000}"/>
    <cellStyle name="Heading 4 2 2" xfId="409" xr:uid="{00000000-0005-0000-0000-00008F010000}"/>
    <cellStyle name="Heading 4 2 3" xfId="410" xr:uid="{00000000-0005-0000-0000-000090010000}"/>
    <cellStyle name="Heading 4 3" xfId="411" xr:uid="{00000000-0005-0000-0000-000091010000}"/>
    <cellStyle name="Heading 4 4" xfId="412" xr:uid="{00000000-0005-0000-0000-000092010000}"/>
    <cellStyle name="Heading 4 5" xfId="413" xr:uid="{00000000-0005-0000-0000-000093010000}"/>
    <cellStyle name="Hyperlink 2" xfId="414" xr:uid="{00000000-0005-0000-0000-000094010000}"/>
    <cellStyle name="Hyperlink 3" xfId="415" xr:uid="{00000000-0005-0000-0000-000095010000}"/>
    <cellStyle name="Hyperlink 4" xfId="416" xr:uid="{00000000-0005-0000-0000-000096010000}"/>
    <cellStyle name="Input" xfId="10" builtinId="20" customBuiltin="1"/>
    <cellStyle name="Input [yellow]" xfId="417" xr:uid="{00000000-0005-0000-0000-000098010000}"/>
    <cellStyle name="Input [yellow] 2" xfId="418" xr:uid="{00000000-0005-0000-0000-000099010000}"/>
    <cellStyle name="Input 10" xfId="419" xr:uid="{00000000-0005-0000-0000-00009A010000}"/>
    <cellStyle name="Input 11" xfId="420" xr:uid="{00000000-0005-0000-0000-00009B010000}"/>
    <cellStyle name="Input 12" xfId="421" xr:uid="{00000000-0005-0000-0000-00009C010000}"/>
    <cellStyle name="Input 13" xfId="422" xr:uid="{00000000-0005-0000-0000-00009D010000}"/>
    <cellStyle name="Input 14" xfId="423" xr:uid="{00000000-0005-0000-0000-00009E010000}"/>
    <cellStyle name="Input 15" xfId="424" xr:uid="{00000000-0005-0000-0000-00009F010000}"/>
    <cellStyle name="Input 16" xfId="425" xr:uid="{00000000-0005-0000-0000-0000A0010000}"/>
    <cellStyle name="Input 17" xfId="426" xr:uid="{00000000-0005-0000-0000-0000A1010000}"/>
    <cellStyle name="Input 18" xfId="427" xr:uid="{00000000-0005-0000-0000-0000A2010000}"/>
    <cellStyle name="Input 19" xfId="428" xr:uid="{00000000-0005-0000-0000-0000A3010000}"/>
    <cellStyle name="Input 2" xfId="429" xr:uid="{00000000-0005-0000-0000-0000A4010000}"/>
    <cellStyle name="Input 2 2" xfId="430" xr:uid="{00000000-0005-0000-0000-0000A5010000}"/>
    <cellStyle name="Input 2 3" xfId="431" xr:uid="{00000000-0005-0000-0000-0000A6010000}"/>
    <cellStyle name="Input 20" xfId="432" xr:uid="{00000000-0005-0000-0000-0000A7010000}"/>
    <cellStyle name="Input 21" xfId="433" xr:uid="{00000000-0005-0000-0000-0000A8010000}"/>
    <cellStyle name="Input 3" xfId="434" xr:uid="{00000000-0005-0000-0000-0000A9010000}"/>
    <cellStyle name="Input 3 2" xfId="435" xr:uid="{00000000-0005-0000-0000-0000AA010000}"/>
    <cellStyle name="Input 4" xfId="436" xr:uid="{00000000-0005-0000-0000-0000AB010000}"/>
    <cellStyle name="Input 4 2" xfId="437" xr:uid="{00000000-0005-0000-0000-0000AC010000}"/>
    <cellStyle name="Input 5" xfId="438" xr:uid="{00000000-0005-0000-0000-0000AD010000}"/>
    <cellStyle name="Input 6" xfId="439" xr:uid="{00000000-0005-0000-0000-0000AE010000}"/>
    <cellStyle name="Input 7" xfId="440" xr:uid="{00000000-0005-0000-0000-0000AF010000}"/>
    <cellStyle name="Input 8" xfId="441" xr:uid="{00000000-0005-0000-0000-0000B0010000}"/>
    <cellStyle name="Input 9" xfId="442" xr:uid="{00000000-0005-0000-0000-0000B1010000}"/>
    <cellStyle name="ITEMS" xfId="443" xr:uid="{00000000-0005-0000-0000-0000B2010000}"/>
    <cellStyle name="Linked Cell" xfId="13" builtinId="24" customBuiltin="1"/>
    <cellStyle name="Linked Cell 2" xfId="444" xr:uid="{00000000-0005-0000-0000-0000B4010000}"/>
    <cellStyle name="Linked Cell 2 2" xfId="445" xr:uid="{00000000-0005-0000-0000-0000B5010000}"/>
    <cellStyle name="Linked Cell 2 3" xfId="446" xr:uid="{00000000-0005-0000-0000-0000B6010000}"/>
    <cellStyle name="Linked Cell 3" xfId="447" xr:uid="{00000000-0005-0000-0000-0000B7010000}"/>
    <cellStyle name="Linked Cell 4" xfId="448" xr:uid="{00000000-0005-0000-0000-0000B8010000}"/>
    <cellStyle name="Linked Cell 5" xfId="449" xr:uid="{00000000-0005-0000-0000-0000B9010000}"/>
    <cellStyle name="m1 - Style1" xfId="450" xr:uid="{00000000-0005-0000-0000-0000BA010000}"/>
    <cellStyle name="MANKAD" xfId="451" xr:uid="{00000000-0005-0000-0000-0000BB010000}"/>
    <cellStyle name="METRO" xfId="452" xr:uid="{00000000-0005-0000-0000-0000BC010000}"/>
    <cellStyle name="Neutral" xfId="9" builtinId="28" customBuiltin="1"/>
    <cellStyle name="Neutral 2" xfId="453" xr:uid="{00000000-0005-0000-0000-0000BE010000}"/>
    <cellStyle name="Neutral 2 2" xfId="454" xr:uid="{00000000-0005-0000-0000-0000BF010000}"/>
    <cellStyle name="Neutral 2 3" xfId="455" xr:uid="{00000000-0005-0000-0000-0000C0010000}"/>
    <cellStyle name="Neutral 3" xfId="456" xr:uid="{00000000-0005-0000-0000-0000C1010000}"/>
    <cellStyle name="Neutral 4" xfId="457" xr:uid="{00000000-0005-0000-0000-0000C2010000}"/>
    <cellStyle name="Neutral 5" xfId="458" xr:uid="{00000000-0005-0000-0000-0000C3010000}"/>
    <cellStyle name="no dec" xfId="459" xr:uid="{00000000-0005-0000-0000-0000C4010000}"/>
    <cellStyle name="Normal" xfId="0" builtinId="0"/>
    <cellStyle name="Normal - Style1" xfId="460" xr:uid="{00000000-0005-0000-0000-0000C6010000}"/>
    <cellStyle name="Normal - Style1 2" xfId="461" xr:uid="{00000000-0005-0000-0000-0000C7010000}"/>
    <cellStyle name="Normal - Style1 2 2" xfId="462" xr:uid="{00000000-0005-0000-0000-0000C8010000}"/>
    <cellStyle name="Normal - Style1 3" xfId="463" xr:uid="{00000000-0005-0000-0000-0000C9010000}"/>
    <cellStyle name="Normal - Style1 4" xfId="464" xr:uid="{00000000-0005-0000-0000-0000CA010000}"/>
    <cellStyle name="Normal - Style1_CRU PROC" xfId="465" xr:uid="{00000000-0005-0000-0000-0000CB010000}"/>
    <cellStyle name="Normal 10" xfId="466" xr:uid="{00000000-0005-0000-0000-0000CC010000}"/>
    <cellStyle name="Normal 10 2" xfId="467" xr:uid="{00000000-0005-0000-0000-0000CD010000}"/>
    <cellStyle name="Normal 10 2 2" xfId="468" xr:uid="{00000000-0005-0000-0000-0000CE010000}"/>
    <cellStyle name="Normal 10 3" xfId="469" xr:uid="{00000000-0005-0000-0000-0000CF010000}"/>
    <cellStyle name="Normal 10 3 2" xfId="470" xr:uid="{00000000-0005-0000-0000-0000D0010000}"/>
    <cellStyle name="Normal 10 4" xfId="471" xr:uid="{00000000-0005-0000-0000-0000D1010000}"/>
    <cellStyle name="Normal 10 4 2" xfId="472" xr:uid="{00000000-0005-0000-0000-0000D2010000}"/>
    <cellStyle name="Normal 10 5" xfId="473" xr:uid="{00000000-0005-0000-0000-0000D3010000}"/>
    <cellStyle name="Normal 10_CRU PROC" xfId="474" xr:uid="{00000000-0005-0000-0000-0000D4010000}"/>
    <cellStyle name="Normal 11" xfId="475" xr:uid="{00000000-0005-0000-0000-0000D5010000}"/>
    <cellStyle name="Normal 11 2" xfId="476" xr:uid="{00000000-0005-0000-0000-0000D6010000}"/>
    <cellStyle name="Normal 11 2 2" xfId="477" xr:uid="{00000000-0005-0000-0000-0000D7010000}"/>
    <cellStyle name="Normal 11 2 2 2" xfId="478" xr:uid="{00000000-0005-0000-0000-0000D8010000}"/>
    <cellStyle name="Normal 11 2 3" xfId="479" xr:uid="{00000000-0005-0000-0000-0000D9010000}"/>
    <cellStyle name="Normal 11 2 4" xfId="480" xr:uid="{00000000-0005-0000-0000-0000DA010000}"/>
    <cellStyle name="Normal 11 3" xfId="481" xr:uid="{00000000-0005-0000-0000-0000DB010000}"/>
    <cellStyle name="Normal 12" xfId="482" xr:uid="{00000000-0005-0000-0000-0000DC010000}"/>
    <cellStyle name="Normal 12 2" xfId="483" xr:uid="{00000000-0005-0000-0000-0000DD010000}"/>
    <cellStyle name="Normal 12 2 2" xfId="484" xr:uid="{00000000-0005-0000-0000-0000DE010000}"/>
    <cellStyle name="Normal 12 3" xfId="485" xr:uid="{00000000-0005-0000-0000-0000DF010000}"/>
    <cellStyle name="Normal 12 3 2" xfId="486" xr:uid="{00000000-0005-0000-0000-0000E0010000}"/>
    <cellStyle name="Normal 12 4" xfId="487" xr:uid="{00000000-0005-0000-0000-0000E1010000}"/>
    <cellStyle name="Normal 12 5" xfId="488" xr:uid="{00000000-0005-0000-0000-0000E2010000}"/>
    <cellStyle name="Normal 12_CRU PROC" xfId="489" xr:uid="{00000000-0005-0000-0000-0000E3010000}"/>
    <cellStyle name="Normal 13" xfId="490" xr:uid="{00000000-0005-0000-0000-0000E4010000}"/>
    <cellStyle name="Normal 13 2" xfId="491" xr:uid="{00000000-0005-0000-0000-0000E5010000}"/>
    <cellStyle name="Normal 14" xfId="492" xr:uid="{00000000-0005-0000-0000-0000E6010000}"/>
    <cellStyle name="Normal 14 2" xfId="493" xr:uid="{00000000-0005-0000-0000-0000E7010000}"/>
    <cellStyle name="Normal 15" xfId="494" xr:uid="{00000000-0005-0000-0000-0000E8010000}"/>
    <cellStyle name="Normal 15 2" xfId="495" xr:uid="{00000000-0005-0000-0000-0000E9010000}"/>
    <cellStyle name="Normal 16" xfId="496" xr:uid="{00000000-0005-0000-0000-0000EA010000}"/>
    <cellStyle name="Normal 16 2" xfId="497" xr:uid="{00000000-0005-0000-0000-0000EB010000}"/>
    <cellStyle name="Normal 17" xfId="498" xr:uid="{00000000-0005-0000-0000-0000EC010000}"/>
    <cellStyle name="Normal 17 2" xfId="499" xr:uid="{00000000-0005-0000-0000-0000ED010000}"/>
    <cellStyle name="Normal 17 2 2" xfId="500" xr:uid="{00000000-0005-0000-0000-0000EE010000}"/>
    <cellStyle name="Normal 17 3" xfId="501" xr:uid="{00000000-0005-0000-0000-0000EF010000}"/>
    <cellStyle name="Normal 18" xfId="502" xr:uid="{00000000-0005-0000-0000-0000F0010000}"/>
    <cellStyle name="Normal 18 2" xfId="503" xr:uid="{00000000-0005-0000-0000-0000F1010000}"/>
    <cellStyle name="Normal 18 2 2" xfId="504" xr:uid="{00000000-0005-0000-0000-0000F2010000}"/>
    <cellStyle name="Normal 18 3" xfId="505" xr:uid="{00000000-0005-0000-0000-0000F3010000}"/>
    <cellStyle name="Normal 19" xfId="506" xr:uid="{00000000-0005-0000-0000-0000F4010000}"/>
    <cellStyle name="Normal 19 2" xfId="507" xr:uid="{00000000-0005-0000-0000-0000F5010000}"/>
    <cellStyle name="Normal 2" xfId="508" xr:uid="{00000000-0005-0000-0000-0000F6010000}"/>
    <cellStyle name="Normal 2 2" xfId="509" xr:uid="{00000000-0005-0000-0000-0000F7010000}"/>
    <cellStyle name="Normal 2 2 2" xfId="510" xr:uid="{00000000-0005-0000-0000-0000F8010000}"/>
    <cellStyle name="Normal 2 2 2 2" xfId="511" xr:uid="{00000000-0005-0000-0000-0000F9010000}"/>
    <cellStyle name="Normal 2 2 3" xfId="512" xr:uid="{00000000-0005-0000-0000-0000FA010000}"/>
    <cellStyle name="Normal 2 2 3 5" xfId="513" xr:uid="{00000000-0005-0000-0000-0000FB010000}"/>
    <cellStyle name="Normal 2 2 4" xfId="514" xr:uid="{00000000-0005-0000-0000-0000FC010000}"/>
    <cellStyle name="Normal 2 2 5" xfId="515" xr:uid="{00000000-0005-0000-0000-0000FD010000}"/>
    <cellStyle name="Normal 2 3" xfId="516" xr:uid="{00000000-0005-0000-0000-0000FE010000}"/>
    <cellStyle name="Normal 2 3 2" xfId="517" xr:uid="{00000000-0005-0000-0000-0000FF010000}"/>
    <cellStyle name="Normal 2 3 2 2" xfId="518" xr:uid="{00000000-0005-0000-0000-000000020000}"/>
    <cellStyle name="Normal 2 3 3" xfId="519" xr:uid="{00000000-0005-0000-0000-000001020000}"/>
    <cellStyle name="Normal 2 3 4" xfId="520" xr:uid="{00000000-0005-0000-0000-000002020000}"/>
    <cellStyle name="Normal 2 4" xfId="521" xr:uid="{00000000-0005-0000-0000-000003020000}"/>
    <cellStyle name="Normal 2 4 2" xfId="522" xr:uid="{00000000-0005-0000-0000-000004020000}"/>
    <cellStyle name="Normal 2 4 2 2" xfId="523" xr:uid="{00000000-0005-0000-0000-000005020000}"/>
    <cellStyle name="Normal 2 4 3" xfId="524" xr:uid="{00000000-0005-0000-0000-000006020000}"/>
    <cellStyle name="Normal 2 5" xfId="525" xr:uid="{00000000-0005-0000-0000-000007020000}"/>
    <cellStyle name="Normal 2 5 2" xfId="526" xr:uid="{00000000-0005-0000-0000-000008020000}"/>
    <cellStyle name="Normal 2 5 2 2" xfId="527" xr:uid="{00000000-0005-0000-0000-000009020000}"/>
    <cellStyle name="Normal 2 5 3" xfId="528" xr:uid="{00000000-0005-0000-0000-00000A020000}"/>
    <cellStyle name="Normal 2 5 3 2" xfId="529" xr:uid="{00000000-0005-0000-0000-00000B020000}"/>
    <cellStyle name="Normal 2 5 4" xfId="530" xr:uid="{00000000-0005-0000-0000-00000C020000}"/>
    <cellStyle name="Normal 2 6" xfId="531" xr:uid="{00000000-0005-0000-0000-00000D020000}"/>
    <cellStyle name="Normal 2 6 2" xfId="532" xr:uid="{00000000-0005-0000-0000-00000E020000}"/>
    <cellStyle name="Normal 2 7" xfId="533" xr:uid="{00000000-0005-0000-0000-00000F020000}"/>
    <cellStyle name="Normal 2 8" xfId="534" xr:uid="{00000000-0005-0000-0000-000010020000}"/>
    <cellStyle name="Normal 2 8 2" xfId="535" xr:uid="{00000000-0005-0000-0000-000011020000}"/>
    <cellStyle name="Normal 2 8 2 2" xfId="536" xr:uid="{00000000-0005-0000-0000-000012020000}"/>
    <cellStyle name="Normal 2 8 3" xfId="537" xr:uid="{00000000-0005-0000-0000-000013020000}"/>
    <cellStyle name="Normal 2 9" xfId="538" xr:uid="{00000000-0005-0000-0000-000014020000}"/>
    <cellStyle name="Normal 20" xfId="539" xr:uid="{00000000-0005-0000-0000-000015020000}"/>
    <cellStyle name="Normal 21" xfId="540" xr:uid="{00000000-0005-0000-0000-000016020000}"/>
    <cellStyle name="Normal 22" xfId="541" xr:uid="{00000000-0005-0000-0000-000017020000}"/>
    <cellStyle name="Normal 23" xfId="542" xr:uid="{00000000-0005-0000-0000-000018020000}"/>
    <cellStyle name="Normal 24" xfId="543" xr:uid="{00000000-0005-0000-0000-000019020000}"/>
    <cellStyle name="Normal 24 2" xfId="544" xr:uid="{00000000-0005-0000-0000-00001A020000}"/>
    <cellStyle name="Normal 25" xfId="545" xr:uid="{00000000-0005-0000-0000-00001B020000}"/>
    <cellStyle name="Normal 25 2" xfId="546" xr:uid="{00000000-0005-0000-0000-00001C020000}"/>
    <cellStyle name="Normal 259" xfId="547" xr:uid="{00000000-0005-0000-0000-00001D020000}"/>
    <cellStyle name="Normal 259 4" xfId="548" xr:uid="{00000000-0005-0000-0000-00001E020000}"/>
    <cellStyle name="Normal 26" xfId="549" xr:uid="{00000000-0005-0000-0000-00001F020000}"/>
    <cellStyle name="Normal 26 2" xfId="550" xr:uid="{00000000-0005-0000-0000-000020020000}"/>
    <cellStyle name="Normal 27" xfId="551" xr:uid="{00000000-0005-0000-0000-000021020000}"/>
    <cellStyle name="Normal 27 2" xfId="552" xr:uid="{00000000-0005-0000-0000-000022020000}"/>
    <cellStyle name="Normal 28" xfId="553" xr:uid="{00000000-0005-0000-0000-000023020000}"/>
    <cellStyle name="Normal 28 2" xfId="554" xr:uid="{00000000-0005-0000-0000-000024020000}"/>
    <cellStyle name="Normal 29" xfId="555" xr:uid="{00000000-0005-0000-0000-000025020000}"/>
    <cellStyle name="Normal 29 2" xfId="556" xr:uid="{00000000-0005-0000-0000-000026020000}"/>
    <cellStyle name="Normal 3" xfId="557" xr:uid="{00000000-0005-0000-0000-000027020000}"/>
    <cellStyle name="Normal 3 2" xfId="558" xr:uid="{00000000-0005-0000-0000-000028020000}"/>
    <cellStyle name="Normal 3 2 2" xfId="559" xr:uid="{00000000-0005-0000-0000-000029020000}"/>
    <cellStyle name="Normal 3 2 2 2" xfId="560" xr:uid="{00000000-0005-0000-0000-00002A020000}"/>
    <cellStyle name="Normal 3 2 3" xfId="561" xr:uid="{00000000-0005-0000-0000-00002B020000}"/>
    <cellStyle name="Normal 3 2 3 2" xfId="562" xr:uid="{00000000-0005-0000-0000-00002C020000}"/>
    <cellStyle name="Normal 3 2 3 2 2" xfId="563" xr:uid="{00000000-0005-0000-0000-00002D020000}"/>
    <cellStyle name="Normal 3 3" xfId="564" xr:uid="{00000000-0005-0000-0000-00002E020000}"/>
    <cellStyle name="Normal 3 4" xfId="565" xr:uid="{00000000-0005-0000-0000-00002F020000}"/>
    <cellStyle name="Normal 3 5" xfId="566" xr:uid="{00000000-0005-0000-0000-000030020000}"/>
    <cellStyle name="Normal 3 6" xfId="567" xr:uid="{00000000-0005-0000-0000-000031020000}"/>
    <cellStyle name="Normal 3 7" xfId="568" xr:uid="{00000000-0005-0000-0000-000032020000}"/>
    <cellStyle name="Normal 3 8" xfId="569" xr:uid="{00000000-0005-0000-0000-000033020000}"/>
    <cellStyle name="Normal 30" xfId="570" xr:uid="{00000000-0005-0000-0000-000034020000}"/>
    <cellStyle name="Normal 30 2" xfId="571" xr:uid="{00000000-0005-0000-0000-000035020000}"/>
    <cellStyle name="Normal 31" xfId="572" xr:uid="{00000000-0005-0000-0000-000036020000}"/>
    <cellStyle name="Normal 31 2" xfId="573" xr:uid="{00000000-0005-0000-0000-000037020000}"/>
    <cellStyle name="Normal 32" xfId="574" xr:uid="{00000000-0005-0000-0000-000038020000}"/>
    <cellStyle name="Normal 32 2" xfId="575" xr:uid="{00000000-0005-0000-0000-000039020000}"/>
    <cellStyle name="Normal 33" xfId="576" xr:uid="{00000000-0005-0000-0000-00003A020000}"/>
    <cellStyle name="Normal 33 2" xfId="577" xr:uid="{00000000-0005-0000-0000-00003B020000}"/>
    <cellStyle name="Normal 34" xfId="578" xr:uid="{00000000-0005-0000-0000-00003C020000}"/>
    <cellStyle name="Normal 35" xfId="579" xr:uid="{00000000-0005-0000-0000-00003D020000}"/>
    <cellStyle name="Normal 36" xfId="580" xr:uid="{00000000-0005-0000-0000-00003E020000}"/>
    <cellStyle name="Normal 37" xfId="581" xr:uid="{00000000-0005-0000-0000-00003F020000}"/>
    <cellStyle name="Normal 38" xfId="582" xr:uid="{00000000-0005-0000-0000-000040020000}"/>
    <cellStyle name="Normal 39" xfId="583" xr:uid="{00000000-0005-0000-0000-000041020000}"/>
    <cellStyle name="Normal 4" xfId="584" xr:uid="{00000000-0005-0000-0000-000042020000}"/>
    <cellStyle name="Normal 4 2" xfId="585" xr:uid="{00000000-0005-0000-0000-000043020000}"/>
    <cellStyle name="Normal 4 2 2" xfId="586" xr:uid="{00000000-0005-0000-0000-000044020000}"/>
    <cellStyle name="Normal 4 3" xfId="587" xr:uid="{00000000-0005-0000-0000-000045020000}"/>
    <cellStyle name="Normal 4 3 2" xfId="588" xr:uid="{00000000-0005-0000-0000-000046020000}"/>
    <cellStyle name="Normal 4 4" xfId="589" xr:uid="{00000000-0005-0000-0000-000047020000}"/>
    <cellStyle name="Normal 4 5" xfId="590" xr:uid="{00000000-0005-0000-0000-000048020000}"/>
    <cellStyle name="Normal 40" xfId="591" xr:uid="{00000000-0005-0000-0000-000049020000}"/>
    <cellStyle name="Normal 41" xfId="592" xr:uid="{00000000-0005-0000-0000-00004A020000}"/>
    <cellStyle name="Normal 42" xfId="593" xr:uid="{00000000-0005-0000-0000-00004B020000}"/>
    <cellStyle name="Normal 43" xfId="594" xr:uid="{00000000-0005-0000-0000-00004C020000}"/>
    <cellStyle name="Normal 44" xfId="595" xr:uid="{00000000-0005-0000-0000-00004D020000}"/>
    <cellStyle name="Normal 45" xfId="596" xr:uid="{00000000-0005-0000-0000-00004E020000}"/>
    <cellStyle name="Normal 46" xfId="597" xr:uid="{00000000-0005-0000-0000-00004F020000}"/>
    <cellStyle name="Normal 47" xfId="598" xr:uid="{00000000-0005-0000-0000-000050020000}"/>
    <cellStyle name="Normal 5" xfId="599" xr:uid="{00000000-0005-0000-0000-000051020000}"/>
    <cellStyle name="Normal 5 2" xfId="600" xr:uid="{00000000-0005-0000-0000-000052020000}"/>
    <cellStyle name="Normal 5 2 2" xfId="601" xr:uid="{00000000-0005-0000-0000-000053020000}"/>
    <cellStyle name="Normal 5 2 2 2" xfId="602" xr:uid="{00000000-0005-0000-0000-000054020000}"/>
    <cellStyle name="Normal 5 2 3" xfId="603" xr:uid="{00000000-0005-0000-0000-000055020000}"/>
    <cellStyle name="Normal 5 3" xfId="604" xr:uid="{00000000-0005-0000-0000-000056020000}"/>
    <cellStyle name="Normal 6" xfId="605" xr:uid="{00000000-0005-0000-0000-000057020000}"/>
    <cellStyle name="Normal 6 2" xfId="606" xr:uid="{00000000-0005-0000-0000-000058020000}"/>
    <cellStyle name="Normal 6 2 2" xfId="607" xr:uid="{00000000-0005-0000-0000-000059020000}"/>
    <cellStyle name="Normal 6 2 2 2" xfId="608" xr:uid="{00000000-0005-0000-0000-00005A020000}"/>
    <cellStyle name="Normal 6 2 3" xfId="609" xr:uid="{00000000-0005-0000-0000-00005B020000}"/>
    <cellStyle name="Normal 6 3" xfId="610" xr:uid="{00000000-0005-0000-0000-00005C020000}"/>
    <cellStyle name="Normal 7" xfId="611" xr:uid="{00000000-0005-0000-0000-00005D020000}"/>
    <cellStyle name="Normal 7 2" xfId="612" xr:uid="{00000000-0005-0000-0000-00005E020000}"/>
    <cellStyle name="Normal 7 3" xfId="613" xr:uid="{00000000-0005-0000-0000-00005F020000}"/>
    <cellStyle name="Normal 7 4" xfId="614" xr:uid="{00000000-0005-0000-0000-000060020000}"/>
    <cellStyle name="Normal 7 5" xfId="615" xr:uid="{00000000-0005-0000-0000-000061020000}"/>
    <cellStyle name="Normal 7_CRU PROC" xfId="616" xr:uid="{00000000-0005-0000-0000-000062020000}"/>
    <cellStyle name="Normal 8" xfId="617" xr:uid="{00000000-0005-0000-0000-000063020000}"/>
    <cellStyle name="Normal 8 2" xfId="618" xr:uid="{00000000-0005-0000-0000-000064020000}"/>
    <cellStyle name="Normal 8 2 2" xfId="619" xr:uid="{00000000-0005-0000-0000-000065020000}"/>
    <cellStyle name="Normal 8 3" xfId="620" xr:uid="{00000000-0005-0000-0000-000066020000}"/>
    <cellStyle name="Normal 8 4" xfId="621" xr:uid="{00000000-0005-0000-0000-000067020000}"/>
    <cellStyle name="Normal 8 5" xfId="622" xr:uid="{00000000-0005-0000-0000-000068020000}"/>
    <cellStyle name="Normal 8 6" xfId="623" xr:uid="{00000000-0005-0000-0000-000069020000}"/>
    <cellStyle name="Normal 8_CRU PROC" xfId="624" xr:uid="{00000000-0005-0000-0000-00006A020000}"/>
    <cellStyle name="Normal 9" xfId="625" xr:uid="{00000000-0005-0000-0000-00006B020000}"/>
    <cellStyle name="Normal 9 2" xfId="626" xr:uid="{00000000-0005-0000-0000-00006C020000}"/>
    <cellStyle name="Note" xfId="16" builtinId="10" customBuiltin="1"/>
    <cellStyle name="Note 2" xfId="627" xr:uid="{00000000-0005-0000-0000-00006E020000}"/>
    <cellStyle name="Note 2 2" xfId="628" xr:uid="{00000000-0005-0000-0000-00006F020000}"/>
    <cellStyle name="Note 2 3" xfId="629" xr:uid="{00000000-0005-0000-0000-000070020000}"/>
    <cellStyle name="Note 2 4" xfId="630" xr:uid="{00000000-0005-0000-0000-000071020000}"/>
    <cellStyle name="Note 3" xfId="631" xr:uid="{00000000-0005-0000-0000-000072020000}"/>
    <cellStyle name="Note 3 2" xfId="632" xr:uid="{00000000-0005-0000-0000-000073020000}"/>
    <cellStyle name="Note 3 3" xfId="633" xr:uid="{00000000-0005-0000-0000-000074020000}"/>
    <cellStyle name="Note 4" xfId="634" xr:uid="{00000000-0005-0000-0000-000075020000}"/>
    <cellStyle name="Note 4 2" xfId="635" xr:uid="{00000000-0005-0000-0000-000076020000}"/>
    <cellStyle name="Note 4 3" xfId="636" xr:uid="{00000000-0005-0000-0000-000077020000}"/>
    <cellStyle name="Note 5" xfId="637" xr:uid="{00000000-0005-0000-0000-000078020000}"/>
    <cellStyle name="Output" xfId="11" builtinId="21" customBuiltin="1"/>
    <cellStyle name="Output 2" xfId="638" xr:uid="{00000000-0005-0000-0000-00007A020000}"/>
    <cellStyle name="Output 2 2" xfId="639" xr:uid="{00000000-0005-0000-0000-00007B020000}"/>
    <cellStyle name="Output 2 3" xfId="640" xr:uid="{00000000-0005-0000-0000-00007C020000}"/>
    <cellStyle name="Output 3" xfId="641" xr:uid="{00000000-0005-0000-0000-00007D020000}"/>
    <cellStyle name="Output 4" xfId="642" xr:uid="{00000000-0005-0000-0000-00007E020000}"/>
    <cellStyle name="Output 5" xfId="643" xr:uid="{00000000-0005-0000-0000-00007F020000}"/>
    <cellStyle name="P $,(0)" xfId="644" xr:uid="{00000000-0005-0000-0000-000080020000}"/>
    <cellStyle name="Percent" xfId="1" builtinId="5"/>
    <cellStyle name="Percent [2]" xfId="645" xr:uid="{00000000-0005-0000-0000-000082020000}"/>
    <cellStyle name="Percent [2] 2" xfId="646" xr:uid="{00000000-0005-0000-0000-000083020000}"/>
    <cellStyle name="Percent [2] 2 2" xfId="647" xr:uid="{00000000-0005-0000-0000-000084020000}"/>
    <cellStyle name="Percent [2] 3" xfId="648" xr:uid="{00000000-0005-0000-0000-000085020000}"/>
    <cellStyle name="Percent 10" xfId="649" xr:uid="{00000000-0005-0000-0000-000086020000}"/>
    <cellStyle name="Percent 10 2" xfId="650" xr:uid="{00000000-0005-0000-0000-000087020000}"/>
    <cellStyle name="Percent 10 2 2" xfId="651" xr:uid="{00000000-0005-0000-0000-000088020000}"/>
    <cellStyle name="Percent 10 2 2 2" xfId="652" xr:uid="{00000000-0005-0000-0000-000089020000}"/>
    <cellStyle name="Percent 11" xfId="653" xr:uid="{00000000-0005-0000-0000-00008A020000}"/>
    <cellStyle name="Percent 12" xfId="654" xr:uid="{00000000-0005-0000-0000-00008B020000}"/>
    <cellStyle name="Percent 12 2" xfId="655" xr:uid="{00000000-0005-0000-0000-00008C020000}"/>
    <cellStyle name="Percent 12 3" xfId="656" xr:uid="{00000000-0005-0000-0000-00008D020000}"/>
    <cellStyle name="Percent 13" xfId="657" xr:uid="{00000000-0005-0000-0000-00008E020000}"/>
    <cellStyle name="Percent 14" xfId="658" xr:uid="{00000000-0005-0000-0000-00008F020000}"/>
    <cellStyle name="Percent 15" xfId="659" xr:uid="{00000000-0005-0000-0000-000090020000}"/>
    <cellStyle name="Percent 16" xfId="660" xr:uid="{00000000-0005-0000-0000-000091020000}"/>
    <cellStyle name="Percent 17" xfId="661" xr:uid="{00000000-0005-0000-0000-000092020000}"/>
    <cellStyle name="Percent 18" xfId="662" xr:uid="{00000000-0005-0000-0000-000093020000}"/>
    <cellStyle name="Percent 19" xfId="663" xr:uid="{00000000-0005-0000-0000-000094020000}"/>
    <cellStyle name="Percent 2" xfId="664" xr:uid="{00000000-0005-0000-0000-000095020000}"/>
    <cellStyle name="Percent 2 2" xfId="665" xr:uid="{00000000-0005-0000-0000-000096020000}"/>
    <cellStyle name="Percent 2 2 2" xfId="666" xr:uid="{00000000-0005-0000-0000-000097020000}"/>
    <cellStyle name="Percent 20" xfId="667" xr:uid="{00000000-0005-0000-0000-000098020000}"/>
    <cellStyle name="Percent 21" xfId="668" xr:uid="{00000000-0005-0000-0000-000099020000}"/>
    <cellStyle name="Percent 22" xfId="669" xr:uid="{00000000-0005-0000-0000-00009A020000}"/>
    <cellStyle name="Percent 23" xfId="670" xr:uid="{00000000-0005-0000-0000-00009B020000}"/>
    <cellStyle name="Percent 24" xfId="671" xr:uid="{00000000-0005-0000-0000-00009C020000}"/>
    <cellStyle name="Percent 25" xfId="672" xr:uid="{00000000-0005-0000-0000-00009D020000}"/>
    <cellStyle name="Percent 26" xfId="673" xr:uid="{00000000-0005-0000-0000-00009E020000}"/>
    <cellStyle name="Percent 27" xfId="674" xr:uid="{00000000-0005-0000-0000-00009F020000}"/>
    <cellStyle name="Percent 28" xfId="675" xr:uid="{00000000-0005-0000-0000-0000A0020000}"/>
    <cellStyle name="Percent 3" xfId="676" xr:uid="{00000000-0005-0000-0000-0000A1020000}"/>
    <cellStyle name="Percent 3 2" xfId="677" xr:uid="{00000000-0005-0000-0000-0000A2020000}"/>
    <cellStyle name="Percent 3 2 2" xfId="678" xr:uid="{00000000-0005-0000-0000-0000A3020000}"/>
    <cellStyle name="Percent 3 2 2 2" xfId="679" xr:uid="{00000000-0005-0000-0000-0000A4020000}"/>
    <cellStyle name="Percent 3 2 2 2 2" xfId="680" xr:uid="{00000000-0005-0000-0000-0000A5020000}"/>
    <cellStyle name="Percent 3 2 3" xfId="681" xr:uid="{00000000-0005-0000-0000-0000A6020000}"/>
    <cellStyle name="Percent 3 3" xfId="682" xr:uid="{00000000-0005-0000-0000-0000A7020000}"/>
    <cellStyle name="Percent 3 4" xfId="683" xr:uid="{00000000-0005-0000-0000-0000A8020000}"/>
    <cellStyle name="Percent 4" xfId="684" xr:uid="{00000000-0005-0000-0000-0000A9020000}"/>
    <cellStyle name="Percent 4 2" xfId="685" xr:uid="{00000000-0005-0000-0000-0000AA020000}"/>
    <cellStyle name="Percent 4 3" xfId="686" xr:uid="{00000000-0005-0000-0000-0000AB020000}"/>
    <cellStyle name="Percent 4 4" xfId="687" xr:uid="{00000000-0005-0000-0000-0000AC020000}"/>
    <cellStyle name="Percent 5" xfId="688" xr:uid="{00000000-0005-0000-0000-0000AD020000}"/>
    <cellStyle name="Percent 5 2" xfId="689" xr:uid="{00000000-0005-0000-0000-0000AE020000}"/>
    <cellStyle name="Percent 5 3" xfId="690" xr:uid="{00000000-0005-0000-0000-0000AF020000}"/>
    <cellStyle name="Percent 5 4" xfId="691" xr:uid="{00000000-0005-0000-0000-0000B0020000}"/>
    <cellStyle name="Percent 6" xfId="692" xr:uid="{00000000-0005-0000-0000-0000B1020000}"/>
    <cellStyle name="Percent 6 2" xfId="693" xr:uid="{00000000-0005-0000-0000-0000B2020000}"/>
    <cellStyle name="Percent 6 3" xfId="694" xr:uid="{00000000-0005-0000-0000-0000B3020000}"/>
    <cellStyle name="Percent 7" xfId="695" xr:uid="{00000000-0005-0000-0000-0000B4020000}"/>
    <cellStyle name="Percent 7 2" xfId="696" xr:uid="{00000000-0005-0000-0000-0000B5020000}"/>
    <cellStyle name="Percent 7 3" xfId="697" xr:uid="{00000000-0005-0000-0000-0000B6020000}"/>
    <cellStyle name="Percent 8" xfId="698" xr:uid="{00000000-0005-0000-0000-0000B7020000}"/>
    <cellStyle name="Percent 8 2" xfId="699" xr:uid="{00000000-0005-0000-0000-0000B8020000}"/>
    <cellStyle name="Percent 8 3" xfId="700" xr:uid="{00000000-0005-0000-0000-0000B9020000}"/>
    <cellStyle name="Percent 9" xfId="701" xr:uid="{00000000-0005-0000-0000-0000BA020000}"/>
    <cellStyle name="Percent 9 2" xfId="702" xr:uid="{00000000-0005-0000-0000-0000BB020000}"/>
    <cellStyle name="Percent 9 3" xfId="703" xr:uid="{00000000-0005-0000-0000-0000BC020000}"/>
    <cellStyle name="Prot $,(0)" xfId="704" xr:uid="{00000000-0005-0000-0000-0000BD020000}"/>
    <cellStyle name="Prot Fixed (1)" xfId="705" xr:uid="{00000000-0005-0000-0000-0000BE020000}"/>
    <cellStyle name="Prot, (0)" xfId="706" xr:uid="{00000000-0005-0000-0000-0000BF020000}"/>
    <cellStyle name="Prot, Fixed (2)" xfId="707" xr:uid="{00000000-0005-0000-0000-0000C0020000}"/>
    <cellStyle name="RevList" xfId="708" xr:uid="{00000000-0005-0000-0000-0000C1020000}"/>
    <cellStyle name="RevList 2" xfId="709" xr:uid="{00000000-0005-0000-0000-0000C2020000}"/>
    <cellStyle name="SAPBEXaggData" xfId="710" xr:uid="{00000000-0005-0000-0000-0000C3020000}"/>
    <cellStyle name="SAPBEXaggDataEmph" xfId="711" xr:uid="{00000000-0005-0000-0000-0000C4020000}"/>
    <cellStyle name="SAPBEXaggItem" xfId="712" xr:uid="{00000000-0005-0000-0000-0000C5020000}"/>
    <cellStyle name="SAPBEXaggItemX" xfId="713" xr:uid="{00000000-0005-0000-0000-0000C6020000}"/>
    <cellStyle name="SAPBEXchaText" xfId="714" xr:uid="{00000000-0005-0000-0000-0000C7020000}"/>
    <cellStyle name="SAPBEXexcBad7" xfId="715" xr:uid="{00000000-0005-0000-0000-0000C8020000}"/>
    <cellStyle name="SAPBEXexcBad8" xfId="716" xr:uid="{00000000-0005-0000-0000-0000C9020000}"/>
    <cellStyle name="SAPBEXexcBad9" xfId="717" xr:uid="{00000000-0005-0000-0000-0000CA020000}"/>
    <cellStyle name="SAPBEXexcCritical4" xfId="718" xr:uid="{00000000-0005-0000-0000-0000CB020000}"/>
    <cellStyle name="SAPBEXexcCritical5" xfId="719" xr:uid="{00000000-0005-0000-0000-0000CC020000}"/>
    <cellStyle name="SAPBEXexcCritical6" xfId="720" xr:uid="{00000000-0005-0000-0000-0000CD020000}"/>
    <cellStyle name="SAPBEXexcGood1" xfId="721" xr:uid="{00000000-0005-0000-0000-0000CE020000}"/>
    <cellStyle name="SAPBEXexcGood2" xfId="722" xr:uid="{00000000-0005-0000-0000-0000CF020000}"/>
    <cellStyle name="SAPBEXexcGood3" xfId="723" xr:uid="{00000000-0005-0000-0000-0000D0020000}"/>
    <cellStyle name="SAPBEXfilterDrill" xfId="724" xr:uid="{00000000-0005-0000-0000-0000D1020000}"/>
    <cellStyle name="SAPBEXfilterItem" xfId="725" xr:uid="{00000000-0005-0000-0000-0000D2020000}"/>
    <cellStyle name="SAPBEXfilterText" xfId="726" xr:uid="{00000000-0005-0000-0000-0000D3020000}"/>
    <cellStyle name="SAPBEXformats" xfId="727" xr:uid="{00000000-0005-0000-0000-0000D4020000}"/>
    <cellStyle name="SAPBEXheaderItem" xfId="728" xr:uid="{00000000-0005-0000-0000-0000D5020000}"/>
    <cellStyle name="SAPBEXheaderText" xfId="729" xr:uid="{00000000-0005-0000-0000-0000D6020000}"/>
    <cellStyle name="SAPBEXHLevel0" xfId="730" xr:uid="{00000000-0005-0000-0000-0000D7020000}"/>
    <cellStyle name="SAPBEXHLevel0X" xfId="731" xr:uid="{00000000-0005-0000-0000-0000D8020000}"/>
    <cellStyle name="SAPBEXHLevel1" xfId="732" xr:uid="{00000000-0005-0000-0000-0000D9020000}"/>
    <cellStyle name="SAPBEXHLevel1X" xfId="733" xr:uid="{00000000-0005-0000-0000-0000DA020000}"/>
    <cellStyle name="SAPBEXHLevel2" xfId="734" xr:uid="{00000000-0005-0000-0000-0000DB020000}"/>
    <cellStyle name="SAPBEXHLevel2X" xfId="735" xr:uid="{00000000-0005-0000-0000-0000DC020000}"/>
    <cellStyle name="SAPBEXHLevel3" xfId="736" xr:uid="{00000000-0005-0000-0000-0000DD020000}"/>
    <cellStyle name="SAPBEXHLevel3X" xfId="737" xr:uid="{00000000-0005-0000-0000-0000DE020000}"/>
    <cellStyle name="SAPBEXinputData" xfId="738" xr:uid="{00000000-0005-0000-0000-0000DF020000}"/>
    <cellStyle name="SAPBEXItemHeader" xfId="739" xr:uid="{00000000-0005-0000-0000-0000E0020000}"/>
    <cellStyle name="SAPBEXresData" xfId="740" xr:uid="{00000000-0005-0000-0000-0000E1020000}"/>
    <cellStyle name="SAPBEXresDataEmph" xfId="741" xr:uid="{00000000-0005-0000-0000-0000E2020000}"/>
    <cellStyle name="SAPBEXresItem" xfId="742" xr:uid="{00000000-0005-0000-0000-0000E3020000}"/>
    <cellStyle name="SAPBEXresItemX" xfId="743" xr:uid="{00000000-0005-0000-0000-0000E4020000}"/>
    <cellStyle name="SAPBEXstdData" xfId="744" xr:uid="{00000000-0005-0000-0000-0000E5020000}"/>
    <cellStyle name="SAPBEXstdDataEmph" xfId="745" xr:uid="{00000000-0005-0000-0000-0000E6020000}"/>
    <cellStyle name="SAPBEXstdItem" xfId="746" xr:uid="{00000000-0005-0000-0000-0000E7020000}"/>
    <cellStyle name="SAPBEXstdItemX" xfId="747" xr:uid="{00000000-0005-0000-0000-0000E8020000}"/>
    <cellStyle name="SAPBEXtitle" xfId="748" xr:uid="{00000000-0005-0000-0000-0000E9020000}"/>
    <cellStyle name="SAPBEXunassignedItem" xfId="749" xr:uid="{00000000-0005-0000-0000-0000EA020000}"/>
    <cellStyle name="SAPBEXundefined" xfId="750" xr:uid="{00000000-0005-0000-0000-0000EB020000}"/>
    <cellStyle name="Sheet Title" xfId="751" xr:uid="{00000000-0005-0000-0000-0000EC020000}"/>
    <cellStyle name="style" xfId="752" xr:uid="{00000000-0005-0000-0000-0000ED020000}"/>
    <cellStyle name="Style 1" xfId="753" xr:uid="{00000000-0005-0000-0000-0000EE020000}"/>
    <cellStyle name="style1" xfId="754" xr:uid="{00000000-0005-0000-0000-0000EF020000}"/>
    <cellStyle name="style2" xfId="755" xr:uid="{00000000-0005-0000-0000-0000F0020000}"/>
    <cellStyle name="Subtotal" xfId="756" xr:uid="{00000000-0005-0000-0000-0000F1020000}"/>
    <cellStyle name="þ_x001d_ð &amp;ý&amp;†ýG_x0008_ X_x000a__x0007__x0001__x0001_" xfId="757" xr:uid="{00000000-0005-0000-0000-0000F2020000}"/>
    <cellStyle name="þ_x001d_ð &amp;ý&amp;†ýG_x0008_ X_x000a__x0007__x0001__x0001_ 2" xfId="758" xr:uid="{00000000-0005-0000-0000-0000F3020000}"/>
    <cellStyle name="þ_x001d_ð &amp;ý&amp;†ýG_x0008_ X_x000a__x0007__x0001__x0001_ 2 2" xfId="759" xr:uid="{00000000-0005-0000-0000-0000F4020000}"/>
    <cellStyle name="þ_x001d_ð &amp;ý&amp;†ýG_x0008_ X_x000a__x0007__x0001__x0001_ 3" xfId="760" xr:uid="{00000000-0005-0000-0000-0000F5020000}"/>
    <cellStyle name="þ_x001d_ð &amp;ý&amp;†ýG_x0008__x0009_X_x000a__x0007__x0001__x0001_" xfId="761" xr:uid="{00000000-0005-0000-0000-0000F6020000}"/>
    <cellStyle name="þ_x001d_ð &amp;ý&amp;†ýG_x0008__x0009_X_x000a__x0007__x0001__x0001_ 2" xfId="762" xr:uid="{00000000-0005-0000-0000-0000F7020000}"/>
    <cellStyle name="þ_x001d_ð&quot;_x000c_Býò_x000c_5ýU_x0001_e_x0005_¹,_x0007__x0001__x0001_" xfId="763" xr:uid="{00000000-0005-0000-0000-0000F8020000}"/>
    <cellStyle name="þ_x001d_ð&quot;_x000c_Býò_x000c_5ýU_x0001_e_x0005_¹,_x0007__x0001__x0001_ 2" xfId="764" xr:uid="{00000000-0005-0000-0000-0000F9020000}"/>
    <cellStyle name="þ_x001d_ð&quot;_x000c_Býò_x000c_5ýU_x0001_e_x0005_¹,_x0007__x0001__x0001_ 2 2" xfId="765" xr:uid="{00000000-0005-0000-0000-0000FA020000}"/>
    <cellStyle name="þ_x001d_ð&quot;_x000c_Býò_x000c_5ýU_x0001_e_x0005_¹,_x0007__x0001__x0001_ 3" xfId="766" xr:uid="{00000000-0005-0000-0000-0000FB020000}"/>
    <cellStyle name="Title" xfId="2" builtinId="15" customBuiltin="1"/>
    <cellStyle name="Title 2" xfId="767" xr:uid="{00000000-0005-0000-0000-0000FD020000}"/>
    <cellStyle name="Title 2 2" xfId="768" xr:uid="{00000000-0005-0000-0000-0000FE020000}"/>
    <cellStyle name="Title 3" xfId="769" xr:uid="{00000000-0005-0000-0000-0000FF020000}"/>
    <cellStyle name="Title 4" xfId="770" xr:uid="{00000000-0005-0000-0000-000000030000}"/>
    <cellStyle name="Title 5" xfId="771" xr:uid="{00000000-0005-0000-0000-000001030000}"/>
    <cellStyle name="Total" xfId="18" builtinId="25" customBuiltin="1"/>
    <cellStyle name="Total 2" xfId="772" xr:uid="{00000000-0005-0000-0000-000003030000}"/>
    <cellStyle name="Total 2 2" xfId="773" xr:uid="{00000000-0005-0000-0000-000004030000}"/>
    <cellStyle name="Total 2 3" xfId="774" xr:uid="{00000000-0005-0000-0000-000005030000}"/>
    <cellStyle name="Total 3" xfId="775" xr:uid="{00000000-0005-0000-0000-000006030000}"/>
    <cellStyle name="Total 4" xfId="776" xr:uid="{00000000-0005-0000-0000-000007030000}"/>
    <cellStyle name="Unp $,(2)" xfId="777" xr:uid="{00000000-0005-0000-0000-000008030000}"/>
    <cellStyle name="Unp Comma [0]" xfId="778" xr:uid="{00000000-0005-0000-0000-000009030000}"/>
    <cellStyle name="Unp comment" xfId="779" xr:uid="{00000000-0005-0000-0000-00000A030000}"/>
    <cellStyle name="Unp Fixed (1)" xfId="780" xr:uid="{00000000-0005-0000-0000-00000B030000}"/>
    <cellStyle name="Unp Fixed (2)" xfId="781" xr:uid="{00000000-0005-0000-0000-00000C030000}"/>
    <cellStyle name="Unprotected" xfId="782" xr:uid="{00000000-0005-0000-0000-00000D030000}"/>
    <cellStyle name="Warning Text" xfId="15" builtinId="11" customBuiltin="1"/>
    <cellStyle name="Warning Text 2" xfId="783" xr:uid="{00000000-0005-0000-0000-00000F030000}"/>
    <cellStyle name="Warning Text 2 2" xfId="784" xr:uid="{00000000-0005-0000-0000-000010030000}"/>
    <cellStyle name="Warning Text 2 3" xfId="785" xr:uid="{00000000-0005-0000-0000-000011030000}"/>
    <cellStyle name="Warning Text 3" xfId="786" xr:uid="{00000000-0005-0000-0000-000012030000}"/>
    <cellStyle name="Warning Text 4" xfId="787" xr:uid="{00000000-0005-0000-0000-000013030000}"/>
    <cellStyle name="Warning Text 5" xfId="788" xr:uid="{00000000-0005-0000-0000-000014030000}"/>
  </cellStyles>
  <dxfs count="32">
    <dxf>
      <font>
        <b val="0"/>
        <i val="0"/>
        <strike val="0"/>
        <condense val="0"/>
        <extend val="0"/>
        <outline val="0"/>
        <shadow val="0"/>
        <u val="none"/>
        <vertAlign val="baseline"/>
        <sz val="11"/>
        <color theme="1"/>
        <name val="Times New Roman"/>
        <family val="1"/>
        <scheme val="none"/>
      </font>
      <numFmt numFmtId="14" formatCode="0.00%"/>
      <alignment horizontal="center" vertical="center" textRotation="0" wrapText="0" indent="0" justifyLastLine="0" shrinkToFit="0" readingOrder="0"/>
    </dxf>
    <dxf>
      <font>
        <strike val="0"/>
        <outline val="0"/>
        <shadow val="0"/>
        <u val="none"/>
        <vertAlign val="baseline"/>
        <name val="Times New Roman"/>
        <family val="1"/>
        <scheme val="none"/>
      </font>
      <numFmt numFmtId="164" formatCode="0.000"/>
      <alignment horizontal="center" vertical="center" textRotation="0" wrapText="0" indent="0" justifyLastLine="0" shrinkToFit="0" readingOrder="0"/>
    </dxf>
    <dxf>
      <font>
        <strike val="0"/>
        <outline val="0"/>
        <shadow val="0"/>
        <u val="none"/>
        <vertAlign val="baseline"/>
        <name val="Times New Roman"/>
        <family val="1"/>
        <scheme val="none"/>
      </font>
      <alignment horizontal="left" vertical="center" textRotation="0" wrapText="0" indent="0" justifyLastLine="0" shrinkToFit="0" readingOrder="0"/>
    </dxf>
    <dxf>
      <font>
        <strike val="0"/>
        <outline val="0"/>
        <shadow val="0"/>
        <u val="none"/>
        <vertAlign val="baseline"/>
        <name val="Times New Roman"/>
        <family val="1"/>
        <scheme val="none"/>
      </font>
      <alignment vertical="center" textRotation="0" indent="0" justifyLastLine="0" shrinkToFit="0"/>
    </dxf>
    <dxf>
      <border>
        <bottom style="thin">
          <color indexed="64"/>
        </bottom>
      </border>
    </dxf>
    <dxf>
      <font>
        <b/>
        <strike val="0"/>
        <outline val="0"/>
        <shadow val="0"/>
        <u val="none"/>
        <vertAlign val="baseline"/>
        <sz val="12"/>
        <color theme="1" tint="4.9989318521683403E-2"/>
        <name val="Times New Roman"/>
        <family val="1"/>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Times New Roman"/>
        <family val="1"/>
        <scheme val="none"/>
      </font>
      <numFmt numFmtId="166" formatCode="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numFmt numFmtId="171" formatCode="0.0"/>
      <fill>
        <patternFill patternType="solid">
          <fgColor theme="4" tint="0.79998168889431442"/>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numFmt numFmtId="171" formatCode="0.0"/>
      <fill>
        <patternFill patternType="solid">
          <fgColor theme="4" tint="0.79998168889431442"/>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Times New Roman"/>
        <family val="1"/>
        <scheme val="none"/>
      </font>
      <alignment vertical="center" textRotation="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name val="Times New Roman"/>
        <family val="1"/>
        <scheme val="none"/>
      </font>
      <alignment vertical="center" textRotation="0" indent="0" justifyLastLine="0" shrinkToFit="0" readingOrder="0"/>
    </dxf>
    <dxf>
      <border outline="0">
        <bottom style="thin">
          <color indexed="64"/>
        </bottom>
      </border>
    </dxf>
    <dxf>
      <font>
        <strike val="0"/>
        <outline val="0"/>
        <shadow val="0"/>
        <u val="none"/>
        <vertAlign val="baseline"/>
        <name val="Times New Roman"/>
        <family val="1"/>
        <scheme val="none"/>
      </font>
      <alignment vertical="center" textRotation="0" indent="0" justifyLastLine="0" shrinkToFit="0" readingOrder="0"/>
    </dxf>
    <dxf>
      <font>
        <strike val="0"/>
        <outline val="0"/>
        <shadow val="0"/>
        <u val="none"/>
        <vertAlign val="baseline"/>
        <color theme="1"/>
        <name val="Times New Roman"/>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color theme="1"/>
        <name val="Times New Roman"/>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Times New Roman"/>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Times New Roman"/>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Times New Roman"/>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Times New Roman"/>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Times New Roman"/>
        <scheme val="none"/>
      </font>
      <numFmt numFmtId="30" formatCode="@"/>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Times New Roman"/>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Times New Roman"/>
        <scheme val="none"/>
      </font>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color theme="1"/>
        <name val="Times New Roman"/>
        <scheme val="none"/>
      </font>
      <fill>
        <patternFill patternType="solid">
          <fgColor indexed="64"/>
          <bgColor theme="0"/>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Times New Roman"/>
        <scheme val="none"/>
      </font>
      <fill>
        <patternFill patternType="solid">
          <fgColor indexed="64"/>
          <bgColor theme="7"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i val="0"/>
        <sz val="14"/>
        <name val="Calibri"/>
        <family val="2"/>
        <scheme val="none"/>
      </font>
    </dxf>
    <dxf>
      <fill>
        <patternFill>
          <bgColor rgb="FFCA4908"/>
        </patternFill>
      </fill>
    </dxf>
  </dxfs>
  <tableStyles count="1" defaultTableStyle="TableStyleMedium2" defaultPivotStyle="PivotStyleLight16">
    <tableStyle name="Slicer Style 1" pivot="0" table="0" count="3" xr9:uid="{64F26AB3-0D3E-48AE-BA88-622C9AB10577}">
      <tableStyleElement type="wholeTable" dxfId="31"/>
      <tableStyleElement type="headerRow" dxfId="30"/>
    </tableStyle>
  </tableStyles>
  <colors>
    <mruColors>
      <color rgb="FF5DF707"/>
      <color rgb="FFCA4908"/>
      <color rgb="FF00FFFF"/>
      <color rgb="FF00CC00"/>
      <color rgb="FF40AB05"/>
      <color rgb="FFEF9A11"/>
      <color rgb="FFF78609"/>
      <color rgb="FFCC00CC"/>
      <color rgb="FF0033CC"/>
      <color rgb="FFFF9900"/>
    </mruColors>
  </colors>
  <extLst>
    <ext xmlns:x14="http://schemas.microsoft.com/office/spreadsheetml/2009/9/main" uri="{46F421CA-312F-682f-3DD2-61675219B42D}">
      <x14:dxfs count="1">
        <dxf>
          <font>
            <b val="0"/>
            <i val="0"/>
          </font>
          <fill>
            <patternFill>
              <bgColor theme="5" tint="0.59996337778862885"/>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900">
                <a:solidFill>
                  <a:schemeClr val="tx1">
                    <a:lumMod val="95000"/>
                    <a:lumOff val="5000"/>
                  </a:schemeClr>
                </a:solidFill>
                <a:latin typeface="Times New Roman" panose="02020603050405020304" pitchFamily="18" charset="0"/>
                <a:cs typeface="Times New Roman" panose="02020603050405020304" pitchFamily="18" charset="0"/>
              </a:rPr>
              <a:t>Rural -</a:t>
            </a:r>
            <a:r>
              <a:rPr lang="en-US" sz="900" baseline="0">
                <a:solidFill>
                  <a:schemeClr val="tx1">
                    <a:lumMod val="95000"/>
                    <a:lumOff val="5000"/>
                  </a:schemeClr>
                </a:solidFill>
                <a:latin typeface="Times New Roman" panose="02020603050405020304" pitchFamily="18" charset="0"/>
                <a:cs typeface="Times New Roman" panose="02020603050405020304" pitchFamily="18" charset="0"/>
              </a:rPr>
              <a:t> </a:t>
            </a:r>
            <a:r>
              <a:rPr lang="en-US" sz="900">
                <a:solidFill>
                  <a:schemeClr val="tx1">
                    <a:lumMod val="95000"/>
                    <a:lumOff val="5000"/>
                  </a:schemeClr>
                </a:solidFill>
                <a:latin typeface="Times New Roman" panose="02020603050405020304" pitchFamily="18" charset="0"/>
                <a:cs typeface="Times New Roman" panose="02020603050405020304" pitchFamily="18" charset="0"/>
              </a:rPr>
              <a:t>2023 May</a:t>
            </a:r>
          </a:p>
        </c:rich>
      </c:tx>
      <c:layout>
        <c:manualLayout>
          <c:xMode val="edge"/>
          <c:yMode val="edge"/>
          <c:x val="0.29820392347415087"/>
          <c:y val="8.6111035773372025E-3"/>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1871971532404605E-2"/>
          <c:y val="0.29053360447461174"/>
          <c:w val="0.89161739836431753"/>
          <c:h val="0.59431606301969908"/>
        </c:manualLayout>
      </c:layout>
      <c:pie3DChart>
        <c:varyColors val="1"/>
        <c:ser>
          <c:idx val="0"/>
          <c:order val="0"/>
          <c:tx>
            <c:strRef>
              <c:f>'1. Broder_Cat _Contribution'!$B$5:$D$5</c:f>
              <c:strCache>
                <c:ptCount val="3"/>
                <c:pt idx="0">
                  <c:v>Rural</c:v>
                </c:pt>
                <c:pt idx="1">
                  <c:v>2023</c:v>
                </c:pt>
                <c:pt idx="2">
                  <c:v>May</c:v>
                </c:pt>
              </c:strCache>
            </c:strRef>
          </c:tx>
          <c:dPt>
            <c:idx val="0"/>
            <c:bubble3D val="0"/>
            <c:spPr>
              <a:solidFill>
                <a:srgbClr val="0033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E8F-472A-A325-7A446D0302D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E8F-472A-A325-7A446D0302D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E8F-472A-A325-7A446D0302D1}"/>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E8F-472A-A325-7A446D0302D1}"/>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AE8F-472A-A325-7A446D0302D1}"/>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AE8F-472A-A325-7A446D0302D1}"/>
              </c:ext>
            </c:extLst>
          </c:dPt>
          <c:dLbls>
            <c:dLbl>
              <c:idx val="0"/>
              <c:layout>
                <c:manualLayout>
                  <c:x val="-5.8955776324875191E-2"/>
                  <c:y val="0.3305629863119763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E8F-472A-A325-7A446D0302D1}"/>
                </c:ext>
              </c:extLst>
            </c:dLbl>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AE8F-472A-A325-7A446D0302D1}"/>
                </c:ext>
              </c:extLst>
            </c:dLbl>
            <c:dLbl>
              <c:idx val="2"/>
              <c:layout>
                <c:manualLayout>
                  <c:x val="1.571396123561478E-3"/>
                  <c:y val="0"/>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3076923076923"/>
                      <c:h val="0.21346613545816734"/>
                    </c:manualLayout>
                  </c15:layout>
                </c:ext>
                <c:ext xmlns:c16="http://schemas.microsoft.com/office/drawing/2014/chart" uri="{C3380CC4-5D6E-409C-BE32-E72D297353CC}">
                  <c16:uniqueId val="{00000005-AE8F-472A-A325-7A446D0302D1}"/>
                </c:ext>
              </c:extLst>
            </c:dLbl>
            <c:dLbl>
              <c:idx val="3"/>
              <c:layout>
                <c:manualLayout>
                  <c:x val="-6.1483643898353514E-2"/>
                  <c:y val="2.302703349557009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E8F-472A-A325-7A446D0302D1}"/>
                </c:ext>
              </c:extLst>
            </c:dLbl>
            <c:dLbl>
              <c:idx val="4"/>
              <c:layout>
                <c:manualLayout>
                  <c:x val="-4.9186915118682818E-2"/>
                  <c:y val="-6.1405422654853811E-2"/>
                </c:manualLayout>
              </c:layout>
              <c:tx>
                <c:rich>
                  <a:bodyPr rot="0" spcFirstLastPara="1" vertOverflow="ellipsis" vert="horz" wrap="square" lIns="38100" tIns="19050" rIns="38100" bIns="19050" anchor="ctr" anchorCtr="1">
                    <a:spAutoFit/>
                  </a:bodyPr>
                  <a:lstStyle/>
                  <a:p>
                    <a:pPr>
                      <a:defRPr sz="700" b="1" i="0" u="none" strike="noStrike" kern="1200" spc="0" baseline="0">
                        <a:solidFill>
                          <a:schemeClr val="accent1"/>
                        </a:solidFill>
                        <a:latin typeface="+mn-lt"/>
                        <a:ea typeface="+mn-ea"/>
                        <a:cs typeface="+mn-cs"/>
                      </a:defRPr>
                    </a:pPr>
                    <a:fld id="{DEF3D0AD-0CB6-4F75-A3F7-8AA5E506A700}" type="CATEGORYNAME">
                      <a:rPr lang="en-US" baseline="0">
                        <a:latin typeface="Times New Roman" panose="02020603050405020304" pitchFamily="18" charset="0"/>
                        <a:cs typeface="Times New Roman" panose="02020603050405020304" pitchFamily="18" charset="0"/>
                      </a:rPr>
                      <a:pPr>
                        <a:defRPr sz="700">
                          <a:solidFill>
                            <a:schemeClr val="accent1"/>
                          </a:solidFill>
                        </a:defRPr>
                      </a:pPr>
                      <a:t>[CATEGORY NAME]</a:t>
                    </a:fld>
                    <a:r>
                      <a:rPr lang="en-US" baseline="0">
                        <a:latin typeface="Times New Roman" panose="02020603050405020304" pitchFamily="18" charset="0"/>
                        <a:cs typeface="Times New Roman" panose="02020603050405020304" pitchFamily="18" charset="0"/>
                      </a:rPr>
                      <a:t>
</a:t>
                    </a:r>
                    <a:fld id="{2244BA4B-0210-4EBD-AADC-0738AE85A8C3}" type="PERCENTAGE">
                      <a:rPr lang="en-US" baseline="0">
                        <a:latin typeface="Times New Roman" panose="02020603050405020304" pitchFamily="18" charset="0"/>
                        <a:cs typeface="Times New Roman" panose="02020603050405020304" pitchFamily="18" charset="0"/>
                      </a:rPr>
                      <a:pPr>
                        <a:defRPr sz="700">
                          <a:solidFill>
                            <a:schemeClr val="accent1"/>
                          </a:solidFill>
                        </a:defRPr>
                      </a:pPr>
                      <a:t>[PERCENTAGE]</a:t>
                    </a:fld>
                    <a:endParaRPr lang="en-US" baseline="0">
                      <a:latin typeface="Times New Roman" panose="02020603050405020304" pitchFamily="18" charset="0"/>
                      <a:cs typeface="Times New Roman" panose="02020603050405020304" pitchFamily="18" charset="0"/>
                    </a:endParaRPr>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AE8F-472A-A325-7A446D0302D1}"/>
                </c:ext>
              </c:extLst>
            </c:dLbl>
            <c:dLbl>
              <c:idx val="5"/>
              <c:layout>
                <c:manualLayout>
                  <c:x val="4.5088005525459232E-2"/>
                  <c:y val="-7.6756778318567221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E8F-472A-A325-7A446D0302D1}"/>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Broder_Cat _Contribution'!$E$4:$J$4</c:f>
              <c:strCache>
                <c:ptCount val="6"/>
                <c:pt idx="0">
                  <c:v>Food</c:v>
                </c:pt>
                <c:pt idx="1">
                  <c:v>Clothing</c:v>
                </c:pt>
                <c:pt idx="2">
                  <c:v>Essential</c:v>
                </c:pt>
                <c:pt idx="3">
                  <c:v>Health</c:v>
                </c:pt>
                <c:pt idx="4">
                  <c:v>Energy</c:v>
                </c:pt>
                <c:pt idx="5">
                  <c:v>Lux</c:v>
                </c:pt>
              </c:strCache>
            </c:strRef>
          </c:cat>
          <c:val>
            <c:numRef>
              <c:f>'1. Broder_Cat _Contribution'!$E$5:$J$5</c:f>
              <c:numCache>
                <c:formatCode>General</c:formatCode>
                <c:ptCount val="6"/>
                <c:pt idx="0">
                  <c:v>2290.7000000000007</c:v>
                </c:pt>
                <c:pt idx="1">
                  <c:v>569.90000000000009</c:v>
                </c:pt>
                <c:pt idx="2">
                  <c:v>535.70000000000005</c:v>
                </c:pt>
                <c:pt idx="3">
                  <c:v>372.70000000000005</c:v>
                </c:pt>
                <c:pt idx="4">
                  <c:v>352.2</c:v>
                </c:pt>
                <c:pt idx="5">
                  <c:v>553.20000000000005</c:v>
                </c:pt>
              </c:numCache>
            </c:numRef>
          </c:val>
          <c:extLst>
            <c:ext xmlns:c16="http://schemas.microsoft.com/office/drawing/2014/chart" uri="{C3380CC4-5D6E-409C-BE32-E72D297353CC}">
              <c16:uniqueId val="{0000000C-AE8F-472A-A325-7A446D0302D1}"/>
            </c:ext>
          </c:extLst>
        </c:ser>
        <c:ser>
          <c:idx val="1"/>
          <c:order val="1"/>
          <c:tx>
            <c:strRef>
              <c:f>'1. Broder_Cat _Contribution'!$B$6:$D$6</c:f>
              <c:strCache>
                <c:ptCount val="3"/>
                <c:pt idx="0">
                  <c:v>Urban</c:v>
                </c:pt>
                <c:pt idx="1">
                  <c:v>2023</c:v>
                </c:pt>
                <c:pt idx="2">
                  <c:v>May</c:v>
                </c:pt>
              </c:strCache>
            </c:strRef>
          </c:tx>
          <c:dPt>
            <c:idx val="0"/>
            <c:bubble3D val="0"/>
            <c:spPr>
              <a:solidFill>
                <a:srgbClr val="0000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AE8F-472A-A325-7A446D0302D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AE8F-472A-A325-7A446D0302D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AE8F-472A-A325-7A446D0302D1}"/>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AE8F-472A-A325-7A446D0302D1}"/>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AE8F-472A-A325-7A446D0302D1}"/>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AE8F-472A-A325-7A446D0302D1}"/>
              </c:ext>
            </c:extLst>
          </c:dPt>
          <c:dLbls>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AE8F-472A-A325-7A446D0302D1}"/>
                </c:ext>
              </c:extLst>
            </c:dLbl>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AE8F-472A-A325-7A446D0302D1}"/>
                </c:ext>
              </c:extLst>
            </c:dLbl>
            <c:dLbl>
              <c:idx val="2"/>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AE8F-472A-A325-7A446D0302D1}"/>
                </c:ext>
              </c:extLst>
            </c:dLbl>
            <c:dLbl>
              <c:idx val="3"/>
              <c:layout>
                <c:manualLayout>
                  <c:x val="-7.505396544967062E-2"/>
                  <c:y val="0"/>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4-AE8F-472A-A325-7A446D0302D1}"/>
                </c:ext>
              </c:extLst>
            </c:dLbl>
            <c:dLbl>
              <c:idx val="4"/>
              <c:layout>
                <c:manualLayout>
                  <c:x val="-6.320333932603843E-2"/>
                  <c:y val="-4.260523997485288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6-AE8F-472A-A325-7A446D0302D1}"/>
                </c:ext>
              </c:extLst>
            </c:dLbl>
            <c:dLbl>
              <c:idx val="5"/>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8-AE8F-472A-A325-7A446D0302D1}"/>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Broder_Cat _Contribution'!$E$4:$J$4</c:f>
              <c:strCache>
                <c:ptCount val="6"/>
                <c:pt idx="0">
                  <c:v>Food</c:v>
                </c:pt>
                <c:pt idx="1">
                  <c:v>Clothing</c:v>
                </c:pt>
                <c:pt idx="2">
                  <c:v>Essential</c:v>
                </c:pt>
                <c:pt idx="3">
                  <c:v>Health</c:v>
                </c:pt>
                <c:pt idx="4">
                  <c:v>Energy</c:v>
                </c:pt>
                <c:pt idx="5">
                  <c:v>Lux</c:v>
                </c:pt>
              </c:strCache>
            </c:strRef>
          </c:cat>
          <c:val>
            <c:numRef>
              <c:f>'1. Broder_Cat _Contribution'!$E$6:$J$6</c:f>
              <c:numCache>
                <c:formatCode>General</c:formatCode>
                <c:ptCount val="6"/>
                <c:pt idx="0">
                  <c:v>2335.1</c:v>
                </c:pt>
                <c:pt idx="1">
                  <c:v>528.70000000000005</c:v>
                </c:pt>
                <c:pt idx="2">
                  <c:v>520.5</c:v>
                </c:pt>
                <c:pt idx="3">
                  <c:v>367.79999999999995</c:v>
                </c:pt>
                <c:pt idx="4">
                  <c:v>343.8</c:v>
                </c:pt>
                <c:pt idx="5">
                  <c:v>545</c:v>
                </c:pt>
              </c:numCache>
            </c:numRef>
          </c:val>
          <c:extLst>
            <c:ext xmlns:c16="http://schemas.microsoft.com/office/drawing/2014/chart" uri="{C3380CC4-5D6E-409C-BE32-E72D297353CC}">
              <c16:uniqueId val="{00000019-AE8F-472A-A325-7A446D0302D1}"/>
            </c:ext>
          </c:extLst>
        </c:ser>
        <c:ser>
          <c:idx val="2"/>
          <c:order val="2"/>
          <c:tx>
            <c:strRef>
              <c:f>'1. Broder_Cat _Contribution'!$B$7:$D$7</c:f>
              <c:strCache>
                <c:ptCount val="3"/>
                <c:pt idx="0">
                  <c:v>Rural+Urban</c:v>
                </c:pt>
                <c:pt idx="1">
                  <c:v>2023</c:v>
                </c:pt>
                <c:pt idx="2">
                  <c:v>May</c:v>
                </c:pt>
              </c:strCache>
            </c:strRef>
          </c:tx>
          <c:dPt>
            <c:idx val="0"/>
            <c:bubble3D val="0"/>
            <c:spPr>
              <a:solidFill>
                <a:srgbClr val="3333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AE8F-472A-A325-7A446D0302D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D-AE8F-472A-A325-7A446D0302D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F-AE8F-472A-A325-7A446D0302D1}"/>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1-AE8F-472A-A325-7A446D0302D1}"/>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3-AE8F-472A-A325-7A446D0302D1}"/>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5-AE8F-472A-A325-7A446D0302D1}"/>
              </c:ext>
            </c:extLst>
          </c:dPt>
          <c:dLbls>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B-AE8F-472A-A325-7A446D0302D1}"/>
                </c:ext>
              </c:extLst>
            </c:dLbl>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D-AE8F-472A-A325-7A446D0302D1}"/>
                </c:ext>
              </c:extLst>
            </c:dLbl>
            <c:dLbl>
              <c:idx val="2"/>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F-AE8F-472A-A325-7A446D0302D1}"/>
                </c:ext>
              </c:extLst>
            </c:dLbl>
            <c:dLbl>
              <c:idx val="3"/>
              <c:layout>
                <c:manualLayout>
                  <c:x val="-7.505396544967062E-2"/>
                  <c:y val="0"/>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1-AE8F-472A-A325-7A446D0302D1}"/>
                </c:ext>
              </c:extLst>
            </c:dLbl>
            <c:dLbl>
              <c:idx val="4"/>
              <c:layout>
                <c:manualLayout>
                  <c:x val="-1.1850626123632201E-2"/>
                  <c:y val="-5.112628796982341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3-AE8F-472A-A325-7A446D0302D1}"/>
                </c:ext>
              </c:extLst>
            </c:dLbl>
            <c:dLbl>
              <c:idx val="5"/>
              <c:layout>
                <c:manualLayout>
                  <c:x val="9.480500898905761E-2"/>
                  <c:y val="0"/>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5-AE8F-472A-A325-7A446D0302D1}"/>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Broder_Cat _Contribution'!$E$4:$J$4</c:f>
              <c:strCache>
                <c:ptCount val="6"/>
                <c:pt idx="0">
                  <c:v>Food</c:v>
                </c:pt>
                <c:pt idx="1">
                  <c:v>Clothing</c:v>
                </c:pt>
                <c:pt idx="2">
                  <c:v>Essential</c:v>
                </c:pt>
                <c:pt idx="3">
                  <c:v>Health</c:v>
                </c:pt>
                <c:pt idx="4">
                  <c:v>Energy</c:v>
                </c:pt>
                <c:pt idx="5">
                  <c:v>Lux</c:v>
                </c:pt>
              </c:strCache>
            </c:strRef>
          </c:cat>
          <c:val>
            <c:numRef>
              <c:f>'1. Broder_Cat _Contribution'!$E$7:$J$7</c:f>
              <c:numCache>
                <c:formatCode>General</c:formatCode>
                <c:ptCount val="6"/>
                <c:pt idx="0">
                  <c:v>2306.9</c:v>
                </c:pt>
                <c:pt idx="1">
                  <c:v>553.20000000000005</c:v>
                </c:pt>
                <c:pt idx="2">
                  <c:v>527.9</c:v>
                </c:pt>
                <c:pt idx="3">
                  <c:v>370.9</c:v>
                </c:pt>
                <c:pt idx="4">
                  <c:v>347.6</c:v>
                </c:pt>
                <c:pt idx="5">
                  <c:v>547.9</c:v>
                </c:pt>
              </c:numCache>
            </c:numRef>
          </c:val>
          <c:extLst>
            <c:ext xmlns:c16="http://schemas.microsoft.com/office/drawing/2014/chart" uri="{C3380CC4-5D6E-409C-BE32-E72D297353CC}">
              <c16:uniqueId val="{00000026-AE8F-472A-A325-7A446D0302D1}"/>
            </c:ext>
          </c:extLst>
        </c:ser>
        <c:ser>
          <c:idx val="3"/>
          <c:order val="3"/>
          <c:tx>
            <c:strRef>
              <c:f>'1. Broder_Cat _Contribution'!$B$8:$D$8</c:f>
              <c:strCache>
                <c:ptCount val="3"/>
                <c:pt idx="0">
                  <c:v>Rural+Urban</c:v>
                </c:pt>
                <c:pt idx="1">
                  <c:v>CPI Total </c:v>
                </c:pt>
                <c:pt idx="2">
                  <c:v>May</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8-AE8F-472A-A325-7A446D0302D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A-AE8F-472A-A325-7A446D0302D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C-AE8F-472A-A325-7A446D0302D1}"/>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E-AE8F-472A-A325-7A446D0302D1}"/>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0-AE8F-472A-A325-7A446D0302D1}"/>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2-AE8F-472A-A325-7A446D0302D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8-AE8F-472A-A325-7A446D0302D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A-AE8F-472A-A325-7A446D0302D1}"/>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C-AE8F-472A-A325-7A446D0302D1}"/>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E-AE8F-472A-A325-7A446D0302D1}"/>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30-AE8F-472A-A325-7A446D0302D1}"/>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32-AE8F-472A-A325-7A446D0302D1}"/>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Broder_Cat _Contribution'!$E$4:$J$4</c:f>
              <c:strCache>
                <c:ptCount val="6"/>
                <c:pt idx="0">
                  <c:v>Food</c:v>
                </c:pt>
                <c:pt idx="1">
                  <c:v>Clothing</c:v>
                </c:pt>
                <c:pt idx="2">
                  <c:v>Essential</c:v>
                </c:pt>
                <c:pt idx="3">
                  <c:v>Health</c:v>
                </c:pt>
                <c:pt idx="4">
                  <c:v>Energy</c:v>
                </c:pt>
                <c:pt idx="5">
                  <c:v>Lux</c:v>
                </c:pt>
              </c:strCache>
            </c:strRef>
          </c:cat>
          <c:val>
            <c:numRef>
              <c:f>'1. Broder_Cat _Contribution'!$E$8:$J$8</c:f>
              <c:numCache>
                <c:formatCode>General</c:formatCode>
                <c:ptCount val="6"/>
                <c:pt idx="0">
                  <c:v>6932.7000000000007</c:v>
                </c:pt>
                <c:pt idx="1">
                  <c:v>1651.8000000000002</c:v>
                </c:pt>
                <c:pt idx="2">
                  <c:v>1584.1</c:v>
                </c:pt>
                <c:pt idx="3">
                  <c:v>1111.4000000000001</c:v>
                </c:pt>
                <c:pt idx="4">
                  <c:v>1043.5999999999999</c:v>
                </c:pt>
                <c:pt idx="5">
                  <c:v>1646.1</c:v>
                </c:pt>
              </c:numCache>
            </c:numRef>
          </c:val>
          <c:extLst>
            <c:ext xmlns:c16="http://schemas.microsoft.com/office/drawing/2014/chart" uri="{C3380CC4-5D6E-409C-BE32-E72D297353CC}">
              <c16:uniqueId val="{00000033-AE8F-472A-A325-7A446D0302D1}"/>
            </c:ext>
          </c:extLst>
        </c:ser>
        <c:ser>
          <c:idx val="4"/>
          <c:order val="4"/>
          <c:tx>
            <c:strRef>
              <c:f>'1. Broder_Cat _Contribution'!$B$9:$D$9</c:f>
              <c:strCache>
                <c:ptCount val="3"/>
                <c:pt idx="0">
                  <c:v>Rural+Urban</c:v>
                </c:pt>
                <c:pt idx="1">
                  <c:v>Inflation Rate%</c:v>
                </c:pt>
                <c:pt idx="2">
                  <c:v>May</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5-AE8F-472A-A325-7A446D0302D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7-AE8F-472A-A325-7A446D0302D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9-AE8F-472A-A325-7A446D0302D1}"/>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B-AE8F-472A-A325-7A446D0302D1}"/>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D-AE8F-472A-A325-7A446D0302D1}"/>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F-AE8F-472A-A325-7A446D0302D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35-AE8F-472A-A325-7A446D0302D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37-AE8F-472A-A325-7A446D0302D1}"/>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39-AE8F-472A-A325-7A446D0302D1}"/>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3B-AE8F-472A-A325-7A446D0302D1}"/>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3D-AE8F-472A-A325-7A446D0302D1}"/>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3F-AE8F-472A-A325-7A446D0302D1}"/>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Broder_Cat _Contribution'!$E$4:$J$4</c:f>
              <c:strCache>
                <c:ptCount val="6"/>
                <c:pt idx="0">
                  <c:v>Food</c:v>
                </c:pt>
                <c:pt idx="1">
                  <c:v>Clothing</c:v>
                </c:pt>
                <c:pt idx="2">
                  <c:v>Essential</c:v>
                </c:pt>
                <c:pt idx="3">
                  <c:v>Health</c:v>
                </c:pt>
                <c:pt idx="4">
                  <c:v>Energy</c:v>
                </c:pt>
                <c:pt idx="5">
                  <c:v>Lux</c:v>
                </c:pt>
              </c:strCache>
            </c:strRef>
          </c:cat>
          <c:val>
            <c:numRef>
              <c:f>'1. Broder_Cat _Contribution'!$E$9:$J$9</c:f>
              <c:numCache>
                <c:formatCode>0.0%</c:formatCode>
                <c:ptCount val="6"/>
                <c:pt idx="0">
                  <c:v>0.49626692054947497</c:v>
                </c:pt>
                <c:pt idx="1">
                  <c:v>0.11824162294107964</c:v>
                </c:pt>
                <c:pt idx="2">
                  <c:v>0.11339542008776135</c:v>
                </c:pt>
                <c:pt idx="3">
                  <c:v>7.9557900312819896E-2</c:v>
                </c:pt>
                <c:pt idx="4">
                  <c:v>7.4704539109644433E-2</c:v>
                </c:pt>
                <c:pt idx="5">
                  <c:v>0.11783359699921973</c:v>
                </c:pt>
              </c:numCache>
            </c:numRef>
          </c:val>
          <c:extLst>
            <c:ext xmlns:c16="http://schemas.microsoft.com/office/drawing/2014/chart" uri="{C3380CC4-5D6E-409C-BE32-E72D297353CC}">
              <c16:uniqueId val="{00000040-AE8F-472A-A325-7A446D0302D1}"/>
            </c:ext>
          </c:extLst>
        </c:ser>
        <c:dLbls>
          <c:dLblPos val="outEnd"/>
          <c:showLegendKey val="0"/>
          <c:showVal val="0"/>
          <c:showCatName val="1"/>
          <c:showSerName val="0"/>
          <c:showPercent val="0"/>
          <c:showBubbleSize val="0"/>
          <c:showLeaderLines val="1"/>
        </c:dLbls>
      </c:pie3DChart>
      <c:spPr>
        <a:noFill/>
        <a:ln>
          <a:noFill/>
        </a:ln>
        <a:effectLst/>
      </c:spPr>
    </c:plotArea>
    <c:legend>
      <c:legendPos val="r"/>
      <c:layout>
        <c:manualLayout>
          <c:xMode val="edge"/>
          <c:yMode val="edge"/>
          <c:x val="0.7941963204118716"/>
          <c:y val="0.2205966684443329"/>
          <c:w val="0.19861561175045428"/>
          <c:h val="0.4642845939078332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bg1"/>
        </a:gs>
        <a:gs pos="100000">
          <a:schemeClr val="accent2">
            <a:lumMod val="60000"/>
            <a:lumOff val="40000"/>
          </a:schemeClr>
        </a:gs>
      </a:gsLst>
      <a:lin ang="5400000" scaled="1"/>
    </a:gradFill>
    <a:ln w="9525" cap="flat" cmpd="sng" algn="ctr">
      <a:noFill/>
      <a:round/>
    </a:ln>
    <a:effectLst>
      <a:softEdge rad="12700"/>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660" b="1" i="0" u="none" strike="noStrike" kern="1200" baseline="0">
                <a:solidFill>
                  <a:schemeClr val="tx1">
                    <a:lumMod val="95000"/>
                    <a:lumOff val="5000"/>
                  </a:schemeClr>
                </a:solidFill>
                <a:latin typeface="+mn-lt"/>
                <a:ea typeface="+mn-ea"/>
                <a:cs typeface="+mn-cs"/>
              </a:defRPr>
            </a:pPr>
            <a:r>
              <a:rPr lang="en-US" sz="800">
                <a:effectLst>
                  <a:outerShdw blurRad="50800" dist="38100" dir="2700000" algn="tl" rotWithShape="0">
                    <a:prstClr val="black">
                      <a:alpha val="40000"/>
                    </a:prstClr>
                  </a:outerShdw>
                </a:effectLst>
              </a:rPr>
              <a:t>CPI Category-wise Contribution (Rural vs Urban vs Combined) – May 2023</a:t>
            </a:r>
          </a:p>
        </c:rich>
      </c:tx>
      <c:layout>
        <c:manualLayout>
          <c:xMode val="edge"/>
          <c:yMode val="edge"/>
          <c:x val="0.15538200339558575"/>
          <c:y val="4.8041580555390935E-2"/>
        </c:manualLayout>
      </c:layout>
      <c:overlay val="0"/>
      <c:spPr>
        <a:noFill/>
        <a:ln>
          <a:noFill/>
        </a:ln>
        <a:effectLst/>
      </c:spPr>
      <c:txPr>
        <a:bodyPr rot="0" spcFirstLastPara="1" vertOverflow="ellipsis" vert="horz" wrap="square" anchor="ctr" anchorCtr="1"/>
        <a:lstStyle/>
        <a:p>
          <a:pPr>
            <a:defRPr sz="660" b="1" i="0" u="none" strike="noStrike" kern="1200" baseline="0">
              <a:solidFill>
                <a:schemeClr val="tx1">
                  <a:lumMod val="95000"/>
                  <a:lumOff val="5000"/>
                </a:schemeClr>
              </a:solidFill>
              <a:latin typeface="+mn-lt"/>
              <a:ea typeface="+mn-ea"/>
              <a:cs typeface="+mn-cs"/>
            </a:defRPr>
          </a:pPr>
          <a:endParaRPr lang="en-US"/>
        </a:p>
      </c:txPr>
    </c:title>
    <c:autoTitleDeleted val="0"/>
    <c:plotArea>
      <c:layout>
        <c:manualLayout>
          <c:layoutTarget val="inner"/>
          <c:xMode val="edge"/>
          <c:yMode val="edge"/>
          <c:x val="0.1338709491254908"/>
          <c:y val="0.21217876390241852"/>
          <c:w val="0.84955228468882071"/>
          <c:h val="0.53231923563575856"/>
        </c:manualLayout>
      </c:layout>
      <c:barChart>
        <c:barDir val="col"/>
        <c:grouping val="clustered"/>
        <c:varyColors val="0"/>
        <c:ser>
          <c:idx val="0"/>
          <c:order val="0"/>
          <c:tx>
            <c:strRef>
              <c:f>'1. Broder_Cat _Contribution'!$B$25</c:f>
              <c:strCache>
                <c:ptCount val="1"/>
                <c:pt idx="0">
                  <c:v>Food</c:v>
                </c:pt>
              </c:strCache>
            </c:strRef>
          </c:tx>
          <c:spPr>
            <a:solidFill>
              <a:srgbClr val="0033CC"/>
            </a:solidFill>
            <a:ln>
              <a:noFill/>
            </a:ln>
            <a:effectLst>
              <a:outerShdw blurRad="57150" dist="19050" dir="5400000" algn="ctr" rotWithShape="0">
                <a:srgbClr val="000000">
                  <a:alpha val="63000"/>
                </a:srgbClr>
              </a:outerShdw>
            </a:effectLst>
          </c:spPr>
          <c:invertIfNegative val="0"/>
          <c:dLbls>
            <c:dLbl>
              <c:idx val="0"/>
              <c:layout>
                <c:manualLayout>
                  <c:x val="-1.5562921517443795E-17"/>
                  <c:y val="3.2027720370260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4A2-4994-80C4-577F694AFF6A}"/>
                </c:ext>
              </c:extLst>
            </c:dLbl>
            <c:dLbl>
              <c:idx val="1"/>
              <c:layout>
                <c:manualLayout>
                  <c:x val="0"/>
                  <c:y val="3.2027720370260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4A2-4994-80C4-577F694AFF6A}"/>
                </c:ext>
              </c:extLst>
            </c:dLbl>
            <c:dLbl>
              <c:idx val="2"/>
              <c:layout>
                <c:manualLayout>
                  <c:x val="-1.2450337213955036E-16"/>
                  <c:y val="3.2027720370260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A2-4994-80C4-577F694AFF6A}"/>
                </c:ext>
              </c:extLst>
            </c:dLbl>
            <c:spPr>
              <a:noFill/>
              <a:ln>
                <a:noFill/>
              </a:ln>
              <a:effectLst/>
            </c:spPr>
            <c:txPr>
              <a:bodyPr rot="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Broder_Cat _Contribution'!$C$23:$E$24</c:f>
              <c:strCache>
                <c:ptCount val="3"/>
                <c:pt idx="0">
                  <c:v>Rural Contribution (%)</c:v>
                </c:pt>
                <c:pt idx="1">
                  <c:v>Urban Contribution (%)</c:v>
                </c:pt>
                <c:pt idx="2">
                  <c:v>Rural + Urban Contribution (%)</c:v>
                </c:pt>
              </c:strCache>
            </c:strRef>
          </c:cat>
          <c:val>
            <c:numRef>
              <c:f>'1. Broder_Cat _Contribution'!$C$25:$E$25</c:f>
              <c:numCache>
                <c:formatCode>0.00%</c:formatCode>
                <c:ptCount val="3"/>
                <c:pt idx="0">
                  <c:v>0.4900521992127333</c:v>
                </c:pt>
                <c:pt idx="1">
                  <c:v>0.50315671529229233</c:v>
                </c:pt>
                <c:pt idx="2">
                  <c:v>0.49563853557923698</c:v>
                </c:pt>
              </c:numCache>
            </c:numRef>
          </c:val>
          <c:extLst>
            <c:ext xmlns:c16="http://schemas.microsoft.com/office/drawing/2014/chart" uri="{C3380CC4-5D6E-409C-BE32-E72D297353CC}">
              <c16:uniqueId val="{00000000-1EC4-4BE4-9C64-052A6064381F}"/>
            </c:ext>
          </c:extLst>
        </c:ser>
        <c:ser>
          <c:idx val="1"/>
          <c:order val="1"/>
          <c:tx>
            <c:strRef>
              <c:f>'1. Broder_Cat _Contribution'!$B$26</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3.2027720370260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4A2-4994-80C4-577F694AFF6A}"/>
                </c:ext>
              </c:extLst>
            </c:dLbl>
            <c:dLbl>
              <c:idx val="1"/>
              <c:layout>
                <c:manualLayout>
                  <c:x val="-6.2251686069775179E-17"/>
                  <c:y val="1.60138601851302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A2-4994-80C4-577F694AFF6A}"/>
                </c:ext>
              </c:extLst>
            </c:dLbl>
            <c:dLbl>
              <c:idx val="2"/>
              <c:layout>
                <c:manualLayout>
                  <c:x val="0"/>
                  <c:y val="3.2027720370260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4A2-4994-80C4-577F694AFF6A}"/>
                </c:ext>
              </c:extLst>
            </c:dLbl>
            <c:spPr>
              <a:noFill/>
              <a:ln>
                <a:noFill/>
              </a:ln>
              <a:effectLst/>
            </c:spPr>
            <c:txPr>
              <a:bodyPr rot="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Broder_Cat _Contribution'!$C$23:$E$24</c:f>
              <c:strCache>
                <c:ptCount val="3"/>
                <c:pt idx="0">
                  <c:v>Rural Contribution (%)</c:v>
                </c:pt>
                <c:pt idx="1">
                  <c:v>Urban Contribution (%)</c:v>
                </c:pt>
                <c:pt idx="2">
                  <c:v>Rural + Urban Contribution (%)</c:v>
                </c:pt>
              </c:strCache>
            </c:strRef>
          </c:cat>
          <c:val>
            <c:numRef>
              <c:f>'1. Broder_Cat _Contribution'!$C$26:$E$26</c:f>
              <c:numCache>
                <c:formatCode>0.00%</c:formatCode>
                <c:ptCount val="3"/>
                <c:pt idx="0">
                  <c:v>0.12191939072394319</c:v>
                </c:pt>
                <c:pt idx="1">
                  <c:v>0.11392186860307267</c:v>
                </c:pt>
                <c:pt idx="2">
                  <c:v>0.11885527672739772</c:v>
                </c:pt>
              </c:numCache>
            </c:numRef>
          </c:val>
          <c:extLst>
            <c:ext xmlns:c16="http://schemas.microsoft.com/office/drawing/2014/chart" uri="{C3380CC4-5D6E-409C-BE32-E72D297353CC}">
              <c16:uniqueId val="{00000001-1EC4-4BE4-9C64-052A6064381F}"/>
            </c:ext>
          </c:extLst>
        </c:ser>
        <c:ser>
          <c:idx val="2"/>
          <c:order val="2"/>
          <c:tx>
            <c:strRef>
              <c:f>'1. Broder_Cat _Contribution'!$B$27</c:f>
              <c:strCache>
                <c:ptCount val="1"/>
                <c:pt idx="0">
                  <c:v>Essential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4.20719543052198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5E-435D-A775-7BDF75CA4B9F}"/>
                </c:ext>
              </c:extLst>
            </c:dLbl>
            <c:dLbl>
              <c:idx val="1"/>
              <c:layout>
                <c:manualLayout>
                  <c:x val="1.066187185005949E-2"/>
                  <c:y val="-4.49440964967474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EC4-4BE4-9C64-052A6064381F}"/>
                </c:ext>
              </c:extLst>
            </c:dLbl>
            <c:dLbl>
              <c:idx val="2"/>
              <c:layout>
                <c:manualLayout>
                  <c:x val="3.0710829968643516E-3"/>
                  <c:y val="-4.4944277500832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C4-4BE4-9C64-052A6064381F}"/>
                </c:ext>
              </c:extLst>
            </c:dLbl>
            <c:spPr>
              <a:noFill/>
              <a:ln>
                <a:noFill/>
              </a:ln>
              <a:effectLst/>
            </c:spPr>
            <c:txPr>
              <a:bodyPr rot="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Broder_Cat _Contribution'!$C$23:$E$24</c:f>
              <c:strCache>
                <c:ptCount val="3"/>
                <c:pt idx="0">
                  <c:v>Rural Contribution (%)</c:v>
                </c:pt>
                <c:pt idx="1">
                  <c:v>Urban Contribution (%)</c:v>
                </c:pt>
                <c:pt idx="2">
                  <c:v>Rural + Urban Contribution (%)</c:v>
                </c:pt>
              </c:strCache>
            </c:strRef>
          </c:cat>
          <c:val>
            <c:numRef>
              <c:f>'1. Broder_Cat _Contribution'!$C$27:$E$27</c:f>
              <c:numCache>
                <c:formatCode>0.00%</c:formatCode>
                <c:ptCount val="3"/>
                <c:pt idx="0">
                  <c:v>0.11460294369330823</c:v>
                </c:pt>
                <c:pt idx="1">
                  <c:v>0.11215496994117519</c:v>
                </c:pt>
                <c:pt idx="2">
                  <c:v>0.11341955998624956</c:v>
                </c:pt>
              </c:numCache>
            </c:numRef>
          </c:val>
          <c:extLst>
            <c:ext xmlns:c16="http://schemas.microsoft.com/office/drawing/2014/chart" uri="{C3380CC4-5D6E-409C-BE32-E72D297353CC}">
              <c16:uniqueId val="{00000002-1EC4-4BE4-9C64-052A6064381F}"/>
            </c:ext>
          </c:extLst>
        </c:ser>
        <c:ser>
          <c:idx val="3"/>
          <c:order val="3"/>
          <c:tx>
            <c:strRef>
              <c:f>'1. Broder_Cat _Contribution'!$B$28</c:f>
              <c:strCache>
                <c:ptCount val="1"/>
                <c:pt idx="0">
                  <c:v>Health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1.8426497981186112E-2"/>
                  <c:y val="-4.4944277500832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EC4-4BE4-9C64-052A6064381F}"/>
                </c:ext>
              </c:extLst>
            </c:dLbl>
            <c:dLbl>
              <c:idx val="2"/>
              <c:layout>
                <c:manualLayout>
                  <c:x val="0"/>
                  <c:y val="4.0034650462825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4A2-4994-80C4-577F694AFF6A}"/>
                </c:ext>
              </c:extLst>
            </c:dLbl>
            <c:spPr>
              <a:noFill/>
              <a:ln>
                <a:noFill/>
              </a:ln>
              <a:effectLst/>
            </c:spPr>
            <c:txPr>
              <a:bodyPr rot="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Broder_Cat _Contribution'!$C$23:$E$24</c:f>
              <c:strCache>
                <c:ptCount val="3"/>
                <c:pt idx="0">
                  <c:v>Rural Contribution (%)</c:v>
                </c:pt>
                <c:pt idx="1">
                  <c:v>Urban Contribution (%)</c:v>
                </c:pt>
                <c:pt idx="2">
                  <c:v>Rural + Urban Contribution (%)</c:v>
                </c:pt>
              </c:strCache>
            </c:strRef>
          </c:cat>
          <c:val>
            <c:numRef>
              <c:f>'1. Broder_Cat _Contribution'!$C$28:$E$28</c:f>
              <c:numCache>
                <c:formatCode>0.00%</c:formatCode>
                <c:ptCount val="3"/>
                <c:pt idx="0">
                  <c:v>7.9732158137942835E-2</c:v>
                </c:pt>
                <c:pt idx="1">
                  <c:v>7.9251869249499007E-2</c:v>
                </c:pt>
                <c:pt idx="2">
                  <c:v>7.9688037126160183E-2</c:v>
                </c:pt>
              </c:numCache>
            </c:numRef>
          </c:val>
          <c:extLst>
            <c:ext xmlns:c16="http://schemas.microsoft.com/office/drawing/2014/chart" uri="{C3380CC4-5D6E-409C-BE32-E72D297353CC}">
              <c16:uniqueId val="{00000003-1EC4-4BE4-9C64-052A6064381F}"/>
            </c:ext>
          </c:extLst>
        </c:ser>
        <c:ser>
          <c:idx val="4"/>
          <c:order val="4"/>
          <c:tx>
            <c:strRef>
              <c:f>'1. Broder_Cat _Contribution'!$B$29</c:f>
              <c:strCache>
                <c:ptCount val="1"/>
                <c:pt idx="0">
                  <c:v>Energy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1"/>
              <c:layout>
                <c:manualLayout>
                  <c:x val="0"/>
                  <c:y val="2.40207902776954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A2-4994-80C4-577F694AFF6A}"/>
                </c:ext>
              </c:extLst>
            </c:dLbl>
            <c:dLbl>
              <c:idx val="2"/>
              <c:layout>
                <c:manualLayout>
                  <c:x val="-1.2284331987457407E-2"/>
                  <c:y val="-5.05623121884368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EC4-4BE4-9C64-052A6064381F}"/>
                </c:ext>
              </c:extLst>
            </c:dLbl>
            <c:spPr>
              <a:noFill/>
              <a:ln>
                <a:noFill/>
              </a:ln>
              <a:effectLst/>
            </c:spPr>
            <c:txPr>
              <a:bodyPr rot="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Broder_Cat _Contribution'!$C$23:$E$24</c:f>
              <c:strCache>
                <c:ptCount val="3"/>
                <c:pt idx="0">
                  <c:v>Rural Contribution (%)</c:v>
                </c:pt>
                <c:pt idx="1">
                  <c:v>Urban Contribution (%)</c:v>
                </c:pt>
                <c:pt idx="2">
                  <c:v>Rural + Urban Contribution (%)</c:v>
                </c:pt>
              </c:strCache>
            </c:strRef>
          </c:cat>
          <c:val>
            <c:numRef>
              <c:f>'1. Broder_Cat _Contribution'!$C$29:$E$29</c:f>
              <c:numCache>
                <c:formatCode>0.00%</c:formatCode>
                <c:ptCount val="3"/>
                <c:pt idx="0">
                  <c:v>7.5346568543556383E-2</c:v>
                </c:pt>
                <c:pt idx="1">
                  <c:v>7.4080458531750298E-2</c:v>
                </c:pt>
                <c:pt idx="2">
                  <c:v>7.4682021313166036E-2</c:v>
                </c:pt>
              </c:numCache>
            </c:numRef>
          </c:val>
          <c:extLst>
            <c:ext xmlns:c16="http://schemas.microsoft.com/office/drawing/2014/chart" uri="{C3380CC4-5D6E-409C-BE32-E72D297353CC}">
              <c16:uniqueId val="{00000004-1EC4-4BE4-9C64-052A6064381F}"/>
            </c:ext>
          </c:extLst>
        </c:ser>
        <c:ser>
          <c:idx val="5"/>
          <c:order val="5"/>
          <c:tx>
            <c:strRef>
              <c:f>'1. Broder_Cat _Contribution'!$B$30</c:f>
              <c:strCache>
                <c:ptCount val="1"/>
                <c:pt idx="0">
                  <c:v>Luxury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Broder_Cat _Contribution'!$C$23:$E$24</c:f>
              <c:strCache>
                <c:ptCount val="3"/>
                <c:pt idx="0">
                  <c:v>Rural Contribution (%)</c:v>
                </c:pt>
                <c:pt idx="1">
                  <c:v>Urban Contribution (%)</c:v>
                </c:pt>
                <c:pt idx="2">
                  <c:v>Rural + Urban Contribution (%)</c:v>
                </c:pt>
              </c:strCache>
            </c:strRef>
          </c:cat>
          <c:val>
            <c:numRef>
              <c:f>'1. Broder_Cat _Contribution'!$C$30:$E$30</c:f>
              <c:numCache>
                <c:formatCode>0.00%</c:formatCode>
                <c:ptCount val="3"/>
                <c:pt idx="0">
                  <c:v>0.11834673968851617</c:v>
                </c:pt>
                <c:pt idx="1">
                  <c:v>0.11743411838221034</c:v>
                </c:pt>
                <c:pt idx="2">
                  <c:v>0.1177165692677896</c:v>
                </c:pt>
              </c:numCache>
            </c:numRef>
          </c:val>
          <c:extLst>
            <c:ext xmlns:c16="http://schemas.microsoft.com/office/drawing/2014/chart" uri="{C3380CC4-5D6E-409C-BE32-E72D297353CC}">
              <c16:uniqueId val="{00000005-1EC4-4BE4-9C64-052A6064381F}"/>
            </c:ext>
          </c:extLst>
        </c:ser>
        <c:dLbls>
          <c:showLegendKey val="0"/>
          <c:showVal val="1"/>
          <c:showCatName val="0"/>
          <c:showSerName val="0"/>
          <c:showPercent val="0"/>
          <c:showBubbleSize val="0"/>
        </c:dLbls>
        <c:gapWidth val="100"/>
        <c:overlap val="-24"/>
        <c:axId val="1642314368"/>
        <c:axId val="1642313888"/>
      </c:barChart>
      <c:catAx>
        <c:axId val="1642314368"/>
        <c:scaling>
          <c:orientation val="minMax"/>
        </c:scaling>
        <c:delete val="0"/>
        <c:axPos val="b"/>
        <c:title>
          <c:tx>
            <c:rich>
              <a:bodyPr rot="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r>
                  <a:rPr lang="en-US" b="1"/>
                  <a:t>Sectors</a:t>
                </a:r>
              </a:p>
            </c:rich>
          </c:tx>
          <c:layout>
            <c:manualLayout>
              <c:xMode val="edge"/>
              <c:yMode val="edge"/>
              <c:x val="0.46225918683096545"/>
              <c:y val="0.82556106429455933"/>
            </c:manualLayout>
          </c:layout>
          <c:overlay val="0"/>
          <c:spPr>
            <a:noFill/>
            <a:ln>
              <a:noFill/>
            </a:ln>
            <a:effectLst/>
          </c:spPr>
          <c:txPr>
            <a:bodyPr rot="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endParaRPr lang="en-US"/>
          </a:p>
        </c:txPr>
        <c:crossAx val="1642313888"/>
        <c:crosses val="autoZero"/>
        <c:auto val="1"/>
        <c:lblAlgn val="ctr"/>
        <c:lblOffset val="100"/>
        <c:noMultiLvlLbl val="0"/>
      </c:catAx>
      <c:valAx>
        <c:axId val="164231388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r>
                  <a:rPr lang="en-US" b="1"/>
                  <a:t>Contribution </a:t>
                </a:r>
                <a:r>
                  <a:rPr lang="en-US"/>
                  <a:t>%</a:t>
                </a:r>
              </a:p>
            </c:rich>
          </c:tx>
          <c:layout>
            <c:manualLayout>
              <c:xMode val="edge"/>
              <c:yMode val="edge"/>
              <c:x val="2.17569109494751E-2"/>
              <c:y val="0.32040675297932381"/>
            </c:manualLayout>
          </c:layout>
          <c:overlay val="0"/>
          <c:spPr>
            <a:noFill/>
            <a:ln>
              <a:noFill/>
            </a:ln>
            <a:effectLst/>
          </c:spPr>
          <c:txPr>
            <a:bodyPr rot="-540000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endParaRPr lang="en-US"/>
          </a:p>
        </c:txPr>
        <c:crossAx val="1642314368"/>
        <c:crosses val="autoZero"/>
        <c:crossBetween val="between"/>
      </c:valAx>
      <c:spPr>
        <a:noFill/>
        <a:ln>
          <a:noFill/>
        </a:ln>
        <a:effectLst/>
      </c:spPr>
    </c:plotArea>
    <c:legend>
      <c:legendPos val="b"/>
      <c:layout>
        <c:manualLayout>
          <c:xMode val="edge"/>
          <c:yMode val="edge"/>
          <c:x val="0.13817467927735519"/>
          <c:y val="0.88399021372493769"/>
          <c:w val="0.72365038917097357"/>
          <c:h val="0.11600978627506231"/>
        </c:manualLayout>
      </c:layout>
      <c:overlay val="0"/>
      <c:spPr>
        <a:noFill/>
        <a:ln>
          <a:noFill/>
        </a:ln>
        <a:effectLst/>
      </c:spPr>
      <c:txPr>
        <a:bodyPr rot="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100000">
          <a:schemeClr val="accent2">
            <a:lumMod val="60000"/>
            <a:lumOff val="40000"/>
          </a:schemeClr>
        </a:gs>
      </a:gsLst>
      <a:lin ang="5400000" scaled="1"/>
    </a:gradFill>
    <a:ln w="9525" cap="flat" cmpd="sng" algn="ctr">
      <a:noFill/>
      <a:round/>
    </a:ln>
    <a:effectLst/>
  </c:spPr>
  <c:txPr>
    <a:bodyPr/>
    <a:lstStyle/>
    <a:p>
      <a:pPr>
        <a:defRPr sz="550" baseline="0">
          <a:solidFill>
            <a:schemeClr val="tx1">
              <a:lumMod val="95000"/>
              <a:lumOff val="5000"/>
            </a:schemeClr>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40" b="1" i="0" u="none" strike="noStrike" kern="1200" cap="all" spc="120" normalizeH="0" baseline="0">
                <a:solidFill>
                  <a:schemeClr val="tx1">
                    <a:lumMod val="95000"/>
                    <a:lumOff val="5000"/>
                  </a:schemeClr>
                </a:solidFill>
                <a:latin typeface="+mn-lt"/>
                <a:ea typeface="+mn-ea"/>
                <a:cs typeface="+mn-cs"/>
              </a:defRPr>
            </a:pPr>
            <a:r>
              <a:rPr lang="en-US" sz="800" b="1" i="0" u="none" strike="noStrike" kern="1200" cap="all" spc="120" normalizeH="0" baseline="0">
                <a:solidFill>
                  <a:schemeClr val="tx1">
                    <a:lumMod val="95000"/>
                    <a:lumOff val="5000"/>
                  </a:schemeClr>
                </a:solidFill>
              </a:rPr>
              <a:t>Urban+Rural </a:t>
            </a:r>
            <a:r>
              <a:rPr lang="en-US" sz="800">
                <a:solidFill>
                  <a:schemeClr val="tx1">
                    <a:lumMod val="95000"/>
                    <a:lumOff val="5000"/>
                  </a:schemeClr>
                </a:solidFill>
                <a:latin typeface="Times New Roman" panose="02020603050405020304" pitchFamily="18" charset="0"/>
                <a:cs typeface="Times New Roman" panose="02020603050405020304" pitchFamily="18" charset="0"/>
              </a:rPr>
              <a:t>Y-O-Y %</a:t>
            </a:r>
          </a:p>
        </c:rich>
      </c:tx>
      <c:layout>
        <c:manualLayout>
          <c:xMode val="edge"/>
          <c:yMode val="edge"/>
          <c:x val="0.2585359654833021"/>
          <c:y val="4.5168537625428988E-2"/>
        </c:manualLayout>
      </c:layout>
      <c:overlay val="0"/>
      <c:spPr>
        <a:noFill/>
        <a:ln>
          <a:noFill/>
        </a:ln>
        <a:effectLst/>
      </c:spPr>
      <c:txPr>
        <a:bodyPr rot="0" spcFirstLastPara="1" vertOverflow="ellipsis" vert="horz" wrap="square" anchor="ctr" anchorCtr="1"/>
        <a:lstStyle/>
        <a:p>
          <a:pPr>
            <a:defRPr sz="840" b="1" i="0" u="none" strike="noStrike" kern="1200" cap="all" spc="120" normalizeH="0" baseline="0">
              <a:solidFill>
                <a:schemeClr val="tx1">
                  <a:lumMod val="95000"/>
                  <a:lumOff val="5000"/>
                </a:schemeClr>
              </a:solidFill>
              <a:latin typeface="+mn-lt"/>
              <a:ea typeface="+mn-ea"/>
              <a:cs typeface="+mn-cs"/>
            </a:defRPr>
          </a:pPr>
          <a:endParaRPr lang="en-US"/>
        </a:p>
      </c:txPr>
    </c:title>
    <c:autoTitleDeleted val="0"/>
    <c:plotArea>
      <c:layout>
        <c:manualLayout>
          <c:layoutTarget val="inner"/>
          <c:xMode val="edge"/>
          <c:yMode val="edge"/>
          <c:x val="0.19622027423732519"/>
          <c:y val="0.21788107860323169"/>
          <c:w val="0.72563718230300345"/>
          <c:h val="0.46094856286277042"/>
        </c:manualLayout>
      </c:layout>
      <c:lineChart>
        <c:grouping val="standard"/>
        <c:varyColors val="0"/>
        <c:ser>
          <c:idx val="0"/>
          <c:order val="0"/>
          <c:tx>
            <c:strRef>
              <c:f>'2. Inflation &amp; Deflation Rate'!$F$5</c:f>
              <c:strCache>
                <c:ptCount val="1"/>
                <c:pt idx="0">
                  <c:v>Y-O-Y %</c:v>
                </c:pt>
              </c:strCache>
            </c:strRef>
          </c:tx>
          <c:spPr>
            <a:ln w="28575" cap="rnd">
              <a:solidFill>
                <a:schemeClr val="accent2">
                  <a:lumMod val="50000"/>
                </a:schemeClr>
              </a:solidFill>
              <a:round/>
            </a:ln>
            <a:effectLst/>
          </c:spPr>
          <c:marker>
            <c:symbol val="diamond"/>
            <c:size val="6"/>
            <c:spPr>
              <a:solidFill>
                <a:schemeClr val="accent1"/>
              </a:solidFill>
              <a:ln w="9525">
                <a:solidFill>
                  <a:schemeClr val="accent1"/>
                </a:solidFill>
                <a:round/>
              </a:ln>
              <a:effectLst/>
            </c:spPr>
          </c:marker>
          <c:dLbls>
            <c:dLbl>
              <c:idx val="1"/>
              <c:layout>
                <c:manualLayout>
                  <c:x val="-6.9415740184606292E-2"/>
                  <c:y val="5.13854868022141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FD-466F-A0CC-D86DF60505F6}"/>
                </c:ext>
              </c:extLst>
            </c:dLbl>
            <c:spPr>
              <a:noFill/>
              <a:ln>
                <a:noFill/>
              </a:ln>
              <a:effectLst/>
            </c:spPr>
            <c:txPr>
              <a:bodyPr rot="0" spcFirstLastPara="1" vertOverflow="ellipsis" vert="horz" wrap="square" anchor="ctr" anchorCtr="1"/>
              <a:lstStyle/>
              <a:p>
                <a:pPr>
                  <a:defRPr sz="7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1"/>
                </a:solidFill>
                <a:prstDash val="sysDash"/>
              </a:ln>
              <a:effectLst/>
            </c:spPr>
            <c:trendlineType val="linear"/>
            <c:dispRSqr val="0"/>
            <c:dispEq val="0"/>
          </c:trendline>
          <c:cat>
            <c:numRef>
              <c:f>'2. Inflation &amp; Deflation Rate'!$C$6:$C$11</c:f>
              <c:numCache>
                <c:formatCode>General</c:formatCode>
                <c:ptCount val="6"/>
                <c:pt idx="0">
                  <c:v>2017</c:v>
                </c:pt>
                <c:pt idx="1">
                  <c:v>2018</c:v>
                </c:pt>
                <c:pt idx="2">
                  <c:v>2019</c:v>
                </c:pt>
                <c:pt idx="3">
                  <c:v>2020</c:v>
                </c:pt>
                <c:pt idx="4">
                  <c:v>2021</c:v>
                </c:pt>
                <c:pt idx="5">
                  <c:v>2022</c:v>
                </c:pt>
              </c:numCache>
            </c:numRef>
          </c:cat>
          <c:val>
            <c:numRef>
              <c:f>'2. Inflation &amp; Deflation Rate'!$F$6:$F$11</c:f>
              <c:numCache>
                <c:formatCode>0.0%</c:formatCode>
                <c:ptCount val="6"/>
                <c:pt idx="0">
                  <c:v>5.295471987720627E-2</c:v>
                </c:pt>
                <c:pt idx="1">
                  <c:v>2.3374726077428697E-2</c:v>
                </c:pt>
                <c:pt idx="2">
                  <c:v>7.7363896848137617E-2</c:v>
                </c:pt>
                <c:pt idx="3">
                  <c:v>5.7922769640479481E-2</c:v>
                </c:pt>
                <c:pt idx="4">
                  <c:v>5.657978385251098E-2</c:v>
                </c:pt>
                <c:pt idx="5">
                  <c:v>6.0350030175015092E-2</c:v>
                </c:pt>
              </c:numCache>
            </c:numRef>
          </c:val>
          <c:smooth val="0"/>
          <c:extLst>
            <c:ext xmlns:c16="http://schemas.microsoft.com/office/drawing/2014/chart" uri="{C3380CC4-5D6E-409C-BE32-E72D297353CC}">
              <c16:uniqueId val="{00000000-5634-4108-9C9B-D66DE609C222}"/>
            </c:ext>
          </c:extLst>
        </c:ser>
        <c:dLbls>
          <c:dLblPos val="t"/>
          <c:showLegendKey val="0"/>
          <c:showVal val="1"/>
          <c:showCatName val="0"/>
          <c:showSerName val="0"/>
          <c:showPercent val="0"/>
          <c:showBubbleSize val="0"/>
        </c:dLbls>
        <c:marker val="1"/>
        <c:smooth val="0"/>
        <c:axId val="623846224"/>
        <c:axId val="623847536"/>
      </c:lineChart>
      <c:catAx>
        <c:axId val="623846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700" b="0" i="0" u="none" strike="noStrike" kern="1200" cap="all" baseline="0">
                    <a:solidFill>
                      <a:schemeClr val="tx1">
                        <a:lumMod val="95000"/>
                        <a:lumOff val="5000"/>
                      </a:schemeClr>
                    </a:solidFill>
                    <a:latin typeface="+mn-lt"/>
                    <a:ea typeface="+mn-ea"/>
                    <a:cs typeface="+mn-cs"/>
                  </a:defRPr>
                </a:pPr>
                <a:r>
                  <a:rPr lang="en-US" b="1">
                    <a:solidFill>
                      <a:schemeClr val="tx1">
                        <a:lumMod val="95000"/>
                        <a:lumOff val="5000"/>
                      </a:schemeClr>
                    </a:solidFill>
                  </a:rPr>
                  <a:t>Year</a:t>
                </a:r>
              </a:p>
            </c:rich>
          </c:tx>
          <c:layout>
            <c:manualLayout>
              <c:xMode val="edge"/>
              <c:yMode val="edge"/>
              <c:x val="0.47900569091419881"/>
              <c:y val="0.8054564573492331"/>
            </c:manualLayout>
          </c:layout>
          <c:overlay val="0"/>
          <c:spPr>
            <a:noFill/>
            <a:ln>
              <a:noFill/>
            </a:ln>
            <a:effectLst/>
          </c:spPr>
          <c:txPr>
            <a:bodyPr rot="0" spcFirstLastPara="1" vertOverflow="ellipsis" vert="horz" wrap="square" anchor="ctr" anchorCtr="1"/>
            <a:lstStyle/>
            <a:p>
              <a:pPr>
                <a:defRPr sz="700" b="0" i="0" u="none" strike="noStrike" kern="1200" cap="all"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cap="all" spc="120" normalizeH="0" baseline="0">
                <a:solidFill>
                  <a:schemeClr val="tx1">
                    <a:lumMod val="95000"/>
                    <a:lumOff val="5000"/>
                  </a:schemeClr>
                </a:solidFill>
                <a:latin typeface="+mn-lt"/>
                <a:ea typeface="+mn-ea"/>
                <a:cs typeface="+mn-cs"/>
              </a:defRPr>
            </a:pPr>
            <a:endParaRPr lang="en-US"/>
          </a:p>
        </c:txPr>
        <c:crossAx val="623847536"/>
        <c:crosses val="autoZero"/>
        <c:auto val="1"/>
        <c:lblAlgn val="ctr"/>
        <c:lblOffset val="100"/>
        <c:noMultiLvlLbl val="0"/>
      </c:catAx>
      <c:valAx>
        <c:axId val="623847536"/>
        <c:scaling>
          <c:orientation val="minMax"/>
        </c:scaling>
        <c:delete val="0"/>
        <c:axPos val="l"/>
        <c:title>
          <c:tx>
            <c:rich>
              <a:bodyPr rot="-5400000" spcFirstLastPara="1" vertOverflow="ellipsis" vert="horz" wrap="square" anchor="ctr" anchorCtr="1"/>
              <a:lstStyle/>
              <a:p>
                <a:pPr>
                  <a:defRPr sz="700" b="0" i="0" u="none" strike="noStrike" kern="1200" cap="all" baseline="0">
                    <a:solidFill>
                      <a:schemeClr val="tx1">
                        <a:lumMod val="95000"/>
                        <a:lumOff val="5000"/>
                      </a:schemeClr>
                    </a:solidFill>
                    <a:latin typeface="+mn-lt"/>
                    <a:ea typeface="+mn-ea"/>
                    <a:cs typeface="+mn-cs"/>
                  </a:defRPr>
                </a:pPr>
                <a:r>
                  <a:rPr lang="en-US" sz="600" b="1">
                    <a:solidFill>
                      <a:schemeClr val="tx1">
                        <a:lumMod val="95000"/>
                        <a:lumOff val="5000"/>
                      </a:schemeClr>
                    </a:solidFill>
                    <a:latin typeface="Times New Roman" panose="02020603050405020304" pitchFamily="18" charset="0"/>
                    <a:cs typeface="Times New Roman" panose="02020603050405020304" pitchFamily="18" charset="0"/>
                  </a:rPr>
                  <a:t>Inflation %</a:t>
                </a:r>
              </a:p>
            </c:rich>
          </c:tx>
          <c:overlay val="0"/>
          <c:spPr>
            <a:noFill/>
            <a:ln>
              <a:noFill/>
            </a:ln>
            <a:effectLst/>
          </c:spPr>
          <c:txPr>
            <a:bodyPr rot="-5400000" spcFirstLastPara="1" vertOverflow="ellipsis" vert="horz" wrap="square" anchor="ctr" anchorCtr="1"/>
            <a:lstStyle/>
            <a:p>
              <a:pPr>
                <a:defRPr sz="700" b="0" i="0" u="none" strike="noStrike" kern="1200" cap="all" baseline="0">
                  <a:solidFill>
                    <a:schemeClr val="tx1">
                      <a:lumMod val="95000"/>
                      <a:lumOff val="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95000"/>
                    <a:lumOff val="5000"/>
                  </a:schemeClr>
                </a:solidFill>
                <a:latin typeface="+mn-lt"/>
                <a:ea typeface="+mn-ea"/>
                <a:cs typeface="+mn-cs"/>
              </a:defRPr>
            </a:pPr>
            <a:endParaRPr lang="en-US"/>
          </a:p>
        </c:txPr>
        <c:crossAx val="623846224"/>
        <c:crosses val="autoZero"/>
        <c:crossBetween val="between"/>
      </c:valAx>
      <c:spPr>
        <a:noFill/>
        <a:ln>
          <a:noFill/>
        </a:ln>
        <a:effectLst/>
      </c:spPr>
    </c:plotArea>
    <c:legend>
      <c:legendPos val="t"/>
      <c:layout>
        <c:manualLayout>
          <c:xMode val="edge"/>
          <c:yMode val="edge"/>
          <c:x val="5.6442998418718977E-2"/>
          <c:y val="0.90411260280445893"/>
          <c:w val="0.88484334813052035"/>
          <c:h val="9.2886081463733394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chart>
  <c:spPr>
    <a:gradFill>
      <a:gsLst>
        <a:gs pos="0">
          <a:schemeClr val="bg1"/>
        </a:gs>
        <a:gs pos="100000">
          <a:schemeClr val="accent2">
            <a:lumMod val="60000"/>
            <a:lumOff val="40000"/>
          </a:schemeClr>
        </a:gs>
      </a:gsLst>
      <a:lin ang="5400000" scaled="1"/>
    </a:gradFill>
    <a:ln w="9525" cap="rnd" cmpd="sng" algn="ctr">
      <a:noFill/>
      <a:round/>
    </a:ln>
    <a:effectLst/>
  </c:spPr>
  <c:txPr>
    <a:bodyPr/>
    <a:lstStyle/>
    <a:p>
      <a:pPr>
        <a:defRPr sz="700" baseline="0">
          <a:solidFill>
            <a:schemeClr val="tx1">
              <a:lumMod val="95000"/>
              <a:lumOff val="5000"/>
            </a:schemeClr>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660" b="1" i="0" u="none" strike="noStrike" kern="1200" baseline="0">
                <a:solidFill>
                  <a:schemeClr val="tx1">
                    <a:lumMod val="95000"/>
                    <a:lumOff val="5000"/>
                  </a:schemeClr>
                </a:solidFill>
                <a:latin typeface="+mn-lt"/>
                <a:ea typeface="+mn-ea"/>
                <a:cs typeface="+mn-cs"/>
              </a:defRPr>
            </a:pPr>
            <a:r>
              <a:rPr lang="en-US" sz="800" b="1">
                <a:latin typeface="Times New Roman" panose="02020603050405020304" pitchFamily="18" charset="0"/>
                <a:cs typeface="Times New Roman" panose="02020603050405020304" pitchFamily="18" charset="0"/>
              </a:rPr>
              <a:t>Inflation Rate by Broader Category - 2019</a:t>
            </a:r>
          </a:p>
        </c:rich>
      </c:tx>
      <c:overlay val="0"/>
      <c:spPr>
        <a:noFill/>
        <a:ln>
          <a:noFill/>
        </a:ln>
        <a:effectLst/>
      </c:spPr>
      <c:txPr>
        <a:bodyPr rot="0" spcFirstLastPara="1" vertOverflow="ellipsis" vert="horz" wrap="square" anchor="ctr" anchorCtr="1"/>
        <a:lstStyle/>
        <a:p>
          <a:pPr>
            <a:defRPr sz="660" b="1" i="0" u="none" strike="noStrike" kern="1200" baseline="0">
              <a:solidFill>
                <a:schemeClr val="tx1">
                  <a:lumMod val="95000"/>
                  <a:lumOff val="5000"/>
                </a:schemeClr>
              </a:solidFill>
              <a:latin typeface="+mn-lt"/>
              <a:ea typeface="+mn-ea"/>
              <a:cs typeface="+mn-cs"/>
            </a:defRPr>
          </a:pPr>
          <a:endParaRPr lang="en-US"/>
        </a:p>
      </c:txPr>
    </c:title>
    <c:autoTitleDeleted val="0"/>
    <c:plotArea>
      <c:layout>
        <c:manualLayout>
          <c:layoutTarget val="inner"/>
          <c:xMode val="edge"/>
          <c:yMode val="edge"/>
          <c:x val="0.17121029253271317"/>
          <c:y val="0.18687164091909975"/>
          <c:w val="0.66675998973352657"/>
          <c:h val="0.5580370214303334"/>
        </c:manualLayout>
      </c:layout>
      <c:barChart>
        <c:barDir val="bar"/>
        <c:grouping val="clustered"/>
        <c:varyColors val="0"/>
        <c:ser>
          <c:idx val="0"/>
          <c:order val="0"/>
          <c:tx>
            <c:strRef>
              <c:f>'2. Inflation &amp; Deflation Rate'!$C$20</c:f>
              <c:strCache>
                <c:ptCount val="1"/>
                <c:pt idx="0">
                  <c:v>Inflation 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0033C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868-451B-88BA-75190749213F}"/>
              </c:ext>
            </c:extLst>
          </c:dPt>
          <c:dPt>
            <c:idx val="1"/>
            <c:invertIfNegative val="0"/>
            <c:bubble3D val="0"/>
            <c:spPr>
              <a:solidFill>
                <a:srgbClr val="F7860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B1-436C-82D0-93C6B1008E37}"/>
              </c:ext>
            </c:extLst>
          </c:dPt>
          <c:dPt>
            <c:idx val="2"/>
            <c:invertIfNegative val="0"/>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B1-436C-82D0-93C6B1008E37}"/>
              </c:ext>
            </c:extLst>
          </c:dPt>
          <c:dPt>
            <c:idx val="3"/>
            <c:invertIfNegative val="0"/>
            <c:bubble3D val="0"/>
            <c:spPr>
              <a:solidFill>
                <a:srgbClr val="CC00C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B1-436C-82D0-93C6B1008E37}"/>
              </c:ext>
            </c:extLst>
          </c:dPt>
          <c:dPt>
            <c:idx val="4"/>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B1-436C-82D0-93C6B1008E37}"/>
              </c:ext>
            </c:extLst>
          </c:dPt>
          <c:dPt>
            <c:idx val="5"/>
            <c:invertIfNegative val="0"/>
            <c:bubble3D val="0"/>
            <c:spPr>
              <a:solidFill>
                <a:srgbClr val="00CC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3B1-436C-82D0-93C6B1008E37}"/>
              </c:ext>
            </c:extLst>
          </c:dPt>
          <c:dLbls>
            <c:spPr>
              <a:noFill/>
              <a:ln>
                <a:noFill/>
              </a:ln>
              <a:effectLst/>
            </c:spPr>
            <c:txPr>
              <a:bodyPr rot="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Inflation &amp; Deflation Rate'!$D$17:$I$17</c:f>
              <c:strCache>
                <c:ptCount val="6"/>
                <c:pt idx="0">
                  <c:v>Food</c:v>
                </c:pt>
                <c:pt idx="1">
                  <c:v>Clothing</c:v>
                </c:pt>
                <c:pt idx="2">
                  <c:v>Essential</c:v>
                </c:pt>
                <c:pt idx="3">
                  <c:v>Health</c:v>
                </c:pt>
                <c:pt idx="4">
                  <c:v>Energy</c:v>
                </c:pt>
                <c:pt idx="5">
                  <c:v>Lux</c:v>
                </c:pt>
              </c:strCache>
            </c:strRef>
          </c:cat>
          <c:val>
            <c:numRef>
              <c:f>'2. Inflation &amp; Deflation Rate'!$D$20:$I$20</c:f>
              <c:numCache>
                <c:formatCode>0.0%</c:formatCode>
                <c:ptCount val="6"/>
                <c:pt idx="0">
                  <c:v>0.10990076422949714</c:v>
                </c:pt>
                <c:pt idx="1">
                  <c:v>1.7551963048498896E-2</c:v>
                </c:pt>
                <c:pt idx="2">
                  <c:v>2.8992072480181357E-2</c:v>
                </c:pt>
                <c:pt idx="3">
                  <c:v>4.641957538682992E-2</c:v>
                </c:pt>
                <c:pt idx="4">
                  <c:v>4.0715372907153685E-2</c:v>
                </c:pt>
                <c:pt idx="5">
                  <c:v>3.7774725274725411E-2</c:v>
                </c:pt>
              </c:numCache>
            </c:numRef>
          </c:val>
          <c:extLst>
            <c:ext xmlns:c16="http://schemas.microsoft.com/office/drawing/2014/chart" uri="{C3380CC4-5D6E-409C-BE32-E72D297353CC}">
              <c16:uniqueId val="{0000000A-C3B1-436C-82D0-93C6B1008E37}"/>
            </c:ext>
          </c:extLst>
        </c:ser>
        <c:dLbls>
          <c:dLblPos val="outEnd"/>
          <c:showLegendKey val="0"/>
          <c:showVal val="1"/>
          <c:showCatName val="0"/>
          <c:showSerName val="0"/>
          <c:showPercent val="0"/>
          <c:showBubbleSize val="0"/>
        </c:dLbls>
        <c:gapWidth val="115"/>
        <c:overlap val="-20"/>
        <c:axId val="623857704"/>
        <c:axId val="623862624"/>
      </c:barChart>
      <c:catAx>
        <c:axId val="623857704"/>
        <c:scaling>
          <c:orientation val="minMax"/>
        </c:scaling>
        <c:delete val="0"/>
        <c:axPos val="l"/>
        <c:title>
          <c:tx>
            <c:rich>
              <a:bodyPr rot="-540000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Category</a:t>
                </a:r>
              </a:p>
            </c:rich>
          </c:tx>
          <c:layout>
            <c:manualLayout>
              <c:xMode val="edge"/>
              <c:yMode val="edge"/>
              <c:x val="4.0149929748385722E-2"/>
              <c:y val="0.3420197116645553"/>
            </c:manualLayout>
          </c:layout>
          <c:overlay val="0"/>
          <c:spPr>
            <a:noFill/>
            <a:ln>
              <a:noFill/>
            </a:ln>
            <a:effectLst/>
          </c:spPr>
          <c:txPr>
            <a:bodyPr rot="-540000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endParaRPr lang="en-US"/>
          </a:p>
        </c:txPr>
        <c:crossAx val="623862624"/>
        <c:crosses val="autoZero"/>
        <c:auto val="1"/>
        <c:lblAlgn val="ctr"/>
        <c:lblOffset val="100"/>
        <c:noMultiLvlLbl val="0"/>
      </c:catAx>
      <c:valAx>
        <c:axId val="6238626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Inflation Rate</a:t>
                </a:r>
                <a:r>
                  <a:rPr lang="en-US"/>
                  <a:t>%</a:t>
                </a:r>
              </a:p>
            </c:rich>
          </c:tx>
          <c:layout>
            <c:manualLayout>
              <c:xMode val="edge"/>
              <c:yMode val="edge"/>
              <c:x val="0.39167888778248111"/>
              <c:y val="0.83566632786591"/>
            </c:manualLayout>
          </c:layout>
          <c:overlay val="0"/>
          <c:spPr>
            <a:noFill/>
            <a:ln>
              <a:noFill/>
            </a:ln>
            <a:effectLst/>
          </c:spPr>
          <c:txPr>
            <a:bodyPr rot="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endParaRPr lang="en-US"/>
          </a:p>
        </c:txPr>
        <c:crossAx val="623857704"/>
        <c:crosses val="autoZero"/>
        <c:crossBetween val="between"/>
      </c:valAx>
      <c:spPr>
        <a:noFill/>
        <a:ln>
          <a:noFill/>
        </a:ln>
        <a:effectLst/>
      </c:spPr>
    </c:plotArea>
    <c:legend>
      <c:legendPos val="b"/>
      <c:layout>
        <c:manualLayout>
          <c:xMode val="edge"/>
          <c:yMode val="edge"/>
          <c:x val="0.10730655026837169"/>
          <c:y val="0.88620546761061603"/>
          <c:w val="0.77825373675650555"/>
          <c:h val="0.10695871155082501"/>
        </c:manualLayout>
      </c:layout>
      <c:overlay val="0"/>
      <c:spPr>
        <a:noFill/>
        <a:ln>
          <a:noFill/>
        </a:ln>
        <a:effectLst/>
      </c:spPr>
      <c:txPr>
        <a:bodyPr rot="0" spcFirstLastPara="1" vertOverflow="ellipsis" vert="horz" wrap="square" anchor="ctr" anchorCtr="1"/>
        <a:lstStyle/>
        <a:p>
          <a:pPr>
            <a:defRPr sz="55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100000">
          <a:schemeClr val="accent2">
            <a:lumMod val="60000"/>
            <a:lumOff val="40000"/>
          </a:schemeClr>
        </a:gs>
      </a:gsLst>
      <a:lin ang="5400000" scaled="1"/>
    </a:gradFill>
    <a:ln w="9525" cap="flat" cmpd="sng" algn="ctr">
      <a:noFill/>
      <a:round/>
    </a:ln>
    <a:effectLst/>
  </c:spPr>
  <c:txPr>
    <a:bodyPr/>
    <a:lstStyle/>
    <a:p>
      <a:pPr>
        <a:defRPr sz="550" baseline="0">
          <a:solidFill>
            <a:schemeClr val="tx1">
              <a:lumMod val="95000"/>
              <a:lumOff val="5000"/>
            </a:schemeClr>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20" b="0" i="0" u="none" strike="noStrike" kern="1200" spc="0" baseline="0">
                <a:solidFill>
                  <a:schemeClr val="tx1">
                    <a:lumMod val="95000"/>
                    <a:lumOff val="5000"/>
                  </a:schemeClr>
                </a:solidFill>
                <a:latin typeface="+mn-lt"/>
                <a:ea typeface="+mn-ea"/>
                <a:cs typeface="+mn-cs"/>
              </a:defRPr>
            </a:pPr>
            <a:r>
              <a:rPr lang="en-US" sz="750" b="1">
                <a:solidFill>
                  <a:schemeClr val="tx1">
                    <a:lumMod val="95000"/>
                    <a:lumOff val="5000"/>
                  </a:schemeClr>
                </a:solidFill>
                <a:latin typeface="Times New Roman" panose="02020603050405020304" pitchFamily="18" charset="0"/>
                <a:cs typeface="Times New Roman" panose="02020603050405020304" pitchFamily="18" charset="0"/>
              </a:rPr>
              <a:t>MOM Food Inflation Rate % (Jun 2022 – May 2023)</a:t>
            </a:r>
          </a:p>
        </c:rich>
      </c:tx>
      <c:layout>
        <c:manualLayout>
          <c:xMode val="edge"/>
          <c:yMode val="edge"/>
          <c:x val="0.12816825731835069"/>
          <c:y val="2.3888885400623765E-2"/>
        </c:manualLayout>
      </c:layout>
      <c:overlay val="0"/>
      <c:spPr>
        <a:noFill/>
        <a:ln>
          <a:noFill/>
        </a:ln>
        <a:effectLst/>
      </c:spPr>
      <c:txPr>
        <a:bodyPr rot="0" spcFirstLastPara="1" vertOverflow="ellipsis" vert="horz" wrap="square" anchor="ctr" anchorCtr="1"/>
        <a:lstStyle/>
        <a:p>
          <a:pPr>
            <a:defRPr sz="720" b="0" i="0" u="none" strike="noStrike" kern="1200" spc="0" baseline="0">
              <a:solidFill>
                <a:schemeClr val="tx1">
                  <a:lumMod val="95000"/>
                  <a:lumOff val="5000"/>
                </a:schemeClr>
              </a:solidFill>
              <a:latin typeface="+mn-lt"/>
              <a:ea typeface="+mn-ea"/>
              <a:cs typeface="+mn-cs"/>
            </a:defRPr>
          </a:pPr>
          <a:endParaRPr lang="en-US"/>
        </a:p>
      </c:txPr>
    </c:title>
    <c:autoTitleDeleted val="0"/>
    <c:plotArea>
      <c:layout>
        <c:manualLayout>
          <c:layoutTarget val="inner"/>
          <c:xMode val="edge"/>
          <c:yMode val="edge"/>
          <c:x val="0.13967729826076733"/>
          <c:y val="0.19392491668878464"/>
          <c:w val="0.8044567772289819"/>
          <c:h val="0.61535015055850617"/>
        </c:manualLayout>
      </c:layout>
      <c:lineChart>
        <c:grouping val="standard"/>
        <c:varyColors val="0"/>
        <c:ser>
          <c:idx val="0"/>
          <c:order val="0"/>
          <c:tx>
            <c:strRef>
              <c:f>'3.MoM &amp; AbsChange'!$C$5</c:f>
              <c:strCache>
                <c:ptCount val="1"/>
                <c:pt idx="0">
                  <c:v>Food Inflation Rate (MoM)%</c:v>
                </c:pt>
              </c:strCache>
            </c:strRef>
          </c:tx>
          <c:spPr>
            <a:ln w="28575" cap="rnd">
              <a:solidFill>
                <a:schemeClr val="accent2">
                  <a:lumMod val="50000"/>
                </a:schemeClr>
              </a:solidFill>
              <a:round/>
            </a:ln>
            <a:effectLst/>
          </c:spPr>
          <c:marker>
            <c:symbol val="circle"/>
            <c:size val="5"/>
            <c:spPr>
              <a:solidFill>
                <a:schemeClr val="accent6"/>
              </a:solidFill>
              <a:ln w="9525">
                <a:solidFill>
                  <a:schemeClr val="accent6"/>
                </a:solidFill>
              </a:ln>
              <a:effectLst/>
            </c:spPr>
          </c:marker>
          <c:dLbls>
            <c:dLbl>
              <c:idx val="5"/>
              <c:layout>
                <c:manualLayout>
                  <c:x val="-0.11423671022213264"/>
                  <c:y val="0.11075166424800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03-4AC9-9E4B-D95CAC9CF7CA}"/>
                </c:ext>
              </c:extLst>
            </c:dLbl>
            <c:dLbl>
              <c:idx val="6"/>
              <c:layout>
                <c:manualLayout>
                  <c:x val="-1.7733534801213945E-2"/>
                  <c:y val="8.163209161601509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C5-44EA-8A98-A1BE8A484F76}"/>
                </c:ext>
              </c:extLst>
            </c:dLbl>
            <c:spPr>
              <a:noFill/>
              <a:ln>
                <a:noFill/>
              </a:ln>
              <a:effectLst/>
            </c:spPr>
            <c:txPr>
              <a:bodyPr rot="0" spcFirstLastPara="1" vertOverflow="ellipsis" vert="horz" wrap="square" anchor="ctr" anchorCtr="1"/>
              <a:lstStyle/>
              <a:p>
                <a:pPr>
                  <a:defRPr sz="6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cat>
            <c:strRef>
              <c:f>'3.MoM &amp; AbsChange'!$A$6:$A$18</c:f>
              <c:strCache>
                <c:ptCount val="12"/>
                <c:pt idx="0">
                  <c:v>2022 June</c:v>
                </c:pt>
                <c:pt idx="1">
                  <c:v>2022 July</c:v>
                </c:pt>
                <c:pt idx="2">
                  <c:v>2022 August</c:v>
                </c:pt>
                <c:pt idx="3">
                  <c:v>2022 September</c:v>
                </c:pt>
                <c:pt idx="4">
                  <c:v>2022 October</c:v>
                </c:pt>
                <c:pt idx="5">
                  <c:v>2022 November</c:v>
                </c:pt>
                <c:pt idx="6">
                  <c:v>2022 December</c:v>
                </c:pt>
                <c:pt idx="7">
                  <c:v>2023 January</c:v>
                </c:pt>
                <c:pt idx="8">
                  <c:v>2023 February</c:v>
                </c:pt>
                <c:pt idx="9">
                  <c:v>2023 March</c:v>
                </c:pt>
                <c:pt idx="10">
                  <c:v>2023 April</c:v>
                </c:pt>
                <c:pt idx="11">
                  <c:v>2023 May</c:v>
                </c:pt>
              </c:strCache>
            </c:strRef>
          </c:cat>
          <c:val>
            <c:numRef>
              <c:f>'3.MoM &amp; AbsChange'!$C$6:$C$18</c:f>
              <c:numCache>
                <c:formatCode>0.00%</c:formatCode>
                <c:ptCount val="12"/>
                <c:pt idx="0">
                  <c:v>9.5858895705520919E-3</c:v>
                </c:pt>
                <c:pt idx="1">
                  <c:v>5.6969236612226164E-4</c:v>
                </c:pt>
                <c:pt idx="2">
                  <c:v>7.0222053520593011E-3</c:v>
                </c:pt>
                <c:pt idx="3">
                  <c:v>8.4809649453448915E-3</c:v>
                </c:pt>
                <c:pt idx="4">
                  <c:v>9.7178097551860309E-3</c:v>
                </c:pt>
                <c:pt idx="5">
                  <c:v>-7.5883768276883623E-3</c:v>
                </c:pt>
                <c:pt idx="6">
                  <c:v>-1.3614323013801E-2</c:v>
                </c:pt>
                <c:pt idx="7">
                  <c:v>4.3486481376444038E-3</c:v>
                </c:pt>
                <c:pt idx="8">
                  <c:v>2.4472891566263665E-3</c:v>
                </c:pt>
                <c:pt idx="9">
                  <c:v>1.8779342723003627E-4</c:v>
                </c:pt>
                <c:pt idx="10">
                  <c:v>5.4449868569282868E-3</c:v>
                </c:pt>
                <c:pt idx="11">
                  <c:v>6.5359477124182479E-3</c:v>
                </c:pt>
              </c:numCache>
            </c:numRef>
          </c:val>
          <c:smooth val="0"/>
          <c:extLst>
            <c:ext xmlns:c16="http://schemas.microsoft.com/office/drawing/2014/chart" uri="{C3380CC4-5D6E-409C-BE32-E72D297353CC}">
              <c16:uniqueId val="{00000000-9B40-4267-B2F7-8AF487003EFE}"/>
            </c:ext>
          </c:extLst>
        </c:ser>
        <c:dLbls>
          <c:dLblPos val="t"/>
          <c:showLegendKey val="0"/>
          <c:showVal val="1"/>
          <c:showCatName val="0"/>
          <c:showSerName val="0"/>
          <c:showPercent val="0"/>
          <c:showBubbleSize val="0"/>
        </c:dLbls>
        <c:marker val="1"/>
        <c:smooth val="0"/>
        <c:axId val="347799184"/>
        <c:axId val="347796304"/>
      </c:lineChart>
      <c:catAx>
        <c:axId val="347799184"/>
        <c:scaling>
          <c:orientation val="minMax"/>
        </c:scaling>
        <c:delete val="0"/>
        <c:axPos val="b"/>
        <c:title>
          <c:tx>
            <c:rich>
              <a:bodyPr rot="0" spcFirstLastPara="1" vertOverflow="ellipsis" vert="horz" wrap="square" anchor="ctr" anchorCtr="1"/>
              <a:lstStyle/>
              <a:p>
                <a:pPr>
                  <a:defRPr sz="600" b="0" i="0" u="none" strike="noStrike" kern="1200" baseline="0">
                    <a:solidFill>
                      <a:schemeClr val="tx1">
                        <a:lumMod val="95000"/>
                        <a:lumOff val="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Time period</a:t>
                </a:r>
              </a:p>
            </c:rich>
          </c:tx>
          <c:layout>
            <c:manualLayout>
              <c:xMode val="edge"/>
              <c:yMode val="edge"/>
              <c:x val="0.43160949879261618"/>
              <c:y val="0.8092750212427261"/>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95000"/>
                    <a:lumOff val="5000"/>
                  </a:schemeClr>
                </a:solidFill>
                <a:latin typeface="+mn-lt"/>
                <a:ea typeface="+mn-ea"/>
                <a:cs typeface="+mn-cs"/>
              </a:defRPr>
            </a:pPr>
            <a:endParaRPr lang="en-US"/>
          </a:p>
        </c:txPr>
        <c:crossAx val="347796304"/>
        <c:crosses val="autoZero"/>
        <c:auto val="1"/>
        <c:lblAlgn val="ctr"/>
        <c:lblOffset val="100"/>
        <c:noMultiLvlLbl val="0"/>
      </c:catAx>
      <c:valAx>
        <c:axId val="34779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600" b="0" i="0" u="none" strike="noStrike" kern="1200" baseline="0">
                    <a:solidFill>
                      <a:schemeClr val="tx1">
                        <a:lumMod val="95000"/>
                        <a:lumOff val="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Inflation </a:t>
                </a:r>
                <a:r>
                  <a:rPr lang="en-US"/>
                  <a:t>%</a:t>
                </a:r>
              </a:p>
            </c:rich>
          </c:tx>
          <c:overlay val="0"/>
          <c:spPr>
            <a:noFill/>
            <a:ln>
              <a:noFill/>
            </a:ln>
            <a:effectLst/>
          </c:spPr>
          <c:txPr>
            <a:bodyPr rot="-5400000" spcFirstLastPara="1" vertOverflow="ellipsis" vert="horz" wrap="square" anchor="ctr" anchorCtr="1"/>
            <a:lstStyle/>
            <a:p>
              <a:pPr>
                <a:defRPr sz="600" b="0" i="0" u="none" strike="noStrike" kern="1200" baseline="0">
                  <a:solidFill>
                    <a:schemeClr val="tx1">
                      <a:lumMod val="95000"/>
                      <a:lumOff val="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95000"/>
                    <a:lumOff val="5000"/>
                  </a:schemeClr>
                </a:solidFill>
                <a:latin typeface="+mn-lt"/>
                <a:ea typeface="+mn-ea"/>
                <a:cs typeface="+mn-cs"/>
              </a:defRPr>
            </a:pPr>
            <a:endParaRPr lang="en-US"/>
          </a:p>
        </c:txPr>
        <c:crossAx val="347799184"/>
        <c:crosses val="autoZero"/>
        <c:crossBetween val="between"/>
      </c:valAx>
      <c:spPr>
        <a:noFill/>
        <a:ln>
          <a:noFill/>
        </a:ln>
        <a:effectLst/>
      </c:spPr>
    </c:plotArea>
    <c:legend>
      <c:legendPos val="b"/>
      <c:layout>
        <c:manualLayout>
          <c:xMode val="edge"/>
          <c:yMode val="edge"/>
          <c:x val="2.8053082737126193E-2"/>
          <c:y val="0.87297132861814586"/>
          <c:w val="0.93298036271440732"/>
          <c:h val="6.1402691972588061E-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100000">
          <a:schemeClr val="accent2">
            <a:lumMod val="60000"/>
            <a:lumOff val="40000"/>
          </a:schemeClr>
        </a:gs>
      </a:gsLst>
      <a:lin ang="5400000" scaled="0"/>
    </a:gradFill>
    <a:ln w="9525" cap="flat" cmpd="sng" algn="ctr">
      <a:noFill/>
      <a:round/>
    </a:ln>
    <a:effectLst/>
  </c:spPr>
  <c:txPr>
    <a:bodyPr/>
    <a:lstStyle/>
    <a:p>
      <a:pPr>
        <a:defRPr sz="600" baseline="0">
          <a:solidFill>
            <a:schemeClr val="tx1">
              <a:lumMod val="95000"/>
              <a:lumOff val="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20" b="0" i="0" u="none" strike="noStrike" kern="1200" spc="0" baseline="0">
                <a:solidFill>
                  <a:schemeClr val="tx1">
                    <a:lumMod val="65000"/>
                    <a:lumOff val="35000"/>
                  </a:schemeClr>
                </a:solidFill>
                <a:latin typeface="+mn-lt"/>
                <a:ea typeface="+mn-ea"/>
                <a:cs typeface="+mn-cs"/>
              </a:defRPr>
            </a:pPr>
            <a:r>
              <a:rPr lang="en-US" sz="800" b="1">
                <a:solidFill>
                  <a:schemeClr val="tx1">
                    <a:lumMod val="95000"/>
                    <a:lumOff val="5000"/>
                  </a:schemeClr>
                </a:solidFill>
                <a:latin typeface="Times New Roman" panose="02020603050405020304" pitchFamily="18" charset="0"/>
                <a:cs typeface="Times New Roman" panose="02020603050405020304" pitchFamily="18" charset="0"/>
              </a:rPr>
              <a:t>Absolute Change in Food Categories (Jun 2022 → May</a:t>
            </a:r>
            <a:r>
              <a:rPr lang="en-US" sz="800" b="1" baseline="0">
                <a:solidFill>
                  <a:schemeClr val="tx1">
                    <a:lumMod val="95000"/>
                    <a:lumOff val="5000"/>
                  </a:schemeClr>
                </a:solidFill>
                <a:latin typeface="Times New Roman" panose="02020603050405020304" pitchFamily="18" charset="0"/>
                <a:cs typeface="Times New Roman" panose="02020603050405020304" pitchFamily="18" charset="0"/>
              </a:rPr>
              <a:t> </a:t>
            </a:r>
            <a:r>
              <a:rPr lang="en-US" sz="800" b="1">
                <a:solidFill>
                  <a:schemeClr val="tx1">
                    <a:lumMod val="95000"/>
                    <a:lumOff val="5000"/>
                  </a:schemeClr>
                </a:solidFill>
                <a:latin typeface="Times New Roman" panose="02020603050405020304" pitchFamily="18" charset="0"/>
                <a:cs typeface="Times New Roman" panose="02020603050405020304" pitchFamily="18" charset="0"/>
              </a:rPr>
              <a:t>2023)</a:t>
            </a:r>
          </a:p>
        </c:rich>
      </c:tx>
      <c:overlay val="0"/>
      <c:spPr>
        <a:noFill/>
        <a:ln>
          <a:noFill/>
        </a:ln>
        <a:effectLst/>
      </c:spPr>
      <c:txPr>
        <a:bodyPr rot="0" spcFirstLastPara="1" vertOverflow="ellipsis" vert="horz" wrap="square" anchor="ctr" anchorCtr="1"/>
        <a:lstStyle/>
        <a:p>
          <a:pPr>
            <a:defRPr sz="7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921984987654511"/>
          <c:y val="0.22972311556324207"/>
          <c:w val="0.87078015012345489"/>
          <c:h val="0.45784732613046775"/>
        </c:manualLayout>
      </c:layout>
      <c:barChart>
        <c:barDir val="col"/>
        <c:grouping val="clustered"/>
        <c:varyColors val="0"/>
        <c:ser>
          <c:idx val="2"/>
          <c:order val="0"/>
          <c:tx>
            <c:strRef>
              <c:f>'3.MoM &amp; AbsChange'!$A$28</c:f>
              <c:strCache>
                <c:ptCount val="1"/>
                <c:pt idx="0">
                  <c:v>Spices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AbsChange'!$D$28</c:f>
              <c:numCache>
                <c:formatCode>0.0%</c:formatCode>
                <c:ptCount val="1"/>
                <c:pt idx="0">
                  <c:v>0.16336014298480789</c:v>
                </c:pt>
              </c:numCache>
            </c:numRef>
          </c:val>
          <c:extLst>
            <c:ext xmlns:c16="http://schemas.microsoft.com/office/drawing/2014/chart" uri="{C3380CC4-5D6E-409C-BE32-E72D297353CC}">
              <c16:uniqueId val="{00000000-A567-4BDB-8ABB-92634B92203C}"/>
            </c:ext>
          </c:extLst>
        </c:ser>
        <c:ser>
          <c:idx val="0"/>
          <c:order val="1"/>
          <c:tx>
            <c:strRef>
              <c:f>'3.MoM &amp; AbsChange'!$A$29</c:f>
              <c:strCache>
                <c:ptCount val="1"/>
                <c:pt idx="0">
                  <c:v> Cereals and products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AbsChange'!$D$29</c:f>
              <c:numCache>
                <c:formatCode>0.0%</c:formatCode>
                <c:ptCount val="1"/>
                <c:pt idx="0">
                  <c:v>0.11859318035599384</c:v>
                </c:pt>
              </c:numCache>
            </c:numRef>
          </c:val>
          <c:extLst>
            <c:ext xmlns:c16="http://schemas.microsoft.com/office/drawing/2014/chart" uri="{C3380CC4-5D6E-409C-BE32-E72D297353CC}">
              <c16:uniqueId val="{00000001-A567-4BDB-8ABB-92634B92203C}"/>
            </c:ext>
          </c:extLst>
        </c:ser>
        <c:ser>
          <c:idx val="1"/>
          <c:order val="2"/>
          <c:tx>
            <c:strRef>
              <c:f>'3.MoM &amp; AbsChange'!$A$30</c:f>
              <c:strCache>
                <c:ptCount val="1"/>
                <c:pt idx="0">
                  <c:v>Milk and products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AbsChange'!$D$30</c:f>
              <c:numCache>
                <c:formatCode>0.0%</c:formatCode>
                <c:ptCount val="1"/>
                <c:pt idx="0">
                  <c:v>8.2194533762057834E-2</c:v>
                </c:pt>
              </c:numCache>
            </c:numRef>
          </c:val>
          <c:extLst>
            <c:ext xmlns:c16="http://schemas.microsoft.com/office/drawing/2014/chart" uri="{C3380CC4-5D6E-409C-BE32-E72D297353CC}">
              <c16:uniqueId val="{00000002-A567-4BDB-8ABB-92634B92203C}"/>
            </c:ext>
          </c:extLst>
        </c:ser>
        <c:ser>
          <c:idx val="3"/>
          <c:order val="3"/>
          <c:tx>
            <c:strRef>
              <c:f>'3.MoM &amp; AbsChange'!$A$31</c:f>
              <c:strCache>
                <c:ptCount val="1"/>
                <c:pt idx="0">
                  <c:v>Pulses and products</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AbsChange'!$D$31</c:f>
              <c:numCache>
                <c:formatCode>0.0%</c:formatCode>
                <c:ptCount val="1"/>
                <c:pt idx="0">
                  <c:v>7.0862944162436506E-2</c:v>
                </c:pt>
              </c:numCache>
            </c:numRef>
          </c:val>
          <c:extLst>
            <c:ext xmlns:c16="http://schemas.microsoft.com/office/drawing/2014/chart" uri="{C3380CC4-5D6E-409C-BE32-E72D297353CC}">
              <c16:uniqueId val="{00000003-A567-4BDB-8ABB-92634B92203C}"/>
            </c:ext>
          </c:extLst>
        </c:ser>
        <c:ser>
          <c:idx val="4"/>
          <c:order val="4"/>
          <c:tx>
            <c:strRef>
              <c:f>'3.MoM &amp; AbsChange'!$A$32</c:f>
              <c:strCache>
                <c:ptCount val="1"/>
                <c:pt idx="0">
                  <c:v>Prepared meals, snacks, sweets etc.</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AbsChange'!$D$32</c:f>
              <c:numCache>
                <c:formatCode>0.0%</c:formatCode>
                <c:ptCount val="1"/>
                <c:pt idx="0">
                  <c:v>5.5968121717080301E-2</c:v>
                </c:pt>
              </c:numCache>
            </c:numRef>
          </c:val>
          <c:extLst>
            <c:ext xmlns:c16="http://schemas.microsoft.com/office/drawing/2014/chart" uri="{C3380CC4-5D6E-409C-BE32-E72D297353CC}">
              <c16:uniqueId val="{00000004-A567-4BDB-8ABB-92634B92203C}"/>
            </c:ext>
          </c:extLst>
        </c:ser>
        <c:ser>
          <c:idx val="5"/>
          <c:order val="5"/>
          <c:tx>
            <c:strRef>
              <c:f>'3.MoM &amp; AbsChange'!$A$33</c:f>
              <c:strCache>
                <c:ptCount val="1"/>
                <c:pt idx="0">
                  <c:v>Non-alcoholic beverages</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AbsChange'!$D$33</c:f>
              <c:numCache>
                <c:formatCode>0.0%</c:formatCode>
                <c:ptCount val="1"/>
                <c:pt idx="0">
                  <c:v>3.3519553072625843E-2</c:v>
                </c:pt>
              </c:numCache>
            </c:numRef>
          </c:val>
          <c:extLst>
            <c:ext xmlns:c16="http://schemas.microsoft.com/office/drawing/2014/chart" uri="{C3380CC4-5D6E-409C-BE32-E72D297353CC}">
              <c16:uniqueId val="{00000005-A567-4BDB-8ABB-92634B92203C}"/>
            </c:ext>
          </c:extLst>
        </c:ser>
        <c:ser>
          <c:idx val="6"/>
          <c:order val="6"/>
          <c:tx>
            <c:strRef>
              <c:f>'3.MoM &amp; AbsChange'!$A$34</c:f>
              <c:strCache>
                <c:ptCount val="1"/>
                <c:pt idx="0">
                  <c:v>Sugar and Confectionery</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AbsChange'!$D$34</c:f>
              <c:numCache>
                <c:formatCode>0.0%</c:formatCode>
                <c:ptCount val="1"/>
                <c:pt idx="0">
                  <c:v>2.3307436182020073E-2</c:v>
                </c:pt>
              </c:numCache>
            </c:numRef>
          </c:val>
          <c:extLst>
            <c:ext xmlns:c16="http://schemas.microsoft.com/office/drawing/2014/chart" uri="{C3380CC4-5D6E-409C-BE32-E72D297353CC}">
              <c16:uniqueId val="{00000006-A567-4BDB-8ABB-92634B92203C}"/>
            </c:ext>
          </c:extLst>
        </c:ser>
        <c:ser>
          <c:idx val="7"/>
          <c:order val="7"/>
          <c:tx>
            <c:strRef>
              <c:f>'3.MoM &amp; AbsChange'!$A$35</c:f>
              <c:strCache>
                <c:ptCount val="1"/>
                <c:pt idx="0">
                  <c:v>Egg</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AbsChange'!$D$35</c:f>
              <c:numCache>
                <c:formatCode>0.0%</c:formatCode>
                <c:ptCount val="1"/>
                <c:pt idx="0">
                  <c:v>1.500389711613387E-2</c:v>
                </c:pt>
              </c:numCache>
            </c:numRef>
          </c:val>
          <c:extLst>
            <c:ext xmlns:c16="http://schemas.microsoft.com/office/drawing/2014/chart" uri="{C3380CC4-5D6E-409C-BE32-E72D297353CC}">
              <c16:uniqueId val="{00000007-A567-4BDB-8ABB-92634B92203C}"/>
            </c:ext>
          </c:extLst>
        </c:ser>
        <c:ser>
          <c:idx val="8"/>
          <c:order val="8"/>
          <c:tx>
            <c:strRef>
              <c:f>'3.MoM &amp; AbsChange'!$A$36</c:f>
              <c:strCache>
                <c:ptCount val="1"/>
                <c:pt idx="0">
                  <c:v> Fruits</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AbsChange'!$D$36</c:f>
              <c:numCache>
                <c:formatCode>0.0%</c:formatCode>
                <c:ptCount val="1"/>
                <c:pt idx="0">
                  <c:v>1.4521193092621844E-2</c:v>
                </c:pt>
              </c:numCache>
            </c:numRef>
          </c:val>
          <c:extLst>
            <c:ext xmlns:c16="http://schemas.microsoft.com/office/drawing/2014/chart" uri="{C3380CC4-5D6E-409C-BE32-E72D297353CC}">
              <c16:uniqueId val="{00000008-A567-4BDB-8ABB-92634B92203C}"/>
            </c:ext>
          </c:extLst>
        </c:ser>
        <c:ser>
          <c:idx val="9"/>
          <c:order val="9"/>
          <c:tx>
            <c:strRef>
              <c:f>'3.MoM &amp; AbsChange'!$A$37</c:f>
              <c:strCache>
                <c:ptCount val="1"/>
                <c:pt idx="0">
                  <c:v>Meat and fish.</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AbsChange'!$D$37</c:f>
              <c:numCache>
                <c:formatCode>0.0%</c:formatCode>
                <c:ptCount val="1"/>
                <c:pt idx="0">
                  <c:v>-2.2424242424242312E-2</c:v>
                </c:pt>
              </c:numCache>
            </c:numRef>
          </c:val>
          <c:extLst>
            <c:ext xmlns:c16="http://schemas.microsoft.com/office/drawing/2014/chart" uri="{C3380CC4-5D6E-409C-BE32-E72D297353CC}">
              <c16:uniqueId val="{00000009-A567-4BDB-8ABB-92634B92203C}"/>
            </c:ext>
          </c:extLst>
        </c:ser>
        <c:ser>
          <c:idx val="10"/>
          <c:order val="10"/>
          <c:tx>
            <c:strRef>
              <c:f>'3.MoM &amp; AbsChange'!$A$38</c:f>
              <c:strCache>
                <c:ptCount val="1"/>
                <c:pt idx="0">
                  <c:v> Vegetables</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AbsChange'!$D$38</c:f>
              <c:numCache>
                <c:formatCode>0.0%</c:formatCode>
                <c:ptCount val="1"/>
                <c:pt idx="0">
                  <c:v>-0.11833897700944569</c:v>
                </c:pt>
              </c:numCache>
            </c:numRef>
          </c:val>
          <c:extLst>
            <c:ext xmlns:c16="http://schemas.microsoft.com/office/drawing/2014/chart" uri="{C3380CC4-5D6E-409C-BE32-E72D297353CC}">
              <c16:uniqueId val="{0000000A-A567-4BDB-8ABB-92634B92203C}"/>
            </c:ext>
          </c:extLst>
        </c:ser>
        <c:ser>
          <c:idx val="11"/>
          <c:order val="11"/>
          <c:tx>
            <c:strRef>
              <c:f>'3.MoM &amp; AbsChange'!$A$39</c:f>
              <c:strCache>
                <c:ptCount val="1"/>
                <c:pt idx="0">
                  <c:v> Oils and fats</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AbsChange'!$D$39</c:f>
              <c:numCache>
                <c:formatCode>0.0%</c:formatCode>
                <c:ptCount val="1"/>
                <c:pt idx="0">
                  <c:v>-0.1504350736278447</c:v>
                </c:pt>
              </c:numCache>
            </c:numRef>
          </c:val>
          <c:extLst>
            <c:ext xmlns:c16="http://schemas.microsoft.com/office/drawing/2014/chart" uri="{C3380CC4-5D6E-409C-BE32-E72D297353CC}">
              <c16:uniqueId val="{0000000B-A567-4BDB-8ABB-92634B92203C}"/>
            </c:ext>
          </c:extLst>
        </c:ser>
        <c:dLbls>
          <c:dLblPos val="outEnd"/>
          <c:showLegendKey val="0"/>
          <c:showVal val="1"/>
          <c:showCatName val="0"/>
          <c:showSerName val="0"/>
          <c:showPercent val="0"/>
          <c:showBubbleSize val="0"/>
        </c:dLbls>
        <c:gapWidth val="219"/>
        <c:overlap val="-27"/>
        <c:axId val="1758416175"/>
        <c:axId val="1758417615"/>
      </c:barChart>
      <c:catAx>
        <c:axId val="175841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1758417615"/>
        <c:crosses val="autoZero"/>
        <c:auto val="1"/>
        <c:lblAlgn val="ctr"/>
        <c:lblOffset val="100"/>
        <c:noMultiLvlLbl val="0"/>
      </c:catAx>
      <c:valAx>
        <c:axId val="1758417615"/>
        <c:scaling>
          <c:orientation val="minMax"/>
        </c:scaling>
        <c:delete val="0"/>
        <c:axPos val="l"/>
        <c:majorGridlines>
          <c:spPr>
            <a:ln w="9525" cap="flat" cmpd="sng" algn="ctr">
              <a:solidFill>
                <a:schemeClr val="tx1">
                  <a:lumMod val="15000"/>
                  <a:lumOff val="85000"/>
                </a:schemeClr>
              </a:solidFill>
              <a:round/>
            </a:ln>
            <a:effectLst>
              <a:softEdge rad="0"/>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758416175"/>
        <c:crosses val="autoZero"/>
        <c:crossBetween val="between"/>
      </c:valAx>
      <c:spPr>
        <a:noFill/>
        <a:ln>
          <a:noFill/>
        </a:ln>
        <a:effectLst/>
      </c:spPr>
    </c:plotArea>
    <c:legend>
      <c:legendPos val="b"/>
      <c:layout>
        <c:manualLayout>
          <c:xMode val="edge"/>
          <c:yMode val="edge"/>
          <c:x val="3.2406711889340009E-2"/>
          <c:y val="0.74623076213054551"/>
          <c:w val="0.96354244912449249"/>
          <c:h val="0.24833228408935484"/>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100000">
          <a:schemeClr val="accent2">
            <a:lumMod val="60000"/>
            <a:lumOff val="40000"/>
          </a:schemeClr>
        </a:gs>
      </a:gsLst>
      <a:lin ang="5400000" scaled="0"/>
    </a:gradFill>
    <a:ln w="9525" cap="flat" cmpd="sng" algn="ctr">
      <a:noFill/>
      <a:round/>
    </a:ln>
    <a:effectLst/>
  </c:spPr>
  <c:txPr>
    <a:bodyPr/>
    <a:lstStyle/>
    <a:p>
      <a:pPr>
        <a:defRPr sz="600" baseline="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6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r>
              <a:rPr lang="en-US" sz="800">
                <a:solidFill>
                  <a:schemeClr val="tx1">
                    <a:lumMod val="95000"/>
                    <a:lumOff val="5000"/>
                  </a:schemeClr>
                </a:solidFill>
              </a:rPr>
              <a:t>Impact of COVID-19 on CPI Inflation in India (Category-wise</a:t>
            </a:r>
            <a:r>
              <a:rPr lang="en-US"/>
              <a:t>)</a:t>
            </a:r>
          </a:p>
        </c:rich>
      </c:tx>
      <c:overlay val="0"/>
      <c:spPr>
        <a:noFill/>
        <a:ln>
          <a:noFill/>
        </a:ln>
        <a:effectLst/>
      </c:spPr>
      <c:txPr>
        <a:bodyPr rot="0" spcFirstLastPara="1" vertOverflow="ellipsis" vert="horz" wrap="square" anchor="ctr" anchorCtr="1"/>
        <a:lstStyle/>
        <a:p>
          <a:pPr>
            <a:defRPr sz="6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0.13471007896094794"/>
          <c:y val="0.184650792740818"/>
          <c:w val="0.79349239777856861"/>
          <c:h val="0.50250728711329018"/>
        </c:manualLayout>
      </c:layout>
      <c:barChart>
        <c:barDir val="col"/>
        <c:grouping val="clustered"/>
        <c:varyColors val="0"/>
        <c:ser>
          <c:idx val="0"/>
          <c:order val="0"/>
          <c:tx>
            <c:strRef>
              <c:f>'4. Pre &amp; Post'!$C$13</c:f>
              <c:strCache>
                <c:ptCount val="1"/>
                <c:pt idx="0">
                  <c:v>FOOD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Pre &amp; Post'!$B$14:$B$16</c:f>
              <c:strCache>
                <c:ptCount val="3"/>
                <c:pt idx="0">
                  <c:v>Before COVID (Mar19 → Feb20)</c:v>
                </c:pt>
                <c:pt idx="1">
                  <c:v>COVID Year (Mar20 → Feb21)</c:v>
                </c:pt>
                <c:pt idx="2">
                  <c:v>After COVID (Mar21 →Feb22)</c:v>
                </c:pt>
              </c:strCache>
            </c:strRef>
          </c:cat>
          <c:val>
            <c:numRef>
              <c:f>'4. Pre &amp; Post'!$C$14:$C$16</c:f>
              <c:numCache>
                <c:formatCode>0.0%</c:formatCode>
                <c:ptCount val="3"/>
                <c:pt idx="0">
                  <c:v>8.4349651143002899E-2</c:v>
                </c:pt>
                <c:pt idx="1">
                  <c:v>7.5920649994724115E-2</c:v>
                </c:pt>
                <c:pt idx="2">
                  <c:v>5.9723448072962843E-2</c:v>
                </c:pt>
              </c:numCache>
            </c:numRef>
          </c:val>
          <c:extLst>
            <c:ext xmlns:c16="http://schemas.microsoft.com/office/drawing/2014/chart" uri="{C3380CC4-5D6E-409C-BE32-E72D297353CC}">
              <c16:uniqueId val="{00000000-F3F1-4365-84EB-A04BCBEAADBA}"/>
            </c:ext>
          </c:extLst>
        </c:ser>
        <c:ser>
          <c:idx val="1"/>
          <c:order val="1"/>
          <c:tx>
            <c:strRef>
              <c:f>'4. Pre &amp; Post'!$D$13</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Pre &amp; Post'!$B$14:$B$16</c:f>
              <c:strCache>
                <c:ptCount val="3"/>
                <c:pt idx="0">
                  <c:v>Before COVID (Mar19 → Feb20)</c:v>
                </c:pt>
                <c:pt idx="1">
                  <c:v>COVID Year (Mar20 → Feb21)</c:v>
                </c:pt>
                <c:pt idx="2">
                  <c:v>After COVID (Mar21 →Feb22)</c:v>
                </c:pt>
              </c:strCache>
            </c:strRef>
          </c:cat>
          <c:val>
            <c:numRef>
              <c:f>'4. Pre &amp; Post'!$D$14:$D$16</c:f>
              <c:numCache>
                <c:formatCode>0.0%</c:formatCode>
                <c:ptCount val="3"/>
                <c:pt idx="0">
                  <c:v>1.7261219792865361E-2</c:v>
                </c:pt>
                <c:pt idx="1">
                  <c:v>3.9512305260781214E-2</c:v>
                </c:pt>
                <c:pt idx="2">
                  <c:v>8.8076173988314313E-2</c:v>
                </c:pt>
              </c:numCache>
            </c:numRef>
          </c:val>
          <c:extLst>
            <c:ext xmlns:c16="http://schemas.microsoft.com/office/drawing/2014/chart" uri="{C3380CC4-5D6E-409C-BE32-E72D297353CC}">
              <c16:uniqueId val="{00000001-F3F1-4365-84EB-A04BCBEAADBA}"/>
            </c:ext>
          </c:extLst>
        </c:ser>
        <c:ser>
          <c:idx val="2"/>
          <c:order val="2"/>
          <c:tx>
            <c:strRef>
              <c:f>'4. Pre &amp; Post'!$E$13</c:f>
              <c:strCache>
                <c:ptCount val="1"/>
                <c:pt idx="0">
                  <c:v>ESSENTIAL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Pre &amp; Post'!$B$14:$B$16</c:f>
              <c:strCache>
                <c:ptCount val="3"/>
                <c:pt idx="0">
                  <c:v>Before COVID (Mar19 → Feb20)</c:v>
                </c:pt>
                <c:pt idx="1">
                  <c:v>COVID Year (Mar20 → Feb21)</c:v>
                </c:pt>
                <c:pt idx="2">
                  <c:v>After COVID (Mar21 →Feb22)</c:v>
                </c:pt>
              </c:strCache>
            </c:strRef>
          </c:cat>
          <c:val>
            <c:numRef>
              <c:f>'4. Pre &amp; Post'!$E$14:$E$16</c:f>
              <c:numCache>
                <c:formatCode>0.0%</c:formatCode>
                <c:ptCount val="3"/>
                <c:pt idx="0">
                  <c:v>3.2272624689686322E-2</c:v>
                </c:pt>
                <c:pt idx="1">
                  <c:v>2.888402625820579E-2</c:v>
                </c:pt>
                <c:pt idx="2">
                  <c:v>4.5406322936558524E-2</c:v>
                </c:pt>
              </c:numCache>
            </c:numRef>
          </c:val>
          <c:extLst>
            <c:ext xmlns:c16="http://schemas.microsoft.com/office/drawing/2014/chart" uri="{C3380CC4-5D6E-409C-BE32-E72D297353CC}">
              <c16:uniqueId val="{00000002-F3F1-4365-84EB-A04BCBEAADBA}"/>
            </c:ext>
          </c:extLst>
        </c:ser>
        <c:ser>
          <c:idx val="3"/>
          <c:order val="3"/>
          <c:tx>
            <c:strRef>
              <c:f>'4. Pre &amp; Post'!$F$13</c:f>
              <c:strCache>
                <c:ptCount val="1"/>
                <c:pt idx="0">
                  <c:v>HEALTH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1"/>
              <c:layout>
                <c:manualLayout>
                  <c:x val="0"/>
                  <c:y val="2.36286249938757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0B3-4913-9C6F-9991603DABAC}"/>
                </c:ext>
              </c:extLst>
            </c:dLbl>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Pre &amp; Post'!$B$14:$B$16</c:f>
              <c:strCache>
                <c:ptCount val="3"/>
                <c:pt idx="0">
                  <c:v>Before COVID (Mar19 → Feb20)</c:v>
                </c:pt>
                <c:pt idx="1">
                  <c:v>COVID Year (Mar20 → Feb21)</c:v>
                </c:pt>
                <c:pt idx="2">
                  <c:v>After COVID (Mar21 →Feb22)</c:v>
                </c:pt>
              </c:strCache>
            </c:strRef>
          </c:cat>
          <c:val>
            <c:numRef>
              <c:f>'4. Pre &amp; Post'!$F$14:$F$16</c:f>
              <c:numCache>
                <c:formatCode>0.0%</c:formatCode>
                <c:ptCount val="3"/>
                <c:pt idx="0">
                  <c:v>5.5436337625178821E-2</c:v>
                </c:pt>
                <c:pt idx="1">
                  <c:v>6.5882352941176545E-2</c:v>
                </c:pt>
                <c:pt idx="2">
                  <c:v>6.6877971473851106E-2</c:v>
                </c:pt>
              </c:numCache>
            </c:numRef>
          </c:val>
          <c:extLst>
            <c:ext xmlns:c16="http://schemas.microsoft.com/office/drawing/2014/chart" uri="{C3380CC4-5D6E-409C-BE32-E72D297353CC}">
              <c16:uniqueId val="{00000003-F3F1-4365-84EB-A04BCBEAADBA}"/>
            </c:ext>
          </c:extLst>
        </c:ser>
        <c:ser>
          <c:idx val="4"/>
          <c:order val="4"/>
          <c:tx>
            <c:strRef>
              <c:f>'4. Pre &amp; Post'!$G$13</c:f>
              <c:strCache>
                <c:ptCount val="1"/>
                <c:pt idx="0">
                  <c:v>ENERGY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Pre &amp; Post'!$B$14:$B$16</c:f>
              <c:strCache>
                <c:ptCount val="3"/>
                <c:pt idx="0">
                  <c:v>Before COVID (Mar19 → Feb20)</c:v>
                </c:pt>
                <c:pt idx="1">
                  <c:v>COVID Year (Mar20 → Feb21)</c:v>
                </c:pt>
                <c:pt idx="2">
                  <c:v>After COVID (Mar21 →Feb22)</c:v>
                </c:pt>
              </c:strCache>
            </c:strRef>
          </c:cat>
          <c:val>
            <c:numRef>
              <c:f>'4. Pre &amp; Post'!$G$14:$G$16</c:f>
              <c:numCache>
                <c:formatCode>0.0%</c:formatCode>
                <c:ptCount val="3"/>
                <c:pt idx="0">
                  <c:v>4.9943246311010395E-2</c:v>
                </c:pt>
                <c:pt idx="1">
                  <c:v>6.707317073170728E-2</c:v>
                </c:pt>
                <c:pt idx="2">
                  <c:v>6.9274113357640152E-2</c:v>
                </c:pt>
              </c:numCache>
            </c:numRef>
          </c:val>
          <c:extLst>
            <c:ext xmlns:c16="http://schemas.microsoft.com/office/drawing/2014/chart" uri="{C3380CC4-5D6E-409C-BE32-E72D297353CC}">
              <c16:uniqueId val="{00000004-F3F1-4365-84EB-A04BCBEAADBA}"/>
            </c:ext>
          </c:extLst>
        </c:ser>
        <c:ser>
          <c:idx val="5"/>
          <c:order val="5"/>
          <c:tx>
            <c:strRef>
              <c:f>'4. Pre &amp; Post'!$H$13</c:f>
              <c:strCache>
                <c:ptCount val="1"/>
                <c:pt idx="0">
                  <c:v>LUXURY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Pre &amp; Post'!$B$14:$B$16</c:f>
              <c:strCache>
                <c:ptCount val="3"/>
                <c:pt idx="0">
                  <c:v>Before COVID (Mar19 → Feb20)</c:v>
                </c:pt>
                <c:pt idx="1">
                  <c:v>COVID Year (Mar20 → Feb21)</c:v>
                </c:pt>
                <c:pt idx="2">
                  <c:v>After COVID (Mar21 →Feb22)</c:v>
                </c:pt>
              </c:strCache>
            </c:strRef>
          </c:cat>
          <c:val>
            <c:numRef>
              <c:f>'4. Pre &amp; Post'!$H$14:$H$16</c:f>
              <c:numCache>
                <c:formatCode>0.0%</c:formatCode>
                <c:ptCount val="3"/>
                <c:pt idx="0">
                  <c:v>4.1011619958988381E-2</c:v>
                </c:pt>
                <c:pt idx="1">
                  <c:v>7.5212557226945836E-2</c:v>
                </c:pt>
                <c:pt idx="2">
                  <c:v>4.8331648129423616E-2</c:v>
                </c:pt>
              </c:numCache>
            </c:numRef>
          </c:val>
          <c:extLst>
            <c:ext xmlns:c16="http://schemas.microsoft.com/office/drawing/2014/chart" uri="{C3380CC4-5D6E-409C-BE32-E72D297353CC}">
              <c16:uniqueId val="{00000005-F3F1-4365-84EB-A04BCBEAADBA}"/>
            </c:ext>
          </c:extLst>
        </c:ser>
        <c:dLbls>
          <c:dLblPos val="outEnd"/>
          <c:showLegendKey val="0"/>
          <c:showVal val="1"/>
          <c:showCatName val="0"/>
          <c:showSerName val="0"/>
          <c:showPercent val="0"/>
          <c:showBubbleSize val="0"/>
        </c:dLbls>
        <c:gapWidth val="100"/>
        <c:overlap val="-24"/>
        <c:axId val="2105947536"/>
        <c:axId val="2105948016"/>
      </c:barChart>
      <c:catAx>
        <c:axId val="2105947536"/>
        <c:scaling>
          <c:orientation val="minMax"/>
        </c:scaling>
        <c:delete val="0"/>
        <c:axPos val="b"/>
        <c:title>
          <c:tx>
            <c:rich>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r>
                  <a:rPr lang="en-US" b="1"/>
                  <a:t>Time Period</a:t>
                </a:r>
              </a:p>
            </c:rich>
          </c:tx>
          <c:overlay val="0"/>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2105948016"/>
        <c:crosses val="autoZero"/>
        <c:auto val="1"/>
        <c:lblAlgn val="ctr"/>
        <c:lblOffset val="100"/>
        <c:noMultiLvlLbl val="0"/>
      </c:catAx>
      <c:valAx>
        <c:axId val="2105948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r>
                  <a:rPr lang="en-US" b="1"/>
                  <a:t>Inflation Rate (%)</a:t>
                </a:r>
              </a:p>
            </c:rich>
          </c:tx>
          <c:overlay val="0"/>
          <c:spPr>
            <a:noFill/>
            <a:ln>
              <a:noFill/>
            </a:ln>
            <a:effectLst/>
          </c:spPr>
          <c:txPr>
            <a:bodyPr rot="-540000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2105947536"/>
        <c:crosses val="autoZero"/>
        <c:crossBetween val="between"/>
      </c:valAx>
      <c:spPr>
        <a:noFill/>
        <a:ln>
          <a:noFill/>
        </a:ln>
        <a:effectLst/>
      </c:spPr>
    </c:plotArea>
    <c:legend>
      <c:legendPos val="b"/>
      <c:layout>
        <c:manualLayout>
          <c:xMode val="edge"/>
          <c:yMode val="edge"/>
          <c:x val="0.13120563923317333"/>
          <c:y val="0.87099696998085785"/>
          <c:w val="0.73758872153365329"/>
          <c:h val="0.10236626737157375"/>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00000">
          <a:schemeClr val="accent2">
            <a:lumMod val="60000"/>
            <a:lumOff val="40000"/>
          </a:schemeClr>
        </a:gs>
      </a:gsLst>
      <a:lin ang="5400000" scaled="1"/>
    </a:gradFill>
    <a:ln w="9525" cap="flat" cmpd="sng" algn="ctr">
      <a:noFill/>
      <a:round/>
    </a:ln>
    <a:effectLst/>
  </c:spPr>
  <c:txPr>
    <a:bodyPr/>
    <a:lstStyle/>
    <a:p>
      <a:pPr>
        <a:defRPr sz="500" baseline="0">
          <a:solidFill>
            <a:schemeClr val="tx1">
              <a:lumMod val="95000"/>
              <a:lumOff val="5000"/>
            </a:schemeClr>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600" b="0" i="0" u="none" strike="noStrike" kern="1200" spc="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r>
              <a:rPr lang="en-US" sz="900" b="1"/>
              <a:t>Correlation with Crude Oil (2021-2023</a:t>
            </a:r>
            <a:r>
              <a:rPr lang="en-US"/>
              <a:t>)</a:t>
            </a:r>
          </a:p>
        </c:rich>
      </c:tx>
      <c:overlay val="0"/>
      <c:spPr>
        <a:noFill/>
        <a:ln>
          <a:noFill/>
        </a:ln>
        <a:effectLst/>
      </c:spPr>
      <c:txPr>
        <a:bodyPr rot="0" spcFirstLastPara="1" vertOverflow="ellipsis" vert="horz" wrap="square" anchor="ctr" anchorCtr="1"/>
        <a:lstStyle/>
        <a:p>
          <a:pPr>
            <a:defRPr sz="600" b="0" i="0" u="none" strike="noStrike" kern="1200" spc="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7.6833312006587176E-2"/>
          <c:y val="0.1321752479192011"/>
          <c:w val="0.7494155377212024"/>
          <c:h val="0.7991850027227807"/>
        </c:manualLayout>
      </c:layout>
      <c:barChart>
        <c:barDir val="col"/>
        <c:grouping val="clustered"/>
        <c:varyColors val="0"/>
        <c:ser>
          <c:idx val="0"/>
          <c:order val="0"/>
          <c:tx>
            <c:strRef>
              <c:f>'5. Correlation '!$B$38</c:f>
              <c:strCache>
                <c:ptCount val="1"/>
                <c:pt idx="0">
                  <c:v>Meat and fish</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'!$C$38</c:f>
              <c:numCache>
                <c:formatCode>0.0%</c:formatCode>
                <c:ptCount val="1"/>
                <c:pt idx="0">
                  <c:v>0.79268232724787502</c:v>
                </c:pt>
              </c:numCache>
            </c:numRef>
          </c:val>
          <c:extLst>
            <c:ext xmlns:c16="http://schemas.microsoft.com/office/drawing/2014/chart" uri="{C3380CC4-5D6E-409C-BE32-E72D297353CC}">
              <c16:uniqueId val="{00000000-2195-4CE2-84C5-4397A87CEC0B}"/>
            </c:ext>
          </c:extLst>
        </c:ser>
        <c:ser>
          <c:idx val="1"/>
          <c:order val="1"/>
          <c:tx>
            <c:strRef>
              <c:f>'5. Correlation '!$B$39</c:f>
              <c:strCache>
                <c:ptCount val="1"/>
                <c:pt idx="0">
                  <c:v>Transport and communication</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'!$C$39</c:f>
              <c:numCache>
                <c:formatCode>0.0%</c:formatCode>
                <c:ptCount val="1"/>
                <c:pt idx="0">
                  <c:v>0.77857896282139061</c:v>
                </c:pt>
              </c:numCache>
            </c:numRef>
          </c:val>
          <c:extLst>
            <c:ext xmlns:c16="http://schemas.microsoft.com/office/drawing/2014/chart" uri="{C3380CC4-5D6E-409C-BE32-E72D297353CC}">
              <c16:uniqueId val="{00000001-2195-4CE2-84C5-4397A87CEC0B}"/>
            </c:ext>
          </c:extLst>
        </c:ser>
        <c:ser>
          <c:idx val="2"/>
          <c:order val="2"/>
          <c:tx>
            <c:strRef>
              <c:f>'5. Correlation '!$B$40</c:f>
              <c:strCache>
                <c:ptCount val="1"/>
                <c:pt idx="0">
                  <c:v>Oils and fats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'!$C$40</c:f>
              <c:numCache>
                <c:formatCode>0.0%</c:formatCode>
                <c:ptCount val="1"/>
                <c:pt idx="0">
                  <c:v>0.75142783980651595</c:v>
                </c:pt>
              </c:numCache>
            </c:numRef>
          </c:val>
          <c:extLst>
            <c:ext xmlns:c16="http://schemas.microsoft.com/office/drawing/2014/chart" uri="{C3380CC4-5D6E-409C-BE32-E72D297353CC}">
              <c16:uniqueId val="{00000002-2195-4CE2-84C5-4397A87CEC0B}"/>
            </c:ext>
          </c:extLst>
        </c:ser>
        <c:ser>
          <c:idx val="3"/>
          <c:order val="3"/>
          <c:tx>
            <c:strRef>
              <c:f>'5. Correlation '!$B$41</c:f>
              <c:strCache>
                <c:ptCount val="1"/>
                <c:pt idx="0">
                  <c:v>Recreation and amusement</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'!$C$41</c:f>
              <c:numCache>
                <c:formatCode>0.0%</c:formatCode>
                <c:ptCount val="1"/>
                <c:pt idx="0">
                  <c:v>0.72403590392298545</c:v>
                </c:pt>
              </c:numCache>
            </c:numRef>
          </c:val>
          <c:extLst>
            <c:ext xmlns:c16="http://schemas.microsoft.com/office/drawing/2014/chart" uri="{C3380CC4-5D6E-409C-BE32-E72D297353CC}">
              <c16:uniqueId val="{00000003-2195-4CE2-84C5-4397A87CEC0B}"/>
            </c:ext>
          </c:extLst>
        </c:ser>
        <c:ser>
          <c:idx val="4"/>
          <c:order val="4"/>
          <c:tx>
            <c:strRef>
              <c:f>'5. Correlation '!$B$42</c:f>
              <c:strCache>
                <c:ptCount val="1"/>
                <c:pt idx="0">
                  <c:v>Fuel and light</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'!$C$42</c:f>
              <c:numCache>
                <c:formatCode>0.0%</c:formatCode>
                <c:ptCount val="1"/>
                <c:pt idx="0">
                  <c:v>0.71027263256529027</c:v>
                </c:pt>
              </c:numCache>
            </c:numRef>
          </c:val>
          <c:extLst>
            <c:ext xmlns:c16="http://schemas.microsoft.com/office/drawing/2014/chart" uri="{C3380CC4-5D6E-409C-BE32-E72D297353CC}">
              <c16:uniqueId val="{00000004-2195-4CE2-84C5-4397A87CEC0B}"/>
            </c:ext>
          </c:extLst>
        </c:ser>
        <c:ser>
          <c:idx val="5"/>
          <c:order val="5"/>
          <c:tx>
            <c:strRef>
              <c:f>'5. Correlation '!$B$43</c:f>
              <c:strCache>
                <c:ptCount val="1"/>
                <c:pt idx="0">
                  <c:v>Food and beverages</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'!$C$43</c:f>
              <c:numCache>
                <c:formatCode>0.0%</c:formatCode>
                <c:ptCount val="1"/>
                <c:pt idx="0">
                  <c:v>0.70967042158879978</c:v>
                </c:pt>
              </c:numCache>
            </c:numRef>
          </c:val>
          <c:extLst>
            <c:ext xmlns:c16="http://schemas.microsoft.com/office/drawing/2014/chart" uri="{C3380CC4-5D6E-409C-BE32-E72D297353CC}">
              <c16:uniqueId val="{00000005-2195-4CE2-84C5-4397A87CEC0B}"/>
            </c:ext>
          </c:extLst>
        </c:ser>
        <c:ser>
          <c:idx val="6"/>
          <c:order val="6"/>
          <c:tx>
            <c:strRef>
              <c:f>'5. Correlation '!$B$44</c:f>
              <c:strCache>
                <c:ptCount val="1"/>
                <c:pt idx="0">
                  <c:v>General index</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'!$C$44</c:f>
              <c:numCache>
                <c:formatCode>0.0%</c:formatCode>
                <c:ptCount val="1"/>
                <c:pt idx="0">
                  <c:v>0.69517150133915628</c:v>
                </c:pt>
              </c:numCache>
            </c:numRef>
          </c:val>
          <c:extLst>
            <c:ext xmlns:c16="http://schemas.microsoft.com/office/drawing/2014/chart" uri="{C3380CC4-5D6E-409C-BE32-E72D297353CC}">
              <c16:uniqueId val="{00000006-2195-4CE2-84C5-4397A87CEC0B}"/>
            </c:ext>
          </c:extLst>
        </c:ser>
        <c:ser>
          <c:idx val="7"/>
          <c:order val="7"/>
          <c:tx>
            <c:strRef>
              <c:f>'5. Correlation '!$B$45</c:f>
              <c:strCache>
                <c:ptCount val="1"/>
                <c:pt idx="0">
                  <c:v>Footwear</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'!$C$45</c:f>
              <c:numCache>
                <c:formatCode>0.0%</c:formatCode>
                <c:ptCount val="1"/>
                <c:pt idx="0">
                  <c:v>0.69238547177834286</c:v>
                </c:pt>
              </c:numCache>
            </c:numRef>
          </c:val>
          <c:extLst>
            <c:ext xmlns:c16="http://schemas.microsoft.com/office/drawing/2014/chart" uri="{C3380CC4-5D6E-409C-BE32-E72D297353CC}">
              <c16:uniqueId val="{00000007-2195-4CE2-84C5-4397A87CEC0B}"/>
            </c:ext>
          </c:extLst>
        </c:ser>
        <c:ser>
          <c:idx val="8"/>
          <c:order val="8"/>
          <c:tx>
            <c:strRef>
              <c:f>'5. Correlation '!$B$46</c:f>
              <c:strCache>
                <c:ptCount val="1"/>
                <c:pt idx="0">
                  <c:v>Non-alcoholic beverages</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'!$C$46</c:f>
              <c:numCache>
                <c:formatCode>0.0%</c:formatCode>
                <c:ptCount val="1"/>
                <c:pt idx="0">
                  <c:v>0.67563292625928562</c:v>
                </c:pt>
              </c:numCache>
            </c:numRef>
          </c:val>
          <c:extLst>
            <c:ext xmlns:c16="http://schemas.microsoft.com/office/drawing/2014/chart" uri="{C3380CC4-5D6E-409C-BE32-E72D297353CC}">
              <c16:uniqueId val="{00000008-2195-4CE2-84C5-4397A87CEC0B}"/>
            </c:ext>
          </c:extLst>
        </c:ser>
        <c:ser>
          <c:idx val="9"/>
          <c:order val="9"/>
          <c:tx>
            <c:strRef>
              <c:f>'5. Correlation '!$B$47</c:f>
              <c:strCache>
                <c:ptCount val="1"/>
                <c:pt idx="0">
                  <c:v>Miscellaneous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'!$C$47</c:f>
              <c:numCache>
                <c:formatCode>0.0%</c:formatCode>
                <c:ptCount val="1"/>
                <c:pt idx="0">
                  <c:v>0.67548272408541932</c:v>
                </c:pt>
              </c:numCache>
            </c:numRef>
          </c:val>
          <c:extLst>
            <c:ext xmlns:c16="http://schemas.microsoft.com/office/drawing/2014/chart" uri="{C3380CC4-5D6E-409C-BE32-E72D297353CC}">
              <c16:uniqueId val="{00000009-2195-4CE2-84C5-4397A87CEC0B}"/>
            </c:ext>
          </c:extLst>
        </c:ser>
        <c:ser>
          <c:idx val="10"/>
          <c:order val="10"/>
          <c:tx>
            <c:strRef>
              <c:f>'5. Correlation '!$B$48</c:f>
              <c:strCache>
                <c:ptCount val="1"/>
                <c:pt idx="0">
                  <c:v>Clothing and footwear</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'!$C$48</c:f>
              <c:numCache>
                <c:formatCode>0.0%</c:formatCode>
                <c:ptCount val="1"/>
                <c:pt idx="0">
                  <c:v>0.67152082679283165</c:v>
                </c:pt>
              </c:numCache>
            </c:numRef>
          </c:val>
          <c:extLst>
            <c:ext xmlns:c16="http://schemas.microsoft.com/office/drawing/2014/chart" uri="{C3380CC4-5D6E-409C-BE32-E72D297353CC}">
              <c16:uniqueId val="{0000000A-2195-4CE2-84C5-4397A87CEC0B}"/>
            </c:ext>
          </c:extLst>
        </c:ser>
        <c:ser>
          <c:idx val="11"/>
          <c:order val="11"/>
          <c:tx>
            <c:strRef>
              <c:f>'5. Correlation '!$B$49</c:f>
              <c:strCache>
                <c:ptCount val="1"/>
                <c:pt idx="0">
                  <c:v>Clothing</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'!$C$49</c:f>
              <c:numCache>
                <c:formatCode>0.0%</c:formatCode>
                <c:ptCount val="1"/>
                <c:pt idx="0">
                  <c:v>0.6672628187192543</c:v>
                </c:pt>
              </c:numCache>
            </c:numRef>
          </c:val>
          <c:extLst>
            <c:ext xmlns:c16="http://schemas.microsoft.com/office/drawing/2014/chart" uri="{C3380CC4-5D6E-409C-BE32-E72D297353CC}">
              <c16:uniqueId val="{0000000B-2195-4CE2-84C5-4397A87CEC0B}"/>
            </c:ext>
          </c:extLst>
        </c:ser>
        <c:ser>
          <c:idx val="12"/>
          <c:order val="12"/>
          <c:tx>
            <c:strRef>
              <c:f>'5. Correlation '!$B$50</c:f>
              <c:strCache>
                <c:ptCount val="1"/>
                <c:pt idx="0">
                  <c:v>Household goods and services</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'!$C$50</c:f>
              <c:numCache>
                <c:formatCode>0.0%</c:formatCode>
                <c:ptCount val="1"/>
                <c:pt idx="0">
                  <c:v>0.65422241162853068</c:v>
                </c:pt>
              </c:numCache>
            </c:numRef>
          </c:val>
          <c:extLst>
            <c:ext xmlns:c16="http://schemas.microsoft.com/office/drawing/2014/chart" uri="{C3380CC4-5D6E-409C-BE32-E72D297353CC}">
              <c16:uniqueId val="{0000000C-2195-4CE2-84C5-4397A87CEC0B}"/>
            </c:ext>
          </c:extLst>
        </c:ser>
        <c:ser>
          <c:idx val="13"/>
          <c:order val="13"/>
          <c:tx>
            <c:strRef>
              <c:f>'5. Correlation '!$B$51</c:f>
              <c:strCache>
                <c:ptCount val="1"/>
                <c:pt idx="0">
                  <c:v>Prepared meals, snacks, sweets etc.</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'!$C$51</c:f>
              <c:numCache>
                <c:formatCode>0.0%</c:formatCode>
                <c:ptCount val="1"/>
                <c:pt idx="0">
                  <c:v>0.63528646394636445</c:v>
                </c:pt>
              </c:numCache>
            </c:numRef>
          </c:val>
          <c:extLst>
            <c:ext xmlns:c16="http://schemas.microsoft.com/office/drawing/2014/chart" uri="{C3380CC4-5D6E-409C-BE32-E72D297353CC}">
              <c16:uniqueId val="{0000000D-2195-4CE2-84C5-4397A87CEC0B}"/>
            </c:ext>
          </c:extLst>
        </c:ser>
        <c:ser>
          <c:idx val="14"/>
          <c:order val="14"/>
          <c:tx>
            <c:strRef>
              <c:f>'5. Correlation '!$B$52</c:f>
              <c:strCache>
                <c:ptCount val="1"/>
                <c:pt idx="0">
                  <c:v>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'!$C$52</c:f>
              <c:numCache>
                <c:formatCode>0.0%</c:formatCode>
                <c:ptCount val="1"/>
                <c:pt idx="0">
                  <c:v>0.61833861300372417</c:v>
                </c:pt>
              </c:numCache>
            </c:numRef>
          </c:val>
          <c:extLst>
            <c:ext xmlns:c16="http://schemas.microsoft.com/office/drawing/2014/chart" uri="{C3380CC4-5D6E-409C-BE32-E72D297353CC}">
              <c16:uniqueId val="{0000000E-2195-4CE2-84C5-4397A87CEC0B}"/>
            </c:ext>
          </c:extLst>
        </c:ser>
        <c:ser>
          <c:idx val="15"/>
          <c:order val="15"/>
          <c:tx>
            <c:strRef>
              <c:f>'5. Correlation '!$B$53</c:f>
              <c:strCache>
                <c:ptCount val="1"/>
                <c:pt idx="0">
                  <c:v>Sugar and Confectionery</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'!$C$53</c:f>
              <c:numCache>
                <c:formatCode>0.0%</c:formatCode>
                <c:ptCount val="1"/>
                <c:pt idx="0">
                  <c:v>0.60891814320672444</c:v>
                </c:pt>
              </c:numCache>
            </c:numRef>
          </c:val>
          <c:extLst>
            <c:ext xmlns:c16="http://schemas.microsoft.com/office/drawing/2014/chart" uri="{C3380CC4-5D6E-409C-BE32-E72D297353CC}">
              <c16:uniqueId val="{0000000F-2195-4CE2-84C5-4397A87CEC0B}"/>
            </c:ext>
          </c:extLst>
        </c:ser>
        <c:ser>
          <c:idx val="16"/>
          <c:order val="16"/>
          <c:tx>
            <c:strRef>
              <c:f>'5. Correlation '!$B$54</c:f>
              <c:strCache>
                <c:ptCount val="1"/>
                <c:pt idx="0">
                  <c:v>Education</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'!$C$54</c:f>
              <c:numCache>
                <c:formatCode>0.0%</c:formatCode>
                <c:ptCount val="1"/>
                <c:pt idx="0">
                  <c:v>0.59613452747124984</c:v>
                </c:pt>
              </c:numCache>
            </c:numRef>
          </c:val>
          <c:extLst>
            <c:ext xmlns:c16="http://schemas.microsoft.com/office/drawing/2014/chart" uri="{C3380CC4-5D6E-409C-BE32-E72D297353CC}">
              <c16:uniqueId val="{00000010-2195-4CE2-84C5-4397A87CEC0B}"/>
            </c:ext>
          </c:extLst>
        </c:ser>
        <c:ser>
          <c:idx val="17"/>
          <c:order val="17"/>
          <c:tx>
            <c:strRef>
              <c:f>'5. Correlation '!$B$55</c:f>
              <c:strCache>
                <c:ptCount val="1"/>
                <c:pt idx="0">
                  <c:v>Housing</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'!$C$55</c:f>
              <c:numCache>
                <c:formatCode>0.0%</c:formatCode>
                <c:ptCount val="1"/>
                <c:pt idx="0">
                  <c:v>0.58260936087047177</c:v>
                </c:pt>
              </c:numCache>
            </c:numRef>
          </c:val>
          <c:extLst>
            <c:ext xmlns:c16="http://schemas.microsoft.com/office/drawing/2014/chart" uri="{C3380CC4-5D6E-409C-BE32-E72D297353CC}">
              <c16:uniqueId val="{00000011-2195-4CE2-84C5-4397A87CEC0B}"/>
            </c:ext>
          </c:extLst>
        </c:ser>
        <c:ser>
          <c:idx val="18"/>
          <c:order val="18"/>
          <c:tx>
            <c:strRef>
              <c:f>'5. Correlation '!$B$56</c:f>
              <c:strCache>
                <c:ptCount val="1"/>
                <c:pt idx="0">
                  <c:v>Personal care and effects</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'!$C$56</c:f>
              <c:numCache>
                <c:formatCode>0.0%</c:formatCode>
                <c:ptCount val="1"/>
                <c:pt idx="0">
                  <c:v>0.55910305262246374</c:v>
                </c:pt>
              </c:numCache>
            </c:numRef>
          </c:val>
          <c:extLst>
            <c:ext xmlns:c16="http://schemas.microsoft.com/office/drawing/2014/chart" uri="{C3380CC4-5D6E-409C-BE32-E72D297353CC}">
              <c16:uniqueId val="{00000012-2195-4CE2-84C5-4397A87CEC0B}"/>
            </c:ext>
          </c:extLst>
        </c:ser>
        <c:ser>
          <c:idx val="19"/>
          <c:order val="19"/>
          <c:tx>
            <c:strRef>
              <c:f>'5. Correlation '!$B$57</c:f>
              <c:strCache>
                <c:ptCount val="1"/>
                <c:pt idx="0">
                  <c:v>Pan, tobacco and intoxicants</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'!$C$57</c:f>
              <c:numCache>
                <c:formatCode>0.0%</c:formatCode>
                <c:ptCount val="1"/>
                <c:pt idx="0">
                  <c:v>0.53225665092828722</c:v>
                </c:pt>
              </c:numCache>
            </c:numRef>
          </c:val>
          <c:extLst>
            <c:ext xmlns:c16="http://schemas.microsoft.com/office/drawing/2014/chart" uri="{C3380CC4-5D6E-409C-BE32-E72D297353CC}">
              <c16:uniqueId val="{00000013-2195-4CE2-84C5-4397A87CEC0B}"/>
            </c:ext>
          </c:extLst>
        </c:ser>
        <c:ser>
          <c:idx val="20"/>
          <c:order val="20"/>
          <c:tx>
            <c:strRef>
              <c:f>'5. Correlation '!$B$58</c:f>
              <c:strCache>
                <c:ptCount val="1"/>
                <c:pt idx="0">
                  <c:v>Milk and products</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'!$C$58</c:f>
              <c:numCache>
                <c:formatCode>0.0%</c:formatCode>
                <c:ptCount val="1"/>
                <c:pt idx="0">
                  <c:v>0.52771473592007878</c:v>
                </c:pt>
              </c:numCache>
            </c:numRef>
          </c:val>
          <c:extLst>
            <c:ext xmlns:c16="http://schemas.microsoft.com/office/drawing/2014/chart" uri="{C3380CC4-5D6E-409C-BE32-E72D297353CC}">
              <c16:uniqueId val="{00000014-2195-4CE2-84C5-4397A87CEC0B}"/>
            </c:ext>
          </c:extLst>
        </c:ser>
        <c:ser>
          <c:idx val="21"/>
          <c:order val="21"/>
          <c:tx>
            <c:strRef>
              <c:f>'5. Correlation '!$B$59</c:f>
              <c:strCache>
                <c:ptCount val="1"/>
                <c:pt idx="0">
                  <c:v>Fruits</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'!$C$59</c:f>
              <c:numCache>
                <c:formatCode>0.0%</c:formatCode>
                <c:ptCount val="1"/>
                <c:pt idx="0">
                  <c:v>0.52538929425632053</c:v>
                </c:pt>
              </c:numCache>
            </c:numRef>
          </c:val>
          <c:extLst>
            <c:ext xmlns:c16="http://schemas.microsoft.com/office/drawing/2014/chart" uri="{C3380CC4-5D6E-409C-BE32-E72D297353CC}">
              <c16:uniqueId val="{00000015-2195-4CE2-84C5-4397A87CEC0B}"/>
            </c:ext>
          </c:extLst>
        </c:ser>
        <c:ser>
          <c:idx val="22"/>
          <c:order val="22"/>
          <c:tx>
            <c:strRef>
              <c:f>'5. Correlation '!$B$60</c:f>
              <c:strCache>
                <c:ptCount val="1"/>
                <c:pt idx="0">
                  <c:v>Spices</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'!$C$60</c:f>
              <c:numCache>
                <c:formatCode>0.0%</c:formatCode>
                <c:ptCount val="1"/>
                <c:pt idx="0">
                  <c:v>0.51227701484006671</c:v>
                </c:pt>
              </c:numCache>
            </c:numRef>
          </c:val>
          <c:extLst>
            <c:ext xmlns:c16="http://schemas.microsoft.com/office/drawing/2014/chart" uri="{C3380CC4-5D6E-409C-BE32-E72D297353CC}">
              <c16:uniqueId val="{00000016-2195-4CE2-84C5-4397A87CEC0B}"/>
            </c:ext>
          </c:extLst>
        </c:ser>
        <c:ser>
          <c:idx val="23"/>
          <c:order val="23"/>
          <c:tx>
            <c:strRef>
              <c:f>'5. Correlation '!$B$61</c:f>
              <c:strCache>
                <c:ptCount val="1"/>
                <c:pt idx="0">
                  <c:v>Cereals and products</c:v>
                </c:pt>
              </c:strCache>
            </c:strRef>
          </c:tx>
          <c:spPr>
            <a:solidFill>
              <a:schemeClr val="accent6">
                <a:lumMod val="8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'!$C$61</c:f>
              <c:numCache>
                <c:formatCode>0.0%</c:formatCode>
                <c:ptCount val="1"/>
                <c:pt idx="0">
                  <c:v>0.43987241799246901</c:v>
                </c:pt>
              </c:numCache>
            </c:numRef>
          </c:val>
          <c:extLst>
            <c:ext xmlns:c16="http://schemas.microsoft.com/office/drawing/2014/chart" uri="{C3380CC4-5D6E-409C-BE32-E72D297353CC}">
              <c16:uniqueId val="{00000017-2195-4CE2-84C5-4397A87CEC0B}"/>
            </c:ext>
          </c:extLst>
        </c:ser>
        <c:ser>
          <c:idx val="24"/>
          <c:order val="24"/>
          <c:tx>
            <c:strRef>
              <c:f>'5. Correlation '!$B$62</c:f>
              <c:strCache>
                <c:ptCount val="1"/>
                <c:pt idx="0">
                  <c:v>Vegetables</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'!$C$62</c:f>
              <c:numCache>
                <c:formatCode>0.0%</c:formatCode>
                <c:ptCount val="1"/>
                <c:pt idx="0">
                  <c:v>0.32872192609144807</c:v>
                </c:pt>
              </c:numCache>
            </c:numRef>
          </c:val>
          <c:extLst>
            <c:ext xmlns:c16="http://schemas.microsoft.com/office/drawing/2014/chart" uri="{C3380CC4-5D6E-409C-BE32-E72D297353CC}">
              <c16:uniqueId val="{00000018-2195-4CE2-84C5-4397A87CEC0B}"/>
            </c:ext>
          </c:extLst>
        </c:ser>
        <c:ser>
          <c:idx val="25"/>
          <c:order val="25"/>
          <c:tx>
            <c:strRef>
              <c:f>'5. Correlation '!$B$63</c:f>
              <c:strCache>
                <c:ptCount val="1"/>
                <c:pt idx="0">
                  <c:v>Pulses and products</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'!$C$63</c:f>
              <c:numCache>
                <c:formatCode>0.0%</c:formatCode>
                <c:ptCount val="1"/>
                <c:pt idx="0">
                  <c:v>0.3224881042556913</c:v>
                </c:pt>
              </c:numCache>
            </c:numRef>
          </c:val>
          <c:extLst>
            <c:ext xmlns:c16="http://schemas.microsoft.com/office/drawing/2014/chart" uri="{C3380CC4-5D6E-409C-BE32-E72D297353CC}">
              <c16:uniqueId val="{00000019-2195-4CE2-84C5-4397A87CEC0B}"/>
            </c:ext>
          </c:extLst>
        </c:ser>
        <c:ser>
          <c:idx val="26"/>
          <c:order val="26"/>
          <c:tx>
            <c:strRef>
              <c:f>'5. Correlation '!$B$64</c:f>
              <c:strCache>
                <c:ptCount val="1"/>
                <c:pt idx="0">
                  <c:v>Egg</c:v>
                </c:pt>
              </c:strCache>
            </c:strRef>
          </c:tx>
          <c:spPr>
            <a:solidFill>
              <a:schemeClr val="accent3">
                <a:lumMod val="60000"/>
                <a:lumOff val="40000"/>
              </a:schemeClr>
            </a:solidFill>
            <a:ln>
              <a:noFill/>
            </a:ln>
            <a:effectLst/>
          </c:spPr>
          <c:invertIfNegative val="0"/>
          <c:dLbls>
            <c:dLbl>
              <c:idx val="0"/>
              <c:layout>
                <c:manualLayout>
                  <c:x val="-1.4056394381736314E-16"/>
                  <c:y val="2.41679807874069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8C-4A81-8E65-595B3B81675D}"/>
                </c:ext>
              </c:extLst>
            </c:dLbl>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'!$C$64</c:f>
              <c:numCache>
                <c:formatCode>0.0%</c:formatCode>
                <c:ptCount val="1"/>
                <c:pt idx="0">
                  <c:v>-8.3051312052765947E-2</c:v>
                </c:pt>
              </c:numCache>
            </c:numRef>
          </c:val>
          <c:extLst>
            <c:ext xmlns:c16="http://schemas.microsoft.com/office/drawing/2014/chart" uri="{C3380CC4-5D6E-409C-BE32-E72D297353CC}">
              <c16:uniqueId val="{0000001A-2195-4CE2-84C5-4397A87CEC0B}"/>
            </c:ext>
          </c:extLst>
        </c:ser>
        <c:dLbls>
          <c:dLblPos val="outEnd"/>
          <c:showLegendKey val="0"/>
          <c:showVal val="1"/>
          <c:showCatName val="0"/>
          <c:showSerName val="0"/>
          <c:showPercent val="0"/>
          <c:showBubbleSize val="0"/>
        </c:dLbls>
        <c:gapWidth val="219"/>
        <c:overlap val="-27"/>
        <c:axId val="614072720"/>
        <c:axId val="614070800"/>
      </c:barChart>
      <c:catAx>
        <c:axId val="61407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614070800"/>
        <c:crosses val="autoZero"/>
        <c:auto val="1"/>
        <c:lblAlgn val="ctr"/>
        <c:lblOffset val="100"/>
        <c:noMultiLvlLbl val="0"/>
      </c:catAx>
      <c:valAx>
        <c:axId val="614070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r>
                  <a:rPr lang="en-US"/>
                  <a:t>Correlation Values</a:t>
                </a:r>
              </a:p>
            </c:rich>
          </c:tx>
          <c:overlay val="0"/>
          <c:spPr>
            <a:noFill/>
            <a:ln>
              <a:noFill/>
            </a:ln>
            <a:effectLst/>
          </c:spPr>
          <c:txPr>
            <a:bodyPr rot="-540000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614072720"/>
        <c:crosses val="autoZero"/>
        <c:crossBetween val="between"/>
      </c:valAx>
      <c:spPr>
        <a:noFill/>
        <a:ln>
          <a:noFill/>
        </a:ln>
        <a:effectLst/>
      </c:spPr>
    </c:plotArea>
    <c:legend>
      <c:legendPos val="r"/>
      <c:legendEntry>
        <c:idx val="3"/>
        <c:txPr>
          <a:bodyPr rot="0" spcFirstLastPara="1" vertOverflow="ellipsis" vert="horz" wrap="square" anchor="ctr" anchorCtr="1"/>
          <a:lstStyle/>
          <a:p>
            <a:pPr>
              <a:defRPr sz="45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0.80643364676555784"/>
          <c:y val="2.6212058448217002E-2"/>
          <c:w val="0.19356635323444213"/>
          <c:h val="0.97378794155178316"/>
        </c:manualLayout>
      </c:layout>
      <c:overlay val="0"/>
      <c:spPr>
        <a:noFill/>
        <a:ln>
          <a:noFill/>
        </a:ln>
        <a:effectLst/>
      </c:spPr>
      <c:txPr>
        <a:bodyPr rot="0" spcFirstLastPara="1" vertOverflow="ellipsis" vert="horz" wrap="square" anchor="ctr" anchorCtr="1"/>
        <a:lstStyle/>
        <a:p>
          <a:pPr>
            <a:defRPr sz="45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00000">
          <a:schemeClr val="accent2">
            <a:lumMod val="60000"/>
            <a:lumOff val="40000"/>
          </a:schemeClr>
        </a:gs>
      </a:gsLst>
      <a:lin ang="5400000" scaled="1"/>
    </a:gradFill>
    <a:ln w="9525" cap="flat" cmpd="sng" algn="ctr">
      <a:solidFill>
        <a:schemeClr val="tx1">
          <a:lumMod val="15000"/>
          <a:lumOff val="85000"/>
        </a:schemeClr>
      </a:solidFill>
      <a:round/>
    </a:ln>
    <a:effectLst/>
  </c:spPr>
  <c:txPr>
    <a:bodyPr/>
    <a:lstStyle/>
    <a:p>
      <a:pPr>
        <a:defRPr sz="500" baseline="0">
          <a:solidFill>
            <a:schemeClr val="tx1">
              <a:lumMod val="95000"/>
              <a:lumOff val="5000"/>
            </a:schemeClr>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100">
                <a:solidFill>
                  <a:schemeClr val="tx1"/>
                </a:solidFill>
                <a:effectLst>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Broader Categories and Their Contribution </a:t>
            </a:r>
          </a:p>
          <a:p>
            <a:pPr>
              <a:defRPr/>
            </a:pPr>
            <a:r>
              <a:rPr lang="en-US" sz="1100">
                <a:solidFill>
                  <a:schemeClr val="tx1"/>
                </a:solidFill>
                <a:effectLst>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(May 2023</a:t>
            </a:r>
            <a:r>
              <a:rPr lang="en-US" sz="1200">
                <a:solidFill>
                  <a:schemeClr val="tx1"/>
                </a:solidFill>
                <a:effectLst>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a:t>
            </a:r>
          </a:p>
        </c:rich>
      </c:tx>
      <c:layout>
        <c:manualLayout>
          <c:xMode val="edge"/>
          <c:yMode val="edge"/>
          <c:x val="0.21130999316919288"/>
          <c:y val="1.0535650810054125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 Broder_Cat _Contribution'!$D$12</c:f>
              <c:strCache>
                <c:ptCount val="1"/>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F4A-4F64-AC96-9A936B1AFD20}"/>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F4A-4F64-AC96-9A936B1AFD20}"/>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F4A-4F64-AC96-9A936B1AFD20}"/>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F4A-4F64-AC96-9A936B1AFD20}"/>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F4A-4F64-AC96-9A936B1AFD20}"/>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F4A-4F64-AC96-9A936B1AFD20}"/>
              </c:ext>
            </c:extLst>
          </c:dPt>
          <c:dLbls>
            <c:dLbl>
              <c:idx val="0"/>
              <c:layout>
                <c:manualLayout>
                  <c:x val="2.708924177425575E-2"/>
                  <c:y val="-6.094465489235565E-17"/>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E1DB4965-C62E-4068-9FDB-341F160A271B}" type="CATEGORYNAME">
                      <a:rPr lang="en-US"/>
                      <a:pPr>
                        <a:defRPr/>
                      </a:pPr>
                      <a:t>[CATEGORY NAME]</a:t>
                    </a:fld>
                    <a:r>
                      <a:rPr lang="en-US" baseline="0"/>
                      <a:t>
49.01%</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F4A-4F64-AC96-9A936B1AFD20}"/>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7097D570-065E-4E7F-8020-FFDDFD338DE7}" type="CATEGORYNAME">
                      <a:rPr lang="en-US"/>
                      <a:pPr>
                        <a:defRPr>
                          <a:solidFill>
                            <a:schemeClr val="accent1"/>
                          </a:solidFill>
                        </a:defRPr>
                      </a:pPr>
                      <a:t>[CATEGORY NAME]</a:t>
                    </a:fld>
                    <a:r>
                      <a:rPr lang="en-US" baseline="0"/>
                      <a:t>
12.19%</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0F4A-4F64-AC96-9A936B1AFD20}"/>
                </c:ext>
              </c:extLst>
            </c:dLbl>
            <c:dLbl>
              <c:idx val="2"/>
              <c:layout>
                <c:manualLayout>
                  <c:x val="-1.6253545064553451E-2"/>
                  <c:y val="-1.3297169221136636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DB1B1B16-5961-46D5-A252-7AAF5ABFEDA7}" type="CATEGORYNAME">
                      <a:rPr lang="en-US"/>
                      <a:pPr>
                        <a:defRPr>
                          <a:solidFill>
                            <a:schemeClr val="accent1"/>
                          </a:solidFill>
                        </a:defRPr>
                      </a:pPr>
                      <a:t>[CATEGORY NAME]</a:t>
                    </a:fld>
                    <a:r>
                      <a:rPr lang="en-US" baseline="0"/>
                      <a:t>
11.46%</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F4A-4F64-AC96-9A936B1AFD20}"/>
                </c:ext>
              </c:extLst>
            </c:dLbl>
            <c:dLbl>
              <c:idx val="3"/>
              <c:layout>
                <c:manualLayout>
                  <c:x val="-2.6421457968644108E-2"/>
                  <c:y val="3.0740140281540956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6D01163-C5B2-4C8D-A372-8854552FF52A}" type="CATEGORYNAME">
                      <a:rPr lang="en-US"/>
                      <a:pPr>
                        <a:defRPr>
                          <a:solidFill>
                            <a:schemeClr val="accent1"/>
                          </a:solidFill>
                        </a:defRPr>
                      </a:pPr>
                      <a:t>[CATEGORY NAME]</a:t>
                    </a:fld>
                    <a:r>
                      <a:rPr lang="en-US" baseline="0"/>
                      <a:t>
7.97%</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0F4A-4F64-AC96-9A936B1AFD20}"/>
                </c:ext>
              </c:extLst>
            </c:dLbl>
            <c:dLbl>
              <c:idx val="4"/>
              <c:layout>
                <c:manualLayout>
                  <c:x val="-5.254246579309646E-2"/>
                  <c:y val="-4.722017135238783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3F95D8F7-B3B3-4CE2-A66E-DE7B52A95CEA}" type="CATEGORYNAME">
                      <a:rPr lang="en-US"/>
                      <a:pPr>
                        <a:defRPr>
                          <a:solidFill>
                            <a:schemeClr val="accent1"/>
                          </a:solidFill>
                        </a:defRPr>
                      </a:pPr>
                      <a:t>[CATEGORY NAME]</a:t>
                    </a:fld>
                    <a:r>
                      <a:rPr lang="en-US" baseline="0"/>
                      <a:t>
7.53%</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F4A-4F64-AC96-9A936B1AFD20}"/>
                </c:ext>
              </c:extLst>
            </c:dLbl>
            <c:dLbl>
              <c:idx val="5"/>
              <c:layout>
                <c:manualLayout>
                  <c:x val="-5.254246579309646E-3"/>
                  <c:y val="-1.3491477529253667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F2C9D1C8-08FC-4634-9EE6-B5E619B7F478}" type="CATEGORYNAME">
                      <a:rPr lang="en-US"/>
                      <a:pPr>
                        <a:defRPr>
                          <a:solidFill>
                            <a:schemeClr val="accent1"/>
                          </a:solidFill>
                        </a:defRPr>
                      </a:pPr>
                      <a:t>[CATEGORY NAME]</a:t>
                    </a:fld>
                    <a:r>
                      <a:rPr lang="en-US" baseline="0"/>
                      <a:t>
11.83%</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0F4A-4F64-AC96-9A936B1AFD20}"/>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Broder_Cat _Contribution'!$B$14:$B$19</c:f>
              <c:strCache>
                <c:ptCount val="6"/>
                <c:pt idx="0">
                  <c:v>Food</c:v>
                </c:pt>
                <c:pt idx="1">
                  <c:v>Clothing</c:v>
                </c:pt>
                <c:pt idx="2">
                  <c:v>Essential</c:v>
                </c:pt>
                <c:pt idx="3">
                  <c:v>Health</c:v>
                </c:pt>
                <c:pt idx="4">
                  <c:v>Energy</c:v>
                </c:pt>
                <c:pt idx="5">
                  <c:v>Luxury</c:v>
                </c:pt>
              </c:strCache>
            </c:strRef>
          </c:cat>
          <c:val>
            <c:numRef>
              <c:f>'1. Broder_Cat _Contribution'!$D$14:$D$19</c:f>
              <c:numCache>
                <c:formatCode>0.0%</c:formatCode>
                <c:ptCount val="6"/>
                <c:pt idx="0">
                  <c:v>0.49563853557923682</c:v>
                </c:pt>
                <c:pt idx="1">
                  <c:v>0.11885527672739772</c:v>
                </c:pt>
                <c:pt idx="2">
                  <c:v>0.11341955998624956</c:v>
                </c:pt>
                <c:pt idx="3">
                  <c:v>7.9688037126160183E-2</c:v>
                </c:pt>
                <c:pt idx="4">
                  <c:v>7.4682021313166036E-2</c:v>
                </c:pt>
                <c:pt idx="5">
                  <c:v>0.1177165692677896</c:v>
                </c:pt>
              </c:numCache>
            </c:numRef>
          </c:val>
          <c:extLst>
            <c:ext xmlns:c16="http://schemas.microsoft.com/office/drawing/2014/chart" uri="{C3380CC4-5D6E-409C-BE32-E72D297353CC}">
              <c16:uniqueId val="{00000000-0F4A-4F64-AC96-9A936B1AFD20}"/>
            </c:ext>
          </c:extLst>
        </c:ser>
        <c:dLbls>
          <c:dLblPos val="out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8064682931523632"/>
          <c:y val="0.19748599740024636"/>
          <c:w val="0.11588775698809083"/>
          <c:h val="0.683010830363260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solidFill>
                  <a:schemeClr val="tx1">
                    <a:lumMod val="95000"/>
                    <a:lumOff val="5000"/>
                  </a:schemeClr>
                </a:solidFill>
                <a:effectLst>
                  <a:outerShdw blurRad="50800" dist="38100" dir="2700000" algn="tl" rotWithShape="0">
                    <a:prstClr val="black">
                      <a:alpha val="40000"/>
                    </a:prstClr>
                  </a:outerShdw>
                </a:effectLst>
              </a:rPr>
              <a:t>Category-wise Contribution (Rural vs Urban vs Combined) – May 2023</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0.1270529569630568"/>
          <c:y val="0.17744167093118024"/>
          <c:w val="0.83410319677782208"/>
          <c:h val="0.5670561054900779"/>
        </c:manualLayout>
      </c:layout>
      <c:barChart>
        <c:barDir val="col"/>
        <c:grouping val="clustered"/>
        <c:varyColors val="0"/>
        <c:ser>
          <c:idx val="0"/>
          <c:order val="0"/>
          <c:tx>
            <c:strRef>
              <c:f>'1. Broder_Cat _Contribution'!$B$25</c:f>
              <c:strCache>
                <c:ptCount val="1"/>
                <c:pt idx="0">
                  <c:v>Food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Broder_Cat _Contribution'!$C$23:$E$24</c:f>
              <c:strCache>
                <c:ptCount val="3"/>
                <c:pt idx="0">
                  <c:v>Rural Contribution (%)</c:v>
                </c:pt>
                <c:pt idx="1">
                  <c:v>Urban Contribution (%)</c:v>
                </c:pt>
                <c:pt idx="2">
                  <c:v>Rural + Urban Contribution (%)</c:v>
                </c:pt>
              </c:strCache>
            </c:strRef>
          </c:cat>
          <c:val>
            <c:numRef>
              <c:f>'1. Broder_Cat _Contribution'!$C$25:$E$25</c:f>
              <c:numCache>
                <c:formatCode>0.00%</c:formatCode>
                <c:ptCount val="3"/>
                <c:pt idx="0">
                  <c:v>0.4900521992127333</c:v>
                </c:pt>
                <c:pt idx="1">
                  <c:v>0.50315671529229233</c:v>
                </c:pt>
                <c:pt idx="2">
                  <c:v>0.49563853557923698</c:v>
                </c:pt>
              </c:numCache>
            </c:numRef>
          </c:val>
          <c:extLst>
            <c:ext xmlns:c16="http://schemas.microsoft.com/office/drawing/2014/chart" uri="{C3380CC4-5D6E-409C-BE32-E72D297353CC}">
              <c16:uniqueId val="{00000000-63C8-4AAB-A651-C765E1D5A48F}"/>
            </c:ext>
          </c:extLst>
        </c:ser>
        <c:ser>
          <c:idx val="1"/>
          <c:order val="1"/>
          <c:tx>
            <c:strRef>
              <c:f>'1. Broder_Cat _Contribution'!$B$26</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Broder_Cat _Contribution'!$C$23:$E$24</c:f>
              <c:strCache>
                <c:ptCount val="3"/>
                <c:pt idx="0">
                  <c:v>Rural Contribution (%)</c:v>
                </c:pt>
                <c:pt idx="1">
                  <c:v>Urban Contribution (%)</c:v>
                </c:pt>
                <c:pt idx="2">
                  <c:v>Rural + Urban Contribution (%)</c:v>
                </c:pt>
              </c:strCache>
            </c:strRef>
          </c:cat>
          <c:val>
            <c:numRef>
              <c:f>'1. Broder_Cat _Contribution'!$C$26:$E$26</c:f>
              <c:numCache>
                <c:formatCode>0.00%</c:formatCode>
                <c:ptCount val="3"/>
                <c:pt idx="0">
                  <c:v>0.12191939072394319</c:v>
                </c:pt>
                <c:pt idx="1">
                  <c:v>0.11392186860307267</c:v>
                </c:pt>
                <c:pt idx="2">
                  <c:v>0.11885527672739772</c:v>
                </c:pt>
              </c:numCache>
            </c:numRef>
          </c:val>
          <c:extLst>
            <c:ext xmlns:c16="http://schemas.microsoft.com/office/drawing/2014/chart" uri="{C3380CC4-5D6E-409C-BE32-E72D297353CC}">
              <c16:uniqueId val="{00000001-63C8-4AAB-A651-C765E1D5A48F}"/>
            </c:ext>
          </c:extLst>
        </c:ser>
        <c:ser>
          <c:idx val="2"/>
          <c:order val="2"/>
          <c:tx>
            <c:strRef>
              <c:f>'1. Broder_Cat _Contribution'!$B$27</c:f>
              <c:strCache>
                <c:ptCount val="1"/>
                <c:pt idx="0">
                  <c:v>Essential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Broder_Cat _Contribution'!$C$23:$E$24</c:f>
              <c:strCache>
                <c:ptCount val="3"/>
                <c:pt idx="0">
                  <c:v>Rural Contribution (%)</c:v>
                </c:pt>
                <c:pt idx="1">
                  <c:v>Urban Contribution (%)</c:v>
                </c:pt>
                <c:pt idx="2">
                  <c:v>Rural + Urban Contribution (%)</c:v>
                </c:pt>
              </c:strCache>
            </c:strRef>
          </c:cat>
          <c:val>
            <c:numRef>
              <c:f>'1. Broder_Cat _Contribution'!$C$27:$E$27</c:f>
              <c:numCache>
                <c:formatCode>0.00%</c:formatCode>
                <c:ptCount val="3"/>
                <c:pt idx="0">
                  <c:v>0.11460294369330823</c:v>
                </c:pt>
                <c:pt idx="1">
                  <c:v>0.11215496994117519</c:v>
                </c:pt>
                <c:pt idx="2">
                  <c:v>0.11341955998624956</c:v>
                </c:pt>
              </c:numCache>
            </c:numRef>
          </c:val>
          <c:extLst>
            <c:ext xmlns:c16="http://schemas.microsoft.com/office/drawing/2014/chart" uri="{C3380CC4-5D6E-409C-BE32-E72D297353CC}">
              <c16:uniqueId val="{00000002-63C8-4AAB-A651-C765E1D5A48F}"/>
            </c:ext>
          </c:extLst>
        </c:ser>
        <c:ser>
          <c:idx val="3"/>
          <c:order val="3"/>
          <c:tx>
            <c:strRef>
              <c:f>'1. Broder_Cat _Contribution'!$B$28</c:f>
              <c:strCache>
                <c:ptCount val="1"/>
                <c:pt idx="0">
                  <c:v>Health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Broder_Cat _Contribution'!$C$23:$E$24</c:f>
              <c:strCache>
                <c:ptCount val="3"/>
                <c:pt idx="0">
                  <c:v>Rural Contribution (%)</c:v>
                </c:pt>
                <c:pt idx="1">
                  <c:v>Urban Contribution (%)</c:v>
                </c:pt>
                <c:pt idx="2">
                  <c:v>Rural + Urban Contribution (%)</c:v>
                </c:pt>
              </c:strCache>
            </c:strRef>
          </c:cat>
          <c:val>
            <c:numRef>
              <c:f>'1. Broder_Cat _Contribution'!$C$28:$E$28</c:f>
              <c:numCache>
                <c:formatCode>0.00%</c:formatCode>
                <c:ptCount val="3"/>
                <c:pt idx="0">
                  <c:v>7.9732158137942835E-2</c:v>
                </c:pt>
                <c:pt idx="1">
                  <c:v>7.9251869249499007E-2</c:v>
                </c:pt>
                <c:pt idx="2">
                  <c:v>7.9688037126160183E-2</c:v>
                </c:pt>
              </c:numCache>
            </c:numRef>
          </c:val>
          <c:extLst>
            <c:ext xmlns:c16="http://schemas.microsoft.com/office/drawing/2014/chart" uri="{C3380CC4-5D6E-409C-BE32-E72D297353CC}">
              <c16:uniqueId val="{00000003-63C8-4AAB-A651-C765E1D5A48F}"/>
            </c:ext>
          </c:extLst>
        </c:ser>
        <c:ser>
          <c:idx val="4"/>
          <c:order val="4"/>
          <c:tx>
            <c:strRef>
              <c:f>'1. Broder_Cat _Contribution'!$B$29</c:f>
              <c:strCache>
                <c:ptCount val="1"/>
                <c:pt idx="0">
                  <c:v>Energy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Broder_Cat _Contribution'!$C$23:$E$24</c:f>
              <c:strCache>
                <c:ptCount val="3"/>
                <c:pt idx="0">
                  <c:v>Rural Contribution (%)</c:v>
                </c:pt>
                <c:pt idx="1">
                  <c:v>Urban Contribution (%)</c:v>
                </c:pt>
                <c:pt idx="2">
                  <c:v>Rural + Urban Contribution (%)</c:v>
                </c:pt>
              </c:strCache>
            </c:strRef>
          </c:cat>
          <c:val>
            <c:numRef>
              <c:f>'1. Broder_Cat _Contribution'!$C$29:$E$29</c:f>
              <c:numCache>
                <c:formatCode>0.00%</c:formatCode>
                <c:ptCount val="3"/>
                <c:pt idx="0">
                  <c:v>7.5346568543556383E-2</c:v>
                </c:pt>
                <c:pt idx="1">
                  <c:v>7.4080458531750298E-2</c:v>
                </c:pt>
                <c:pt idx="2">
                  <c:v>7.4682021313166036E-2</c:v>
                </c:pt>
              </c:numCache>
            </c:numRef>
          </c:val>
          <c:extLst>
            <c:ext xmlns:c16="http://schemas.microsoft.com/office/drawing/2014/chart" uri="{C3380CC4-5D6E-409C-BE32-E72D297353CC}">
              <c16:uniqueId val="{00000004-63C8-4AAB-A651-C765E1D5A48F}"/>
            </c:ext>
          </c:extLst>
        </c:ser>
        <c:ser>
          <c:idx val="5"/>
          <c:order val="5"/>
          <c:tx>
            <c:strRef>
              <c:f>'1. Broder_Cat _Contribution'!$B$30</c:f>
              <c:strCache>
                <c:ptCount val="1"/>
                <c:pt idx="0">
                  <c:v>Luxury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Broder_Cat _Contribution'!$C$23:$E$24</c:f>
              <c:strCache>
                <c:ptCount val="3"/>
                <c:pt idx="0">
                  <c:v>Rural Contribution (%)</c:v>
                </c:pt>
                <c:pt idx="1">
                  <c:v>Urban Contribution (%)</c:v>
                </c:pt>
                <c:pt idx="2">
                  <c:v>Rural + Urban Contribution (%)</c:v>
                </c:pt>
              </c:strCache>
            </c:strRef>
          </c:cat>
          <c:val>
            <c:numRef>
              <c:f>'1. Broder_Cat _Contribution'!$C$30:$E$30</c:f>
              <c:numCache>
                <c:formatCode>0.00%</c:formatCode>
                <c:ptCount val="3"/>
                <c:pt idx="0">
                  <c:v>0.11834673968851617</c:v>
                </c:pt>
                <c:pt idx="1">
                  <c:v>0.11743411838221034</c:v>
                </c:pt>
                <c:pt idx="2">
                  <c:v>0.1177165692677896</c:v>
                </c:pt>
              </c:numCache>
            </c:numRef>
          </c:val>
          <c:extLst>
            <c:ext xmlns:c16="http://schemas.microsoft.com/office/drawing/2014/chart" uri="{C3380CC4-5D6E-409C-BE32-E72D297353CC}">
              <c16:uniqueId val="{00000005-63C8-4AAB-A651-C765E1D5A48F}"/>
            </c:ext>
          </c:extLst>
        </c:ser>
        <c:dLbls>
          <c:showLegendKey val="0"/>
          <c:showVal val="1"/>
          <c:showCatName val="0"/>
          <c:showSerName val="0"/>
          <c:showPercent val="0"/>
          <c:showBubbleSize val="0"/>
        </c:dLbls>
        <c:gapWidth val="100"/>
        <c:overlap val="-24"/>
        <c:axId val="1642314368"/>
        <c:axId val="1642313888"/>
      </c:barChart>
      <c:catAx>
        <c:axId val="164231436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solidFill>
                      <a:schemeClr val="tx1">
                        <a:lumMod val="95000"/>
                        <a:lumOff val="5000"/>
                      </a:schemeClr>
                    </a:solidFill>
                  </a:rPr>
                  <a:t>Sectors </a:t>
                </a:r>
              </a:p>
            </c:rich>
          </c:tx>
          <c:layout>
            <c:manualLayout>
              <c:xMode val="edge"/>
              <c:yMode val="edge"/>
              <c:x val="0.49979661916538354"/>
              <c:y val="0.8310503842278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42313888"/>
        <c:crosses val="autoZero"/>
        <c:auto val="1"/>
        <c:lblAlgn val="ctr"/>
        <c:lblOffset val="100"/>
        <c:noMultiLvlLbl val="0"/>
      </c:catAx>
      <c:valAx>
        <c:axId val="1642313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solidFill>
                      <a:schemeClr val="tx1">
                        <a:lumMod val="95000"/>
                        <a:lumOff val="5000"/>
                      </a:schemeClr>
                    </a:solidFill>
                  </a:rPr>
                  <a:t>Contribution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42314368"/>
        <c:crosses val="autoZero"/>
        <c:crossBetween val="between"/>
      </c:valAx>
      <c:spPr>
        <a:noFill/>
        <a:ln>
          <a:noFill/>
        </a:ln>
        <a:effectLst/>
      </c:spPr>
    </c:plotArea>
    <c:legend>
      <c:legendPos val="b"/>
      <c:layout>
        <c:manualLayout>
          <c:xMode val="edge"/>
          <c:yMode val="edge"/>
          <c:x val="0.25270469057058731"/>
          <c:y val="0.89644281792755098"/>
          <c:w val="0.49459046634226395"/>
          <c:h val="8.7089346866637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solidFill>
                  <a:schemeClr val="tx1">
                    <a:lumMod val="95000"/>
                    <a:lumOff val="5000"/>
                  </a:schemeClr>
                </a:solidFill>
              </a:rPr>
              <a:t>Calcuated YOY increment growth by Urban+Rural </a:t>
            </a:r>
          </a:p>
        </c:rich>
      </c:tx>
      <c:layout>
        <c:manualLayout>
          <c:xMode val="edge"/>
          <c:yMode val="edge"/>
          <c:x val="0.12496018568013938"/>
          <c:y val="0"/>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872275661887102"/>
          <c:y val="0.27300686344450109"/>
          <c:w val="0.811116252761095"/>
          <c:h val="0.56042018357064038"/>
        </c:manualLayout>
      </c:layout>
      <c:lineChart>
        <c:grouping val="standard"/>
        <c:varyColors val="0"/>
        <c:ser>
          <c:idx val="0"/>
          <c:order val="0"/>
          <c:tx>
            <c:strRef>
              <c:f>'2. Inflation &amp; Deflation Rate'!$F$5</c:f>
              <c:strCache>
                <c:ptCount val="1"/>
                <c:pt idx="0">
                  <c:v>Y-O-Y %</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1"/>
                </a:solidFill>
                <a:prstDash val="sysDash"/>
              </a:ln>
              <a:effectLst/>
            </c:spPr>
            <c:trendlineType val="linear"/>
            <c:dispRSqr val="0"/>
            <c:dispEq val="0"/>
          </c:trendline>
          <c:cat>
            <c:numRef>
              <c:f>'2. Inflation &amp; Deflation Rate'!$C$6:$C$11</c:f>
              <c:numCache>
                <c:formatCode>General</c:formatCode>
                <c:ptCount val="6"/>
                <c:pt idx="0">
                  <c:v>2017</c:v>
                </c:pt>
                <c:pt idx="1">
                  <c:v>2018</c:v>
                </c:pt>
                <c:pt idx="2">
                  <c:v>2019</c:v>
                </c:pt>
                <c:pt idx="3">
                  <c:v>2020</c:v>
                </c:pt>
                <c:pt idx="4">
                  <c:v>2021</c:v>
                </c:pt>
                <c:pt idx="5">
                  <c:v>2022</c:v>
                </c:pt>
              </c:numCache>
            </c:numRef>
          </c:cat>
          <c:val>
            <c:numRef>
              <c:f>'2. Inflation &amp; Deflation Rate'!$F$6:$F$11</c:f>
              <c:numCache>
                <c:formatCode>0.0%</c:formatCode>
                <c:ptCount val="6"/>
                <c:pt idx="0">
                  <c:v>5.295471987720627E-2</c:v>
                </c:pt>
                <c:pt idx="1">
                  <c:v>2.3374726077428697E-2</c:v>
                </c:pt>
                <c:pt idx="2">
                  <c:v>7.7363896848137617E-2</c:v>
                </c:pt>
                <c:pt idx="3">
                  <c:v>5.7922769640479481E-2</c:v>
                </c:pt>
                <c:pt idx="4">
                  <c:v>5.657978385251098E-2</c:v>
                </c:pt>
                <c:pt idx="5">
                  <c:v>6.0350030175015092E-2</c:v>
                </c:pt>
              </c:numCache>
            </c:numRef>
          </c:val>
          <c:smooth val="0"/>
          <c:extLst>
            <c:ext xmlns:c16="http://schemas.microsoft.com/office/drawing/2014/chart" uri="{C3380CC4-5D6E-409C-BE32-E72D297353CC}">
              <c16:uniqueId val="{00000000-F178-4ABB-8C3E-FDFF96D7675E}"/>
            </c:ext>
          </c:extLst>
        </c:ser>
        <c:dLbls>
          <c:dLblPos val="t"/>
          <c:showLegendKey val="0"/>
          <c:showVal val="1"/>
          <c:showCatName val="0"/>
          <c:showSerName val="0"/>
          <c:showPercent val="0"/>
          <c:showBubbleSize val="0"/>
        </c:dLbls>
        <c:marker val="1"/>
        <c:smooth val="0"/>
        <c:axId val="623846224"/>
        <c:axId val="623847536"/>
      </c:lineChart>
      <c:catAx>
        <c:axId val="623846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Year</a:t>
                </a:r>
              </a:p>
            </c:rich>
          </c:tx>
          <c:layout>
            <c:manualLayout>
              <c:xMode val="edge"/>
              <c:yMode val="edge"/>
              <c:x val="0.48785381055116073"/>
              <c:y val="0.90381840030195848"/>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23847536"/>
        <c:crosses val="autoZero"/>
        <c:auto val="1"/>
        <c:lblAlgn val="ctr"/>
        <c:lblOffset val="100"/>
        <c:noMultiLvlLbl val="0"/>
      </c:catAx>
      <c:valAx>
        <c:axId val="62384753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Inflation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846224"/>
        <c:crosses val="autoZero"/>
        <c:crossBetween val="between"/>
      </c:valAx>
      <c:spPr>
        <a:noFill/>
        <a:ln>
          <a:noFill/>
        </a:ln>
        <a:effectLst/>
      </c:spPr>
    </c:plotArea>
    <c:legend>
      <c:legendPos val="t"/>
      <c:layout>
        <c:manualLayout>
          <c:xMode val="edge"/>
          <c:yMode val="edge"/>
          <c:x val="0.18563443945592173"/>
          <c:y val="0.18400825912777805"/>
          <c:w val="0.65034787086012402"/>
          <c:h val="0.106002474053842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b="1">
                <a:solidFill>
                  <a:schemeClr val="tx1"/>
                </a:solidFill>
              </a:rPr>
              <a:t>Broader categories wise Y-O-Y inflation</a:t>
            </a:r>
            <a:r>
              <a:rPr lang="en-US" sz="1200" b="1" i="0" u="none" strike="noStrike" baseline="0">
                <a:solidFill>
                  <a:schemeClr val="tx1"/>
                </a:solidFill>
                <a:effectLst/>
              </a:rPr>
              <a:t>- </a:t>
            </a:r>
            <a:r>
              <a:rPr lang="en-US" sz="1200" b="1" baseline="0">
                <a:solidFill>
                  <a:schemeClr val="tx1"/>
                </a:solidFill>
              </a:rPr>
              <a:t>2019</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184715628243495"/>
          <c:y val="0.16994916260924353"/>
          <c:w val="0.66973652603785061"/>
          <c:h val="0.48007349396937843"/>
        </c:manualLayout>
      </c:layout>
      <c:barChart>
        <c:barDir val="bar"/>
        <c:grouping val="clustered"/>
        <c:varyColors val="0"/>
        <c:ser>
          <c:idx val="0"/>
          <c:order val="0"/>
          <c:tx>
            <c:strRef>
              <c:f>'2. Inflation &amp; Deflation Rate'!$C$20</c:f>
              <c:strCache>
                <c:ptCount val="1"/>
                <c:pt idx="0">
                  <c:v>Inflation 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rgbClr val="FF33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8CAD-475F-AB16-02080FDD1C47}"/>
              </c:ext>
            </c:extLst>
          </c:dPt>
          <c:dPt>
            <c:idx val="2"/>
            <c:invertIfNegative val="0"/>
            <c:bubble3D val="0"/>
            <c:spPr>
              <a:solidFill>
                <a:srgbClr val="9900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8CAD-475F-AB16-02080FDD1C47}"/>
              </c:ext>
            </c:extLst>
          </c:dPt>
          <c:dPt>
            <c:idx val="3"/>
            <c:invertIfNegative val="0"/>
            <c:bubble3D val="0"/>
            <c:spPr>
              <a:solidFill>
                <a:srgbClr val="F7860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8CAD-475F-AB16-02080FDD1C47}"/>
              </c:ext>
            </c:extLst>
          </c:dPt>
          <c:dPt>
            <c:idx val="4"/>
            <c:invertIfNegative val="0"/>
            <c:bubble3D val="0"/>
            <c:spPr>
              <a:solidFill>
                <a:srgbClr val="0000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8CAD-475F-AB16-02080FDD1C47}"/>
              </c:ext>
            </c:extLst>
          </c:dPt>
          <c:dPt>
            <c:idx val="5"/>
            <c:invertIfNegative val="0"/>
            <c:bubble3D val="0"/>
            <c:spPr>
              <a:solidFill>
                <a:srgbClr val="00CC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8CAD-475F-AB16-02080FDD1C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Inflation &amp; Deflation Rate'!$D$17:$I$17</c:f>
              <c:strCache>
                <c:ptCount val="6"/>
                <c:pt idx="0">
                  <c:v>Food</c:v>
                </c:pt>
                <c:pt idx="1">
                  <c:v>Clothing</c:v>
                </c:pt>
                <c:pt idx="2">
                  <c:v>Essential</c:v>
                </c:pt>
                <c:pt idx="3">
                  <c:v>Health</c:v>
                </c:pt>
                <c:pt idx="4">
                  <c:v>Energy</c:v>
                </c:pt>
                <c:pt idx="5">
                  <c:v>Lux</c:v>
                </c:pt>
              </c:strCache>
            </c:strRef>
          </c:cat>
          <c:val>
            <c:numRef>
              <c:f>'2. Inflation &amp; Deflation Rate'!$D$20:$I$20</c:f>
              <c:numCache>
                <c:formatCode>0.0%</c:formatCode>
                <c:ptCount val="6"/>
                <c:pt idx="0">
                  <c:v>0.10990076422949714</c:v>
                </c:pt>
                <c:pt idx="1">
                  <c:v>1.7551963048498896E-2</c:v>
                </c:pt>
                <c:pt idx="2">
                  <c:v>2.8992072480181357E-2</c:v>
                </c:pt>
                <c:pt idx="3">
                  <c:v>4.641957538682992E-2</c:v>
                </c:pt>
                <c:pt idx="4">
                  <c:v>4.0715372907153685E-2</c:v>
                </c:pt>
                <c:pt idx="5">
                  <c:v>3.7774725274725411E-2</c:v>
                </c:pt>
              </c:numCache>
            </c:numRef>
          </c:val>
          <c:extLst>
            <c:ext xmlns:c16="http://schemas.microsoft.com/office/drawing/2014/chart" uri="{C3380CC4-5D6E-409C-BE32-E72D297353CC}">
              <c16:uniqueId val="{00000000-8CAD-475F-AB16-02080FDD1C47}"/>
            </c:ext>
          </c:extLst>
        </c:ser>
        <c:dLbls>
          <c:dLblPos val="outEnd"/>
          <c:showLegendKey val="0"/>
          <c:showVal val="1"/>
          <c:showCatName val="0"/>
          <c:showSerName val="0"/>
          <c:showPercent val="0"/>
          <c:showBubbleSize val="0"/>
        </c:dLbls>
        <c:gapWidth val="115"/>
        <c:overlap val="-20"/>
        <c:axId val="623857704"/>
        <c:axId val="623862624"/>
      </c:barChart>
      <c:catAx>
        <c:axId val="62385770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solidFill>
                      <a:schemeClr val="tx1"/>
                    </a:solidFill>
                  </a:rPr>
                  <a:t>Category</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862624"/>
        <c:crosses val="autoZero"/>
        <c:auto val="1"/>
        <c:lblAlgn val="ctr"/>
        <c:lblOffset val="100"/>
        <c:noMultiLvlLbl val="0"/>
      </c:catAx>
      <c:valAx>
        <c:axId val="6238626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solidFill>
                      <a:schemeClr val="tx1"/>
                    </a:solidFill>
                  </a:rPr>
                  <a:t>Inflation</a:t>
                </a:r>
                <a:r>
                  <a:rPr lang="en-US" b="1" baseline="0">
                    <a:solidFill>
                      <a:schemeClr val="tx1"/>
                    </a:solidFill>
                  </a:rPr>
                  <a:t> Rate%</a:t>
                </a:r>
                <a:endParaRPr lang="en-US" b="1">
                  <a:solidFill>
                    <a:schemeClr val="tx1"/>
                  </a:solidFill>
                </a:endParaRPr>
              </a:p>
            </c:rich>
          </c:tx>
          <c:layout>
            <c:manualLayout>
              <c:xMode val="edge"/>
              <c:yMode val="edge"/>
              <c:x val="0.40294936408418858"/>
              <c:y val="0.748600437244887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857704"/>
        <c:crosses val="autoZero"/>
        <c:crossBetween val="between"/>
      </c:valAx>
      <c:spPr>
        <a:noFill/>
        <a:ln>
          <a:noFill/>
        </a:ln>
        <a:effectLst/>
      </c:spPr>
    </c:plotArea>
    <c:legend>
      <c:legendPos val="b"/>
      <c:layout>
        <c:manualLayout>
          <c:xMode val="edge"/>
          <c:yMode val="edge"/>
          <c:x val="6.6321430535209988E-2"/>
          <c:y val="0.83494580276309249"/>
          <c:w val="0.86735685695070863"/>
          <c:h val="8.472392596806475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Absolute Change in Food Subcategories (Jun 2022 → May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6927711262910087E-2"/>
          <c:y val="0.18236260998877415"/>
          <c:w val="0.89005691143126953"/>
          <c:h val="0.47831903880422516"/>
        </c:manualLayout>
      </c:layout>
      <c:barChart>
        <c:barDir val="col"/>
        <c:grouping val="clustered"/>
        <c:varyColors val="0"/>
        <c:ser>
          <c:idx val="2"/>
          <c:order val="0"/>
          <c:tx>
            <c:strRef>
              <c:f>'3.MoM &amp; AbsChange'!$A$28</c:f>
              <c:strCache>
                <c:ptCount val="1"/>
                <c:pt idx="0">
                  <c:v>Spices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AbsChange'!$D$28</c:f>
              <c:numCache>
                <c:formatCode>0.0%</c:formatCode>
                <c:ptCount val="1"/>
                <c:pt idx="0">
                  <c:v>0.16336014298480789</c:v>
                </c:pt>
              </c:numCache>
            </c:numRef>
          </c:val>
          <c:extLst>
            <c:ext xmlns:c16="http://schemas.microsoft.com/office/drawing/2014/chart" uri="{C3380CC4-5D6E-409C-BE32-E72D297353CC}">
              <c16:uniqueId val="{00000002-827C-42D8-A611-09461D758A53}"/>
            </c:ext>
          </c:extLst>
        </c:ser>
        <c:ser>
          <c:idx val="0"/>
          <c:order val="1"/>
          <c:tx>
            <c:strRef>
              <c:f>'3.MoM &amp; AbsChange'!$A$29</c:f>
              <c:strCache>
                <c:ptCount val="1"/>
                <c:pt idx="0">
                  <c:v> Cereals and products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AbsChange'!$D$29</c:f>
              <c:numCache>
                <c:formatCode>0.0%</c:formatCode>
                <c:ptCount val="1"/>
                <c:pt idx="0">
                  <c:v>0.11859318035599384</c:v>
                </c:pt>
              </c:numCache>
            </c:numRef>
          </c:val>
          <c:extLst>
            <c:ext xmlns:c16="http://schemas.microsoft.com/office/drawing/2014/chart" uri="{C3380CC4-5D6E-409C-BE32-E72D297353CC}">
              <c16:uniqueId val="{00000000-D205-4A99-A5FD-F7C21FC3B7AF}"/>
            </c:ext>
          </c:extLst>
        </c:ser>
        <c:ser>
          <c:idx val="1"/>
          <c:order val="2"/>
          <c:tx>
            <c:strRef>
              <c:f>'3.MoM &amp; AbsChange'!$A$30</c:f>
              <c:strCache>
                <c:ptCount val="1"/>
                <c:pt idx="0">
                  <c:v>Milk and products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AbsChange'!$D$30</c:f>
              <c:numCache>
                <c:formatCode>0.0%</c:formatCode>
                <c:ptCount val="1"/>
                <c:pt idx="0">
                  <c:v>8.2194533762057834E-2</c:v>
                </c:pt>
              </c:numCache>
            </c:numRef>
          </c:val>
          <c:extLst>
            <c:ext xmlns:c16="http://schemas.microsoft.com/office/drawing/2014/chart" uri="{C3380CC4-5D6E-409C-BE32-E72D297353CC}">
              <c16:uniqueId val="{00000001-D205-4A99-A5FD-F7C21FC3B7AF}"/>
            </c:ext>
          </c:extLst>
        </c:ser>
        <c:ser>
          <c:idx val="3"/>
          <c:order val="3"/>
          <c:tx>
            <c:strRef>
              <c:f>'3.MoM &amp; AbsChange'!$A$31</c:f>
              <c:strCache>
                <c:ptCount val="1"/>
                <c:pt idx="0">
                  <c:v>Pulses and products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AbsChange'!$D$31</c:f>
              <c:numCache>
                <c:formatCode>0.0%</c:formatCode>
                <c:ptCount val="1"/>
                <c:pt idx="0">
                  <c:v>7.0862944162436506E-2</c:v>
                </c:pt>
              </c:numCache>
            </c:numRef>
          </c:val>
          <c:extLst>
            <c:ext xmlns:c16="http://schemas.microsoft.com/office/drawing/2014/chart" uri="{C3380CC4-5D6E-409C-BE32-E72D297353CC}">
              <c16:uniqueId val="{00000002-D205-4A99-A5FD-F7C21FC3B7AF}"/>
            </c:ext>
          </c:extLst>
        </c:ser>
        <c:ser>
          <c:idx val="4"/>
          <c:order val="4"/>
          <c:tx>
            <c:strRef>
              <c:f>'3.MoM &amp; AbsChange'!$A$32</c:f>
              <c:strCache>
                <c:ptCount val="1"/>
                <c:pt idx="0">
                  <c:v>Prepared meals, snacks, sweets etc.</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AbsChange'!$D$32</c:f>
              <c:numCache>
                <c:formatCode>0.0%</c:formatCode>
                <c:ptCount val="1"/>
                <c:pt idx="0">
                  <c:v>5.5968121717080301E-2</c:v>
                </c:pt>
              </c:numCache>
            </c:numRef>
          </c:val>
          <c:extLst>
            <c:ext xmlns:c16="http://schemas.microsoft.com/office/drawing/2014/chart" uri="{C3380CC4-5D6E-409C-BE32-E72D297353CC}">
              <c16:uniqueId val="{00000003-D205-4A99-A5FD-F7C21FC3B7AF}"/>
            </c:ext>
          </c:extLst>
        </c:ser>
        <c:ser>
          <c:idx val="5"/>
          <c:order val="5"/>
          <c:tx>
            <c:strRef>
              <c:f>'3.MoM &amp; AbsChange'!$A$33</c:f>
              <c:strCache>
                <c:ptCount val="1"/>
                <c:pt idx="0">
                  <c:v>Non-alcoholic beverages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AbsChange'!$D$33</c:f>
              <c:numCache>
                <c:formatCode>0.0%</c:formatCode>
                <c:ptCount val="1"/>
                <c:pt idx="0">
                  <c:v>3.3519553072625843E-2</c:v>
                </c:pt>
              </c:numCache>
            </c:numRef>
          </c:val>
          <c:extLst>
            <c:ext xmlns:c16="http://schemas.microsoft.com/office/drawing/2014/chart" uri="{C3380CC4-5D6E-409C-BE32-E72D297353CC}">
              <c16:uniqueId val="{00000004-D205-4A99-A5FD-F7C21FC3B7AF}"/>
            </c:ext>
          </c:extLst>
        </c:ser>
        <c:ser>
          <c:idx val="6"/>
          <c:order val="6"/>
          <c:tx>
            <c:strRef>
              <c:f>'3.MoM &amp; AbsChange'!$A$34</c:f>
              <c:strCache>
                <c:ptCount val="1"/>
                <c:pt idx="0">
                  <c:v>Sugar and Confectionery</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AbsChange'!$D$34</c:f>
              <c:numCache>
                <c:formatCode>0.0%</c:formatCode>
                <c:ptCount val="1"/>
                <c:pt idx="0">
                  <c:v>2.3307436182020073E-2</c:v>
                </c:pt>
              </c:numCache>
            </c:numRef>
          </c:val>
          <c:extLst>
            <c:ext xmlns:c16="http://schemas.microsoft.com/office/drawing/2014/chart" uri="{C3380CC4-5D6E-409C-BE32-E72D297353CC}">
              <c16:uniqueId val="{00000005-D205-4A99-A5FD-F7C21FC3B7AF}"/>
            </c:ext>
          </c:extLst>
        </c:ser>
        <c:ser>
          <c:idx val="7"/>
          <c:order val="7"/>
          <c:tx>
            <c:strRef>
              <c:f>'3.MoM &amp; AbsChange'!$A$35</c:f>
              <c:strCache>
                <c:ptCount val="1"/>
                <c:pt idx="0">
                  <c:v>Egg</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AbsChange'!$D$35</c:f>
              <c:numCache>
                <c:formatCode>0.0%</c:formatCode>
                <c:ptCount val="1"/>
                <c:pt idx="0">
                  <c:v>1.500389711613387E-2</c:v>
                </c:pt>
              </c:numCache>
            </c:numRef>
          </c:val>
          <c:extLst>
            <c:ext xmlns:c16="http://schemas.microsoft.com/office/drawing/2014/chart" uri="{C3380CC4-5D6E-409C-BE32-E72D297353CC}">
              <c16:uniqueId val="{00000006-D205-4A99-A5FD-F7C21FC3B7AF}"/>
            </c:ext>
          </c:extLst>
        </c:ser>
        <c:ser>
          <c:idx val="8"/>
          <c:order val="8"/>
          <c:tx>
            <c:strRef>
              <c:f>'3.MoM &amp; AbsChange'!$A$36</c:f>
              <c:strCache>
                <c:ptCount val="1"/>
                <c:pt idx="0">
                  <c:v> Fruits</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AbsChange'!$D$36</c:f>
              <c:numCache>
                <c:formatCode>0.0%</c:formatCode>
                <c:ptCount val="1"/>
                <c:pt idx="0">
                  <c:v>1.4521193092621844E-2</c:v>
                </c:pt>
              </c:numCache>
            </c:numRef>
          </c:val>
          <c:extLst>
            <c:ext xmlns:c16="http://schemas.microsoft.com/office/drawing/2014/chart" uri="{C3380CC4-5D6E-409C-BE32-E72D297353CC}">
              <c16:uniqueId val="{00000007-D205-4A99-A5FD-F7C21FC3B7AF}"/>
            </c:ext>
          </c:extLst>
        </c:ser>
        <c:ser>
          <c:idx val="9"/>
          <c:order val="9"/>
          <c:tx>
            <c:strRef>
              <c:f>'3.MoM &amp; AbsChange'!$A$37</c:f>
              <c:strCache>
                <c:ptCount val="1"/>
                <c:pt idx="0">
                  <c:v>Meat and fish.</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AbsChange'!$D$37</c:f>
              <c:numCache>
                <c:formatCode>0.0%</c:formatCode>
                <c:ptCount val="1"/>
                <c:pt idx="0">
                  <c:v>-2.2424242424242312E-2</c:v>
                </c:pt>
              </c:numCache>
            </c:numRef>
          </c:val>
          <c:extLst>
            <c:ext xmlns:c16="http://schemas.microsoft.com/office/drawing/2014/chart" uri="{C3380CC4-5D6E-409C-BE32-E72D297353CC}">
              <c16:uniqueId val="{00000008-D205-4A99-A5FD-F7C21FC3B7AF}"/>
            </c:ext>
          </c:extLst>
        </c:ser>
        <c:ser>
          <c:idx val="10"/>
          <c:order val="10"/>
          <c:tx>
            <c:strRef>
              <c:f>'3.MoM &amp; AbsChange'!$A$38</c:f>
              <c:strCache>
                <c:ptCount val="1"/>
                <c:pt idx="0">
                  <c:v> Vegetables</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AbsChange'!$D$38</c:f>
              <c:numCache>
                <c:formatCode>0.0%</c:formatCode>
                <c:ptCount val="1"/>
                <c:pt idx="0">
                  <c:v>-0.11833897700944569</c:v>
                </c:pt>
              </c:numCache>
            </c:numRef>
          </c:val>
          <c:extLst>
            <c:ext xmlns:c16="http://schemas.microsoft.com/office/drawing/2014/chart" uri="{C3380CC4-5D6E-409C-BE32-E72D297353CC}">
              <c16:uniqueId val="{00000009-D205-4A99-A5FD-F7C21FC3B7AF}"/>
            </c:ext>
          </c:extLst>
        </c:ser>
        <c:ser>
          <c:idx val="11"/>
          <c:order val="11"/>
          <c:tx>
            <c:strRef>
              <c:f>'3.MoM &amp; AbsChange'!$A$39</c:f>
              <c:strCache>
                <c:ptCount val="1"/>
                <c:pt idx="0">
                  <c:v> Oils and fats</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'3.MoM &amp; AbsChange'!$D$27</c:f>
              <c:strCache>
                <c:ptCount val="1"/>
                <c:pt idx="0">
                  <c:v>Absolute Change</c:v>
                </c:pt>
              </c:strCache>
            </c:strRef>
          </c:cat>
          <c:val>
            <c:numRef>
              <c:f>'3.MoM &amp; AbsChange'!$D$39</c:f>
              <c:numCache>
                <c:formatCode>0.0%</c:formatCode>
                <c:ptCount val="1"/>
                <c:pt idx="0">
                  <c:v>-0.1504350736278447</c:v>
                </c:pt>
              </c:numCache>
            </c:numRef>
          </c:val>
          <c:extLst>
            <c:ext xmlns:c16="http://schemas.microsoft.com/office/drawing/2014/chart" uri="{C3380CC4-5D6E-409C-BE32-E72D297353CC}">
              <c16:uniqueId val="{0000000A-D205-4A99-A5FD-F7C21FC3B7AF}"/>
            </c:ext>
          </c:extLst>
        </c:ser>
        <c:dLbls>
          <c:dLblPos val="outEnd"/>
          <c:showLegendKey val="0"/>
          <c:showVal val="1"/>
          <c:showCatName val="0"/>
          <c:showSerName val="0"/>
          <c:showPercent val="0"/>
          <c:showBubbleSize val="0"/>
        </c:dLbls>
        <c:gapWidth val="219"/>
        <c:overlap val="-27"/>
        <c:axId val="1758416175"/>
        <c:axId val="1758417615"/>
      </c:barChart>
      <c:catAx>
        <c:axId val="175841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417615"/>
        <c:crosses val="autoZero"/>
        <c:auto val="1"/>
        <c:lblAlgn val="ctr"/>
        <c:lblOffset val="100"/>
        <c:noMultiLvlLbl val="0"/>
      </c:catAx>
      <c:valAx>
        <c:axId val="1758417615"/>
        <c:scaling>
          <c:orientation val="minMax"/>
        </c:scaling>
        <c:delete val="0"/>
        <c:axPos val="l"/>
        <c:majorGridlines>
          <c:spPr>
            <a:ln w="9525" cap="flat" cmpd="sng" algn="ctr">
              <a:solidFill>
                <a:schemeClr val="tx1">
                  <a:lumMod val="15000"/>
                  <a:lumOff val="85000"/>
                </a:schemeClr>
              </a:solidFill>
              <a:round/>
            </a:ln>
            <a:effectLst>
              <a:softEdge rad="0"/>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416175"/>
        <c:crosses val="autoZero"/>
        <c:crossBetween val="between"/>
      </c:valAx>
      <c:spPr>
        <a:noFill/>
        <a:ln>
          <a:noFill/>
        </a:ln>
        <a:effectLst/>
      </c:spPr>
    </c:plotArea>
    <c:legend>
      <c:legendPos val="b"/>
      <c:layout>
        <c:manualLayout>
          <c:xMode val="edge"/>
          <c:yMode val="edge"/>
          <c:x val="3.654172097321811E-2"/>
          <c:y val="0.73473030506691062"/>
          <c:w val="0.94154164162799348"/>
          <c:h val="0.210637264294526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Food Inflation Rate (MoM) %</a:t>
            </a:r>
            <a:r>
              <a:rPr lang="en-US" b="1" baseline="0">
                <a:solidFill>
                  <a:schemeClr val="tx1">
                    <a:lumMod val="95000"/>
                    <a:lumOff val="5000"/>
                  </a:schemeClr>
                </a:solidFill>
              </a:rPr>
              <a:t> -</a:t>
            </a:r>
            <a:r>
              <a:rPr lang="en-US" b="1">
                <a:solidFill>
                  <a:schemeClr val="tx1">
                    <a:lumMod val="95000"/>
                    <a:lumOff val="5000"/>
                  </a:schemeClr>
                </a:solidFill>
              </a:rPr>
              <a:t>Jun 2022 – May 2023</a:t>
            </a:r>
          </a:p>
        </c:rich>
      </c:tx>
      <c:layout>
        <c:manualLayout>
          <c:xMode val="edge"/>
          <c:yMode val="edge"/>
          <c:x val="0.22578009219253689"/>
          <c:y val="1.81932628771771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194892030072943"/>
          <c:y val="0.18124517818045852"/>
          <c:w val="0.82703064772622803"/>
          <c:h val="0.64630406013460717"/>
        </c:manualLayout>
      </c:layout>
      <c:lineChart>
        <c:grouping val="standard"/>
        <c:varyColors val="0"/>
        <c:ser>
          <c:idx val="0"/>
          <c:order val="0"/>
          <c:tx>
            <c:strRef>
              <c:f>'3.MoM &amp; AbsChange'!$C$5</c:f>
              <c:strCache>
                <c:ptCount val="1"/>
                <c:pt idx="0">
                  <c:v>Food Inflation Rate (MoM)%</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dLbl>
              <c:idx val="6"/>
              <c:layout>
                <c:manualLayout>
                  <c:x val="-4.079112659167548E-3"/>
                  <c:y val="-6.344230482161516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4A-4467-92BA-E30D7E1894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cat>
            <c:strRef>
              <c:f>'3.MoM &amp; AbsChange'!$A$6:$A$18</c:f>
              <c:strCache>
                <c:ptCount val="12"/>
                <c:pt idx="0">
                  <c:v>2022 June</c:v>
                </c:pt>
                <c:pt idx="1">
                  <c:v>2022 July</c:v>
                </c:pt>
                <c:pt idx="2">
                  <c:v>2022 August</c:v>
                </c:pt>
                <c:pt idx="3">
                  <c:v>2022 September</c:v>
                </c:pt>
                <c:pt idx="4">
                  <c:v>2022 October</c:v>
                </c:pt>
                <c:pt idx="5">
                  <c:v>2022 November</c:v>
                </c:pt>
                <c:pt idx="6">
                  <c:v>2022 December</c:v>
                </c:pt>
                <c:pt idx="7">
                  <c:v>2023 January</c:v>
                </c:pt>
                <c:pt idx="8">
                  <c:v>2023 February</c:v>
                </c:pt>
                <c:pt idx="9">
                  <c:v>2023 March</c:v>
                </c:pt>
                <c:pt idx="10">
                  <c:v>2023 April</c:v>
                </c:pt>
                <c:pt idx="11">
                  <c:v>2023 May</c:v>
                </c:pt>
              </c:strCache>
            </c:strRef>
          </c:cat>
          <c:val>
            <c:numRef>
              <c:f>'3.MoM &amp; AbsChange'!$C$6:$C$18</c:f>
              <c:numCache>
                <c:formatCode>0.00%</c:formatCode>
                <c:ptCount val="12"/>
                <c:pt idx="0">
                  <c:v>9.5858895705520919E-3</c:v>
                </c:pt>
                <c:pt idx="1">
                  <c:v>5.6969236612226164E-4</c:v>
                </c:pt>
                <c:pt idx="2">
                  <c:v>7.0222053520593011E-3</c:v>
                </c:pt>
                <c:pt idx="3">
                  <c:v>8.4809649453448915E-3</c:v>
                </c:pt>
                <c:pt idx="4">
                  <c:v>9.7178097551860309E-3</c:v>
                </c:pt>
                <c:pt idx="5">
                  <c:v>-7.5883768276883623E-3</c:v>
                </c:pt>
                <c:pt idx="6">
                  <c:v>-1.3614323013801E-2</c:v>
                </c:pt>
                <c:pt idx="7">
                  <c:v>4.3486481376444038E-3</c:v>
                </c:pt>
                <c:pt idx="8">
                  <c:v>2.4472891566263665E-3</c:v>
                </c:pt>
                <c:pt idx="9">
                  <c:v>1.8779342723003627E-4</c:v>
                </c:pt>
                <c:pt idx="10">
                  <c:v>5.4449868569282868E-3</c:v>
                </c:pt>
                <c:pt idx="11">
                  <c:v>6.5359477124182479E-3</c:v>
                </c:pt>
              </c:numCache>
            </c:numRef>
          </c:val>
          <c:smooth val="0"/>
          <c:extLst>
            <c:ext xmlns:c16="http://schemas.microsoft.com/office/drawing/2014/chart" uri="{C3380CC4-5D6E-409C-BE32-E72D297353CC}">
              <c16:uniqueId val="{00000000-1281-45AD-830D-20CFEDD72248}"/>
            </c:ext>
          </c:extLst>
        </c:ser>
        <c:dLbls>
          <c:dLblPos val="t"/>
          <c:showLegendKey val="0"/>
          <c:showVal val="1"/>
          <c:showCatName val="0"/>
          <c:showSerName val="0"/>
          <c:showPercent val="0"/>
          <c:showBubbleSize val="0"/>
        </c:dLbls>
        <c:marker val="1"/>
        <c:smooth val="0"/>
        <c:axId val="347799184"/>
        <c:axId val="347796304"/>
      </c:lineChart>
      <c:catAx>
        <c:axId val="347799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period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796304"/>
        <c:crosses val="autoZero"/>
        <c:auto val="1"/>
        <c:lblAlgn val="ctr"/>
        <c:lblOffset val="100"/>
        <c:noMultiLvlLbl val="0"/>
      </c:catAx>
      <c:valAx>
        <c:axId val="34779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Inflation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799184"/>
        <c:crosses val="autoZero"/>
        <c:crossBetween val="between"/>
      </c:valAx>
      <c:spPr>
        <a:noFill/>
        <a:ln>
          <a:noFill/>
        </a:ln>
        <a:effectLst/>
      </c:spPr>
    </c:plotArea>
    <c:legend>
      <c:legendPos val="b"/>
      <c:layout>
        <c:manualLayout>
          <c:xMode val="edge"/>
          <c:yMode val="edge"/>
          <c:x val="7.5162643154526199E-2"/>
          <c:y val="0.90102029819054719"/>
          <c:w val="0.85756715054811361"/>
          <c:h val="6.14026919725880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300">
                <a:solidFill>
                  <a:schemeClr val="tx1"/>
                </a:solidFill>
              </a:rPr>
              <a:t>Impact of COVID-19 on CPI Inflation in India (Category-wise)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786421097018186"/>
          <c:y val="0.19511458500891268"/>
          <c:w val="0.83848338616960494"/>
          <c:h val="0.48469180801521172"/>
        </c:manualLayout>
      </c:layout>
      <c:barChart>
        <c:barDir val="col"/>
        <c:grouping val="clustered"/>
        <c:varyColors val="0"/>
        <c:ser>
          <c:idx val="0"/>
          <c:order val="0"/>
          <c:tx>
            <c:strRef>
              <c:f>'4. Pre &amp; Post'!$C$13</c:f>
              <c:strCache>
                <c:ptCount val="1"/>
                <c:pt idx="0">
                  <c:v>FOOD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2.0176395757991864E-17"/>
                  <c:y val="1.78676359898271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5E-4ACA-BF7A-270445AD7E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Pre &amp; Post'!$B$14:$B$16</c:f>
              <c:strCache>
                <c:ptCount val="3"/>
                <c:pt idx="0">
                  <c:v>Before COVID (Mar19 → Feb20)</c:v>
                </c:pt>
                <c:pt idx="1">
                  <c:v>COVID Year (Mar20 → Feb21)</c:v>
                </c:pt>
                <c:pt idx="2">
                  <c:v>After COVID (Mar21 →Feb22)</c:v>
                </c:pt>
              </c:strCache>
            </c:strRef>
          </c:cat>
          <c:val>
            <c:numRef>
              <c:f>'4. Pre &amp; Post'!$C$14:$C$16</c:f>
              <c:numCache>
                <c:formatCode>0.0%</c:formatCode>
                <c:ptCount val="3"/>
                <c:pt idx="0">
                  <c:v>8.4349651143002899E-2</c:v>
                </c:pt>
                <c:pt idx="1">
                  <c:v>7.5920649994724115E-2</c:v>
                </c:pt>
                <c:pt idx="2">
                  <c:v>5.9723448072962843E-2</c:v>
                </c:pt>
              </c:numCache>
            </c:numRef>
          </c:val>
          <c:extLst>
            <c:ext xmlns:c16="http://schemas.microsoft.com/office/drawing/2014/chart" uri="{C3380CC4-5D6E-409C-BE32-E72D297353CC}">
              <c16:uniqueId val="{00000000-BE27-4055-8D8B-DA6A876C3D40}"/>
            </c:ext>
          </c:extLst>
        </c:ser>
        <c:ser>
          <c:idx val="1"/>
          <c:order val="1"/>
          <c:tx>
            <c:strRef>
              <c:f>'4. Pre &amp; Post'!$D$13</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2"/>
              <c:layout>
                <c:manualLayout>
                  <c:x val="-1.6141116606393491E-16"/>
                  <c:y val="1.78676359898271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5E-4ACA-BF7A-270445AD7E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Pre &amp; Post'!$B$14:$B$16</c:f>
              <c:strCache>
                <c:ptCount val="3"/>
                <c:pt idx="0">
                  <c:v>Before COVID (Mar19 → Feb20)</c:v>
                </c:pt>
                <c:pt idx="1">
                  <c:v>COVID Year (Mar20 → Feb21)</c:v>
                </c:pt>
                <c:pt idx="2">
                  <c:v>After COVID (Mar21 →Feb22)</c:v>
                </c:pt>
              </c:strCache>
            </c:strRef>
          </c:cat>
          <c:val>
            <c:numRef>
              <c:f>'4. Pre &amp; Post'!$D$14:$D$16</c:f>
              <c:numCache>
                <c:formatCode>0.0%</c:formatCode>
                <c:ptCount val="3"/>
                <c:pt idx="0">
                  <c:v>1.7261219792865361E-2</c:v>
                </c:pt>
                <c:pt idx="1">
                  <c:v>3.9512305260781214E-2</c:v>
                </c:pt>
                <c:pt idx="2">
                  <c:v>8.8076173988314313E-2</c:v>
                </c:pt>
              </c:numCache>
            </c:numRef>
          </c:val>
          <c:extLst>
            <c:ext xmlns:c16="http://schemas.microsoft.com/office/drawing/2014/chart" uri="{C3380CC4-5D6E-409C-BE32-E72D297353CC}">
              <c16:uniqueId val="{00000001-BE27-4055-8D8B-DA6A876C3D40}"/>
            </c:ext>
          </c:extLst>
        </c:ser>
        <c:ser>
          <c:idx val="2"/>
          <c:order val="2"/>
          <c:tx>
            <c:strRef>
              <c:f>'4. Pre &amp; Post'!$E$13</c:f>
              <c:strCache>
                <c:ptCount val="1"/>
                <c:pt idx="0">
                  <c:v>ESSENTIAL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Pre &amp; Post'!$B$14:$B$16</c:f>
              <c:strCache>
                <c:ptCount val="3"/>
                <c:pt idx="0">
                  <c:v>Before COVID (Mar19 → Feb20)</c:v>
                </c:pt>
                <c:pt idx="1">
                  <c:v>COVID Year (Mar20 → Feb21)</c:v>
                </c:pt>
                <c:pt idx="2">
                  <c:v>After COVID (Mar21 →Feb22)</c:v>
                </c:pt>
              </c:strCache>
            </c:strRef>
          </c:cat>
          <c:val>
            <c:numRef>
              <c:f>'4. Pre &amp; Post'!$E$14:$E$16</c:f>
              <c:numCache>
                <c:formatCode>0.0%</c:formatCode>
                <c:ptCount val="3"/>
                <c:pt idx="0">
                  <c:v>3.2272624689686322E-2</c:v>
                </c:pt>
                <c:pt idx="1">
                  <c:v>2.888402625820579E-2</c:v>
                </c:pt>
                <c:pt idx="2">
                  <c:v>4.5406322936558524E-2</c:v>
                </c:pt>
              </c:numCache>
            </c:numRef>
          </c:val>
          <c:extLst>
            <c:ext xmlns:c16="http://schemas.microsoft.com/office/drawing/2014/chart" uri="{C3380CC4-5D6E-409C-BE32-E72D297353CC}">
              <c16:uniqueId val="{00000002-BE27-4055-8D8B-DA6A876C3D40}"/>
            </c:ext>
          </c:extLst>
        </c:ser>
        <c:ser>
          <c:idx val="3"/>
          <c:order val="3"/>
          <c:tx>
            <c:strRef>
              <c:f>'4. Pre &amp; Post'!$F$13</c:f>
              <c:strCache>
                <c:ptCount val="1"/>
                <c:pt idx="0">
                  <c:v>HEALTH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Pre &amp; Post'!$B$14:$B$16</c:f>
              <c:strCache>
                <c:ptCount val="3"/>
                <c:pt idx="0">
                  <c:v>Before COVID (Mar19 → Feb20)</c:v>
                </c:pt>
                <c:pt idx="1">
                  <c:v>COVID Year (Mar20 → Feb21)</c:v>
                </c:pt>
                <c:pt idx="2">
                  <c:v>After COVID (Mar21 →Feb22)</c:v>
                </c:pt>
              </c:strCache>
            </c:strRef>
          </c:cat>
          <c:val>
            <c:numRef>
              <c:f>'4. Pre &amp; Post'!$F$14:$F$16</c:f>
              <c:numCache>
                <c:formatCode>0.0%</c:formatCode>
                <c:ptCount val="3"/>
                <c:pt idx="0">
                  <c:v>5.5436337625178821E-2</c:v>
                </c:pt>
                <c:pt idx="1">
                  <c:v>6.5882352941176545E-2</c:v>
                </c:pt>
                <c:pt idx="2">
                  <c:v>6.6877971473851106E-2</c:v>
                </c:pt>
              </c:numCache>
            </c:numRef>
          </c:val>
          <c:extLst>
            <c:ext xmlns:c16="http://schemas.microsoft.com/office/drawing/2014/chart" uri="{C3380CC4-5D6E-409C-BE32-E72D297353CC}">
              <c16:uniqueId val="{00000003-BE27-4055-8D8B-DA6A876C3D40}"/>
            </c:ext>
          </c:extLst>
        </c:ser>
        <c:ser>
          <c:idx val="4"/>
          <c:order val="4"/>
          <c:tx>
            <c:strRef>
              <c:f>'4. Pre &amp; Post'!$G$13</c:f>
              <c:strCache>
                <c:ptCount val="1"/>
                <c:pt idx="0">
                  <c:v>ENERGY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Pre &amp; Post'!$B$14:$B$16</c:f>
              <c:strCache>
                <c:ptCount val="3"/>
                <c:pt idx="0">
                  <c:v>Before COVID (Mar19 → Feb20)</c:v>
                </c:pt>
                <c:pt idx="1">
                  <c:v>COVID Year (Mar20 → Feb21)</c:v>
                </c:pt>
                <c:pt idx="2">
                  <c:v>After COVID (Mar21 →Feb22)</c:v>
                </c:pt>
              </c:strCache>
            </c:strRef>
          </c:cat>
          <c:val>
            <c:numRef>
              <c:f>'4. Pre &amp; Post'!$G$14:$G$16</c:f>
              <c:numCache>
                <c:formatCode>0.0%</c:formatCode>
                <c:ptCount val="3"/>
                <c:pt idx="0">
                  <c:v>4.9943246311010395E-2</c:v>
                </c:pt>
                <c:pt idx="1">
                  <c:v>6.707317073170728E-2</c:v>
                </c:pt>
                <c:pt idx="2">
                  <c:v>6.9274113357640152E-2</c:v>
                </c:pt>
              </c:numCache>
            </c:numRef>
          </c:val>
          <c:extLst>
            <c:ext xmlns:c16="http://schemas.microsoft.com/office/drawing/2014/chart" uri="{C3380CC4-5D6E-409C-BE32-E72D297353CC}">
              <c16:uniqueId val="{00000004-BE27-4055-8D8B-DA6A876C3D40}"/>
            </c:ext>
          </c:extLst>
        </c:ser>
        <c:ser>
          <c:idx val="5"/>
          <c:order val="5"/>
          <c:tx>
            <c:strRef>
              <c:f>'4. Pre &amp; Post'!$H$13</c:f>
              <c:strCache>
                <c:ptCount val="1"/>
                <c:pt idx="0">
                  <c:v>LUXURY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Pre &amp; Post'!$B$14:$B$16</c:f>
              <c:strCache>
                <c:ptCount val="3"/>
                <c:pt idx="0">
                  <c:v>Before COVID (Mar19 → Feb20)</c:v>
                </c:pt>
                <c:pt idx="1">
                  <c:v>COVID Year (Mar20 → Feb21)</c:v>
                </c:pt>
                <c:pt idx="2">
                  <c:v>After COVID (Mar21 →Feb22)</c:v>
                </c:pt>
              </c:strCache>
            </c:strRef>
          </c:cat>
          <c:val>
            <c:numRef>
              <c:f>'4. Pre &amp; Post'!$H$14:$H$16</c:f>
              <c:numCache>
                <c:formatCode>0.0%</c:formatCode>
                <c:ptCount val="3"/>
                <c:pt idx="0">
                  <c:v>4.1011619958988381E-2</c:v>
                </c:pt>
                <c:pt idx="1">
                  <c:v>7.5212557226945836E-2</c:v>
                </c:pt>
                <c:pt idx="2">
                  <c:v>4.8331648129423616E-2</c:v>
                </c:pt>
              </c:numCache>
            </c:numRef>
          </c:val>
          <c:extLst>
            <c:ext xmlns:c16="http://schemas.microsoft.com/office/drawing/2014/chart" uri="{C3380CC4-5D6E-409C-BE32-E72D297353CC}">
              <c16:uniqueId val="{00000005-BE27-4055-8D8B-DA6A876C3D40}"/>
            </c:ext>
          </c:extLst>
        </c:ser>
        <c:dLbls>
          <c:dLblPos val="outEnd"/>
          <c:showLegendKey val="0"/>
          <c:showVal val="1"/>
          <c:showCatName val="0"/>
          <c:showSerName val="0"/>
          <c:showPercent val="0"/>
          <c:showBubbleSize val="0"/>
        </c:dLbls>
        <c:gapWidth val="100"/>
        <c:overlap val="-24"/>
        <c:axId val="2105947536"/>
        <c:axId val="2105948016"/>
      </c:barChart>
      <c:catAx>
        <c:axId val="210594753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1" i="0" u="none" strike="noStrike" baseline="0">
                    <a:solidFill>
                      <a:schemeClr val="tx1"/>
                    </a:solidFill>
                  </a:rPr>
                  <a:t>Time Period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948016"/>
        <c:crosses val="autoZero"/>
        <c:auto val="1"/>
        <c:lblAlgn val="ctr"/>
        <c:lblOffset val="100"/>
        <c:noMultiLvlLbl val="0"/>
      </c:catAx>
      <c:valAx>
        <c:axId val="2105948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1" i="0" u="none" strike="noStrike" baseline="0">
                    <a:solidFill>
                      <a:schemeClr val="tx1"/>
                    </a:solidFill>
                  </a:rPr>
                  <a:t>Inflation Rate (%)</a:t>
                </a:r>
                <a:endParaRPr lang="en-US" b="1">
                  <a:solidFill>
                    <a:schemeClr val="tx1"/>
                  </a:solidFill>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947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40" b="0" i="0" u="none" strike="noStrike" kern="1200" spc="0" baseline="0">
                <a:solidFill>
                  <a:schemeClr val="tx1">
                    <a:lumMod val="65000"/>
                    <a:lumOff val="35000"/>
                  </a:schemeClr>
                </a:solidFill>
                <a:latin typeface="+mn-lt"/>
                <a:ea typeface="+mn-ea"/>
                <a:cs typeface="+mn-cs"/>
              </a:defRPr>
            </a:pPr>
            <a:r>
              <a:rPr lang="en-US" sz="1400" b="1">
                <a:solidFill>
                  <a:schemeClr val="tx1">
                    <a:lumMod val="95000"/>
                    <a:lumOff val="5000"/>
                  </a:schemeClr>
                </a:solidFill>
              </a:rPr>
              <a:t>Correlation with Crude Oil (2021-2023</a:t>
            </a:r>
            <a:r>
              <a:rPr lang="en-US"/>
              <a:t>)</a:t>
            </a:r>
          </a:p>
        </c:rich>
      </c:tx>
      <c:overlay val="0"/>
      <c:spPr>
        <a:noFill/>
        <a:ln>
          <a:noFill/>
        </a:ln>
        <a:effectLst/>
      </c:spPr>
      <c:txPr>
        <a:bodyPr rot="0" spcFirstLastPara="1" vertOverflow="ellipsis" vert="horz" wrap="square" anchor="ctr" anchorCtr="1"/>
        <a:lstStyle/>
        <a:p>
          <a:pPr>
            <a:defRPr sz="8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6833312006587176E-2"/>
          <c:y val="0.1321752479192011"/>
          <c:w val="0.70709091790580358"/>
          <c:h val="0.7991850027227807"/>
        </c:manualLayout>
      </c:layout>
      <c:barChart>
        <c:barDir val="col"/>
        <c:grouping val="clustered"/>
        <c:varyColors val="0"/>
        <c:ser>
          <c:idx val="0"/>
          <c:order val="0"/>
          <c:tx>
            <c:strRef>
              <c:f>'5. Correlation '!$B$38</c:f>
              <c:strCache>
                <c:ptCount val="1"/>
                <c:pt idx="0">
                  <c:v>Meat and fish</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'!$C$38</c:f>
              <c:numCache>
                <c:formatCode>0.0%</c:formatCode>
                <c:ptCount val="1"/>
                <c:pt idx="0">
                  <c:v>0.79268232724787502</c:v>
                </c:pt>
              </c:numCache>
            </c:numRef>
          </c:val>
          <c:extLst>
            <c:ext xmlns:c16="http://schemas.microsoft.com/office/drawing/2014/chart" uri="{C3380CC4-5D6E-409C-BE32-E72D297353CC}">
              <c16:uniqueId val="{00000000-E742-4E4F-A134-C45D6F67D28A}"/>
            </c:ext>
          </c:extLst>
        </c:ser>
        <c:ser>
          <c:idx val="1"/>
          <c:order val="1"/>
          <c:tx>
            <c:strRef>
              <c:f>'5. Correlation '!$B$39</c:f>
              <c:strCache>
                <c:ptCount val="1"/>
                <c:pt idx="0">
                  <c:v>Transport and communication</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'!$C$39</c:f>
              <c:numCache>
                <c:formatCode>0.0%</c:formatCode>
                <c:ptCount val="1"/>
                <c:pt idx="0">
                  <c:v>0.77857896282139061</c:v>
                </c:pt>
              </c:numCache>
            </c:numRef>
          </c:val>
          <c:extLst>
            <c:ext xmlns:c16="http://schemas.microsoft.com/office/drawing/2014/chart" uri="{C3380CC4-5D6E-409C-BE32-E72D297353CC}">
              <c16:uniqueId val="{00000001-E742-4E4F-A134-C45D6F67D28A}"/>
            </c:ext>
          </c:extLst>
        </c:ser>
        <c:ser>
          <c:idx val="2"/>
          <c:order val="2"/>
          <c:tx>
            <c:strRef>
              <c:f>'5. Correlation '!$B$40</c:f>
              <c:strCache>
                <c:ptCount val="1"/>
                <c:pt idx="0">
                  <c:v>Oils and fats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'!$C$40</c:f>
              <c:numCache>
                <c:formatCode>0.0%</c:formatCode>
                <c:ptCount val="1"/>
                <c:pt idx="0">
                  <c:v>0.75142783980651595</c:v>
                </c:pt>
              </c:numCache>
            </c:numRef>
          </c:val>
          <c:extLst>
            <c:ext xmlns:c16="http://schemas.microsoft.com/office/drawing/2014/chart" uri="{C3380CC4-5D6E-409C-BE32-E72D297353CC}">
              <c16:uniqueId val="{00000002-E742-4E4F-A134-C45D6F67D28A}"/>
            </c:ext>
          </c:extLst>
        </c:ser>
        <c:ser>
          <c:idx val="3"/>
          <c:order val="3"/>
          <c:tx>
            <c:strRef>
              <c:f>'5. Correlation '!$B$41</c:f>
              <c:strCache>
                <c:ptCount val="1"/>
                <c:pt idx="0">
                  <c:v>Recreation and amusement</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'!$C$41</c:f>
              <c:numCache>
                <c:formatCode>0.0%</c:formatCode>
                <c:ptCount val="1"/>
                <c:pt idx="0">
                  <c:v>0.72403590392298545</c:v>
                </c:pt>
              </c:numCache>
            </c:numRef>
          </c:val>
          <c:extLst>
            <c:ext xmlns:c16="http://schemas.microsoft.com/office/drawing/2014/chart" uri="{C3380CC4-5D6E-409C-BE32-E72D297353CC}">
              <c16:uniqueId val="{00000003-E742-4E4F-A134-C45D6F67D28A}"/>
            </c:ext>
          </c:extLst>
        </c:ser>
        <c:ser>
          <c:idx val="4"/>
          <c:order val="4"/>
          <c:tx>
            <c:strRef>
              <c:f>'5. Correlation '!$B$42</c:f>
              <c:strCache>
                <c:ptCount val="1"/>
                <c:pt idx="0">
                  <c:v>Fuel and light</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'!$C$42</c:f>
              <c:numCache>
                <c:formatCode>0.0%</c:formatCode>
                <c:ptCount val="1"/>
                <c:pt idx="0">
                  <c:v>0.71027263256529027</c:v>
                </c:pt>
              </c:numCache>
            </c:numRef>
          </c:val>
          <c:extLst>
            <c:ext xmlns:c16="http://schemas.microsoft.com/office/drawing/2014/chart" uri="{C3380CC4-5D6E-409C-BE32-E72D297353CC}">
              <c16:uniqueId val="{00000004-E742-4E4F-A134-C45D6F67D28A}"/>
            </c:ext>
          </c:extLst>
        </c:ser>
        <c:ser>
          <c:idx val="5"/>
          <c:order val="5"/>
          <c:tx>
            <c:strRef>
              <c:f>'5. Correlation '!$B$43</c:f>
              <c:strCache>
                <c:ptCount val="1"/>
                <c:pt idx="0">
                  <c:v>Food and beverages</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'!$C$43</c:f>
              <c:numCache>
                <c:formatCode>0.0%</c:formatCode>
                <c:ptCount val="1"/>
                <c:pt idx="0">
                  <c:v>0.70967042158879978</c:v>
                </c:pt>
              </c:numCache>
            </c:numRef>
          </c:val>
          <c:extLst>
            <c:ext xmlns:c16="http://schemas.microsoft.com/office/drawing/2014/chart" uri="{C3380CC4-5D6E-409C-BE32-E72D297353CC}">
              <c16:uniqueId val="{00000005-E742-4E4F-A134-C45D6F67D28A}"/>
            </c:ext>
          </c:extLst>
        </c:ser>
        <c:ser>
          <c:idx val="6"/>
          <c:order val="6"/>
          <c:tx>
            <c:strRef>
              <c:f>'5. Correlation '!$B$44</c:f>
              <c:strCache>
                <c:ptCount val="1"/>
                <c:pt idx="0">
                  <c:v>General index</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'!$C$44</c:f>
              <c:numCache>
                <c:formatCode>0.0%</c:formatCode>
                <c:ptCount val="1"/>
                <c:pt idx="0">
                  <c:v>0.69517150133915628</c:v>
                </c:pt>
              </c:numCache>
            </c:numRef>
          </c:val>
          <c:extLst>
            <c:ext xmlns:c16="http://schemas.microsoft.com/office/drawing/2014/chart" uri="{C3380CC4-5D6E-409C-BE32-E72D297353CC}">
              <c16:uniqueId val="{00000006-E742-4E4F-A134-C45D6F67D28A}"/>
            </c:ext>
          </c:extLst>
        </c:ser>
        <c:ser>
          <c:idx val="7"/>
          <c:order val="7"/>
          <c:tx>
            <c:strRef>
              <c:f>'5. Correlation '!$B$45</c:f>
              <c:strCache>
                <c:ptCount val="1"/>
                <c:pt idx="0">
                  <c:v>Footwear</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'!$C$45</c:f>
              <c:numCache>
                <c:formatCode>0.0%</c:formatCode>
                <c:ptCount val="1"/>
                <c:pt idx="0">
                  <c:v>0.69238547177834286</c:v>
                </c:pt>
              </c:numCache>
            </c:numRef>
          </c:val>
          <c:extLst>
            <c:ext xmlns:c16="http://schemas.microsoft.com/office/drawing/2014/chart" uri="{C3380CC4-5D6E-409C-BE32-E72D297353CC}">
              <c16:uniqueId val="{00000007-E742-4E4F-A134-C45D6F67D28A}"/>
            </c:ext>
          </c:extLst>
        </c:ser>
        <c:ser>
          <c:idx val="8"/>
          <c:order val="8"/>
          <c:tx>
            <c:strRef>
              <c:f>'5. Correlation '!$B$46</c:f>
              <c:strCache>
                <c:ptCount val="1"/>
                <c:pt idx="0">
                  <c:v>Non-alcoholic beverages</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'!$C$46</c:f>
              <c:numCache>
                <c:formatCode>0.0%</c:formatCode>
                <c:ptCount val="1"/>
                <c:pt idx="0">
                  <c:v>0.67563292625928562</c:v>
                </c:pt>
              </c:numCache>
            </c:numRef>
          </c:val>
          <c:extLst>
            <c:ext xmlns:c16="http://schemas.microsoft.com/office/drawing/2014/chart" uri="{C3380CC4-5D6E-409C-BE32-E72D297353CC}">
              <c16:uniqueId val="{00000008-E742-4E4F-A134-C45D6F67D28A}"/>
            </c:ext>
          </c:extLst>
        </c:ser>
        <c:ser>
          <c:idx val="9"/>
          <c:order val="9"/>
          <c:tx>
            <c:strRef>
              <c:f>'5. Correlation '!$B$47</c:f>
              <c:strCache>
                <c:ptCount val="1"/>
                <c:pt idx="0">
                  <c:v>Miscellaneous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'!$C$47</c:f>
              <c:numCache>
                <c:formatCode>0.0%</c:formatCode>
                <c:ptCount val="1"/>
                <c:pt idx="0">
                  <c:v>0.67548272408541932</c:v>
                </c:pt>
              </c:numCache>
            </c:numRef>
          </c:val>
          <c:extLst>
            <c:ext xmlns:c16="http://schemas.microsoft.com/office/drawing/2014/chart" uri="{C3380CC4-5D6E-409C-BE32-E72D297353CC}">
              <c16:uniqueId val="{00000009-E742-4E4F-A134-C45D6F67D28A}"/>
            </c:ext>
          </c:extLst>
        </c:ser>
        <c:ser>
          <c:idx val="10"/>
          <c:order val="10"/>
          <c:tx>
            <c:strRef>
              <c:f>'5. Correlation '!$B$48</c:f>
              <c:strCache>
                <c:ptCount val="1"/>
                <c:pt idx="0">
                  <c:v>Clothing and footwear</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'!$C$48</c:f>
              <c:numCache>
                <c:formatCode>0.0%</c:formatCode>
                <c:ptCount val="1"/>
                <c:pt idx="0">
                  <c:v>0.67152082679283165</c:v>
                </c:pt>
              </c:numCache>
            </c:numRef>
          </c:val>
          <c:extLst>
            <c:ext xmlns:c16="http://schemas.microsoft.com/office/drawing/2014/chart" uri="{C3380CC4-5D6E-409C-BE32-E72D297353CC}">
              <c16:uniqueId val="{0000000A-E742-4E4F-A134-C45D6F67D28A}"/>
            </c:ext>
          </c:extLst>
        </c:ser>
        <c:ser>
          <c:idx val="11"/>
          <c:order val="11"/>
          <c:tx>
            <c:strRef>
              <c:f>'5. Correlation '!$B$49</c:f>
              <c:strCache>
                <c:ptCount val="1"/>
                <c:pt idx="0">
                  <c:v>Clothing</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'!$C$49</c:f>
              <c:numCache>
                <c:formatCode>0.0%</c:formatCode>
                <c:ptCount val="1"/>
                <c:pt idx="0">
                  <c:v>0.6672628187192543</c:v>
                </c:pt>
              </c:numCache>
            </c:numRef>
          </c:val>
          <c:extLst>
            <c:ext xmlns:c16="http://schemas.microsoft.com/office/drawing/2014/chart" uri="{C3380CC4-5D6E-409C-BE32-E72D297353CC}">
              <c16:uniqueId val="{0000000B-E742-4E4F-A134-C45D6F67D28A}"/>
            </c:ext>
          </c:extLst>
        </c:ser>
        <c:ser>
          <c:idx val="12"/>
          <c:order val="12"/>
          <c:tx>
            <c:strRef>
              <c:f>'5. Correlation '!$B$50</c:f>
              <c:strCache>
                <c:ptCount val="1"/>
                <c:pt idx="0">
                  <c:v>Household goods and services</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'!$C$50</c:f>
              <c:numCache>
                <c:formatCode>0.0%</c:formatCode>
                <c:ptCount val="1"/>
                <c:pt idx="0">
                  <c:v>0.65422241162853068</c:v>
                </c:pt>
              </c:numCache>
            </c:numRef>
          </c:val>
          <c:extLst>
            <c:ext xmlns:c16="http://schemas.microsoft.com/office/drawing/2014/chart" uri="{C3380CC4-5D6E-409C-BE32-E72D297353CC}">
              <c16:uniqueId val="{0000000C-E742-4E4F-A134-C45D6F67D28A}"/>
            </c:ext>
          </c:extLst>
        </c:ser>
        <c:ser>
          <c:idx val="13"/>
          <c:order val="13"/>
          <c:tx>
            <c:strRef>
              <c:f>'5. Correlation '!$B$51</c:f>
              <c:strCache>
                <c:ptCount val="1"/>
                <c:pt idx="0">
                  <c:v>Prepared meals, snacks, sweets etc.</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'!$C$51</c:f>
              <c:numCache>
                <c:formatCode>0.0%</c:formatCode>
                <c:ptCount val="1"/>
                <c:pt idx="0">
                  <c:v>0.63528646394636445</c:v>
                </c:pt>
              </c:numCache>
            </c:numRef>
          </c:val>
          <c:extLst>
            <c:ext xmlns:c16="http://schemas.microsoft.com/office/drawing/2014/chart" uri="{C3380CC4-5D6E-409C-BE32-E72D297353CC}">
              <c16:uniqueId val="{0000000D-E742-4E4F-A134-C45D6F67D28A}"/>
            </c:ext>
          </c:extLst>
        </c:ser>
        <c:ser>
          <c:idx val="14"/>
          <c:order val="14"/>
          <c:tx>
            <c:strRef>
              <c:f>'5. Correlation '!$B$52</c:f>
              <c:strCache>
                <c:ptCount val="1"/>
                <c:pt idx="0">
                  <c:v>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'!$C$52</c:f>
              <c:numCache>
                <c:formatCode>0.0%</c:formatCode>
                <c:ptCount val="1"/>
                <c:pt idx="0">
                  <c:v>0.61833861300372417</c:v>
                </c:pt>
              </c:numCache>
            </c:numRef>
          </c:val>
          <c:extLst>
            <c:ext xmlns:c16="http://schemas.microsoft.com/office/drawing/2014/chart" uri="{C3380CC4-5D6E-409C-BE32-E72D297353CC}">
              <c16:uniqueId val="{0000000E-E742-4E4F-A134-C45D6F67D28A}"/>
            </c:ext>
          </c:extLst>
        </c:ser>
        <c:ser>
          <c:idx val="15"/>
          <c:order val="15"/>
          <c:tx>
            <c:strRef>
              <c:f>'5. Correlation '!$B$53</c:f>
              <c:strCache>
                <c:ptCount val="1"/>
                <c:pt idx="0">
                  <c:v>Sugar and Confectionery</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'!$C$53</c:f>
              <c:numCache>
                <c:formatCode>0.0%</c:formatCode>
                <c:ptCount val="1"/>
                <c:pt idx="0">
                  <c:v>0.60891814320672444</c:v>
                </c:pt>
              </c:numCache>
            </c:numRef>
          </c:val>
          <c:extLst>
            <c:ext xmlns:c16="http://schemas.microsoft.com/office/drawing/2014/chart" uri="{C3380CC4-5D6E-409C-BE32-E72D297353CC}">
              <c16:uniqueId val="{0000000F-E742-4E4F-A134-C45D6F67D28A}"/>
            </c:ext>
          </c:extLst>
        </c:ser>
        <c:ser>
          <c:idx val="16"/>
          <c:order val="16"/>
          <c:tx>
            <c:strRef>
              <c:f>'5. Correlation '!$B$54</c:f>
              <c:strCache>
                <c:ptCount val="1"/>
                <c:pt idx="0">
                  <c:v>Education</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'!$C$54</c:f>
              <c:numCache>
                <c:formatCode>0.0%</c:formatCode>
                <c:ptCount val="1"/>
                <c:pt idx="0">
                  <c:v>0.59613452747124984</c:v>
                </c:pt>
              </c:numCache>
            </c:numRef>
          </c:val>
          <c:extLst>
            <c:ext xmlns:c16="http://schemas.microsoft.com/office/drawing/2014/chart" uri="{C3380CC4-5D6E-409C-BE32-E72D297353CC}">
              <c16:uniqueId val="{00000010-E742-4E4F-A134-C45D6F67D28A}"/>
            </c:ext>
          </c:extLst>
        </c:ser>
        <c:ser>
          <c:idx val="17"/>
          <c:order val="17"/>
          <c:tx>
            <c:strRef>
              <c:f>'5. Correlation '!$B$55</c:f>
              <c:strCache>
                <c:ptCount val="1"/>
                <c:pt idx="0">
                  <c:v>Housing</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'!$C$55</c:f>
              <c:numCache>
                <c:formatCode>0.0%</c:formatCode>
                <c:ptCount val="1"/>
                <c:pt idx="0">
                  <c:v>0.58260936087047177</c:v>
                </c:pt>
              </c:numCache>
            </c:numRef>
          </c:val>
          <c:extLst>
            <c:ext xmlns:c16="http://schemas.microsoft.com/office/drawing/2014/chart" uri="{C3380CC4-5D6E-409C-BE32-E72D297353CC}">
              <c16:uniqueId val="{00000011-E742-4E4F-A134-C45D6F67D28A}"/>
            </c:ext>
          </c:extLst>
        </c:ser>
        <c:ser>
          <c:idx val="18"/>
          <c:order val="18"/>
          <c:tx>
            <c:strRef>
              <c:f>'5. Correlation '!$B$56</c:f>
              <c:strCache>
                <c:ptCount val="1"/>
                <c:pt idx="0">
                  <c:v>Personal care and effects</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'!$C$56</c:f>
              <c:numCache>
                <c:formatCode>0.0%</c:formatCode>
                <c:ptCount val="1"/>
                <c:pt idx="0">
                  <c:v>0.55910305262246374</c:v>
                </c:pt>
              </c:numCache>
            </c:numRef>
          </c:val>
          <c:extLst>
            <c:ext xmlns:c16="http://schemas.microsoft.com/office/drawing/2014/chart" uri="{C3380CC4-5D6E-409C-BE32-E72D297353CC}">
              <c16:uniqueId val="{00000012-E742-4E4F-A134-C45D6F67D28A}"/>
            </c:ext>
          </c:extLst>
        </c:ser>
        <c:ser>
          <c:idx val="19"/>
          <c:order val="19"/>
          <c:tx>
            <c:strRef>
              <c:f>'5. Correlation '!$B$57</c:f>
              <c:strCache>
                <c:ptCount val="1"/>
                <c:pt idx="0">
                  <c:v>Pan, tobacco and intoxicants</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'!$C$57</c:f>
              <c:numCache>
                <c:formatCode>0.0%</c:formatCode>
                <c:ptCount val="1"/>
                <c:pt idx="0">
                  <c:v>0.53225665092828722</c:v>
                </c:pt>
              </c:numCache>
            </c:numRef>
          </c:val>
          <c:extLst>
            <c:ext xmlns:c16="http://schemas.microsoft.com/office/drawing/2014/chart" uri="{C3380CC4-5D6E-409C-BE32-E72D297353CC}">
              <c16:uniqueId val="{00000013-E742-4E4F-A134-C45D6F67D28A}"/>
            </c:ext>
          </c:extLst>
        </c:ser>
        <c:ser>
          <c:idx val="20"/>
          <c:order val="20"/>
          <c:tx>
            <c:strRef>
              <c:f>'5. Correlation '!$B$58</c:f>
              <c:strCache>
                <c:ptCount val="1"/>
                <c:pt idx="0">
                  <c:v>Milk and products</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'!$C$58</c:f>
              <c:numCache>
                <c:formatCode>0.0%</c:formatCode>
                <c:ptCount val="1"/>
                <c:pt idx="0">
                  <c:v>0.52771473592007878</c:v>
                </c:pt>
              </c:numCache>
            </c:numRef>
          </c:val>
          <c:extLst>
            <c:ext xmlns:c16="http://schemas.microsoft.com/office/drawing/2014/chart" uri="{C3380CC4-5D6E-409C-BE32-E72D297353CC}">
              <c16:uniqueId val="{00000014-E742-4E4F-A134-C45D6F67D28A}"/>
            </c:ext>
          </c:extLst>
        </c:ser>
        <c:ser>
          <c:idx val="21"/>
          <c:order val="21"/>
          <c:tx>
            <c:strRef>
              <c:f>'5. Correlation '!$B$59</c:f>
              <c:strCache>
                <c:ptCount val="1"/>
                <c:pt idx="0">
                  <c:v>Fruits</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'!$C$59</c:f>
              <c:numCache>
                <c:formatCode>0.0%</c:formatCode>
                <c:ptCount val="1"/>
                <c:pt idx="0">
                  <c:v>0.52538929425632053</c:v>
                </c:pt>
              </c:numCache>
            </c:numRef>
          </c:val>
          <c:extLst>
            <c:ext xmlns:c16="http://schemas.microsoft.com/office/drawing/2014/chart" uri="{C3380CC4-5D6E-409C-BE32-E72D297353CC}">
              <c16:uniqueId val="{00000015-E742-4E4F-A134-C45D6F67D28A}"/>
            </c:ext>
          </c:extLst>
        </c:ser>
        <c:ser>
          <c:idx val="22"/>
          <c:order val="22"/>
          <c:tx>
            <c:strRef>
              <c:f>'5. Correlation '!$B$60</c:f>
              <c:strCache>
                <c:ptCount val="1"/>
                <c:pt idx="0">
                  <c:v>Spices</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'!$C$60</c:f>
              <c:numCache>
                <c:formatCode>0.0%</c:formatCode>
                <c:ptCount val="1"/>
                <c:pt idx="0">
                  <c:v>0.51227701484006671</c:v>
                </c:pt>
              </c:numCache>
            </c:numRef>
          </c:val>
          <c:extLst>
            <c:ext xmlns:c16="http://schemas.microsoft.com/office/drawing/2014/chart" uri="{C3380CC4-5D6E-409C-BE32-E72D297353CC}">
              <c16:uniqueId val="{00000016-E742-4E4F-A134-C45D6F67D28A}"/>
            </c:ext>
          </c:extLst>
        </c:ser>
        <c:ser>
          <c:idx val="23"/>
          <c:order val="23"/>
          <c:tx>
            <c:strRef>
              <c:f>'5. Correlation '!$B$61</c:f>
              <c:strCache>
                <c:ptCount val="1"/>
                <c:pt idx="0">
                  <c:v>Cereals and products</c:v>
                </c:pt>
              </c:strCache>
            </c:strRef>
          </c:tx>
          <c:spPr>
            <a:solidFill>
              <a:schemeClr val="accent6">
                <a:lumMod val="8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'!$C$61</c:f>
              <c:numCache>
                <c:formatCode>0.0%</c:formatCode>
                <c:ptCount val="1"/>
                <c:pt idx="0">
                  <c:v>0.43987241799246901</c:v>
                </c:pt>
              </c:numCache>
            </c:numRef>
          </c:val>
          <c:extLst>
            <c:ext xmlns:c16="http://schemas.microsoft.com/office/drawing/2014/chart" uri="{C3380CC4-5D6E-409C-BE32-E72D297353CC}">
              <c16:uniqueId val="{00000017-E742-4E4F-A134-C45D6F67D28A}"/>
            </c:ext>
          </c:extLst>
        </c:ser>
        <c:ser>
          <c:idx val="24"/>
          <c:order val="24"/>
          <c:tx>
            <c:strRef>
              <c:f>'5. Correlation '!$B$62</c:f>
              <c:strCache>
                <c:ptCount val="1"/>
                <c:pt idx="0">
                  <c:v>Vegetables</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'!$C$62</c:f>
              <c:numCache>
                <c:formatCode>0.0%</c:formatCode>
                <c:ptCount val="1"/>
                <c:pt idx="0">
                  <c:v>0.32872192609144807</c:v>
                </c:pt>
              </c:numCache>
            </c:numRef>
          </c:val>
          <c:extLst>
            <c:ext xmlns:c16="http://schemas.microsoft.com/office/drawing/2014/chart" uri="{C3380CC4-5D6E-409C-BE32-E72D297353CC}">
              <c16:uniqueId val="{00000018-E742-4E4F-A134-C45D6F67D28A}"/>
            </c:ext>
          </c:extLst>
        </c:ser>
        <c:ser>
          <c:idx val="25"/>
          <c:order val="25"/>
          <c:tx>
            <c:strRef>
              <c:f>'5. Correlation '!$B$63</c:f>
              <c:strCache>
                <c:ptCount val="1"/>
                <c:pt idx="0">
                  <c:v>Pulses and products</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'!$C$63</c:f>
              <c:numCache>
                <c:formatCode>0.0%</c:formatCode>
                <c:ptCount val="1"/>
                <c:pt idx="0">
                  <c:v>0.3224881042556913</c:v>
                </c:pt>
              </c:numCache>
            </c:numRef>
          </c:val>
          <c:extLst>
            <c:ext xmlns:c16="http://schemas.microsoft.com/office/drawing/2014/chart" uri="{C3380CC4-5D6E-409C-BE32-E72D297353CC}">
              <c16:uniqueId val="{00000019-E742-4E4F-A134-C45D6F67D28A}"/>
            </c:ext>
          </c:extLst>
        </c:ser>
        <c:ser>
          <c:idx val="26"/>
          <c:order val="26"/>
          <c:tx>
            <c:strRef>
              <c:f>'5. Correlation '!$B$64</c:f>
              <c:strCache>
                <c:ptCount val="1"/>
                <c:pt idx="0">
                  <c:v>Egg</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Correlation '!$C$37</c:f>
              <c:strCache>
                <c:ptCount val="1"/>
                <c:pt idx="0">
                  <c:v>Correlation with Crude Oil (2021-2023)</c:v>
                </c:pt>
              </c:strCache>
            </c:strRef>
          </c:cat>
          <c:val>
            <c:numRef>
              <c:f>'5. Correlation '!$C$64</c:f>
              <c:numCache>
                <c:formatCode>0.0%</c:formatCode>
                <c:ptCount val="1"/>
                <c:pt idx="0">
                  <c:v>-8.3051312052765947E-2</c:v>
                </c:pt>
              </c:numCache>
            </c:numRef>
          </c:val>
          <c:extLst>
            <c:ext xmlns:c16="http://schemas.microsoft.com/office/drawing/2014/chart" uri="{C3380CC4-5D6E-409C-BE32-E72D297353CC}">
              <c16:uniqueId val="{0000001A-E742-4E4F-A134-C45D6F67D28A}"/>
            </c:ext>
          </c:extLst>
        </c:ser>
        <c:dLbls>
          <c:dLblPos val="outEnd"/>
          <c:showLegendKey val="0"/>
          <c:showVal val="1"/>
          <c:showCatName val="0"/>
          <c:showSerName val="0"/>
          <c:showPercent val="0"/>
          <c:showBubbleSize val="0"/>
        </c:dLbls>
        <c:gapWidth val="219"/>
        <c:overlap val="-27"/>
        <c:axId val="614072720"/>
        <c:axId val="614070800"/>
      </c:barChart>
      <c:catAx>
        <c:axId val="614072720"/>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r>
                  <a:rPr lang="en-US" sz="900" b="1">
                    <a:solidFill>
                      <a:schemeClr val="tx1">
                        <a:lumMod val="95000"/>
                        <a:lumOff val="5000"/>
                      </a:schemeClr>
                    </a:solidFill>
                    <a:latin typeface="Times New Roman" panose="02020603050405020304" pitchFamily="18" charset="0"/>
                    <a:cs typeface="Times New Roman" panose="02020603050405020304" pitchFamily="18" charset="0"/>
                  </a:rPr>
                  <a:t>Categories</a:t>
                </a:r>
                <a:r>
                  <a:rPr lang="en-US"/>
                  <a:t> </a:t>
                </a:r>
              </a:p>
            </c:rich>
          </c:tx>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14070800"/>
        <c:crosses val="autoZero"/>
        <c:auto val="1"/>
        <c:lblAlgn val="ctr"/>
        <c:lblOffset val="100"/>
        <c:noMultiLvlLbl val="0"/>
      </c:catAx>
      <c:valAx>
        <c:axId val="614070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r>
                  <a:rPr lang="en-US" sz="900" b="1">
                    <a:solidFill>
                      <a:schemeClr val="tx1">
                        <a:lumMod val="95000"/>
                        <a:lumOff val="5000"/>
                      </a:schemeClr>
                    </a:solidFill>
                    <a:latin typeface="Times New Roman" panose="02020603050405020304" pitchFamily="18" charset="0"/>
                    <a:cs typeface="Times New Roman" panose="02020603050405020304" pitchFamily="18" charset="0"/>
                  </a:rPr>
                  <a:t>Correlation </a:t>
                </a:r>
              </a:p>
            </c:rich>
          </c:tx>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14072720"/>
        <c:crosses val="autoZero"/>
        <c:crossBetween val="between"/>
      </c:valAx>
      <c:spPr>
        <a:noFill/>
        <a:ln>
          <a:noFill/>
        </a:ln>
        <a:effectLst/>
      </c:spPr>
    </c:plotArea>
    <c:legend>
      <c:legendPos val="r"/>
      <c:layout>
        <c:manualLayout>
          <c:xMode val="edge"/>
          <c:yMode val="edge"/>
          <c:x val="0.79498824114747957"/>
          <c:y val="4.9733296422660757E-2"/>
          <c:w val="0.18448562670034438"/>
          <c:h val="0.8901325069177551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7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5.xml"/><Relationship Id="rId18"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8.png"/><Relationship Id="rId17" Type="http://schemas.openxmlformats.org/officeDocument/2006/relationships/hyperlink" Target="https://ppac.gov.in/import-export/history" TargetMode="External"/><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image" Target="../media/image7.jpeg"/><Relationship Id="rId14" Type="http://schemas.openxmlformats.org/officeDocument/2006/relationships/chart" Target="../charts/chart6.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59631</xdr:colOff>
      <xdr:row>0</xdr:row>
      <xdr:rowOff>0</xdr:rowOff>
    </xdr:from>
    <xdr:to>
      <xdr:col>19</xdr:col>
      <xdr:colOff>606138</xdr:colOff>
      <xdr:row>46</xdr:row>
      <xdr:rowOff>16933</xdr:rowOff>
    </xdr:to>
    <xdr:sp macro="" textlink="">
      <xdr:nvSpPr>
        <xdr:cNvPr id="4" name="Rectangle 3">
          <a:extLst>
            <a:ext uri="{FF2B5EF4-FFF2-40B4-BE49-F238E27FC236}">
              <a16:creationId xmlns:a16="http://schemas.microsoft.com/office/drawing/2014/main" id="{00000000-0008-0000-0A00-000004000000}"/>
            </a:ext>
          </a:extLst>
        </xdr:cNvPr>
        <xdr:cNvSpPr/>
      </xdr:nvSpPr>
      <xdr:spPr>
        <a:xfrm>
          <a:off x="59631" y="0"/>
          <a:ext cx="12496052" cy="8315228"/>
        </a:xfrm>
        <a:prstGeom prst="rect">
          <a:avLst/>
        </a:prstGeom>
        <a:solidFill>
          <a:schemeClr val="accent2">
            <a:lumMod val="20000"/>
            <a:lumOff val="80000"/>
          </a:schemeClr>
        </a:solidFill>
        <a:ln>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xdr:col>
      <xdr:colOff>205720</xdr:colOff>
      <xdr:row>2</xdr:row>
      <xdr:rowOff>144319</xdr:rowOff>
    </xdr:from>
    <xdr:to>
      <xdr:col>4</xdr:col>
      <xdr:colOff>273403</xdr:colOff>
      <xdr:row>45</xdr:row>
      <xdr:rowOff>76202</xdr:rowOff>
    </xdr:to>
    <xdr:sp macro="" textlink="">
      <xdr:nvSpPr>
        <xdr:cNvPr id="6" name="Rectangle 5">
          <a:extLst>
            <a:ext uri="{FF2B5EF4-FFF2-40B4-BE49-F238E27FC236}">
              <a16:creationId xmlns:a16="http://schemas.microsoft.com/office/drawing/2014/main" id="{00000000-0008-0000-0A00-000006000000}"/>
            </a:ext>
          </a:extLst>
        </xdr:cNvPr>
        <xdr:cNvSpPr/>
      </xdr:nvSpPr>
      <xdr:spPr>
        <a:xfrm>
          <a:off x="205720" y="497097"/>
          <a:ext cx="2052058" cy="7516605"/>
        </a:xfrm>
        <a:prstGeom prst="rect">
          <a:avLst/>
        </a:prstGeom>
        <a:solidFill>
          <a:srgbClr val="F78609"/>
        </a:solidFill>
        <a:ln>
          <a:solidFill>
            <a:schemeClr val="accent2">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4</xdr:col>
      <xdr:colOff>359285</xdr:colOff>
      <xdr:row>4</xdr:row>
      <xdr:rowOff>176887</xdr:rowOff>
    </xdr:from>
    <xdr:to>
      <xdr:col>6</xdr:col>
      <xdr:colOff>592279</xdr:colOff>
      <xdr:row>7</xdr:row>
      <xdr:rowOff>100687</xdr:rowOff>
    </xdr:to>
    <xdr:sp macro="" textlink="">
      <xdr:nvSpPr>
        <xdr:cNvPr id="7" name="Rounded Rectangle 6">
          <a:extLst>
            <a:ext uri="{FF2B5EF4-FFF2-40B4-BE49-F238E27FC236}">
              <a16:creationId xmlns:a16="http://schemas.microsoft.com/office/drawing/2014/main" id="{00000000-0008-0000-0A00-000007000000}"/>
            </a:ext>
          </a:extLst>
        </xdr:cNvPr>
        <xdr:cNvSpPr/>
      </xdr:nvSpPr>
      <xdr:spPr>
        <a:xfrm>
          <a:off x="3002258" y="537292"/>
          <a:ext cx="1554480" cy="464409"/>
        </a:xfrm>
        <a:prstGeom prst="roundRect">
          <a:avLst/>
        </a:prstGeom>
        <a:gradFill>
          <a:gsLst>
            <a:gs pos="0">
              <a:schemeClr val="bg1"/>
            </a:gs>
            <a:gs pos="100000">
              <a:schemeClr val="accent2">
                <a:lumMod val="40000"/>
                <a:lumOff val="60000"/>
              </a:schemeClr>
            </a:gs>
          </a:gsLst>
          <a:lin ang="5400000" scaled="1"/>
        </a:gradFill>
        <a:ln>
          <a:solidFill>
            <a:schemeClr val="accent2">
              <a:alpha val="93000"/>
            </a:schemeClr>
          </a:solid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250" b="1" cap="none" spc="0">
              <a:ln w="0"/>
              <a:solidFill>
                <a:schemeClr val="accent2">
                  <a:lumMod val="50000"/>
                </a:schemeClr>
              </a:solidFill>
              <a:effectLst>
                <a:outerShdw blurRad="50800" dist="38100" dir="2700000" algn="tl" rotWithShape="0">
                  <a:prstClr val="black">
                    <a:alpha val="40000"/>
                  </a:prstClr>
                </a:outerShdw>
              </a:effectLst>
              <a:latin typeface="Times New Roman" panose="02020603050405020304" pitchFamily="18" charset="0"/>
              <a:ea typeface="Segoe UI Emoji" panose="020B0502040204020203" pitchFamily="34" charset="0"/>
              <a:cs typeface="Times New Roman" panose="02020603050405020304" pitchFamily="18" charset="0"/>
            </a:rPr>
            <a:t>FOOD</a:t>
          </a:r>
        </a:p>
        <a:p>
          <a:pPr algn="ctr"/>
          <a:endParaRPr lang="en-US" sz="1250" b="1" cap="none" spc="0">
            <a:ln w="0"/>
            <a:solidFill>
              <a:schemeClr val="tx1"/>
            </a:solidFill>
            <a:effectLst>
              <a:outerShdw blurRad="50800" dist="38100" dir="2700000" algn="tl" rotWithShape="0">
                <a:prstClr val="black">
                  <a:alpha val="40000"/>
                </a:prstClr>
              </a:outerShdw>
            </a:effectLst>
            <a:latin typeface="Segoe UI Emoji" panose="020B0502040204020203" pitchFamily="34" charset="0"/>
            <a:ea typeface="Segoe UI Emoji" panose="020B0502040204020203" pitchFamily="34" charset="0"/>
          </a:endParaRPr>
        </a:p>
        <a:p>
          <a:pPr algn="ctr"/>
          <a:endParaRPr lang="en-US" sz="1250" b="1" cap="none" spc="0">
            <a:ln w="9525">
              <a:solidFill>
                <a:schemeClr val="bg1"/>
              </a:solidFill>
              <a:prstDash val="solid"/>
            </a:ln>
            <a:solidFill>
              <a:schemeClr val="tx1"/>
            </a:solidFill>
            <a:effectLst>
              <a:outerShdw blurRad="50800" dist="38100" dir="2700000" algn="tl" rotWithShape="0">
                <a:prstClr val="black">
                  <a:alpha val="40000"/>
                </a:prstClr>
              </a:outerShdw>
            </a:effectLst>
            <a:latin typeface="Segoe UI Emoji" panose="020B0502040204020203" pitchFamily="34" charset="0"/>
            <a:ea typeface="Segoe UI Emoji" panose="020B0502040204020203" pitchFamily="34" charset="0"/>
          </a:endParaRPr>
        </a:p>
      </xdr:txBody>
    </xdr:sp>
    <xdr:clientData/>
  </xdr:twoCellAnchor>
  <xdr:twoCellAnchor>
    <xdr:from>
      <xdr:col>9</xdr:col>
      <xdr:colOff>455584</xdr:colOff>
      <xdr:row>4</xdr:row>
      <xdr:rowOff>168306</xdr:rowOff>
    </xdr:from>
    <xdr:to>
      <xdr:col>12</xdr:col>
      <xdr:colOff>27834</xdr:colOff>
      <xdr:row>7</xdr:row>
      <xdr:rowOff>92106</xdr:rowOff>
    </xdr:to>
    <xdr:sp macro="" textlink="">
      <xdr:nvSpPr>
        <xdr:cNvPr id="8" name="Rounded Rectangle 7">
          <a:extLst>
            <a:ext uri="{FF2B5EF4-FFF2-40B4-BE49-F238E27FC236}">
              <a16:creationId xmlns:a16="http://schemas.microsoft.com/office/drawing/2014/main" id="{00000000-0008-0000-0A00-000008000000}"/>
            </a:ext>
          </a:extLst>
        </xdr:cNvPr>
        <xdr:cNvSpPr/>
      </xdr:nvSpPr>
      <xdr:spPr>
        <a:xfrm>
          <a:off x="6402273" y="528711"/>
          <a:ext cx="1554480" cy="464409"/>
        </a:xfrm>
        <a:prstGeom prst="roundRect">
          <a:avLst/>
        </a:prstGeom>
        <a:gradFill>
          <a:gsLst>
            <a:gs pos="0">
              <a:schemeClr val="bg1"/>
            </a:gs>
            <a:gs pos="100000">
              <a:schemeClr val="accent2">
                <a:lumMod val="40000"/>
                <a:lumOff val="60000"/>
              </a:schemeClr>
            </a:gs>
          </a:gsLst>
          <a:lin ang="5400000" scaled="1"/>
        </a:grad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250" b="1">
              <a:solidFill>
                <a:schemeClr val="accent2">
                  <a:lumMod val="50000"/>
                </a:schemeClr>
              </a:solidFill>
              <a:effectLst>
                <a:outerShdw blurRad="50800" dist="38100" dir="2700000" algn="tl" rotWithShape="0">
                  <a:prstClr val="black">
                    <a:alpha val="40000"/>
                  </a:prstClr>
                </a:outerShdw>
              </a:effectLst>
              <a:latin typeface="Times New Roman" panose="02020603050405020304" pitchFamily="18" charset="0"/>
              <a:ea typeface="Segoe UI Emoji" panose="020B0502040204020203" pitchFamily="34" charset="0"/>
              <a:cs typeface="Times New Roman" panose="02020603050405020304" pitchFamily="18" charset="0"/>
            </a:rPr>
            <a:t>ESSENTIAL</a:t>
          </a:r>
        </a:p>
      </xdr:txBody>
    </xdr:sp>
    <xdr:clientData/>
  </xdr:twoCellAnchor>
  <xdr:twoCellAnchor>
    <xdr:from>
      <xdr:col>7</xdr:col>
      <xdr:colOff>70481</xdr:colOff>
      <xdr:row>4</xdr:row>
      <xdr:rowOff>176887</xdr:rowOff>
    </xdr:from>
    <xdr:to>
      <xdr:col>9</xdr:col>
      <xdr:colOff>303475</xdr:colOff>
      <xdr:row>7</xdr:row>
      <xdr:rowOff>100687</xdr:rowOff>
    </xdr:to>
    <xdr:sp macro="" textlink="">
      <xdr:nvSpPr>
        <xdr:cNvPr id="9" name="Rounded Rectangle 8">
          <a:extLst>
            <a:ext uri="{FF2B5EF4-FFF2-40B4-BE49-F238E27FC236}">
              <a16:creationId xmlns:a16="http://schemas.microsoft.com/office/drawing/2014/main" id="{00000000-0008-0000-0A00-000009000000}"/>
            </a:ext>
          </a:extLst>
        </xdr:cNvPr>
        <xdr:cNvSpPr/>
      </xdr:nvSpPr>
      <xdr:spPr>
        <a:xfrm>
          <a:off x="4695684" y="537292"/>
          <a:ext cx="1554480" cy="464409"/>
        </a:xfrm>
        <a:prstGeom prst="roundRect">
          <a:avLst/>
        </a:prstGeom>
        <a:gradFill>
          <a:gsLst>
            <a:gs pos="0">
              <a:schemeClr val="bg1"/>
            </a:gs>
            <a:gs pos="100000">
              <a:schemeClr val="accent2">
                <a:lumMod val="40000"/>
                <a:lumOff val="60000"/>
              </a:schemeClr>
            </a:gs>
          </a:gsLst>
          <a:lin ang="5400000" scaled="1"/>
        </a:grad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250" b="1">
              <a:solidFill>
                <a:schemeClr val="accent2">
                  <a:lumMod val="50000"/>
                </a:schemeClr>
              </a:solidFill>
              <a:effectLst>
                <a:outerShdw blurRad="50800" dist="38100" dir="2700000" algn="tl" rotWithShape="0">
                  <a:prstClr val="black">
                    <a:alpha val="40000"/>
                  </a:prstClr>
                </a:outerShdw>
              </a:effectLst>
              <a:latin typeface="Times New Roman" panose="02020603050405020304" pitchFamily="18" charset="0"/>
              <a:ea typeface="Segoe UI Emoji" panose="020B0502040204020203" pitchFamily="34" charset="0"/>
              <a:cs typeface="Times New Roman" panose="02020603050405020304" pitchFamily="18" charset="0"/>
            </a:rPr>
            <a:t>CLOTHING</a:t>
          </a:r>
        </a:p>
        <a:p>
          <a:pPr algn="ctr"/>
          <a:endParaRPr lang="en-US" sz="1250" b="1">
            <a:effectLst>
              <a:outerShdw blurRad="50800" dist="38100" dir="2700000" algn="tl" rotWithShape="0">
                <a:prstClr val="black">
                  <a:alpha val="40000"/>
                </a:prstClr>
              </a:outerShdw>
            </a:effectLst>
            <a:latin typeface="Segoe UI Emoji" panose="020B0502040204020203" pitchFamily="34" charset="0"/>
            <a:ea typeface="Segoe UI Emoji" panose="020B0502040204020203" pitchFamily="34" charset="0"/>
          </a:endParaRPr>
        </a:p>
      </xdr:txBody>
    </xdr:sp>
    <xdr:clientData/>
  </xdr:twoCellAnchor>
  <xdr:twoCellAnchor>
    <xdr:from>
      <xdr:col>12</xdr:col>
      <xdr:colOff>162439</xdr:colOff>
      <xdr:row>4</xdr:row>
      <xdr:rowOff>168306</xdr:rowOff>
    </xdr:from>
    <xdr:to>
      <xdr:col>14</xdr:col>
      <xdr:colOff>395433</xdr:colOff>
      <xdr:row>7</xdr:row>
      <xdr:rowOff>92106</xdr:rowOff>
    </xdr:to>
    <xdr:sp macro="" textlink="">
      <xdr:nvSpPr>
        <xdr:cNvPr id="10" name="Rounded Rectangle 9">
          <a:extLst>
            <a:ext uri="{FF2B5EF4-FFF2-40B4-BE49-F238E27FC236}">
              <a16:creationId xmlns:a16="http://schemas.microsoft.com/office/drawing/2014/main" id="{00000000-0008-0000-0A00-00000A000000}"/>
            </a:ext>
          </a:extLst>
        </xdr:cNvPr>
        <xdr:cNvSpPr/>
      </xdr:nvSpPr>
      <xdr:spPr>
        <a:xfrm>
          <a:off x="8091358" y="528711"/>
          <a:ext cx="1554480" cy="464409"/>
        </a:xfrm>
        <a:prstGeom prst="roundRect">
          <a:avLst/>
        </a:prstGeom>
        <a:gradFill>
          <a:gsLst>
            <a:gs pos="0">
              <a:schemeClr val="bg1"/>
            </a:gs>
            <a:gs pos="100000">
              <a:schemeClr val="accent2">
                <a:lumMod val="40000"/>
                <a:lumOff val="60000"/>
              </a:schemeClr>
            </a:gs>
          </a:gsLst>
          <a:lin ang="5400000" scaled="1"/>
        </a:grad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250" b="1">
              <a:solidFill>
                <a:schemeClr val="accent2">
                  <a:lumMod val="50000"/>
                </a:schemeClr>
              </a:solidFill>
              <a:effectLst>
                <a:outerShdw blurRad="50800" dist="38100" dir="2700000" algn="tl" rotWithShape="0">
                  <a:prstClr val="black">
                    <a:alpha val="40000"/>
                  </a:prstClr>
                </a:outerShdw>
              </a:effectLst>
              <a:latin typeface="Times New Roman" panose="02020603050405020304" pitchFamily="18" charset="0"/>
              <a:ea typeface="Segoe UI Emoji" panose="020B0502040204020203" pitchFamily="34" charset="0"/>
              <a:cs typeface="Times New Roman" panose="02020603050405020304" pitchFamily="18" charset="0"/>
            </a:rPr>
            <a:t>HEALTH</a:t>
          </a:r>
        </a:p>
      </xdr:txBody>
    </xdr:sp>
    <xdr:clientData/>
  </xdr:twoCellAnchor>
  <xdr:twoCellAnchor>
    <xdr:from>
      <xdr:col>14</xdr:col>
      <xdr:colOff>547800</xdr:colOff>
      <xdr:row>4</xdr:row>
      <xdr:rowOff>176887</xdr:rowOff>
    </xdr:from>
    <xdr:to>
      <xdr:col>17</xdr:col>
      <xdr:colOff>120050</xdr:colOff>
      <xdr:row>7</xdr:row>
      <xdr:rowOff>100687</xdr:rowOff>
    </xdr:to>
    <xdr:sp macro="" textlink="">
      <xdr:nvSpPr>
        <xdr:cNvPr id="11" name="Rounded Rectangle 10">
          <a:extLst>
            <a:ext uri="{FF2B5EF4-FFF2-40B4-BE49-F238E27FC236}">
              <a16:creationId xmlns:a16="http://schemas.microsoft.com/office/drawing/2014/main" id="{00000000-0008-0000-0A00-00000B000000}"/>
            </a:ext>
          </a:extLst>
        </xdr:cNvPr>
        <xdr:cNvSpPr/>
      </xdr:nvSpPr>
      <xdr:spPr>
        <a:xfrm>
          <a:off x="9798205" y="537292"/>
          <a:ext cx="1554480" cy="464409"/>
        </a:xfrm>
        <a:prstGeom prst="roundRect">
          <a:avLst/>
        </a:prstGeom>
        <a:gradFill>
          <a:gsLst>
            <a:gs pos="0">
              <a:schemeClr val="bg1"/>
            </a:gs>
            <a:gs pos="100000">
              <a:schemeClr val="accent2">
                <a:lumMod val="40000"/>
                <a:lumOff val="60000"/>
              </a:schemeClr>
            </a:gs>
          </a:gsLst>
          <a:lin ang="5400000" scaled="1"/>
        </a:grad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250" b="1">
              <a:solidFill>
                <a:schemeClr val="accent2">
                  <a:lumMod val="50000"/>
                </a:schemeClr>
              </a:solidFill>
              <a:effectLst>
                <a:outerShdw blurRad="50800" dist="38100" dir="2700000" algn="tl" rotWithShape="0">
                  <a:prstClr val="black">
                    <a:alpha val="40000"/>
                  </a:prstClr>
                </a:outerShdw>
              </a:effectLst>
              <a:latin typeface="Times New Roman" panose="02020603050405020304" pitchFamily="18" charset="0"/>
              <a:ea typeface="Segoe UI Emoji" panose="020B0502040204020203" pitchFamily="34" charset="0"/>
              <a:cs typeface="Times New Roman" panose="02020603050405020304" pitchFamily="18" charset="0"/>
            </a:rPr>
            <a:t>ENERGY</a:t>
          </a:r>
        </a:p>
      </xdr:txBody>
    </xdr:sp>
    <xdr:clientData/>
  </xdr:twoCellAnchor>
  <xdr:twoCellAnchor>
    <xdr:from>
      <xdr:col>17</xdr:col>
      <xdr:colOff>267577</xdr:colOff>
      <xdr:row>4</xdr:row>
      <xdr:rowOff>176887</xdr:rowOff>
    </xdr:from>
    <xdr:to>
      <xdr:col>19</xdr:col>
      <xdr:colOff>500570</xdr:colOff>
      <xdr:row>7</xdr:row>
      <xdr:rowOff>100687</xdr:rowOff>
    </xdr:to>
    <xdr:sp macro="" textlink="">
      <xdr:nvSpPr>
        <xdr:cNvPr id="12" name="Rounded Rectangle 11">
          <a:extLst>
            <a:ext uri="{FF2B5EF4-FFF2-40B4-BE49-F238E27FC236}">
              <a16:creationId xmlns:a16="http://schemas.microsoft.com/office/drawing/2014/main" id="{00000000-0008-0000-0A00-00000C000000}"/>
            </a:ext>
          </a:extLst>
        </xdr:cNvPr>
        <xdr:cNvSpPr/>
      </xdr:nvSpPr>
      <xdr:spPr>
        <a:xfrm>
          <a:off x="11500212" y="537292"/>
          <a:ext cx="1554480" cy="464409"/>
        </a:xfrm>
        <a:prstGeom prst="roundRect">
          <a:avLst/>
        </a:prstGeom>
        <a:gradFill>
          <a:gsLst>
            <a:gs pos="0">
              <a:schemeClr val="bg1"/>
            </a:gs>
            <a:gs pos="100000">
              <a:schemeClr val="accent2">
                <a:lumMod val="40000"/>
                <a:lumOff val="60000"/>
              </a:schemeClr>
            </a:gs>
          </a:gsLst>
          <a:lin ang="5400000" scaled="1"/>
        </a:grad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250" b="1">
              <a:solidFill>
                <a:schemeClr val="accent2">
                  <a:lumMod val="50000"/>
                </a:schemeClr>
              </a:solidFill>
              <a:effectLst>
                <a:outerShdw blurRad="50800" dist="38100" dir="2700000" algn="tl" rotWithShape="0">
                  <a:prstClr val="black">
                    <a:alpha val="40000"/>
                  </a:prstClr>
                </a:outerShdw>
              </a:effectLst>
              <a:latin typeface="Times New Roman" panose="02020603050405020304" pitchFamily="18" charset="0"/>
              <a:ea typeface="Segoe UI Emoji" panose="020B0502040204020203" pitchFamily="34" charset="0"/>
              <a:cs typeface="Times New Roman" panose="02020603050405020304" pitchFamily="18" charset="0"/>
            </a:rPr>
            <a:t>LUXURY</a:t>
          </a:r>
        </a:p>
      </xdr:txBody>
    </xdr:sp>
    <xdr:clientData/>
  </xdr:twoCellAnchor>
  <xdr:twoCellAnchor editAs="absolute">
    <xdr:from>
      <xdr:col>1</xdr:col>
      <xdr:colOff>310248</xdr:colOff>
      <xdr:row>12</xdr:row>
      <xdr:rowOff>102198</xdr:rowOff>
    </xdr:from>
    <xdr:to>
      <xdr:col>4</xdr:col>
      <xdr:colOff>177886</xdr:colOff>
      <xdr:row>19</xdr:row>
      <xdr:rowOff>14288</xdr:rowOff>
    </xdr:to>
    <mc:AlternateContent xmlns:mc="http://schemas.openxmlformats.org/markup-compatibility/2006" xmlns:sle15="http://schemas.microsoft.com/office/drawing/2012/slicer">
      <mc:Choice Requires="sle15">
        <xdr:graphicFrame macro="">
          <xdr:nvGraphicFramePr>
            <xdr:cNvPr id="15" name="Sector">
              <a:extLst>
                <a:ext uri="{FF2B5EF4-FFF2-40B4-BE49-F238E27FC236}">
                  <a16:creationId xmlns:a16="http://schemas.microsoft.com/office/drawing/2014/main" id="{00000000-0008-0000-0A00-00000F000000}"/>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972857" y="2200459"/>
              <a:ext cx="1855464" cy="11360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6</xdr:col>
      <xdr:colOff>8780</xdr:colOff>
      <xdr:row>2</xdr:row>
      <xdr:rowOff>142153</xdr:rowOff>
    </xdr:from>
    <xdr:to>
      <xdr:col>18</xdr:col>
      <xdr:colOff>132358</xdr:colOff>
      <xdr:row>4</xdr:row>
      <xdr:rowOff>28143</xdr:rowOff>
    </xdr:to>
    <xdr:sp macro="" textlink="">
      <xdr:nvSpPr>
        <xdr:cNvPr id="3" name="Rounded Rectangle 2">
          <a:extLst>
            <a:ext uri="{FF2B5EF4-FFF2-40B4-BE49-F238E27FC236}">
              <a16:creationId xmlns:a16="http://schemas.microsoft.com/office/drawing/2014/main" id="{00000000-0008-0000-0A00-000003000000}"/>
            </a:ext>
          </a:extLst>
        </xdr:cNvPr>
        <xdr:cNvSpPr/>
      </xdr:nvSpPr>
      <xdr:spPr>
        <a:xfrm>
          <a:off x="3309109" y="493074"/>
          <a:ext cx="8044367" cy="236911"/>
        </a:xfrm>
        <a:prstGeom prst="roundRect">
          <a:avLst/>
        </a:prstGeom>
        <a:solidFill>
          <a:srgbClr val="F78609"/>
        </a:solidFill>
        <a:ln/>
        <a:effectLst>
          <a:outerShdw blurRad="50800" dist="38100" dir="2700000" algn="tl" rotWithShape="0">
            <a:prstClr val="black">
              <a:alpha val="40000"/>
            </a:prstClr>
          </a:outerShd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200" b="1" cap="none" spc="0">
              <a:ln w="0"/>
              <a:solidFill>
                <a:schemeClr val="tx1"/>
              </a:solidFill>
              <a:effectLst>
                <a:outerShdw blurRad="50800" dist="38100" dir="2700000" algn="tl" rotWithShape="0">
                  <a:prstClr val="black">
                    <a:alpha val="40000"/>
                  </a:prstClr>
                </a:outerShdw>
              </a:effectLst>
              <a:latin typeface="Times New Roman" panose="02020603050405020304" pitchFamily="18" charset="0"/>
              <a:ea typeface="Segoe UI Emoji" panose="020B0502040204020203" pitchFamily="34" charset="0"/>
              <a:cs typeface="Times New Roman" panose="02020603050405020304" pitchFamily="18" charset="0"/>
            </a:rPr>
            <a:t>        OVERALL</a:t>
          </a:r>
          <a:r>
            <a:rPr lang="en-US" sz="1200" b="1" cap="none" spc="0" baseline="0">
              <a:ln w="0"/>
              <a:solidFill>
                <a:schemeClr val="tx1"/>
              </a:solidFill>
              <a:effectLst>
                <a:outerShdw blurRad="50800" dist="38100" dir="2700000" algn="tl" rotWithShape="0">
                  <a:prstClr val="black">
                    <a:alpha val="40000"/>
                  </a:prstClr>
                </a:outerShdw>
              </a:effectLst>
              <a:latin typeface="Times New Roman" panose="02020603050405020304" pitchFamily="18" charset="0"/>
              <a:ea typeface="Segoe UI Emoji" panose="020B0502040204020203" pitchFamily="34" charset="0"/>
              <a:cs typeface="Times New Roman" panose="02020603050405020304" pitchFamily="18" charset="0"/>
            </a:rPr>
            <a:t> CONTRIBUTION FOR BROADER CATEGORY- MAY 2023</a:t>
          </a:r>
          <a:endParaRPr lang="en-US" sz="1200" b="1" cap="none" spc="0">
            <a:ln w="0"/>
            <a:solidFill>
              <a:schemeClr val="tx1"/>
            </a:solidFill>
            <a:effectLst>
              <a:outerShdw blurRad="50800" dist="38100" dir="2700000" algn="tl" rotWithShape="0">
                <a:prstClr val="black">
                  <a:alpha val="40000"/>
                </a:prstClr>
              </a:outerShdw>
            </a:effectLst>
            <a:latin typeface="Times New Roman" panose="02020603050405020304" pitchFamily="18" charset="0"/>
            <a:ea typeface="Segoe UI Emoji" panose="020B0502040204020203" pitchFamily="34" charset="0"/>
            <a:cs typeface="Times New Roman" panose="02020603050405020304" pitchFamily="18" charset="0"/>
          </a:endParaRPr>
        </a:p>
      </xdr:txBody>
    </xdr:sp>
    <xdr:clientData/>
  </xdr:twoCellAnchor>
  <xdr:twoCellAnchor>
    <xdr:from>
      <xdr:col>5</xdr:col>
      <xdr:colOff>192560</xdr:colOff>
      <xdr:row>6</xdr:row>
      <xdr:rowOff>80595</xdr:rowOff>
    </xdr:from>
    <xdr:to>
      <xdr:col>6</xdr:col>
      <xdr:colOff>133350</xdr:colOff>
      <xdr:row>7</xdr:row>
      <xdr:rowOff>57150</xdr:rowOff>
    </xdr:to>
    <xdr:sp macro="" textlink="">
      <xdr:nvSpPr>
        <xdr:cNvPr id="19" name="TextBox 18">
          <a:extLst>
            <a:ext uri="{FF2B5EF4-FFF2-40B4-BE49-F238E27FC236}">
              <a16:creationId xmlns:a16="http://schemas.microsoft.com/office/drawing/2014/main" id="{00000000-0008-0000-0A00-000013000000}"/>
            </a:ext>
          </a:extLst>
        </xdr:cNvPr>
        <xdr:cNvSpPr txBox="1"/>
      </xdr:nvSpPr>
      <xdr:spPr>
        <a:xfrm>
          <a:off x="3494560" y="791795"/>
          <a:ext cx="601190" cy="154355"/>
        </a:xfrm>
        <a:prstGeom prst="rect">
          <a:avLst/>
        </a:prstGeom>
        <a:gradFill>
          <a:gsLst>
            <a:gs pos="0">
              <a:schemeClr val="bg1"/>
            </a:gs>
            <a:gs pos="100000">
              <a:schemeClr val="accent2">
                <a:lumMod val="40000"/>
                <a:lumOff val="6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effectLst>
                <a:outerShdw blurRad="50800" dist="38100" dir="2700000" algn="tl" rotWithShape="0">
                  <a:prstClr val="black">
                    <a:alpha val="40000"/>
                  </a:prstClr>
                </a:outerShdw>
              </a:effectLst>
              <a:latin typeface="Times New Roman" panose="02020603050405020304" pitchFamily="18" charset="0"/>
              <a:ea typeface="Segoe UI Emoji" panose="020B0502040204020203" pitchFamily="34" charset="0"/>
              <a:cs typeface="Times New Roman" panose="02020603050405020304" pitchFamily="18" charset="0"/>
            </a:rPr>
            <a:t>49.6%</a:t>
          </a:r>
        </a:p>
      </xdr:txBody>
    </xdr:sp>
    <xdr:clientData/>
  </xdr:twoCellAnchor>
  <xdr:twoCellAnchor>
    <xdr:from>
      <xdr:col>7</xdr:col>
      <xdr:colOff>575226</xdr:colOff>
      <xdr:row>6</xdr:row>
      <xdr:rowOff>95827</xdr:rowOff>
    </xdr:from>
    <xdr:to>
      <xdr:col>8</xdr:col>
      <xdr:colOff>530328</xdr:colOff>
      <xdr:row>7</xdr:row>
      <xdr:rowOff>57342</xdr:rowOff>
    </xdr:to>
    <xdr:sp macro="" textlink="'1. Broder_Cat _Contribution'!F9">
      <xdr:nvSpPr>
        <xdr:cNvPr id="20" name="TextBox 19">
          <a:extLst>
            <a:ext uri="{FF2B5EF4-FFF2-40B4-BE49-F238E27FC236}">
              <a16:creationId xmlns:a16="http://schemas.microsoft.com/office/drawing/2014/main" id="{00000000-0008-0000-0A00-000014000000}"/>
            </a:ext>
          </a:extLst>
        </xdr:cNvPr>
        <xdr:cNvSpPr txBox="1"/>
      </xdr:nvSpPr>
      <xdr:spPr>
        <a:xfrm>
          <a:off x="5200429" y="816638"/>
          <a:ext cx="615845" cy="141718"/>
        </a:xfrm>
        <a:prstGeom prst="rect">
          <a:avLst/>
        </a:prstGeom>
        <a:gradFill>
          <a:gsLst>
            <a:gs pos="0">
              <a:schemeClr val="bg1"/>
            </a:gs>
            <a:gs pos="100000">
              <a:schemeClr val="accent2">
                <a:lumMod val="40000"/>
                <a:lumOff val="6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75A691-0A01-4D21-8004-0C9E79DC84F8}" type="TxLink">
            <a:rPr lang="en-US" sz="1100" b="1" i="0" u="none" strike="noStrike">
              <a:solidFill>
                <a:srgbClr val="000000"/>
              </a:solidFill>
              <a:effectLst>
                <a:outerShdw blurRad="50800" dist="38100" dir="2700000" algn="tl" rotWithShape="0">
                  <a:prstClr val="black">
                    <a:alpha val="40000"/>
                  </a:prstClr>
                </a:outerShdw>
              </a:effectLst>
              <a:latin typeface="Times New Roman" panose="02020603050405020304" pitchFamily="18" charset="0"/>
              <a:ea typeface="Segoe UI Emoji" panose="020B0502040204020203" pitchFamily="34" charset="0"/>
              <a:cs typeface="Times New Roman" panose="02020603050405020304" pitchFamily="18" charset="0"/>
            </a:rPr>
            <a:pPr algn="ctr"/>
            <a:t>11.8%</a:t>
          </a:fld>
          <a:endParaRPr lang="en-US" sz="1100" b="1">
            <a:effectLst>
              <a:outerShdw blurRad="50800" dist="38100" dir="2700000" algn="tl" rotWithShape="0">
                <a:prstClr val="black">
                  <a:alpha val="40000"/>
                </a:prstClr>
              </a:outerShdw>
            </a:effectLst>
            <a:latin typeface="Times New Roman" panose="02020603050405020304" pitchFamily="18" charset="0"/>
            <a:ea typeface="Segoe UI Emoji" panose="020B0502040204020203" pitchFamily="34" charset="0"/>
            <a:cs typeface="Times New Roman" panose="02020603050405020304" pitchFamily="18" charset="0"/>
          </a:endParaRPr>
        </a:p>
      </xdr:txBody>
    </xdr:sp>
    <xdr:clientData/>
  </xdr:twoCellAnchor>
  <xdr:twoCellAnchor>
    <xdr:from>
      <xdr:col>10</xdr:col>
      <xdr:colOff>349851</xdr:colOff>
      <xdr:row>6</xdr:row>
      <xdr:rowOff>72186</xdr:rowOff>
    </xdr:from>
    <xdr:to>
      <xdr:col>11</xdr:col>
      <xdr:colOff>317693</xdr:colOff>
      <xdr:row>7</xdr:row>
      <xdr:rowOff>59357</xdr:rowOff>
    </xdr:to>
    <xdr:sp macro="" textlink="'1. Broder_Cat _Contribution'!G9">
      <xdr:nvSpPr>
        <xdr:cNvPr id="21" name="TextBox 20">
          <a:extLst>
            <a:ext uri="{FF2B5EF4-FFF2-40B4-BE49-F238E27FC236}">
              <a16:creationId xmlns:a16="http://schemas.microsoft.com/office/drawing/2014/main" id="{00000000-0008-0000-0A00-000015000000}"/>
            </a:ext>
          </a:extLst>
        </xdr:cNvPr>
        <xdr:cNvSpPr txBox="1"/>
      </xdr:nvSpPr>
      <xdr:spPr>
        <a:xfrm>
          <a:off x="6957283" y="792997"/>
          <a:ext cx="628586" cy="167374"/>
        </a:xfrm>
        <a:prstGeom prst="rect">
          <a:avLst/>
        </a:prstGeom>
        <a:gradFill>
          <a:gsLst>
            <a:gs pos="0">
              <a:schemeClr val="bg1"/>
            </a:gs>
            <a:gs pos="100000">
              <a:schemeClr val="accent2">
                <a:lumMod val="40000"/>
                <a:lumOff val="6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AF82CC-351B-40BE-9EF8-28FEB4EFDF28}" type="TxLink">
            <a:rPr lang="en-US" sz="1100" b="1" i="0" u="none" strike="noStrike">
              <a:solidFill>
                <a:srgbClr val="000000"/>
              </a:solidFill>
              <a:effectLst>
                <a:outerShdw blurRad="50800" dist="38100" dir="2700000" algn="tl" rotWithShape="0">
                  <a:prstClr val="black">
                    <a:alpha val="40000"/>
                  </a:prstClr>
                </a:outerShdw>
              </a:effectLst>
              <a:latin typeface="Times New Roman" panose="02020603050405020304" pitchFamily="18" charset="0"/>
              <a:ea typeface="Segoe UI Emoji" panose="020B0502040204020203" pitchFamily="34" charset="0"/>
              <a:cs typeface="Times New Roman" panose="02020603050405020304" pitchFamily="18" charset="0"/>
            </a:rPr>
            <a:pPr algn="ctr"/>
            <a:t>11.3%</a:t>
          </a:fld>
          <a:endParaRPr lang="en-US" sz="1100" b="1">
            <a:effectLst>
              <a:outerShdw blurRad="50800" dist="38100" dir="2700000" algn="tl" rotWithShape="0">
                <a:prstClr val="black">
                  <a:alpha val="40000"/>
                </a:prstClr>
              </a:outerShdw>
            </a:effectLst>
            <a:latin typeface="Times New Roman" panose="02020603050405020304" pitchFamily="18" charset="0"/>
            <a:ea typeface="Segoe UI Emoji" panose="020B0502040204020203" pitchFamily="34" charset="0"/>
            <a:cs typeface="Times New Roman" panose="02020603050405020304" pitchFamily="18" charset="0"/>
          </a:endParaRPr>
        </a:p>
      </xdr:txBody>
    </xdr:sp>
    <xdr:clientData/>
  </xdr:twoCellAnchor>
  <xdr:twoCellAnchor>
    <xdr:from>
      <xdr:col>12</xdr:col>
      <xdr:colOff>659052</xdr:colOff>
      <xdr:row>6</xdr:row>
      <xdr:rowOff>87182</xdr:rowOff>
    </xdr:from>
    <xdr:to>
      <xdr:col>13</xdr:col>
      <xdr:colOff>556425</xdr:colOff>
      <xdr:row>7</xdr:row>
      <xdr:rowOff>67939</xdr:rowOff>
    </xdr:to>
    <xdr:sp macro="" textlink="'1. Broder_Cat _Contribution'!H9">
      <xdr:nvSpPr>
        <xdr:cNvPr id="22" name="TextBox 21">
          <a:extLst>
            <a:ext uri="{FF2B5EF4-FFF2-40B4-BE49-F238E27FC236}">
              <a16:creationId xmlns:a16="http://schemas.microsoft.com/office/drawing/2014/main" id="{00000000-0008-0000-0A00-000016000000}"/>
            </a:ext>
          </a:extLst>
        </xdr:cNvPr>
        <xdr:cNvSpPr txBox="1"/>
      </xdr:nvSpPr>
      <xdr:spPr>
        <a:xfrm>
          <a:off x="8587971" y="807993"/>
          <a:ext cx="558116" cy="160960"/>
        </a:xfrm>
        <a:prstGeom prst="rect">
          <a:avLst/>
        </a:prstGeom>
        <a:gradFill>
          <a:gsLst>
            <a:gs pos="0">
              <a:schemeClr val="bg1"/>
            </a:gs>
            <a:gs pos="100000">
              <a:schemeClr val="accent2">
                <a:lumMod val="40000"/>
                <a:lumOff val="6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D1314F-0877-4A0B-A3F8-24F35B6232DA}" type="TxLink">
            <a:rPr lang="en-US" sz="1100" b="1" i="0" u="none" strike="noStrike">
              <a:solidFill>
                <a:srgbClr val="000000"/>
              </a:solidFill>
              <a:effectLst>
                <a:outerShdw blurRad="50800" dist="38100" dir="2700000" algn="tl" rotWithShape="0">
                  <a:prstClr val="black">
                    <a:alpha val="40000"/>
                  </a:prstClr>
                </a:outerShdw>
              </a:effectLst>
              <a:latin typeface="Times New Roman" panose="02020603050405020304" pitchFamily="18" charset="0"/>
              <a:ea typeface="Segoe UI Emoji" panose="020B0502040204020203" pitchFamily="34" charset="0"/>
              <a:cs typeface="Times New Roman" panose="02020603050405020304" pitchFamily="18" charset="0"/>
            </a:rPr>
            <a:pPr algn="ctr"/>
            <a:t>8.0%</a:t>
          </a:fld>
          <a:endParaRPr lang="en-US" sz="1100">
            <a:effectLst>
              <a:outerShdw blurRad="50800" dist="38100" dir="2700000" algn="tl" rotWithShape="0">
                <a:prstClr val="black">
                  <a:alpha val="40000"/>
                </a:prstClr>
              </a:outerShdw>
            </a:effectLst>
            <a:latin typeface="Times New Roman" panose="02020603050405020304" pitchFamily="18" charset="0"/>
            <a:ea typeface="Segoe UI Emoji" panose="020B0502040204020203" pitchFamily="34" charset="0"/>
            <a:cs typeface="Times New Roman" panose="02020603050405020304" pitchFamily="18" charset="0"/>
          </a:endParaRPr>
        </a:p>
      </xdr:txBody>
    </xdr:sp>
    <xdr:clientData/>
  </xdr:twoCellAnchor>
  <xdr:twoCellAnchor>
    <xdr:from>
      <xdr:col>15</xdr:col>
      <xdr:colOff>416855</xdr:colOff>
      <xdr:row>6</xdr:row>
      <xdr:rowOff>104408</xdr:rowOff>
    </xdr:from>
    <xdr:to>
      <xdr:col>16</xdr:col>
      <xdr:colOff>301400</xdr:colOff>
      <xdr:row>7</xdr:row>
      <xdr:rowOff>59509</xdr:rowOff>
    </xdr:to>
    <xdr:sp macro="" textlink="'1. Broder_Cat _Contribution'!I9">
      <xdr:nvSpPr>
        <xdr:cNvPr id="23" name="TextBox 22">
          <a:extLst>
            <a:ext uri="{FF2B5EF4-FFF2-40B4-BE49-F238E27FC236}">
              <a16:creationId xmlns:a16="http://schemas.microsoft.com/office/drawing/2014/main" id="{00000000-0008-0000-0A00-000017000000}"/>
            </a:ext>
          </a:extLst>
        </xdr:cNvPr>
        <xdr:cNvSpPr txBox="1"/>
      </xdr:nvSpPr>
      <xdr:spPr>
        <a:xfrm>
          <a:off x="10328004" y="825219"/>
          <a:ext cx="545288" cy="135304"/>
        </a:xfrm>
        <a:prstGeom prst="rect">
          <a:avLst/>
        </a:prstGeom>
        <a:gradFill>
          <a:gsLst>
            <a:gs pos="0">
              <a:schemeClr val="bg1"/>
            </a:gs>
            <a:gs pos="100000">
              <a:schemeClr val="accent2">
                <a:lumMod val="40000"/>
                <a:lumOff val="6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AB54D0-A65D-464E-B746-091C1C571C67}" type="TxLink">
            <a:rPr lang="en-US" sz="1100" b="1" i="0" u="none" strike="noStrike">
              <a:solidFill>
                <a:srgbClr val="000000"/>
              </a:solidFill>
              <a:effectLst>
                <a:outerShdw blurRad="50800" dist="38100" dir="2700000" algn="tl" rotWithShape="0">
                  <a:prstClr val="black">
                    <a:alpha val="40000"/>
                  </a:prstClr>
                </a:outerShdw>
              </a:effectLst>
              <a:latin typeface="Times New Roman" panose="02020603050405020304" pitchFamily="18" charset="0"/>
              <a:ea typeface="Segoe UI Emoji" panose="020B0502040204020203" pitchFamily="34" charset="0"/>
              <a:cs typeface="Times New Roman" panose="02020603050405020304" pitchFamily="18" charset="0"/>
            </a:rPr>
            <a:pPr algn="ctr"/>
            <a:t>7.5%</a:t>
          </a:fld>
          <a:endParaRPr lang="en-US" sz="1100" b="1">
            <a:effectLst>
              <a:outerShdw blurRad="50800" dist="38100" dir="2700000" algn="tl" rotWithShape="0">
                <a:prstClr val="black">
                  <a:alpha val="40000"/>
                </a:prstClr>
              </a:outerShdw>
            </a:effectLst>
            <a:latin typeface="Times New Roman" panose="02020603050405020304" pitchFamily="18" charset="0"/>
            <a:ea typeface="Segoe UI Emoji" panose="020B0502040204020203" pitchFamily="34" charset="0"/>
            <a:cs typeface="Times New Roman" panose="02020603050405020304" pitchFamily="18" charset="0"/>
          </a:endParaRPr>
        </a:p>
      </xdr:txBody>
    </xdr:sp>
    <xdr:clientData/>
  </xdr:twoCellAnchor>
  <xdr:twoCellAnchor>
    <xdr:from>
      <xdr:col>18</xdr:col>
      <xdr:colOff>143015</xdr:colOff>
      <xdr:row>6</xdr:row>
      <xdr:rowOff>93747</xdr:rowOff>
    </xdr:from>
    <xdr:to>
      <xdr:col>19</xdr:col>
      <xdr:colOff>85287</xdr:colOff>
      <xdr:row>7</xdr:row>
      <xdr:rowOff>55262</xdr:rowOff>
    </xdr:to>
    <xdr:sp macro="" textlink="'1. Broder_Cat _Contribution'!J9">
      <xdr:nvSpPr>
        <xdr:cNvPr id="24" name="TextBox 23">
          <a:extLst>
            <a:ext uri="{FF2B5EF4-FFF2-40B4-BE49-F238E27FC236}">
              <a16:creationId xmlns:a16="http://schemas.microsoft.com/office/drawing/2014/main" id="{00000000-0008-0000-0A00-000018000000}"/>
            </a:ext>
          </a:extLst>
        </xdr:cNvPr>
        <xdr:cNvSpPr txBox="1"/>
      </xdr:nvSpPr>
      <xdr:spPr>
        <a:xfrm>
          <a:off x="12036393" y="814558"/>
          <a:ext cx="603016" cy="141718"/>
        </a:xfrm>
        <a:prstGeom prst="rect">
          <a:avLst/>
        </a:prstGeom>
        <a:gradFill>
          <a:gsLst>
            <a:gs pos="0">
              <a:schemeClr val="bg1"/>
            </a:gs>
            <a:gs pos="100000">
              <a:schemeClr val="accent2">
                <a:lumMod val="40000"/>
                <a:lumOff val="6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AC3E8B-A46E-49CA-B4B4-60CB2F7412E0}" type="TxLink">
            <a:rPr lang="en-US" sz="1100" b="1" i="0" u="none" strike="noStrike">
              <a:solidFill>
                <a:srgbClr val="000000"/>
              </a:solidFill>
              <a:effectLst>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pPr algn="ctr"/>
            <a:t>11.8%</a:t>
          </a:fld>
          <a:endParaRPr lang="en-US" sz="1100" b="1">
            <a:effectLst>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6</xdr:col>
      <xdr:colOff>338065</xdr:colOff>
      <xdr:row>5</xdr:row>
      <xdr:rowOff>34665</xdr:rowOff>
    </xdr:from>
    <xdr:to>
      <xdr:col>6</xdr:col>
      <xdr:colOff>554065</xdr:colOff>
      <xdr:row>6</xdr:row>
      <xdr:rowOff>76081</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57383" y="936654"/>
          <a:ext cx="216000" cy="221813"/>
        </a:xfrm>
        <a:prstGeom prst="rect">
          <a:avLst/>
        </a:prstGeom>
      </xdr:spPr>
    </xdr:pic>
    <xdr:clientData/>
  </xdr:twoCellAnchor>
  <xdr:twoCellAnchor editAs="oneCell">
    <xdr:from>
      <xdr:col>9</xdr:col>
      <xdr:colOff>45693</xdr:colOff>
      <xdr:row>5</xdr:row>
      <xdr:rowOff>28054</xdr:rowOff>
    </xdr:from>
    <xdr:to>
      <xdr:col>9</xdr:col>
      <xdr:colOff>261693</xdr:colOff>
      <xdr:row>6</xdr:row>
      <xdr:rowOff>91790</xdr:rowOff>
    </xdr:to>
    <xdr:pic>
      <xdr:nvPicPr>
        <xdr:cNvPr id="5" name="Picture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43407" y="572340"/>
          <a:ext cx="216000" cy="245164"/>
        </a:xfrm>
        <a:prstGeom prst="rect">
          <a:avLst/>
        </a:prstGeom>
      </xdr:spPr>
    </xdr:pic>
    <xdr:clientData/>
  </xdr:twoCellAnchor>
  <xdr:twoCellAnchor editAs="oneCell">
    <xdr:from>
      <xdr:col>11</xdr:col>
      <xdr:colOff>420473</xdr:colOff>
      <xdr:row>5</xdr:row>
      <xdr:rowOff>39162</xdr:rowOff>
    </xdr:from>
    <xdr:to>
      <xdr:col>11</xdr:col>
      <xdr:colOff>636473</xdr:colOff>
      <xdr:row>6</xdr:row>
      <xdr:rowOff>74975</xdr:rowOff>
    </xdr:to>
    <xdr:pic>
      <xdr:nvPicPr>
        <xdr:cNvPr id="13" name="Picture 12">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7688649" y="579770"/>
          <a:ext cx="216000" cy="216016"/>
        </a:xfrm>
        <a:prstGeom prst="rect">
          <a:avLst/>
        </a:prstGeom>
      </xdr:spPr>
    </xdr:pic>
    <xdr:clientData/>
  </xdr:twoCellAnchor>
  <xdr:twoCellAnchor editAs="oneCell">
    <xdr:from>
      <xdr:col>14</xdr:col>
      <xdr:colOff>111650</xdr:colOff>
      <xdr:row>5</xdr:row>
      <xdr:rowOff>15523</xdr:rowOff>
    </xdr:from>
    <xdr:to>
      <xdr:col>14</xdr:col>
      <xdr:colOff>327650</xdr:colOff>
      <xdr:row>6</xdr:row>
      <xdr:rowOff>78757</xdr:rowOff>
    </xdr:to>
    <xdr:pic>
      <xdr:nvPicPr>
        <xdr:cNvPr id="14" name="Picture 13">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362055" y="556131"/>
          <a:ext cx="216000" cy="243437"/>
        </a:xfrm>
        <a:prstGeom prst="rect">
          <a:avLst/>
        </a:prstGeom>
      </xdr:spPr>
    </xdr:pic>
    <xdr:clientData/>
  </xdr:twoCellAnchor>
  <xdr:twoCellAnchor editAs="oneCell">
    <xdr:from>
      <xdr:col>16</xdr:col>
      <xdr:colOff>525286</xdr:colOff>
      <xdr:row>5</xdr:row>
      <xdr:rowOff>23155</xdr:rowOff>
    </xdr:from>
    <xdr:to>
      <xdr:col>17</xdr:col>
      <xdr:colOff>80630</xdr:colOff>
      <xdr:row>6</xdr:row>
      <xdr:rowOff>57763</xdr:rowOff>
    </xdr:to>
    <xdr:pic>
      <xdr:nvPicPr>
        <xdr:cNvPr id="17" name="Picture 16">
          <a:extLst>
            <a:ext uri="{FF2B5EF4-FFF2-40B4-BE49-F238E27FC236}">
              <a16:creationId xmlns:a16="http://schemas.microsoft.com/office/drawing/2014/main" id="{00000000-0008-0000-0A00-000011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H="1" flipV="1">
          <a:off x="10458500" y="567441"/>
          <a:ext cx="217559" cy="216036"/>
        </a:xfrm>
        <a:prstGeom prst="rect">
          <a:avLst/>
        </a:prstGeom>
      </xdr:spPr>
    </xdr:pic>
    <xdr:clientData/>
  </xdr:twoCellAnchor>
  <xdr:twoCellAnchor editAs="oneCell">
    <xdr:from>
      <xdr:col>19</xdr:col>
      <xdr:colOff>225945</xdr:colOff>
      <xdr:row>5</xdr:row>
      <xdr:rowOff>42351</xdr:rowOff>
    </xdr:from>
    <xdr:to>
      <xdr:col>19</xdr:col>
      <xdr:colOff>442031</xdr:colOff>
      <xdr:row>6</xdr:row>
      <xdr:rowOff>64469</xdr:rowOff>
    </xdr:to>
    <xdr:pic>
      <xdr:nvPicPr>
        <xdr:cNvPr id="25" name="Picture 24">
          <a:extLst>
            <a:ext uri="{FF2B5EF4-FFF2-40B4-BE49-F238E27FC236}">
              <a16:creationId xmlns:a16="http://schemas.microsoft.com/office/drawing/2014/main" id="{00000000-0008-0000-0A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145802" y="586637"/>
          <a:ext cx="216086" cy="203546"/>
        </a:xfrm>
        <a:prstGeom prst="rect">
          <a:avLst/>
        </a:prstGeom>
      </xdr:spPr>
    </xdr:pic>
    <xdr:clientData/>
  </xdr:twoCellAnchor>
  <xdr:twoCellAnchor>
    <xdr:from>
      <xdr:col>1</xdr:col>
      <xdr:colOff>306024</xdr:colOff>
      <xdr:row>3</xdr:row>
      <xdr:rowOff>99458</xdr:rowOff>
    </xdr:from>
    <xdr:to>
      <xdr:col>2</xdr:col>
      <xdr:colOff>344277</xdr:colOff>
      <xdr:row>3</xdr:row>
      <xdr:rowOff>145177</xdr:rowOff>
    </xdr:to>
    <xdr:sp macro="" textlink="">
      <xdr:nvSpPr>
        <xdr:cNvPr id="26" name="Rounded Rectangle 25">
          <a:extLst>
            <a:ext uri="{FF2B5EF4-FFF2-40B4-BE49-F238E27FC236}">
              <a16:creationId xmlns:a16="http://schemas.microsoft.com/office/drawing/2014/main" id="{00000000-0008-0000-0A00-00001A000000}"/>
            </a:ext>
          </a:extLst>
        </xdr:cNvPr>
        <xdr:cNvSpPr/>
      </xdr:nvSpPr>
      <xdr:spPr>
        <a:xfrm>
          <a:off x="963976" y="275422"/>
          <a:ext cx="696205" cy="45719"/>
        </a:xfrm>
        <a:prstGeom prst="roundRect">
          <a:avLst/>
        </a:prstGeom>
        <a:solidFill>
          <a:srgbClr val="F7860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305859</xdr:colOff>
      <xdr:row>3</xdr:row>
      <xdr:rowOff>76506</xdr:rowOff>
    </xdr:from>
    <xdr:to>
      <xdr:col>4</xdr:col>
      <xdr:colOff>165532</xdr:colOff>
      <xdr:row>10</xdr:row>
      <xdr:rowOff>44098</xdr:rowOff>
    </xdr:to>
    <xdr:sp macro="" textlink="">
      <xdr:nvSpPr>
        <xdr:cNvPr id="27" name="Rectangle 26">
          <a:extLst>
            <a:ext uri="{FF2B5EF4-FFF2-40B4-BE49-F238E27FC236}">
              <a16:creationId xmlns:a16="http://schemas.microsoft.com/office/drawing/2014/main" id="{00000000-0008-0000-0A00-00001B000000}"/>
            </a:ext>
          </a:extLst>
        </xdr:cNvPr>
        <xdr:cNvSpPr/>
      </xdr:nvSpPr>
      <xdr:spPr>
        <a:xfrm>
          <a:off x="305859" y="605673"/>
          <a:ext cx="1844048" cy="1202314"/>
        </a:xfrm>
        <a:prstGeom prst="rect">
          <a:avLst/>
        </a:prstGeom>
        <a:solidFill>
          <a:schemeClr val="accent2">
            <a:lumMod val="50000"/>
          </a:schemeClr>
        </a:solidFill>
        <a:ln>
          <a:noFill/>
        </a:ln>
        <a:effectLst>
          <a:glow rad="63500">
            <a:schemeClr val="accent2">
              <a:satMod val="175000"/>
              <a:alpha val="40000"/>
            </a:scheme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aseline="0"/>
        </a:p>
      </xdr:txBody>
    </xdr:sp>
    <xdr:clientData/>
  </xdr:twoCellAnchor>
  <xdr:twoCellAnchor>
    <xdr:from>
      <xdr:col>4</xdr:col>
      <xdr:colOff>387357</xdr:colOff>
      <xdr:row>8</xdr:row>
      <xdr:rowOff>90343</xdr:rowOff>
    </xdr:from>
    <xdr:to>
      <xdr:col>8</xdr:col>
      <xdr:colOff>525859</xdr:colOff>
      <xdr:row>17</xdr:row>
      <xdr:rowOff>19243</xdr:rowOff>
    </xdr:to>
    <xdr:sp macro="" textlink="">
      <xdr:nvSpPr>
        <xdr:cNvPr id="31" name="Rectangle 30">
          <a:extLst>
            <a:ext uri="{FF2B5EF4-FFF2-40B4-BE49-F238E27FC236}">
              <a16:creationId xmlns:a16="http://schemas.microsoft.com/office/drawing/2014/main" id="{00000000-0008-0000-0A00-00001F000000}"/>
            </a:ext>
          </a:extLst>
        </xdr:cNvPr>
        <xdr:cNvSpPr/>
      </xdr:nvSpPr>
      <xdr:spPr>
        <a:xfrm>
          <a:off x="3026576" y="1161906"/>
          <a:ext cx="2777721" cy="1536243"/>
        </a:xfrm>
        <a:prstGeom prst="rect">
          <a:avLst/>
        </a:prstGeom>
        <a:ln>
          <a:solidFill>
            <a:schemeClr val="accent2">
              <a:lumMod val="75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4</xdr:col>
      <xdr:colOff>415349</xdr:colOff>
      <xdr:row>8</xdr:row>
      <xdr:rowOff>135110</xdr:rowOff>
    </xdr:from>
    <xdr:to>
      <xdr:col>8</xdr:col>
      <xdr:colOff>505268</xdr:colOff>
      <xdr:row>16</xdr:row>
      <xdr:rowOff>166768</xdr:rowOff>
    </xdr:to>
    <xdr:graphicFrame macro="">
      <xdr:nvGraphicFramePr>
        <xdr:cNvPr id="33" name="Chart 32">
          <a:extLst>
            <a:ext uri="{FF2B5EF4-FFF2-40B4-BE49-F238E27FC236}">
              <a16:creationId xmlns:a16="http://schemas.microsoft.com/office/drawing/2014/main" id="{00000000-0008-0000-0A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35349</xdr:colOff>
      <xdr:row>8</xdr:row>
      <xdr:rowOff>81328</xdr:rowOff>
    </xdr:from>
    <xdr:to>
      <xdr:col>15</xdr:col>
      <xdr:colOff>209261</xdr:colOff>
      <xdr:row>17</xdr:row>
      <xdr:rowOff>0</xdr:rowOff>
    </xdr:to>
    <xdr:sp macro="" textlink="">
      <xdr:nvSpPr>
        <xdr:cNvPr id="40" name="Rectangle 39">
          <a:extLst>
            <a:ext uri="{FF2B5EF4-FFF2-40B4-BE49-F238E27FC236}">
              <a16:creationId xmlns:a16="http://schemas.microsoft.com/office/drawing/2014/main" id="{00000000-0008-0000-0A00-000028000000}"/>
            </a:ext>
          </a:extLst>
        </xdr:cNvPr>
        <xdr:cNvSpPr/>
      </xdr:nvSpPr>
      <xdr:spPr>
        <a:xfrm>
          <a:off x="5346258" y="1524510"/>
          <a:ext cx="4157094" cy="1542251"/>
        </a:xfrm>
        <a:prstGeom prst="rect">
          <a:avLst/>
        </a:prstGeom>
        <a:ln>
          <a:solidFill>
            <a:schemeClr val="accent2">
              <a:lumMod val="75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9</xdr:col>
      <xdr:colOff>54622</xdr:colOff>
      <xdr:row>8</xdr:row>
      <xdr:rowOff>84079</xdr:rowOff>
    </xdr:from>
    <xdr:to>
      <xdr:col>15</xdr:col>
      <xdr:colOff>180397</xdr:colOff>
      <xdr:row>16</xdr:row>
      <xdr:rowOff>150216</xdr:rowOff>
    </xdr:to>
    <xdr:graphicFrame macro="">
      <xdr:nvGraphicFramePr>
        <xdr:cNvPr id="42" name="Chart 41">
          <a:extLst>
            <a:ext uri="{FF2B5EF4-FFF2-40B4-BE49-F238E27FC236}">
              <a16:creationId xmlns:a16="http://schemas.microsoft.com/office/drawing/2014/main" id="{00000000-0008-0000-0A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377468</xdr:colOff>
      <xdr:row>3</xdr:row>
      <xdr:rowOff>149930</xdr:rowOff>
    </xdr:from>
    <xdr:to>
      <xdr:col>2</xdr:col>
      <xdr:colOff>485071</xdr:colOff>
      <xdr:row>9</xdr:row>
      <xdr:rowOff>123472</xdr:rowOff>
    </xdr:to>
    <xdr:pic>
      <xdr:nvPicPr>
        <xdr:cNvPr id="43" name="Picture 42">
          <a:extLst>
            <a:ext uri="{FF2B5EF4-FFF2-40B4-BE49-F238E27FC236}">
              <a16:creationId xmlns:a16="http://schemas.microsoft.com/office/drawing/2014/main" id="{00000000-0008-0000-0A00-00002B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77468" y="679097"/>
          <a:ext cx="769060" cy="1031875"/>
        </a:xfrm>
        <a:prstGeom prst="rect">
          <a:avLst/>
        </a:prstGeom>
        <a:effectLst>
          <a:outerShdw blurRad="50800" dist="38100" dir="2700000" algn="tl" rotWithShape="0">
            <a:prstClr val="black">
              <a:alpha val="40000"/>
            </a:prstClr>
          </a:outerShdw>
        </a:effectLst>
      </xdr:spPr>
    </xdr:pic>
    <xdr:clientData/>
  </xdr:twoCellAnchor>
  <xdr:twoCellAnchor>
    <xdr:from>
      <xdr:col>4</xdr:col>
      <xdr:colOff>384837</xdr:colOff>
      <xdr:row>17</xdr:row>
      <xdr:rowOff>87314</xdr:rowOff>
    </xdr:from>
    <xdr:to>
      <xdr:col>8</xdr:col>
      <xdr:colOff>531813</xdr:colOff>
      <xdr:row>25</xdr:row>
      <xdr:rowOff>143868</xdr:rowOff>
    </xdr:to>
    <xdr:sp macro="" textlink="">
      <xdr:nvSpPr>
        <xdr:cNvPr id="32" name="Rectangle 31">
          <a:extLst>
            <a:ext uri="{FF2B5EF4-FFF2-40B4-BE49-F238E27FC236}">
              <a16:creationId xmlns:a16="http://schemas.microsoft.com/office/drawing/2014/main" id="{00000000-0008-0000-0A00-000020000000}"/>
            </a:ext>
          </a:extLst>
        </xdr:cNvPr>
        <xdr:cNvSpPr/>
      </xdr:nvSpPr>
      <xdr:spPr>
        <a:xfrm>
          <a:off x="3024056" y="2766220"/>
          <a:ext cx="2786195" cy="1485304"/>
        </a:xfrm>
        <a:prstGeom prst="rect">
          <a:avLst/>
        </a:prstGeom>
        <a:ln>
          <a:solidFill>
            <a:schemeClr val="accent2">
              <a:lumMod val="75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4</xdr:col>
      <xdr:colOff>397985</xdr:colOff>
      <xdr:row>17</xdr:row>
      <xdr:rowOff>104181</xdr:rowOff>
    </xdr:from>
    <xdr:to>
      <xdr:col>8</xdr:col>
      <xdr:colOff>494110</xdr:colOff>
      <xdr:row>25</xdr:row>
      <xdr:rowOff>114103</xdr:rowOff>
    </xdr:to>
    <xdr:graphicFrame macro="">
      <xdr:nvGraphicFramePr>
        <xdr:cNvPr id="35" name="Chart 34">
          <a:extLst>
            <a:ext uri="{FF2B5EF4-FFF2-40B4-BE49-F238E27FC236}">
              <a16:creationId xmlns:a16="http://schemas.microsoft.com/office/drawing/2014/main" id="{00000000-0008-0000-0A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45089</xdr:colOff>
      <xdr:row>17</xdr:row>
      <xdr:rowOff>81486</xdr:rowOff>
    </xdr:from>
    <xdr:to>
      <xdr:col>14</xdr:col>
      <xdr:colOff>377319</xdr:colOff>
      <xdr:row>25</xdr:row>
      <xdr:rowOff>128985</xdr:rowOff>
    </xdr:to>
    <xdr:sp macro="" textlink="">
      <xdr:nvSpPr>
        <xdr:cNvPr id="34" name="Rectangle 33">
          <a:extLst>
            <a:ext uri="{FF2B5EF4-FFF2-40B4-BE49-F238E27FC236}">
              <a16:creationId xmlns:a16="http://schemas.microsoft.com/office/drawing/2014/main" id="{00000000-0008-0000-0A00-000022000000}"/>
            </a:ext>
          </a:extLst>
        </xdr:cNvPr>
        <xdr:cNvSpPr/>
      </xdr:nvSpPr>
      <xdr:spPr>
        <a:xfrm>
          <a:off x="5983331" y="2760392"/>
          <a:ext cx="3631254" cy="1476249"/>
        </a:xfrm>
        <a:prstGeom prst="rect">
          <a:avLst/>
        </a:prstGeom>
        <a:ln>
          <a:solidFill>
            <a:schemeClr val="accent2">
              <a:lumMod val="75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9</xdr:col>
      <xdr:colOff>77304</xdr:colOff>
      <xdr:row>17</xdr:row>
      <xdr:rowOff>109636</xdr:rowOff>
    </xdr:from>
    <xdr:to>
      <xdr:col>14</xdr:col>
      <xdr:colOff>335128</xdr:colOff>
      <xdr:row>25</xdr:row>
      <xdr:rowOff>103877</xdr:rowOff>
    </xdr:to>
    <xdr:graphicFrame macro="">
      <xdr:nvGraphicFramePr>
        <xdr:cNvPr id="36" name="Chart 35">
          <a:extLst>
            <a:ext uri="{FF2B5EF4-FFF2-40B4-BE49-F238E27FC236}">
              <a16:creationId xmlns:a16="http://schemas.microsoft.com/office/drawing/2014/main" id="{00000000-0008-0000-0A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386953</xdr:colOff>
      <xdr:row>12</xdr:row>
      <xdr:rowOff>6785</xdr:rowOff>
    </xdr:from>
    <xdr:to>
      <xdr:col>9</xdr:col>
      <xdr:colOff>108593</xdr:colOff>
      <xdr:row>13</xdr:row>
      <xdr:rowOff>161679</xdr:rowOff>
    </xdr:to>
    <xdr:sp macro="" textlink="">
      <xdr:nvSpPr>
        <xdr:cNvPr id="18" name="Right Arrow 17">
          <a:extLst>
            <a:ext uri="{FF2B5EF4-FFF2-40B4-BE49-F238E27FC236}">
              <a16:creationId xmlns:a16="http://schemas.microsoft.com/office/drawing/2014/main" id="{00000000-0008-0000-0A00-000012000000}"/>
            </a:ext>
          </a:extLst>
        </xdr:cNvPr>
        <xdr:cNvSpPr/>
      </xdr:nvSpPr>
      <xdr:spPr>
        <a:xfrm>
          <a:off x="5033998" y="2171558"/>
          <a:ext cx="385504" cy="335291"/>
        </a:xfrm>
        <a:prstGeom prst="rightArrow">
          <a:avLst/>
        </a:prstGeom>
        <a:gradFill flip="none" rotWithShape="1">
          <a:gsLst>
            <a:gs pos="0">
              <a:schemeClr val="accent2">
                <a:lumMod val="50000"/>
              </a:schemeClr>
            </a:gs>
            <a:gs pos="48000">
              <a:schemeClr val="accent2">
                <a:lumMod val="97000"/>
                <a:lumOff val="3000"/>
              </a:schemeClr>
            </a:gs>
            <a:gs pos="100000">
              <a:schemeClr val="accent2">
                <a:lumMod val="60000"/>
                <a:lumOff val="40000"/>
              </a:schemeClr>
            </a:gs>
          </a:gsLst>
          <a:lin ang="16200000" scaled="1"/>
          <a:tileRect/>
        </a:gradFill>
        <a:ln>
          <a:solidFill>
            <a:schemeClr val="accent2">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366888</xdr:colOff>
      <xdr:row>6</xdr:row>
      <xdr:rowOff>128526</xdr:rowOff>
    </xdr:from>
    <xdr:to>
      <xdr:col>19</xdr:col>
      <xdr:colOff>637822</xdr:colOff>
      <xdr:row>29</xdr:row>
      <xdr:rowOff>69147</xdr:rowOff>
    </xdr:to>
    <xdr:pic>
      <xdr:nvPicPr>
        <xdr:cNvPr id="29" name="Picture 28">
          <a:extLst>
            <a:ext uri="{FF2B5EF4-FFF2-40B4-BE49-F238E27FC236}">
              <a16:creationId xmlns:a16="http://schemas.microsoft.com/office/drawing/2014/main" id="{00000000-0008-0000-0A00-00001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651999" y="1186859"/>
          <a:ext cx="2923823" cy="3997566"/>
        </a:xfrm>
        <a:prstGeom prst="rect">
          <a:avLst/>
        </a:prstGeom>
      </xdr:spPr>
    </xdr:pic>
    <xdr:clientData/>
  </xdr:twoCellAnchor>
  <xdr:twoCellAnchor>
    <xdr:from>
      <xdr:col>2</xdr:col>
      <xdr:colOff>458613</xdr:colOff>
      <xdr:row>3</xdr:row>
      <xdr:rowOff>108303</xdr:rowOff>
    </xdr:from>
    <xdr:to>
      <xdr:col>4</xdr:col>
      <xdr:colOff>208493</xdr:colOff>
      <xdr:row>9</xdr:row>
      <xdr:rowOff>141111</xdr:rowOff>
    </xdr:to>
    <xdr:sp macro="" textlink="">
      <xdr:nvSpPr>
        <xdr:cNvPr id="30" name="TextBox 29">
          <a:extLst>
            <a:ext uri="{FF2B5EF4-FFF2-40B4-BE49-F238E27FC236}">
              <a16:creationId xmlns:a16="http://schemas.microsoft.com/office/drawing/2014/main" id="{00000000-0008-0000-0A00-00001E000000}"/>
            </a:ext>
          </a:extLst>
        </xdr:cNvPr>
        <xdr:cNvSpPr txBox="1"/>
      </xdr:nvSpPr>
      <xdr:spPr>
        <a:xfrm>
          <a:off x="1120071" y="637470"/>
          <a:ext cx="1072797" cy="1091141"/>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r>
            <a:rPr lang="en-US" sz="1200" b="1">
              <a:ln>
                <a:noFill/>
              </a:ln>
              <a:solidFill>
                <a:srgbClr val="FFC000"/>
              </a:solidFill>
              <a:effectLst>
                <a:glow rad="63500">
                  <a:schemeClr val="accent2">
                    <a:satMod val="175000"/>
                    <a:alpha val="40000"/>
                  </a:schemeClr>
                </a:glow>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ALL INDIA </a:t>
          </a:r>
        </a:p>
        <a:p>
          <a:pPr algn="ctr"/>
          <a:r>
            <a:rPr lang="en-US" sz="1200" b="1">
              <a:ln>
                <a:noFill/>
              </a:ln>
              <a:solidFill>
                <a:srgbClr val="FFC000"/>
              </a:solidFill>
              <a:effectLst>
                <a:glow rad="63500">
                  <a:schemeClr val="accent2">
                    <a:satMod val="175000"/>
                    <a:alpha val="40000"/>
                  </a:schemeClr>
                </a:glow>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CPI</a:t>
          </a:r>
        </a:p>
        <a:p>
          <a:pPr algn="ctr"/>
          <a:r>
            <a:rPr lang="en-US" sz="1200" b="1">
              <a:ln>
                <a:noFill/>
              </a:ln>
              <a:solidFill>
                <a:srgbClr val="FFC000"/>
              </a:solidFill>
              <a:effectLst>
                <a:glow rad="63500">
                  <a:schemeClr val="accent2">
                    <a:satMod val="175000"/>
                    <a:alpha val="40000"/>
                  </a:schemeClr>
                </a:glow>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INFLATION</a:t>
          </a:r>
        </a:p>
      </xdr:txBody>
    </xdr:sp>
    <xdr:clientData/>
  </xdr:twoCellAnchor>
  <xdr:twoCellAnchor>
    <xdr:from>
      <xdr:col>4</xdr:col>
      <xdr:colOff>383349</xdr:colOff>
      <xdr:row>26</xdr:row>
      <xdr:rowOff>55811</xdr:rowOff>
    </xdr:from>
    <xdr:to>
      <xdr:col>9</xdr:col>
      <xdr:colOff>406797</xdr:colOff>
      <xdr:row>35</xdr:row>
      <xdr:rowOff>76970</xdr:rowOff>
    </xdr:to>
    <xdr:sp macro="" textlink="">
      <xdr:nvSpPr>
        <xdr:cNvPr id="64" name="Rectangle 63">
          <a:extLst>
            <a:ext uri="{FF2B5EF4-FFF2-40B4-BE49-F238E27FC236}">
              <a16:creationId xmlns:a16="http://schemas.microsoft.com/office/drawing/2014/main" id="{00000000-0008-0000-0A00-000040000000}"/>
            </a:ext>
          </a:extLst>
        </xdr:cNvPr>
        <xdr:cNvSpPr/>
      </xdr:nvSpPr>
      <xdr:spPr>
        <a:xfrm>
          <a:off x="3038804" y="4212175"/>
          <a:ext cx="3342766" cy="1579795"/>
        </a:xfrm>
        <a:prstGeom prst="rect">
          <a:avLst/>
        </a:prstGeom>
        <a:ln>
          <a:solidFill>
            <a:schemeClr val="accent2">
              <a:lumMod val="75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10</xdr:col>
      <xdr:colOff>115644</xdr:colOff>
      <xdr:row>26</xdr:row>
      <xdr:rowOff>49507</xdr:rowOff>
    </xdr:from>
    <xdr:to>
      <xdr:col>14</xdr:col>
      <xdr:colOff>657449</xdr:colOff>
      <xdr:row>35</xdr:row>
      <xdr:rowOff>94608</xdr:rowOff>
    </xdr:to>
    <xdr:sp macro="" textlink="">
      <xdr:nvSpPr>
        <xdr:cNvPr id="65" name="Rectangle 64">
          <a:extLst>
            <a:ext uri="{FF2B5EF4-FFF2-40B4-BE49-F238E27FC236}">
              <a16:creationId xmlns:a16="http://schemas.microsoft.com/office/drawing/2014/main" id="{00000000-0008-0000-0A00-000041000000}"/>
            </a:ext>
          </a:extLst>
        </xdr:cNvPr>
        <xdr:cNvSpPr/>
      </xdr:nvSpPr>
      <xdr:spPr>
        <a:xfrm>
          <a:off x="6068769" y="4635618"/>
          <a:ext cx="3187638" cy="1632601"/>
        </a:xfrm>
        <a:prstGeom prst="rect">
          <a:avLst/>
        </a:prstGeom>
        <a:ln>
          <a:solidFill>
            <a:schemeClr val="accent2">
              <a:lumMod val="75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4</xdr:col>
      <xdr:colOff>389660</xdr:colOff>
      <xdr:row>26</xdr:row>
      <xdr:rowOff>67504</xdr:rowOff>
    </xdr:from>
    <xdr:to>
      <xdr:col>9</xdr:col>
      <xdr:colOff>372109</xdr:colOff>
      <xdr:row>35</xdr:row>
      <xdr:rowOff>43296</xdr:rowOff>
    </xdr:to>
    <xdr:graphicFrame macro="">
      <xdr:nvGraphicFramePr>
        <xdr:cNvPr id="67" name="Chart 66">
          <a:extLst>
            <a:ext uri="{FF2B5EF4-FFF2-40B4-BE49-F238E27FC236}">
              <a16:creationId xmlns:a16="http://schemas.microsoft.com/office/drawing/2014/main" id="{00000000-0008-0000-0A00-00004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131346</xdr:colOff>
      <xdr:row>26</xdr:row>
      <xdr:rowOff>52608</xdr:rowOff>
    </xdr:from>
    <xdr:to>
      <xdr:col>14</xdr:col>
      <xdr:colOff>651837</xdr:colOff>
      <xdr:row>35</xdr:row>
      <xdr:rowOff>75781</xdr:rowOff>
    </xdr:to>
    <xdr:graphicFrame macro="">
      <xdr:nvGraphicFramePr>
        <xdr:cNvPr id="69" name="Chart 68">
          <a:extLst>
            <a:ext uri="{FF2B5EF4-FFF2-40B4-BE49-F238E27FC236}">
              <a16:creationId xmlns:a16="http://schemas.microsoft.com/office/drawing/2014/main" id="{00000000-0008-0000-0A00-00004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389660</xdr:colOff>
      <xdr:row>36</xdr:row>
      <xdr:rowOff>600</xdr:rowOff>
    </xdr:from>
    <xdr:to>
      <xdr:col>9</xdr:col>
      <xdr:colOff>375228</xdr:colOff>
      <xdr:row>45</xdr:row>
      <xdr:rowOff>101022</xdr:rowOff>
    </xdr:to>
    <xdr:sp macro="" textlink="">
      <xdr:nvSpPr>
        <xdr:cNvPr id="72" name="Rectangle 71">
          <a:extLst>
            <a:ext uri="{FF2B5EF4-FFF2-40B4-BE49-F238E27FC236}">
              <a16:creationId xmlns:a16="http://schemas.microsoft.com/office/drawing/2014/main" id="{00000000-0008-0000-0A00-000048000000}"/>
            </a:ext>
          </a:extLst>
        </xdr:cNvPr>
        <xdr:cNvSpPr/>
      </xdr:nvSpPr>
      <xdr:spPr>
        <a:xfrm>
          <a:off x="2381251" y="6494918"/>
          <a:ext cx="3304886" cy="1724002"/>
        </a:xfrm>
        <a:prstGeom prst="rect">
          <a:avLst/>
        </a:prstGeom>
        <a:ln>
          <a:solidFill>
            <a:schemeClr val="accent2">
              <a:lumMod val="75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9</xdr:col>
      <xdr:colOff>471440</xdr:colOff>
      <xdr:row>36</xdr:row>
      <xdr:rowOff>600</xdr:rowOff>
    </xdr:from>
    <xdr:to>
      <xdr:col>19</xdr:col>
      <xdr:colOff>527050</xdr:colOff>
      <xdr:row>45</xdr:row>
      <xdr:rowOff>115454</xdr:rowOff>
    </xdr:to>
    <xdr:sp macro="" textlink="">
      <xdr:nvSpPr>
        <xdr:cNvPr id="73" name="Rectangle 72">
          <a:extLst>
            <a:ext uri="{FF2B5EF4-FFF2-40B4-BE49-F238E27FC236}">
              <a16:creationId xmlns:a16="http://schemas.microsoft.com/office/drawing/2014/main" id="{00000000-0008-0000-0A00-000049000000}"/>
            </a:ext>
          </a:extLst>
        </xdr:cNvPr>
        <xdr:cNvSpPr/>
      </xdr:nvSpPr>
      <xdr:spPr>
        <a:xfrm>
          <a:off x="5782349" y="6494918"/>
          <a:ext cx="6694246" cy="1738434"/>
        </a:xfrm>
        <a:prstGeom prst="rect">
          <a:avLst/>
        </a:prstGeom>
        <a:ln>
          <a:solidFill>
            <a:schemeClr val="accent2">
              <a:lumMod val="75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4</xdr:col>
      <xdr:colOff>404458</xdr:colOff>
      <xdr:row>36</xdr:row>
      <xdr:rowOff>30179</xdr:rowOff>
    </xdr:from>
    <xdr:to>
      <xdr:col>9</xdr:col>
      <xdr:colOff>375228</xdr:colOff>
      <xdr:row>45</xdr:row>
      <xdr:rowOff>79375</xdr:rowOff>
    </xdr:to>
    <xdr:graphicFrame macro="">
      <xdr:nvGraphicFramePr>
        <xdr:cNvPr id="75" name="Chart 74">
          <a:extLst>
            <a:ext uri="{FF2B5EF4-FFF2-40B4-BE49-F238E27FC236}">
              <a16:creationId xmlns:a16="http://schemas.microsoft.com/office/drawing/2014/main" id="{00000000-0008-0000-0A00-00004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473652</xdr:colOff>
      <xdr:row>36</xdr:row>
      <xdr:rowOff>3752</xdr:rowOff>
    </xdr:from>
    <xdr:to>
      <xdr:col>19</xdr:col>
      <xdr:colOff>492702</xdr:colOff>
      <xdr:row>45</xdr:row>
      <xdr:rowOff>101021</xdr:rowOff>
    </xdr:to>
    <xdr:graphicFrame macro="">
      <xdr:nvGraphicFramePr>
        <xdr:cNvPr id="77" name="Chart 76">
          <a:extLst>
            <a:ext uri="{FF2B5EF4-FFF2-40B4-BE49-F238E27FC236}">
              <a16:creationId xmlns:a16="http://schemas.microsoft.com/office/drawing/2014/main" id="{00000000-0008-0000-0A00-00004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229212</xdr:colOff>
      <xdr:row>29</xdr:row>
      <xdr:rowOff>173982</xdr:rowOff>
    </xdr:from>
    <xdr:to>
      <xdr:col>10</xdr:col>
      <xdr:colOff>264584</xdr:colOff>
      <xdr:row>34</xdr:row>
      <xdr:rowOff>35277</xdr:rowOff>
    </xdr:to>
    <xdr:sp macro="" textlink="">
      <xdr:nvSpPr>
        <xdr:cNvPr id="81" name="Star: 6 Points 27">
          <a:extLst>
            <a:ext uri="{FF2B5EF4-FFF2-40B4-BE49-F238E27FC236}">
              <a16:creationId xmlns:a16="http://schemas.microsoft.com/office/drawing/2014/main" id="{00000000-0008-0000-0A00-000051000000}"/>
            </a:ext>
          </a:extLst>
        </xdr:cNvPr>
        <xdr:cNvSpPr/>
      </xdr:nvSpPr>
      <xdr:spPr>
        <a:xfrm>
          <a:off x="5520879" y="5289260"/>
          <a:ext cx="696830" cy="743239"/>
        </a:xfrm>
        <a:prstGeom prst="flowChartPunchedTape">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solidFill>
            <a:schemeClr val="accent5">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700" b="1">
              <a:solidFill>
                <a:schemeClr val="tx1"/>
              </a:solidFill>
              <a:latin typeface="Times New Roman" panose="02020603050405020304" pitchFamily="18" charset="0"/>
              <a:cs typeface="Times New Roman" panose="02020603050405020304" pitchFamily="18" charset="0"/>
            </a:rPr>
            <a:t>Lowest inflation month Dec-22</a:t>
          </a:r>
          <a:endParaRPr lang="en-US" sz="700" b="1" baseline="0">
            <a:solidFill>
              <a:schemeClr val="tx1"/>
            </a:solidFill>
            <a:latin typeface="Times New Roman" panose="02020603050405020304" pitchFamily="18" charset="0"/>
            <a:cs typeface="Times New Roman" panose="02020603050405020304" pitchFamily="18" charset="0"/>
          </a:endParaRPr>
        </a:p>
        <a:p>
          <a:pPr algn="l"/>
          <a:endParaRPr lang="en-US" sz="1100"/>
        </a:p>
      </xdr:txBody>
    </xdr:sp>
    <xdr:clientData/>
  </xdr:twoCellAnchor>
  <xdr:twoCellAnchor>
    <xdr:from>
      <xdr:col>9</xdr:col>
      <xdr:colOff>227700</xdr:colOff>
      <xdr:row>27</xdr:row>
      <xdr:rowOff>45808</xdr:rowOff>
    </xdr:from>
    <xdr:to>
      <xdr:col>10</xdr:col>
      <xdr:colOff>246943</xdr:colOff>
      <xdr:row>30</xdr:row>
      <xdr:rowOff>169976</xdr:rowOff>
    </xdr:to>
    <xdr:sp macro="" textlink="">
      <xdr:nvSpPr>
        <xdr:cNvPr id="89" name="Star: 6 Points 27">
          <a:extLst>
            <a:ext uri="{FF2B5EF4-FFF2-40B4-BE49-F238E27FC236}">
              <a16:creationId xmlns:a16="http://schemas.microsoft.com/office/drawing/2014/main" id="{00000000-0008-0000-0A00-000059000000}"/>
            </a:ext>
          </a:extLst>
        </xdr:cNvPr>
        <xdr:cNvSpPr/>
      </xdr:nvSpPr>
      <xdr:spPr>
        <a:xfrm>
          <a:off x="5519367" y="4808308"/>
          <a:ext cx="680701" cy="653335"/>
        </a:xfrm>
        <a:prstGeom prst="flowChartPunchedTape">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accent6">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600" b="1">
              <a:solidFill>
                <a:schemeClr val="tx1"/>
              </a:solidFill>
              <a:latin typeface="Times New Roman" panose="02020603050405020304" pitchFamily="18" charset="0"/>
              <a:cs typeface="Times New Roman" panose="02020603050405020304" pitchFamily="18" charset="0"/>
            </a:rPr>
            <a:t>Highest inflation month Oct-22 </a:t>
          </a:r>
        </a:p>
        <a:p>
          <a:pPr algn="l"/>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14</xdr:col>
      <xdr:colOff>26458</xdr:colOff>
      <xdr:row>18</xdr:row>
      <xdr:rowOff>133611</xdr:rowOff>
    </xdr:from>
    <xdr:to>
      <xdr:col>15</xdr:col>
      <xdr:colOff>209260</xdr:colOff>
      <xdr:row>24</xdr:row>
      <xdr:rowOff>44098</xdr:rowOff>
    </xdr:to>
    <xdr:sp macro="" textlink="">
      <xdr:nvSpPr>
        <xdr:cNvPr id="90" name="Ribbon: Tilted Up 20">
          <a:extLst>
            <a:ext uri="{FF2B5EF4-FFF2-40B4-BE49-F238E27FC236}">
              <a16:creationId xmlns:a16="http://schemas.microsoft.com/office/drawing/2014/main" id="{00000000-0008-0000-0A00-00005A000000}"/>
            </a:ext>
          </a:extLst>
        </xdr:cNvPr>
        <xdr:cNvSpPr/>
      </xdr:nvSpPr>
      <xdr:spPr>
        <a:xfrm>
          <a:off x="8625416" y="3308611"/>
          <a:ext cx="844261" cy="968820"/>
        </a:xfrm>
        <a:prstGeom prst="horizontalScroll">
          <a:avLst/>
        </a:prstGeom>
        <a:solidFill>
          <a:schemeClr val="accent6">
            <a:lumMod val="60000"/>
            <a:lumOff val="40000"/>
          </a:schemeClr>
        </a:solidFill>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600" b="1">
              <a:solidFill>
                <a:schemeClr val="tx1">
                  <a:lumMod val="95000"/>
                  <a:lumOff val="5000"/>
                </a:schemeClr>
              </a:solidFill>
              <a:effectLst/>
              <a:latin typeface="Times New Roman" panose="02020603050405020304" pitchFamily="18" charset="0"/>
              <a:ea typeface="+mn-ea"/>
              <a:cs typeface="Times New Roman" panose="02020603050405020304" pitchFamily="18" charset="0"/>
            </a:rPr>
            <a:t>Among the years,</a:t>
          </a:r>
          <a:r>
            <a:rPr lang="en-US" sz="600" b="1" baseline="0">
              <a:solidFill>
                <a:schemeClr val="tx1">
                  <a:lumMod val="95000"/>
                  <a:lumOff val="5000"/>
                </a:schemeClr>
              </a:solidFill>
              <a:effectLst/>
              <a:latin typeface="Times New Roman" panose="02020603050405020304" pitchFamily="18" charset="0"/>
              <a:ea typeface="+mn-ea"/>
              <a:cs typeface="Times New Roman" panose="02020603050405020304" pitchFamily="18" charset="0"/>
            </a:rPr>
            <a:t> 2019 has the hieghest inflation due to 11% incement in Food &amp; Beverages category</a:t>
          </a:r>
          <a:endParaRPr lang="en-US" sz="600">
            <a:solidFill>
              <a:schemeClr val="tx1">
                <a:lumMod val="95000"/>
                <a:lumOff val="5000"/>
              </a:schemeClr>
            </a:solidFill>
            <a:effectLst/>
            <a:latin typeface="Times New Roman" panose="02020603050405020304" pitchFamily="18" charset="0"/>
            <a:cs typeface="Times New Roman" panose="02020603050405020304" pitchFamily="18" charset="0"/>
          </a:endParaRPr>
        </a:p>
        <a:p>
          <a:pPr algn="l"/>
          <a:endParaRPr lang="en-US" sz="500">
            <a:solidFill>
              <a:schemeClr val="tx1">
                <a:lumMod val="95000"/>
                <a:lumOff val="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537297</xdr:colOff>
      <xdr:row>27</xdr:row>
      <xdr:rowOff>136911</xdr:rowOff>
    </xdr:from>
    <xdr:to>
      <xdr:col>16</xdr:col>
      <xdr:colOff>64419</xdr:colOff>
      <xdr:row>33</xdr:row>
      <xdr:rowOff>165653</xdr:rowOff>
    </xdr:to>
    <xdr:sp macro="" textlink="">
      <xdr:nvSpPr>
        <xdr:cNvPr id="91" name="Scroll: Horizontal 26">
          <a:extLst>
            <a:ext uri="{FF2B5EF4-FFF2-40B4-BE49-F238E27FC236}">
              <a16:creationId xmlns:a16="http://schemas.microsoft.com/office/drawing/2014/main" id="{00000000-0008-0000-0A00-00005B000000}"/>
            </a:ext>
          </a:extLst>
        </xdr:cNvPr>
        <xdr:cNvSpPr/>
      </xdr:nvSpPr>
      <xdr:spPr>
        <a:xfrm>
          <a:off x="9813819" y="4857998"/>
          <a:ext cx="852339" cy="1077872"/>
        </a:xfrm>
        <a:prstGeom prst="horizontalScroll">
          <a:avLst>
            <a:gd name="adj" fmla="val 11061"/>
          </a:avLst>
        </a:prstGeom>
        <a:ln>
          <a:solidFill>
            <a:schemeClr val="accent2">
              <a:lumMod val="50000"/>
            </a:schemeClr>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US" sz="700" b="1">
              <a:solidFill>
                <a:schemeClr val="tx1">
                  <a:lumMod val="95000"/>
                  <a:lumOff val="5000"/>
                </a:schemeClr>
              </a:solidFill>
              <a:latin typeface="Times New Roman" panose="02020603050405020304" pitchFamily="18" charset="0"/>
              <a:cs typeface="Times New Roman" panose="02020603050405020304" pitchFamily="18" charset="0"/>
            </a:rPr>
            <a:t>Hieghest</a:t>
          </a:r>
          <a:r>
            <a:rPr lang="en-US" sz="700" b="1" baseline="0">
              <a:solidFill>
                <a:schemeClr val="tx1">
                  <a:lumMod val="95000"/>
                  <a:lumOff val="5000"/>
                </a:schemeClr>
              </a:solidFill>
              <a:latin typeface="Times New Roman" panose="02020603050405020304" pitchFamily="18" charset="0"/>
              <a:cs typeface="Times New Roman" panose="02020603050405020304" pitchFamily="18" charset="0"/>
            </a:rPr>
            <a:t> inflation with 16.3% in Spices &amp; lowest with -15.0% Oild and fats </a:t>
          </a:r>
          <a:endParaRPr lang="en-US" sz="700" b="1">
            <a:solidFill>
              <a:schemeClr val="tx1">
                <a:lumMod val="95000"/>
                <a:lumOff val="5000"/>
              </a:schemeClr>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416218</xdr:colOff>
      <xdr:row>20</xdr:row>
      <xdr:rowOff>120608</xdr:rowOff>
    </xdr:from>
    <xdr:to>
      <xdr:col>9</xdr:col>
      <xdr:colOff>137858</xdr:colOff>
      <xdr:row>22</xdr:row>
      <xdr:rowOff>95104</xdr:rowOff>
    </xdr:to>
    <xdr:sp macro="" textlink="">
      <xdr:nvSpPr>
        <xdr:cNvPr id="92" name="Right Arrow 91">
          <a:extLst>
            <a:ext uri="{FF2B5EF4-FFF2-40B4-BE49-F238E27FC236}">
              <a16:creationId xmlns:a16="http://schemas.microsoft.com/office/drawing/2014/main" id="{00000000-0008-0000-0A00-00005C000000}"/>
            </a:ext>
          </a:extLst>
        </xdr:cNvPr>
        <xdr:cNvSpPr/>
      </xdr:nvSpPr>
      <xdr:spPr>
        <a:xfrm>
          <a:off x="5063263" y="3728563"/>
          <a:ext cx="385504" cy="335291"/>
        </a:xfrm>
        <a:prstGeom prst="rightArrow">
          <a:avLst/>
        </a:prstGeom>
        <a:gradFill flip="none" rotWithShape="1">
          <a:gsLst>
            <a:gs pos="0">
              <a:schemeClr val="accent2">
                <a:lumMod val="50000"/>
              </a:schemeClr>
            </a:gs>
            <a:gs pos="48000">
              <a:schemeClr val="accent2">
                <a:lumMod val="97000"/>
                <a:lumOff val="3000"/>
              </a:schemeClr>
            </a:gs>
            <a:gs pos="100000">
              <a:schemeClr val="accent2">
                <a:lumMod val="60000"/>
                <a:lumOff val="40000"/>
              </a:schemeClr>
            </a:gs>
          </a:gsLst>
          <a:lin ang="16200000" scaled="1"/>
          <a:tileRect/>
        </a:gradFill>
        <a:ln>
          <a:solidFill>
            <a:schemeClr val="accent2">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193874</xdr:colOff>
      <xdr:row>38</xdr:row>
      <xdr:rowOff>115956</xdr:rowOff>
    </xdr:from>
    <xdr:to>
      <xdr:col>4</xdr:col>
      <xdr:colOff>443993</xdr:colOff>
      <xdr:row>44</xdr:row>
      <xdr:rowOff>121953</xdr:rowOff>
    </xdr:to>
    <xdr:sp macro="" textlink="">
      <xdr:nvSpPr>
        <xdr:cNvPr id="94" name="Ribbon: Tilted Down 30">
          <a:extLst>
            <a:ext uri="{FF2B5EF4-FFF2-40B4-BE49-F238E27FC236}">
              <a16:creationId xmlns:a16="http://schemas.microsoft.com/office/drawing/2014/main" id="{00000000-0008-0000-0A00-00005E000000}"/>
            </a:ext>
          </a:extLst>
        </xdr:cNvPr>
        <xdr:cNvSpPr/>
      </xdr:nvSpPr>
      <xdr:spPr>
        <a:xfrm>
          <a:off x="2181700" y="6760449"/>
          <a:ext cx="912728" cy="1055127"/>
        </a:xfrm>
        <a:prstGeom prst="horizontalScroll">
          <a:avLst/>
        </a:prstGeom>
        <a:ln>
          <a:solidFill>
            <a:schemeClr val="tx2">
              <a:lumMod val="90000"/>
              <a:lumOff val="1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700" b="1">
              <a:solidFill>
                <a:schemeClr val="tx1">
                  <a:lumMod val="95000"/>
                  <a:lumOff val="5000"/>
                </a:schemeClr>
              </a:solidFill>
              <a:latin typeface="Times New Roman" panose="02020603050405020304" pitchFamily="18" charset="0"/>
              <a:cs typeface="Times New Roman" panose="02020603050405020304" pitchFamily="18" charset="0"/>
            </a:rPr>
            <a:t>Absolute</a:t>
          </a:r>
          <a:r>
            <a:rPr lang="en-US" sz="700" b="1" baseline="0">
              <a:solidFill>
                <a:schemeClr val="tx1">
                  <a:lumMod val="95000"/>
                  <a:lumOff val="5000"/>
                </a:schemeClr>
              </a:solidFill>
              <a:latin typeface="Times New Roman" panose="02020603050405020304" pitchFamily="18" charset="0"/>
              <a:cs typeface="Times New Roman" panose="02020603050405020304" pitchFamily="18" charset="0"/>
            </a:rPr>
            <a:t> Spike in Inflation for Clothig Category (8.8%)</a:t>
          </a:r>
          <a:endParaRPr lang="en-US" sz="700" b="1">
            <a:solidFill>
              <a:schemeClr val="tx1">
                <a:lumMod val="95000"/>
                <a:lumOff val="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296333</xdr:colOff>
      <xdr:row>31</xdr:row>
      <xdr:rowOff>70555</xdr:rowOff>
    </xdr:from>
    <xdr:to>
      <xdr:col>19</xdr:col>
      <xdr:colOff>536588</xdr:colOff>
      <xdr:row>35</xdr:row>
      <xdr:rowOff>96925</xdr:rowOff>
    </xdr:to>
    <xdr:sp macro="" textlink="">
      <xdr:nvSpPr>
        <xdr:cNvPr id="95" name="Thought Bubble: Cloud 29">
          <a:hlinkClick xmlns:r="http://schemas.openxmlformats.org/officeDocument/2006/relationships" r:id="rId17"/>
          <a:extLst>
            <a:ext uri="{FF2B5EF4-FFF2-40B4-BE49-F238E27FC236}">
              <a16:creationId xmlns:a16="http://schemas.microsoft.com/office/drawing/2014/main" id="{00000000-0008-0000-0A00-00005F000000}"/>
            </a:ext>
          </a:extLst>
        </xdr:cNvPr>
        <xdr:cNvSpPr/>
      </xdr:nvSpPr>
      <xdr:spPr>
        <a:xfrm>
          <a:off x="10244666" y="5538611"/>
          <a:ext cx="2229922" cy="731925"/>
        </a:xfrm>
        <a:prstGeom prst="wedgeRoundRectCallout">
          <a:avLst/>
        </a:prstGeom>
        <a:ln>
          <a:solidFill>
            <a:schemeClr val="accent1">
              <a:lumMod val="50000"/>
            </a:schemeClr>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700" b="1">
              <a:solidFill>
                <a:schemeClr val="tx1">
                  <a:lumMod val="95000"/>
                  <a:lumOff val="5000"/>
                </a:schemeClr>
              </a:solidFill>
            </a:rPr>
            <a:t>Positive</a:t>
          </a:r>
          <a:r>
            <a:rPr lang="en-US" sz="700" b="1" baseline="0">
              <a:solidFill>
                <a:schemeClr val="tx1">
                  <a:lumMod val="95000"/>
                  <a:lumOff val="5000"/>
                </a:schemeClr>
              </a:solidFill>
            </a:rPr>
            <a:t> % values indicates if Crude oil price Increases Category price also increases.</a:t>
          </a:r>
        </a:p>
        <a:p>
          <a:pPr algn="ctr"/>
          <a:r>
            <a:rPr lang="en-US" sz="700" b="1">
              <a:solidFill>
                <a:schemeClr val="tx1">
                  <a:lumMod val="95000"/>
                  <a:lumOff val="5000"/>
                </a:schemeClr>
              </a:solidFill>
            </a:rPr>
            <a:t> whereas</a:t>
          </a:r>
          <a:r>
            <a:rPr lang="en-US" sz="700" b="1" baseline="0">
              <a:solidFill>
                <a:schemeClr val="tx1">
                  <a:lumMod val="95000"/>
                  <a:lumOff val="5000"/>
                </a:schemeClr>
              </a:solidFill>
            </a:rPr>
            <a:t> negative % values </a:t>
          </a:r>
          <a:r>
            <a:rPr lang="en-US" sz="700" b="1">
              <a:solidFill>
                <a:schemeClr val="tx1">
                  <a:lumMod val="95000"/>
                  <a:lumOff val="5000"/>
                </a:schemeClr>
              </a:solidFill>
            </a:rPr>
            <a:t>indicates an inverse relationship b/w </a:t>
          </a:r>
          <a:r>
            <a:rPr lang="en-US" sz="700" b="1" baseline="0">
              <a:solidFill>
                <a:schemeClr val="tx1">
                  <a:lumMod val="95000"/>
                  <a:lumOff val="5000"/>
                </a:schemeClr>
              </a:solidFill>
              <a:effectLst/>
              <a:latin typeface="+mn-lt"/>
              <a:ea typeface="+mn-ea"/>
              <a:cs typeface="+mn-cs"/>
            </a:rPr>
            <a:t>Category &amp; Crude oil.</a:t>
          </a:r>
        </a:p>
        <a:p>
          <a:pPr algn="ctr"/>
          <a:endParaRPr lang="en-US" sz="700" b="1">
            <a:solidFill>
              <a:schemeClr val="tx1">
                <a:lumMod val="95000"/>
                <a:lumOff val="5000"/>
              </a:schemeClr>
            </a:solidFill>
          </a:endParaRPr>
        </a:p>
      </xdr:txBody>
    </xdr:sp>
    <xdr:clientData/>
  </xdr:twoCellAnchor>
  <xdr:twoCellAnchor>
    <xdr:from>
      <xdr:col>1</xdr:col>
      <xdr:colOff>70523</xdr:colOff>
      <xdr:row>0</xdr:row>
      <xdr:rowOff>14432</xdr:rowOff>
    </xdr:from>
    <xdr:to>
      <xdr:col>19</xdr:col>
      <xdr:colOff>598922</xdr:colOff>
      <xdr:row>2</xdr:row>
      <xdr:rowOff>25282</xdr:rowOff>
    </xdr:to>
    <xdr:sp macro="" textlink="">
      <xdr:nvSpPr>
        <xdr:cNvPr id="16" name="Rectangle 15">
          <a:extLst>
            <a:ext uri="{FF2B5EF4-FFF2-40B4-BE49-F238E27FC236}">
              <a16:creationId xmlns:a16="http://schemas.microsoft.com/office/drawing/2014/main" id="{A88B3640-DD5A-42AE-9DD1-CADF238B996C}"/>
            </a:ext>
          </a:extLst>
        </xdr:cNvPr>
        <xdr:cNvSpPr/>
      </xdr:nvSpPr>
      <xdr:spPr>
        <a:xfrm>
          <a:off x="70523" y="14432"/>
          <a:ext cx="12477944" cy="371645"/>
        </a:xfrm>
        <a:prstGeom prst="rect">
          <a:avLst/>
        </a:prstGeom>
        <a:solidFill>
          <a:schemeClr val="accent2">
            <a:lumMod val="50000"/>
          </a:schemeClr>
        </a:solidFill>
        <a:ln>
          <a:solidFill>
            <a:schemeClr val="accent2">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1600" b="1">
              <a:solidFill>
                <a:srgbClr val="FFC000"/>
              </a:solidFill>
              <a:effectLst>
                <a:glow rad="63500">
                  <a:schemeClr val="accent2">
                    <a:satMod val="175000"/>
                    <a:alpha val="40000"/>
                  </a:schemeClr>
                </a:glow>
              </a:effectLst>
              <a:latin typeface="Times New Roman" panose="02020603050405020304" pitchFamily="18" charset="0"/>
              <a:cs typeface="Times New Roman" panose="02020603050405020304" pitchFamily="18" charset="0"/>
            </a:rPr>
            <a:t>ALL INDIA CONSUMER</a:t>
          </a:r>
          <a:r>
            <a:rPr lang="en-US" sz="1600" b="1" baseline="0">
              <a:solidFill>
                <a:srgbClr val="FFC000"/>
              </a:solidFill>
              <a:effectLst>
                <a:glow rad="63500">
                  <a:schemeClr val="accent2">
                    <a:satMod val="175000"/>
                    <a:alpha val="40000"/>
                  </a:schemeClr>
                </a:glow>
              </a:effectLst>
              <a:latin typeface="Times New Roman" panose="02020603050405020304" pitchFamily="18" charset="0"/>
              <a:cs typeface="Times New Roman" panose="02020603050405020304" pitchFamily="18" charset="0"/>
            </a:rPr>
            <a:t> PRICE INDEX DASHBOARD</a:t>
          </a:r>
          <a:endParaRPr lang="en-US" sz="1600" b="1">
            <a:solidFill>
              <a:srgbClr val="FFC000"/>
            </a:solidFill>
            <a:effectLst>
              <a:glow rad="63500">
                <a:schemeClr val="accent2">
                  <a:satMod val="175000"/>
                  <a:alpha val="40000"/>
                </a:schemeClr>
              </a:glow>
            </a:effectLst>
            <a:latin typeface="Times New Roman" panose="02020603050405020304" pitchFamily="18" charset="0"/>
            <a:cs typeface="Times New Roman" panose="02020603050405020304" pitchFamily="18" charset="0"/>
          </a:endParaRPr>
        </a:p>
      </xdr:txBody>
    </xdr:sp>
    <xdr:clientData/>
  </xdr:twoCellAnchor>
  <xdr:twoCellAnchor>
    <xdr:from>
      <xdr:col>14</xdr:col>
      <xdr:colOff>537681</xdr:colOff>
      <xdr:row>0</xdr:row>
      <xdr:rowOff>69045</xdr:rowOff>
    </xdr:from>
    <xdr:to>
      <xdr:col>15</xdr:col>
      <xdr:colOff>262005</xdr:colOff>
      <xdr:row>1</xdr:row>
      <xdr:rowOff>157489</xdr:rowOff>
    </xdr:to>
    <xdr:sp macro="" textlink="">
      <xdr:nvSpPr>
        <xdr:cNvPr id="41" name="Star: 4 Points 40">
          <a:extLst>
            <a:ext uri="{FF2B5EF4-FFF2-40B4-BE49-F238E27FC236}">
              <a16:creationId xmlns:a16="http://schemas.microsoft.com/office/drawing/2014/main" id="{349C50A0-F152-4F15-A2E0-8B7CDA9219C2}"/>
            </a:ext>
          </a:extLst>
        </xdr:cNvPr>
        <xdr:cNvSpPr/>
      </xdr:nvSpPr>
      <xdr:spPr>
        <a:xfrm>
          <a:off x="8951431" y="69045"/>
          <a:ext cx="325306" cy="264203"/>
        </a:xfrm>
        <a:prstGeom prst="star4">
          <a:avLst>
            <a:gd name="adj" fmla="val 14286"/>
          </a:avLst>
        </a:prstGeom>
        <a:solidFill>
          <a:srgbClr val="FFC000"/>
        </a:solidFill>
        <a:ln>
          <a:noFill/>
        </a:ln>
        <a:effectLst>
          <a:glow rad="63500">
            <a:schemeClr val="accent2">
              <a:satMod val="175000"/>
              <a:alpha val="40000"/>
            </a:scheme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382525</xdr:colOff>
      <xdr:row>0</xdr:row>
      <xdr:rowOff>82751</xdr:rowOff>
    </xdr:from>
    <xdr:to>
      <xdr:col>6</xdr:col>
      <xdr:colOff>126771</xdr:colOff>
      <xdr:row>1</xdr:row>
      <xdr:rowOff>171195</xdr:rowOff>
    </xdr:to>
    <xdr:sp macro="" textlink="">
      <xdr:nvSpPr>
        <xdr:cNvPr id="59" name="Star: 4 Points 58">
          <a:extLst>
            <a:ext uri="{FF2B5EF4-FFF2-40B4-BE49-F238E27FC236}">
              <a16:creationId xmlns:a16="http://schemas.microsoft.com/office/drawing/2014/main" id="{80AB2315-7053-444E-8FD7-CF6373BDA64D}"/>
            </a:ext>
          </a:extLst>
        </xdr:cNvPr>
        <xdr:cNvSpPr/>
      </xdr:nvSpPr>
      <xdr:spPr>
        <a:xfrm>
          <a:off x="3387436" y="82751"/>
          <a:ext cx="345228" cy="264203"/>
        </a:xfrm>
        <a:prstGeom prst="star4">
          <a:avLst>
            <a:gd name="adj" fmla="val 14286"/>
          </a:avLst>
        </a:prstGeom>
        <a:solidFill>
          <a:srgbClr val="FFC000"/>
        </a:solidFill>
        <a:ln>
          <a:noFill/>
        </a:ln>
        <a:effectLst>
          <a:glow rad="63500">
            <a:schemeClr val="accent2">
              <a:satMod val="175000"/>
              <a:alpha val="40000"/>
            </a:scheme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202045</xdr:colOff>
      <xdr:row>0</xdr:row>
      <xdr:rowOff>137103</xdr:rowOff>
    </xdr:from>
    <xdr:to>
      <xdr:col>1</xdr:col>
      <xdr:colOff>346363</xdr:colOff>
      <xdr:row>1</xdr:row>
      <xdr:rowOff>86591</xdr:rowOff>
    </xdr:to>
    <xdr:sp macro="" textlink="">
      <xdr:nvSpPr>
        <xdr:cNvPr id="44" name="Flowchart: Connector 43">
          <a:extLst>
            <a:ext uri="{FF2B5EF4-FFF2-40B4-BE49-F238E27FC236}">
              <a16:creationId xmlns:a16="http://schemas.microsoft.com/office/drawing/2014/main" id="{9096C84E-196A-4BE7-BC32-04ADA143B604}"/>
            </a:ext>
          </a:extLst>
        </xdr:cNvPr>
        <xdr:cNvSpPr/>
      </xdr:nvSpPr>
      <xdr:spPr>
        <a:xfrm>
          <a:off x="202045" y="137103"/>
          <a:ext cx="144318" cy="129886"/>
        </a:xfrm>
        <a:prstGeom prst="flowChartConnector">
          <a:avLst/>
        </a:prstGeom>
        <a:solidFill>
          <a:srgbClr val="FFC000"/>
        </a:solidFill>
        <a:ln>
          <a:noFill/>
        </a:ln>
        <a:effectLst>
          <a:glow rad="63500">
            <a:schemeClr val="accent2">
              <a:satMod val="175000"/>
              <a:alpha val="40000"/>
            </a:scheme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327871</xdr:colOff>
      <xdr:row>0</xdr:row>
      <xdr:rowOff>137101</xdr:rowOff>
    </xdr:from>
    <xdr:to>
      <xdr:col>19</xdr:col>
      <xdr:colOff>474175</xdr:colOff>
      <xdr:row>1</xdr:row>
      <xdr:rowOff>84719</xdr:rowOff>
    </xdr:to>
    <xdr:sp macro="" textlink="">
      <xdr:nvSpPr>
        <xdr:cNvPr id="61" name="Flowchart: Connector 60">
          <a:extLst>
            <a:ext uri="{FF2B5EF4-FFF2-40B4-BE49-F238E27FC236}">
              <a16:creationId xmlns:a16="http://schemas.microsoft.com/office/drawing/2014/main" id="{CD53908E-0E01-4544-857A-2CEF3F0B4447}"/>
            </a:ext>
          </a:extLst>
        </xdr:cNvPr>
        <xdr:cNvSpPr/>
      </xdr:nvSpPr>
      <xdr:spPr>
        <a:xfrm>
          <a:off x="12277416" y="137101"/>
          <a:ext cx="146304" cy="128016"/>
        </a:xfrm>
        <a:prstGeom prst="flowChartConnector">
          <a:avLst/>
        </a:prstGeom>
        <a:solidFill>
          <a:srgbClr val="FFC000"/>
        </a:solidFill>
        <a:ln>
          <a:noFill/>
        </a:ln>
        <a:effectLst>
          <a:glow rad="63500">
            <a:schemeClr val="accent2">
              <a:satMod val="175000"/>
              <a:alpha val="40000"/>
            </a:scheme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132983</xdr:colOff>
      <xdr:row>19</xdr:row>
      <xdr:rowOff>17142</xdr:rowOff>
    </xdr:from>
    <xdr:to>
      <xdr:col>4</xdr:col>
      <xdr:colOff>290526</xdr:colOff>
      <xdr:row>37</xdr:row>
      <xdr:rowOff>167953</xdr:rowOff>
    </xdr:to>
    <xdr:pic>
      <xdr:nvPicPr>
        <xdr:cNvPr id="62" name="Picture 61">
          <a:extLst>
            <a:ext uri="{FF2B5EF4-FFF2-40B4-BE49-F238E27FC236}">
              <a16:creationId xmlns:a16="http://schemas.microsoft.com/office/drawing/2014/main" id="{03A43959-0488-4105-8816-111D38D59095}"/>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32983" y="3339388"/>
          <a:ext cx="2145369" cy="32982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172827</xdr:colOff>
      <xdr:row>10</xdr:row>
      <xdr:rowOff>2117</xdr:rowOff>
    </xdr:from>
    <xdr:to>
      <xdr:col>9</xdr:col>
      <xdr:colOff>64086</xdr:colOff>
      <xdr:row>20</xdr:row>
      <xdr:rowOff>43792</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191166</xdr:colOff>
      <xdr:row>20</xdr:row>
      <xdr:rowOff>165194</xdr:rowOff>
    </xdr:from>
    <xdr:to>
      <xdr:col>10</xdr:col>
      <xdr:colOff>810964</xdr:colOff>
      <xdr:row>32</xdr:row>
      <xdr:rowOff>137711</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247495</xdr:colOff>
      <xdr:row>2</xdr:row>
      <xdr:rowOff>80286</xdr:rowOff>
    </xdr:from>
    <xdr:to>
      <xdr:col>10</xdr:col>
      <xdr:colOff>351277</xdr:colOff>
      <xdr:row>14</xdr:row>
      <xdr:rowOff>94885</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23606</xdr:colOff>
      <xdr:row>20</xdr:row>
      <xdr:rowOff>140595</xdr:rowOff>
    </xdr:from>
    <xdr:to>
      <xdr:col>4</xdr:col>
      <xdr:colOff>1006541</xdr:colOff>
      <xdr:row>33</xdr:row>
      <xdr:rowOff>72989</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320596</xdr:colOff>
      <xdr:row>24</xdr:row>
      <xdr:rowOff>170221</xdr:rowOff>
    </xdr:from>
    <xdr:to>
      <xdr:col>11</xdr:col>
      <xdr:colOff>1050933</xdr:colOff>
      <xdr:row>40</xdr:row>
      <xdr:rowOff>19242</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255280</xdr:colOff>
      <xdr:row>3</xdr:row>
      <xdr:rowOff>8141</xdr:rowOff>
    </xdr:from>
    <xdr:to>
      <xdr:col>9</xdr:col>
      <xdr:colOff>605235</xdr:colOff>
      <xdr:row>17</xdr:row>
      <xdr:rowOff>168672</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109752</xdr:colOff>
      <xdr:row>11</xdr:row>
      <xdr:rowOff>7839</xdr:rowOff>
    </xdr:from>
    <xdr:to>
      <xdr:col>14</xdr:col>
      <xdr:colOff>1019136</xdr:colOff>
      <xdr:row>18</xdr:row>
      <xdr:rowOff>133272</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106037</xdr:colOff>
      <xdr:row>35</xdr:row>
      <xdr:rowOff>166310</xdr:rowOff>
    </xdr:from>
    <xdr:to>
      <xdr:col>13</xdr:col>
      <xdr:colOff>667354</xdr:colOff>
      <xdr:row>54</xdr:row>
      <xdr:rowOff>22680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00000000-0013-0000-FFFF-FFFF01000000}" sourceName="Sector">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00000000-0014-0000-FFFF-FFFF01000000}" cache="Slicer_Sector" caption="Sector" style="Slicer Style 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4:J9" totalsRowShown="0" headerRowDxfId="29" dataDxfId="27" headerRowBorderDxfId="28" tableBorderDxfId="26" totalsRowBorderDxfId="25">
  <autoFilter ref="B4:J9" xr:uid="{00000000-0009-0000-0100-000001000000}"/>
  <tableColumns count="9">
    <tableColumn id="1" xr3:uid="{00000000-0010-0000-0000-000001000000}" name="Sector" dataDxfId="24"/>
    <tableColumn id="2" xr3:uid="{00000000-0010-0000-0000-000002000000}" name="Year" dataDxfId="23"/>
    <tableColumn id="3" xr3:uid="{00000000-0010-0000-0000-000003000000}" name="Month" dataDxfId="22"/>
    <tableColumn id="4" xr3:uid="{00000000-0010-0000-0000-000004000000}" name="Food" dataDxfId="21"/>
    <tableColumn id="5" xr3:uid="{00000000-0010-0000-0000-000005000000}" name="Clothing" dataDxfId="20"/>
    <tableColumn id="6" xr3:uid="{00000000-0010-0000-0000-000006000000}" name="Essential" dataDxfId="19"/>
    <tableColumn id="7" xr3:uid="{00000000-0010-0000-0000-000007000000}" name="Health" dataDxfId="18"/>
    <tableColumn id="8" xr3:uid="{00000000-0010-0000-0000-000008000000}" name="Energy" dataDxfId="17"/>
    <tableColumn id="9" xr3:uid="{00000000-0010-0000-0000-000009000000}" name="Lux" dataDxfId="16"/>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5:F11" totalsRowShown="0" headerRowDxfId="15" dataDxfId="13" headerRowBorderDxfId="14" tableBorderDxfId="12" totalsRowBorderDxfId="11">
  <autoFilter ref="B5:F11" xr:uid="{00000000-0009-0000-0100-000002000000}"/>
  <tableColumns count="5">
    <tableColumn id="1" xr3:uid="{00000000-0010-0000-0100-000001000000}" name="Sector" dataDxfId="10"/>
    <tableColumn id="2" xr3:uid="{00000000-0010-0000-0100-000002000000}" name="Year" dataDxfId="9"/>
    <tableColumn id="3" xr3:uid="{00000000-0010-0000-0100-000003000000}" name="January" dataDxfId="8">
      <calculatedColumnFormula>AVERAGEIFS('CPI Data'!$AE:$AE,'CPI Data'!$B:$B,'2. Inflation &amp; Deflation Rate'!$C6,'CPI Data'!$C:$C,'2. Inflation &amp; Deflation Rate'!$D$5,'CPI Data'!$A:$A,'2. Inflation &amp; Deflation Rate'!$B$6)</calculatedColumnFormula>
    </tableColumn>
    <tableColumn id="4" xr3:uid="{00000000-0010-0000-0100-000004000000}" name="December" dataDxfId="7">
      <calculatedColumnFormula>AVERAGEIFS('CPI Data'!$AE:$AE,'CPI Data'!$B:$B,'2. Inflation &amp; Deflation Rate'!$C6,'CPI Data'!$C:$C,'2. Inflation &amp; Deflation Rate'!$E$5,'CPI Data'!$A:$A,'2. Inflation &amp; Deflation Rate'!$B$6)</calculatedColumnFormula>
    </tableColumn>
    <tableColumn id="5" xr3:uid="{00000000-0010-0000-0100-000005000000}" name="Y-O-Y %" dataDxfId="6" dataCellStyle="Percent">
      <calculatedColumnFormula>(E6-D6)/D6</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116" displayName="Table116" ref="A5:C18" totalsRowShown="0" headerRowDxfId="5" dataDxfId="3" headerRowBorderDxfId="4">
  <autoFilter ref="A5:C18" xr:uid="{00000000-0009-0000-0100-000005000000}">
    <filterColumn colId="0">
      <filters>
        <filter val="2022 August"/>
        <filter val="2022 December"/>
        <filter val="2022 July"/>
        <filter val="2022 June"/>
        <filter val="2022 November"/>
        <filter val="2022 October"/>
        <filter val="2022 September"/>
        <filter val="2023 April"/>
        <filter val="2023 February"/>
        <filter val="2023 January"/>
        <filter val="2023 March"/>
        <filter val="2023 May"/>
      </filters>
    </filterColumn>
  </autoFilter>
  <tableColumns count="3">
    <tableColumn id="1" xr3:uid="{00000000-0010-0000-0200-000001000000}" name="Time Period" dataDxfId="2"/>
    <tableColumn id="2" xr3:uid="{00000000-0010-0000-0200-000002000000}" name=" Food &amp; Beverages " dataDxfId="1">
      <calculatedColumnFormula>AVERAGEIF('CPI Data'!$D:$D,'3.MoM &amp; AbsChange'!$A6,'CPI Data'!$Q:$Q)</calculatedColumnFormula>
    </tableColumn>
    <tableColumn id="3" xr3:uid="{00000000-0010-0000-0200-000003000000}" name="Food Inflation Rate (MoM)%" dataDxfId="0" dataCellStyle="Percent">
      <calculatedColumnFormula>((B6-B5)/B5)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78609"/>
        </a:solidFill>
        <a:ln>
          <a:noFill/>
        </a:ln>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V18"/>
  <sheetViews>
    <sheetView showGridLines="0" tabSelected="1" zoomScale="95" zoomScaleNormal="95" workbookViewId="0">
      <selection activeCell="V11" sqref="V11"/>
    </sheetView>
  </sheetViews>
  <sheetFormatPr defaultColWidth="8.6328125" defaultRowHeight="14"/>
  <cols>
    <col min="1" max="19" width="8.6328125" style="4"/>
    <col min="20" max="20" width="8.6328125" style="4" customWidth="1"/>
    <col min="21" max="16384" width="8.6328125" style="4"/>
  </cols>
  <sheetData>
    <row r="18" spans="22:22">
      <c r="V18" s="56"/>
    </row>
  </sheetData>
  <pageMargins left="0.7" right="0.7" top="0.75" bottom="0.75" header="0.3" footer="0.3"/>
  <pageSetup orientation="portrait" horizontalDpi="4294967292" verticalDpi="0"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X16"/>
  <sheetViews>
    <sheetView showGridLines="0" zoomScale="77" zoomScaleNormal="77" workbookViewId="0">
      <selection activeCell="F20" sqref="F20"/>
    </sheetView>
  </sheetViews>
  <sheetFormatPr defaultRowHeight="14.5"/>
  <cols>
    <col min="21" max="21" width="6.453125" customWidth="1"/>
  </cols>
  <sheetData>
    <row r="2" spans="2:24" ht="18" customHeight="1">
      <c r="B2" s="280" t="s">
        <v>69</v>
      </c>
      <c r="C2" s="281"/>
      <c r="D2" s="281"/>
      <c r="E2" s="281"/>
      <c r="F2" s="281"/>
      <c r="G2" s="281"/>
      <c r="H2" s="281"/>
      <c r="I2" s="281"/>
      <c r="J2" s="281"/>
      <c r="K2" s="281"/>
      <c r="L2" s="281"/>
      <c r="M2" s="281"/>
      <c r="N2" s="281"/>
      <c r="O2" s="281"/>
      <c r="P2" s="281"/>
      <c r="Q2" s="281"/>
      <c r="R2" s="281"/>
      <c r="S2" s="281"/>
      <c r="T2" s="281"/>
      <c r="U2" s="281"/>
      <c r="V2" s="281"/>
      <c r="W2" s="282"/>
    </row>
    <row r="3" spans="2:24" ht="15.5">
      <c r="B3" s="285" t="s">
        <v>212</v>
      </c>
      <c r="C3" s="286"/>
      <c r="D3" s="286"/>
      <c r="E3" s="286"/>
      <c r="F3" s="286"/>
      <c r="G3" s="286"/>
      <c r="H3" s="286"/>
      <c r="I3" s="286"/>
      <c r="J3" s="286"/>
      <c r="K3" s="286"/>
      <c r="L3" s="286"/>
      <c r="M3" s="286"/>
      <c r="N3" s="286"/>
      <c r="O3" s="286"/>
      <c r="P3" s="286"/>
      <c r="Q3" s="286"/>
      <c r="R3" s="286"/>
      <c r="S3" s="286"/>
      <c r="T3" s="286"/>
      <c r="U3" s="286"/>
      <c r="V3" s="286"/>
      <c r="W3" s="287"/>
      <c r="X3" s="4"/>
    </row>
    <row r="4" spans="2:24" ht="15.5">
      <c r="B4" s="284" t="s">
        <v>213</v>
      </c>
      <c r="C4" s="288"/>
      <c r="D4" s="288"/>
      <c r="E4" s="288"/>
      <c r="F4" s="288"/>
      <c r="G4" s="288"/>
      <c r="H4" s="288"/>
      <c r="I4" s="288"/>
      <c r="J4" s="288"/>
      <c r="K4" s="288"/>
      <c r="L4" s="288"/>
      <c r="M4" s="288"/>
      <c r="N4" s="288"/>
      <c r="O4" s="288"/>
      <c r="P4" s="288"/>
      <c r="Q4" s="288"/>
      <c r="R4" s="288"/>
      <c r="S4" s="288"/>
      <c r="T4" s="288"/>
      <c r="U4" s="288"/>
      <c r="V4" s="288"/>
      <c r="W4" s="289"/>
      <c r="X4" s="4"/>
    </row>
    <row r="5" spans="2:24" ht="15.5" customHeight="1">
      <c r="B5" s="302" t="s">
        <v>70</v>
      </c>
      <c r="C5" s="97"/>
      <c r="D5" s="97"/>
      <c r="E5" s="264"/>
      <c r="F5" s="264"/>
      <c r="G5" s="264"/>
      <c r="H5" s="264"/>
      <c r="I5" s="264"/>
      <c r="J5" s="264"/>
      <c r="K5" s="264"/>
      <c r="L5" s="264"/>
      <c r="M5" s="264"/>
      <c r="N5" s="264"/>
      <c r="O5" s="264"/>
      <c r="P5" s="264"/>
      <c r="Q5" s="264"/>
      <c r="R5" s="264"/>
      <c r="S5" s="264"/>
      <c r="T5" s="264"/>
      <c r="U5" s="275"/>
      <c r="V5" s="276"/>
      <c r="W5" s="277"/>
      <c r="X5" s="4"/>
    </row>
    <row r="6" spans="2:24" ht="15.5" customHeight="1">
      <c r="B6" s="263" t="s">
        <v>207</v>
      </c>
      <c r="C6" s="264"/>
      <c r="D6" s="264"/>
      <c r="E6" s="264"/>
      <c r="F6" s="264"/>
      <c r="G6" s="264"/>
      <c r="H6" s="264"/>
      <c r="I6" s="264"/>
      <c r="J6" s="264"/>
      <c r="K6" s="264"/>
      <c r="L6" s="264"/>
      <c r="M6" s="264"/>
      <c r="N6" s="264"/>
      <c r="O6" s="264"/>
      <c r="P6" s="264"/>
      <c r="Q6" s="264"/>
      <c r="R6" s="264"/>
      <c r="S6" s="264"/>
      <c r="T6" s="264"/>
      <c r="U6" s="275"/>
      <c r="V6" s="276"/>
      <c r="W6" s="277"/>
      <c r="X6" s="4"/>
    </row>
    <row r="7" spans="2:24" ht="15.5" customHeight="1">
      <c r="B7" s="263" t="s">
        <v>208</v>
      </c>
      <c r="C7" s="264"/>
      <c r="D7" s="264"/>
      <c r="E7" s="264"/>
      <c r="F7" s="264"/>
      <c r="G7" s="264"/>
      <c r="H7" s="264"/>
      <c r="I7" s="264"/>
      <c r="J7" s="264"/>
      <c r="K7" s="264"/>
      <c r="L7" s="264"/>
      <c r="M7" s="264"/>
      <c r="N7" s="264"/>
      <c r="O7" s="264"/>
      <c r="P7" s="264"/>
      <c r="Q7" s="264"/>
      <c r="R7" s="264"/>
      <c r="S7" s="264"/>
      <c r="T7" s="264"/>
      <c r="U7" s="275"/>
      <c r="V7" s="276"/>
      <c r="W7" s="277"/>
      <c r="X7" s="4"/>
    </row>
    <row r="8" spans="2:24" ht="15.5" customHeight="1">
      <c r="B8" s="263" t="s">
        <v>209</v>
      </c>
      <c r="C8" s="264"/>
      <c r="D8" s="264"/>
      <c r="E8" s="264"/>
      <c r="F8" s="264"/>
      <c r="G8" s="264"/>
      <c r="H8" s="264"/>
      <c r="I8" s="264"/>
      <c r="J8" s="264"/>
      <c r="K8" s="264"/>
      <c r="L8" s="264"/>
      <c r="M8" s="264"/>
      <c r="N8" s="264"/>
      <c r="O8" s="264"/>
      <c r="P8" s="264"/>
      <c r="Q8" s="264"/>
      <c r="R8" s="264"/>
      <c r="S8" s="264"/>
      <c r="T8" s="264"/>
      <c r="U8" s="275"/>
      <c r="V8" s="276"/>
      <c r="W8" s="277"/>
      <c r="X8" s="4"/>
    </row>
    <row r="9" spans="2:24" ht="15.5" customHeight="1">
      <c r="B9" s="263" t="s">
        <v>210</v>
      </c>
      <c r="C9" s="264"/>
      <c r="D9" s="264"/>
      <c r="E9" s="264"/>
      <c r="F9" s="264"/>
      <c r="G9" s="264"/>
      <c r="H9" s="264"/>
      <c r="I9" s="264"/>
      <c r="J9" s="264"/>
      <c r="K9" s="264"/>
      <c r="L9" s="264"/>
      <c r="M9" s="264"/>
      <c r="N9" s="264"/>
      <c r="O9" s="264"/>
      <c r="P9" s="264"/>
      <c r="Q9" s="264"/>
      <c r="R9" s="264"/>
      <c r="S9" s="264"/>
      <c r="T9" s="264"/>
      <c r="U9" s="275"/>
      <c r="V9" s="276"/>
      <c r="W9" s="277"/>
      <c r="X9" s="4"/>
    </row>
    <row r="10" spans="2:24" ht="15.5" customHeight="1">
      <c r="B10" s="263" t="s">
        <v>211</v>
      </c>
      <c r="C10" s="264"/>
      <c r="D10" s="264"/>
      <c r="E10" s="264"/>
      <c r="F10" s="264"/>
      <c r="G10" s="264"/>
      <c r="H10" s="264"/>
      <c r="I10" s="264"/>
      <c r="J10" s="264"/>
      <c r="K10" s="264"/>
      <c r="L10" s="264"/>
      <c r="M10" s="264"/>
      <c r="N10" s="264"/>
      <c r="O10" s="264"/>
      <c r="P10" s="264"/>
      <c r="Q10" s="264"/>
      <c r="R10" s="264"/>
      <c r="S10" s="264"/>
      <c r="T10" s="264"/>
      <c r="U10" s="275"/>
      <c r="V10" s="276"/>
      <c r="W10" s="277"/>
      <c r="X10" s="4"/>
    </row>
    <row r="11" spans="2:24" ht="15.5" customHeight="1">
      <c r="B11" s="265"/>
      <c r="C11" s="266"/>
      <c r="D11" s="266"/>
      <c r="E11" s="266"/>
      <c r="F11" s="266"/>
      <c r="G11" s="266"/>
      <c r="H11" s="266"/>
      <c r="I11" s="266"/>
      <c r="J11" s="266"/>
      <c r="K11" s="266"/>
      <c r="L11" s="266"/>
      <c r="M11" s="266"/>
      <c r="N11" s="266"/>
      <c r="O11" s="266"/>
      <c r="P11" s="266"/>
      <c r="Q11" s="266"/>
      <c r="R11" s="266"/>
      <c r="S11" s="266"/>
      <c r="T11" s="266"/>
      <c r="U11" s="266"/>
      <c r="V11" s="278"/>
      <c r="W11" s="279"/>
      <c r="X11" s="4"/>
    </row>
    <row r="16" spans="2:24">
      <c r="M16" s="283"/>
    </row>
  </sheetData>
  <mergeCells count="3">
    <mergeCell ref="B2:W2"/>
    <mergeCell ref="B3:W3"/>
    <mergeCell ref="B4:W4"/>
  </mergeCells>
  <pageMargins left="0.7" right="0.7" top="0.75" bottom="0.75" header="0.3" footer="0.3"/>
  <pageSetup orientation="portrait" horizontalDpi="4294967292"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373"/>
  <sheetViews>
    <sheetView zoomScale="76" zoomScaleNormal="76" workbookViewId="0">
      <selection activeCell="M5" sqref="M5"/>
    </sheetView>
  </sheetViews>
  <sheetFormatPr defaultRowHeight="14.5"/>
  <sheetData>
    <row r="1" spans="1:30" s="274" customFormat="1">
      <c r="A1" s="274" t="s">
        <v>0</v>
      </c>
      <c r="B1" s="274" t="s">
        <v>1</v>
      </c>
      <c r="C1" s="274" t="s">
        <v>2</v>
      </c>
      <c r="D1" s="274" t="s">
        <v>3</v>
      </c>
      <c r="E1" s="274" t="s">
        <v>4</v>
      </c>
      <c r="F1" s="274" t="s">
        <v>5</v>
      </c>
      <c r="G1" s="274" t="s">
        <v>6</v>
      </c>
      <c r="H1" s="274" t="s">
        <v>7</v>
      </c>
      <c r="I1" s="274" t="s">
        <v>8</v>
      </c>
      <c r="J1" s="274" t="s">
        <v>9</v>
      </c>
      <c r="K1" s="274" t="s">
        <v>10</v>
      </c>
      <c r="L1" s="274" t="s">
        <v>11</v>
      </c>
      <c r="M1" s="274" t="s">
        <v>12</v>
      </c>
      <c r="N1" s="274" t="s">
        <v>13</v>
      </c>
      <c r="O1" s="274" t="s">
        <v>14</v>
      </c>
      <c r="P1" s="274" t="s">
        <v>15</v>
      </c>
      <c r="Q1" s="274" t="s">
        <v>16</v>
      </c>
      <c r="R1" s="274" t="s">
        <v>17</v>
      </c>
      <c r="S1" s="274" t="s">
        <v>18</v>
      </c>
      <c r="T1" s="274" t="s">
        <v>19</v>
      </c>
      <c r="U1" s="274" t="s">
        <v>20</v>
      </c>
      <c r="V1" s="274" t="s">
        <v>21</v>
      </c>
      <c r="W1" s="274" t="s">
        <v>22</v>
      </c>
      <c r="X1" s="274" t="s">
        <v>23</v>
      </c>
      <c r="Y1" s="274" t="s">
        <v>24</v>
      </c>
      <c r="Z1" s="274" t="s">
        <v>25</v>
      </c>
      <c r="AA1" s="274" t="s">
        <v>26</v>
      </c>
      <c r="AB1" s="274" t="s">
        <v>27</v>
      </c>
      <c r="AC1" s="274" t="s">
        <v>28</v>
      </c>
      <c r="AD1" s="274" t="s">
        <v>29</v>
      </c>
    </row>
    <row r="2" spans="1:30">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pageSetup orientation="portrait" horizontalDpi="4294967292"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376"/>
  <sheetViews>
    <sheetView zoomScale="71" zoomScaleNormal="71" workbookViewId="0">
      <selection activeCell="P7" sqref="P7"/>
    </sheetView>
  </sheetViews>
  <sheetFormatPr defaultRowHeight="14.5"/>
  <cols>
    <col min="3" max="3" width="8.7265625" style="3"/>
    <col min="4" max="4" width="15" style="14" bestFit="1" customWidth="1"/>
    <col min="5" max="5" width="12.6328125" customWidth="1"/>
    <col min="6" max="6" width="12.6328125" bestFit="1" customWidth="1"/>
    <col min="8" max="8" width="15.81640625" bestFit="1" customWidth="1"/>
    <col min="9" max="9" width="10.453125" customWidth="1"/>
    <col min="11" max="11" width="20.7265625" customWidth="1"/>
    <col min="12" max="12" width="11.81640625" customWidth="1"/>
    <col min="13" max="13" width="18.26953125" customWidth="1"/>
    <col min="14" max="14" width="10.36328125" customWidth="1"/>
    <col min="15" max="15" width="13.453125" customWidth="1"/>
    <col min="16" max="16" width="18.453125" customWidth="1"/>
    <col min="17" max="17" width="18.81640625" customWidth="1"/>
    <col min="18" max="18" width="16.1796875" customWidth="1"/>
    <col min="19" max="19" width="10.1796875" customWidth="1"/>
    <col min="21" max="21" width="20" customWidth="1"/>
    <col min="22" max="22" width="18.26953125" customWidth="1"/>
    <col min="23" max="23" width="15.453125" customWidth="1"/>
    <col min="24" max="24" width="16.1796875" customWidth="1"/>
    <col min="25" max="25" width="12.453125" customWidth="1"/>
    <col min="26" max="26" width="14.81640625" customWidth="1"/>
    <col min="27" max="27" width="15.81640625" customWidth="1"/>
    <col min="28" max="28" width="11.90625" customWidth="1"/>
    <col min="29" max="29" width="14" customWidth="1"/>
    <col min="30" max="30" width="18.453125" customWidth="1"/>
    <col min="31" max="31" width="12.453125" customWidth="1"/>
    <col min="32" max="32" width="12.36328125" customWidth="1"/>
    <col min="33" max="33" width="13.1796875" customWidth="1"/>
    <col min="34" max="34" width="11.7265625" customWidth="1"/>
    <col min="41" max="41" width="18.26953125" customWidth="1"/>
  </cols>
  <sheetData>
    <row r="1" spans="1:37" s="15" customFormat="1" ht="29">
      <c r="A1" s="16" t="s">
        <v>0</v>
      </c>
      <c r="B1" s="16" t="s">
        <v>1</v>
      </c>
      <c r="C1" s="17" t="s">
        <v>2</v>
      </c>
      <c r="D1" s="18" t="s">
        <v>92</v>
      </c>
      <c r="E1" s="16" t="s">
        <v>3</v>
      </c>
      <c r="F1" s="16" t="s">
        <v>4</v>
      </c>
      <c r="G1" s="16" t="s">
        <v>5</v>
      </c>
      <c r="H1" s="16" t="s">
        <v>6</v>
      </c>
      <c r="I1" s="16" t="s">
        <v>7</v>
      </c>
      <c r="J1" s="16" t="s">
        <v>8</v>
      </c>
      <c r="K1" s="16" t="s">
        <v>9</v>
      </c>
      <c r="L1" s="16" t="s">
        <v>10</v>
      </c>
      <c r="M1" s="16" t="s">
        <v>11</v>
      </c>
      <c r="N1" s="16" t="s">
        <v>12</v>
      </c>
      <c r="O1" s="16" t="s">
        <v>13</v>
      </c>
      <c r="P1" s="16" t="s">
        <v>14</v>
      </c>
      <c r="Q1" s="16" t="s">
        <v>15</v>
      </c>
      <c r="R1" s="16" t="s">
        <v>16</v>
      </c>
      <c r="S1" s="16" t="s">
        <v>17</v>
      </c>
      <c r="T1" s="16" t="s">
        <v>18</v>
      </c>
      <c r="U1" s="16" t="s">
        <v>19</v>
      </c>
      <c r="V1" s="16" t="s">
        <v>103</v>
      </c>
      <c r="W1" s="16" t="s">
        <v>21</v>
      </c>
      <c r="X1" s="16" t="s">
        <v>22</v>
      </c>
      <c r="Y1" s="16" t="s">
        <v>23</v>
      </c>
      <c r="Z1" s="16" t="s">
        <v>24</v>
      </c>
      <c r="AA1" s="16" t="s">
        <v>25</v>
      </c>
      <c r="AB1" s="16" t="s">
        <v>26</v>
      </c>
      <c r="AC1" s="16" t="s">
        <v>27</v>
      </c>
      <c r="AD1" s="16" t="s">
        <v>28</v>
      </c>
      <c r="AE1" s="16" t="s">
        <v>29</v>
      </c>
      <c r="AF1" s="9" t="s">
        <v>86</v>
      </c>
      <c r="AG1" s="9" t="s">
        <v>87</v>
      </c>
      <c r="AH1" s="9" t="s">
        <v>88</v>
      </c>
      <c r="AI1" s="9" t="s">
        <v>89</v>
      </c>
      <c r="AJ1" s="9" t="s">
        <v>90</v>
      </c>
      <c r="AK1" s="9" t="s">
        <v>91</v>
      </c>
    </row>
    <row r="2" spans="1:37">
      <c r="A2" s="6" t="s">
        <v>30</v>
      </c>
      <c r="B2" s="6">
        <v>2013</v>
      </c>
      <c r="C2" s="8" t="s">
        <v>31</v>
      </c>
      <c r="D2" s="21" t="str">
        <f>B2&amp;" "&amp;C2</f>
        <v>2013 January</v>
      </c>
      <c r="E2" s="6">
        <v>107.5</v>
      </c>
      <c r="F2" s="6">
        <v>106.3</v>
      </c>
      <c r="G2" s="6">
        <v>108.1</v>
      </c>
      <c r="H2" s="6">
        <v>104.9</v>
      </c>
      <c r="I2" s="6">
        <v>106.1</v>
      </c>
      <c r="J2" s="6">
        <v>103.9</v>
      </c>
      <c r="K2" s="6">
        <v>101.9</v>
      </c>
      <c r="L2" s="6">
        <v>106.1</v>
      </c>
      <c r="M2" s="6">
        <v>106.8</v>
      </c>
      <c r="N2" s="6">
        <v>103.1</v>
      </c>
      <c r="O2" s="6">
        <v>104.8</v>
      </c>
      <c r="P2" s="6">
        <v>106.7</v>
      </c>
      <c r="Q2" s="6">
        <v>105.5</v>
      </c>
      <c r="R2" s="6">
        <v>105.1</v>
      </c>
      <c r="S2" s="6">
        <v>106.5</v>
      </c>
      <c r="T2" s="6">
        <v>105.8</v>
      </c>
      <c r="U2" s="6">
        <v>106.4</v>
      </c>
      <c r="V2" s="6">
        <v>100.3</v>
      </c>
      <c r="W2" s="6">
        <v>105.5</v>
      </c>
      <c r="X2" s="6">
        <v>104.8</v>
      </c>
      <c r="Y2" s="6">
        <v>104</v>
      </c>
      <c r="Z2" s="6">
        <v>103.3</v>
      </c>
      <c r="AA2" s="6">
        <v>103.4</v>
      </c>
      <c r="AB2" s="6">
        <v>103.8</v>
      </c>
      <c r="AC2" s="6">
        <v>104.7</v>
      </c>
      <c r="AD2" s="6">
        <v>104</v>
      </c>
      <c r="AE2" s="6">
        <v>105.1</v>
      </c>
      <c r="AF2" s="6">
        <f>SUM($E2:$Q2)</f>
        <v>1371.6999999999998</v>
      </c>
      <c r="AG2" s="6">
        <f>SUM($S2:$U2)</f>
        <v>318.70000000000005</v>
      </c>
      <c r="AH2" s="6">
        <f>SUM(V2,X2,AB2)</f>
        <v>308.89999999999998</v>
      </c>
      <c r="AI2" s="6">
        <f>SUM(Y2,AC2)</f>
        <v>208.7</v>
      </c>
      <c r="AJ2" s="6">
        <f>SUM(W2,Z2)</f>
        <v>208.8</v>
      </c>
      <c r="AK2" s="6">
        <f t="shared" ref="AK2:AK65" si="0">SUM(R2,AA2,AD2)</f>
        <v>312.5</v>
      </c>
    </row>
    <row r="3" spans="1:37">
      <c r="A3" s="6" t="s">
        <v>33</v>
      </c>
      <c r="B3" s="6">
        <v>2013</v>
      </c>
      <c r="C3" s="8" t="s">
        <v>31</v>
      </c>
      <c r="D3" s="21" t="str">
        <f t="shared" ref="D3:D66" si="1">B3&amp;" "&amp;C3</f>
        <v>2013 January</v>
      </c>
      <c r="E3" s="6">
        <v>110.5</v>
      </c>
      <c r="F3" s="6">
        <v>109.1</v>
      </c>
      <c r="G3" s="6">
        <v>113</v>
      </c>
      <c r="H3" s="6">
        <v>103.6</v>
      </c>
      <c r="I3" s="6">
        <v>103.4</v>
      </c>
      <c r="J3" s="6">
        <v>102.3</v>
      </c>
      <c r="K3" s="6">
        <v>102.9</v>
      </c>
      <c r="L3" s="6">
        <v>105.8</v>
      </c>
      <c r="M3" s="6">
        <v>105.1</v>
      </c>
      <c r="N3" s="6">
        <v>101.8</v>
      </c>
      <c r="O3" s="6">
        <v>105.1</v>
      </c>
      <c r="P3" s="6">
        <v>107.9</v>
      </c>
      <c r="Q3" s="6">
        <v>105.9</v>
      </c>
      <c r="R3" s="6">
        <v>105.2</v>
      </c>
      <c r="S3" s="6">
        <v>105.9</v>
      </c>
      <c r="T3" s="6">
        <v>105</v>
      </c>
      <c r="U3" s="6">
        <v>105.8</v>
      </c>
      <c r="V3" s="6">
        <v>100.3</v>
      </c>
      <c r="W3" s="6">
        <v>105.4</v>
      </c>
      <c r="X3" s="6">
        <v>104.8</v>
      </c>
      <c r="Y3" s="6">
        <v>104.1</v>
      </c>
      <c r="Z3" s="6">
        <v>103.2</v>
      </c>
      <c r="AA3" s="6">
        <v>102.9</v>
      </c>
      <c r="AB3" s="6">
        <v>103.5</v>
      </c>
      <c r="AC3" s="6">
        <v>104.3</v>
      </c>
      <c r="AD3" s="6">
        <v>103.7</v>
      </c>
      <c r="AE3" s="6">
        <v>104</v>
      </c>
      <c r="AF3" s="6">
        <f t="shared" ref="AF3:AF66" si="2">SUM($E3:$Q3)</f>
        <v>1376.4</v>
      </c>
      <c r="AG3" s="6">
        <f t="shared" ref="AG3:AG66" si="3">SUM($S3:$U3)</f>
        <v>316.7</v>
      </c>
      <c r="AH3" s="6">
        <f t="shared" ref="AH3:AH66" si="4">SUM(V3,X3,AB3)</f>
        <v>308.60000000000002</v>
      </c>
      <c r="AI3" s="6">
        <f t="shared" ref="AI3:AI66" si="5">SUM(Y3,AC3)</f>
        <v>208.39999999999998</v>
      </c>
      <c r="AJ3" s="6">
        <f t="shared" ref="AJ3:AJ66" si="6">SUM(W3,Z3)</f>
        <v>208.60000000000002</v>
      </c>
      <c r="AK3" s="6">
        <f t="shared" si="0"/>
        <v>311.8</v>
      </c>
    </row>
    <row r="4" spans="1:37">
      <c r="A4" s="6" t="s">
        <v>34</v>
      </c>
      <c r="B4" s="6">
        <v>2013</v>
      </c>
      <c r="C4" s="8" t="s">
        <v>31</v>
      </c>
      <c r="D4" s="21" t="str">
        <f t="shared" si="1"/>
        <v>2013 January</v>
      </c>
      <c r="E4" s="6">
        <v>108.4</v>
      </c>
      <c r="F4" s="6">
        <v>107.3</v>
      </c>
      <c r="G4" s="6">
        <v>110</v>
      </c>
      <c r="H4" s="6">
        <v>104.4</v>
      </c>
      <c r="I4" s="6">
        <v>105.1</v>
      </c>
      <c r="J4" s="6">
        <v>103.2</v>
      </c>
      <c r="K4" s="6">
        <v>102.2</v>
      </c>
      <c r="L4" s="6">
        <v>106</v>
      </c>
      <c r="M4" s="6">
        <v>106.2</v>
      </c>
      <c r="N4" s="6">
        <v>102.7</v>
      </c>
      <c r="O4" s="6">
        <v>104.9</v>
      </c>
      <c r="P4" s="6">
        <v>107.3</v>
      </c>
      <c r="Q4" s="6">
        <v>105.6</v>
      </c>
      <c r="R4" s="6">
        <v>105.1</v>
      </c>
      <c r="S4" s="6">
        <v>106.3</v>
      </c>
      <c r="T4" s="6">
        <v>105.5</v>
      </c>
      <c r="U4" s="6">
        <v>106.2</v>
      </c>
      <c r="V4" s="6">
        <v>100.3</v>
      </c>
      <c r="W4" s="6">
        <v>105.5</v>
      </c>
      <c r="X4" s="6">
        <v>104.8</v>
      </c>
      <c r="Y4" s="6">
        <v>104</v>
      </c>
      <c r="Z4" s="6">
        <v>103.2</v>
      </c>
      <c r="AA4" s="6">
        <v>103.1</v>
      </c>
      <c r="AB4" s="6">
        <v>103.6</v>
      </c>
      <c r="AC4" s="6">
        <v>104.5</v>
      </c>
      <c r="AD4" s="6">
        <v>103.9</v>
      </c>
      <c r="AE4" s="6">
        <v>104.6</v>
      </c>
      <c r="AF4" s="6">
        <f t="shared" si="2"/>
        <v>1373.3000000000002</v>
      </c>
      <c r="AG4" s="6">
        <f t="shared" si="3"/>
        <v>318</v>
      </c>
      <c r="AH4" s="6">
        <f t="shared" si="4"/>
        <v>308.7</v>
      </c>
      <c r="AI4" s="6">
        <f t="shared" si="5"/>
        <v>208.5</v>
      </c>
      <c r="AJ4" s="6">
        <f t="shared" si="6"/>
        <v>208.7</v>
      </c>
      <c r="AK4" s="6">
        <f t="shared" si="0"/>
        <v>312.10000000000002</v>
      </c>
    </row>
    <row r="5" spans="1:37">
      <c r="A5" s="6" t="s">
        <v>30</v>
      </c>
      <c r="B5" s="6">
        <v>2013</v>
      </c>
      <c r="C5" s="8" t="s">
        <v>35</v>
      </c>
      <c r="D5" s="21" t="str">
        <f t="shared" si="1"/>
        <v>2013 February</v>
      </c>
      <c r="E5" s="6">
        <v>109.2</v>
      </c>
      <c r="F5" s="6">
        <v>108.7</v>
      </c>
      <c r="G5" s="6">
        <v>110.2</v>
      </c>
      <c r="H5" s="6">
        <v>105.4</v>
      </c>
      <c r="I5" s="6">
        <v>106.7</v>
      </c>
      <c r="J5" s="6">
        <v>104</v>
      </c>
      <c r="K5" s="6">
        <v>102.4</v>
      </c>
      <c r="L5" s="6">
        <v>105.9</v>
      </c>
      <c r="M5" s="6">
        <v>105.7</v>
      </c>
      <c r="N5" s="6">
        <v>103.1</v>
      </c>
      <c r="O5" s="6">
        <v>105.1</v>
      </c>
      <c r="P5" s="6">
        <v>107.7</v>
      </c>
      <c r="Q5" s="6">
        <v>106.3</v>
      </c>
      <c r="R5" s="6">
        <v>105.6</v>
      </c>
      <c r="S5" s="6">
        <v>107.1</v>
      </c>
      <c r="T5" s="6">
        <v>106.3</v>
      </c>
      <c r="U5" s="6">
        <v>107</v>
      </c>
      <c r="V5" s="6">
        <v>100.4</v>
      </c>
      <c r="W5" s="6">
        <v>106.2</v>
      </c>
      <c r="X5" s="6">
        <v>105.2</v>
      </c>
      <c r="Y5" s="6">
        <v>104.4</v>
      </c>
      <c r="Z5" s="6">
        <v>103.9</v>
      </c>
      <c r="AA5" s="6">
        <v>104</v>
      </c>
      <c r="AB5" s="6">
        <v>104.1</v>
      </c>
      <c r="AC5" s="6">
        <v>104.6</v>
      </c>
      <c r="AD5" s="6">
        <v>104.4</v>
      </c>
      <c r="AE5" s="6">
        <v>105.8</v>
      </c>
      <c r="AF5" s="6">
        <f t="shared" si="2"/>
        <v>1380.3999999999999</v>
      </c>
      <c r="AG5" s="6">
        <f t="shared" si="3"/>
        <v>320.39999999999998</v>
      </c>
      <c r="AH5" s="6">
        <f t="shared" si="4"/>
        <v>309.70000000000005</v>
      </c>
      <c r="AI5" s="6">
        <f t="shared" si="5"/>
        <v>209</v>
      </c>
      <c r="AJ5" s="6">
        <f t="shared" si="6"/>
        <v>210.10000000000002</v>
      </c>
      <c r="AK5" s="6">
        <f t="shared" si="0"/>
        <v>314</v>
      </c>
    </row>
    <row r="6" spans="1:37">
      <c r="A6" s="6" t="s">
        <v>33</v>
      </c>
      <c r="B6" s="6">
        <v>2013</v>
      </c>
      <c r="C6" s="8" t="s">
        <v>35</v>
      </c>
      <c r="D6" s="21" t="str">
        <f t="shared" si="1"/>
        <v>2013 February</v>
      </c>
      <c r="E6" s="6">
        <v>112.9</v>
      </c>
      <c r="F6" s="6">
        <v>112.9</v>
      </c>
      <c r="G6" s="6">
        <v>116.9</v>
      </c>
      <c r="H6" s="6">
        <v>104</v>
      </c>
      <c r="I6" s="6">
        <v>103.5</v>
      </c>
      <c r="J6" s="6">
        <v>103.1</v>
      </c>
      <c r="K6" s="6">
        <v>104.9</v>
      </c>
      <c r="L6" s="6">
        <v>104.1</v>
      </c>
      <c r="M6" s="6">
        <v>103.8</v>
      </c>
      <c r="N6" s="6">
        <v>102.3</v>
      </c>
      <c r="O6" s="6">
        <v>106</v>
      </c>
      <c r="P6" s="6">
        <v>109</v>
      </c>
      <c r="Q6" s="6">
        <v>107.2</v>
      </c>
      <c r="R6" s="6">
        <v>106</v>
      </c>
      <c r="S6" s="6">
        <v>106.6</v>
      </c>
      <c r="T6" s="6">
        <v>105.5</v>
      </c>
      <c r="U6" s="6">
        <v>106.4</v>
      </c>
      <c r="V6" s="6">
        <v>100.4</v>
      </c>
      <c r="W6" s="6">
        <v>105.7</v>
      </c>
      <c r="X6" s="6">
        <v>105.2</v>
      </c>
      <c r="Y6" s="6">
        <v>104.7</v>
      </c>
      <c r="Z6" s="6">
        <v>104.4</v>
      </c>
      <c r="AA6" s="6">
        <v>103.3</v>
      </c>
      <c r="AB6" s="6">
        <v>103.7</v>
      </c>
      <c r="AC6" s="6">
        <v>104.3</v>
      </c>
      <c r="AD6" s="6">
        <v>104.3</v>
      </c>
      <c r="AE6" s="6">
        <v>104.7</v>
      </c>
      <c r="AF6" s="6">
        <f t="shared" si="2"/>
        <v>1390.6000000000001</v>
      </c>
      <c r="AG6" s="6">
        <f t="shared" si="3"/>
        <v>318.5</v>
      </c>
      <c r="AH6" s="6">
        <f t="shared" si="4"/>
        <v>309.3</v>
      </c>
      <c r="AI6" s="6">
        <f t="shared" si="5"/>
        <v>209</v>
      </c>
      <c r="AJ6" s="6">
        <f t="shared" si="6"/>
        <v>210.10000000000002</v>
      </c>
      <c r="AK6" s="6">
        <f t="shared" si="0"/>
        <v>313.60000000000002</v>
      </c>
    </row>
    <row r="7" spans="1:37">
      <c r="A7" s="6" t="s">
        <v>34</v>
      </c>
      <c r="B7" s="6">
        <v>2013</v>
      </c>
      <c r="C7" s="8" t="s">
        <v>35</v>
      </c>
      <c r="D7" s="21" t="str">
        <f t="shared" si="1"/>
        <v>2013 February</v>
      </c>
      <c r="E7" s="6">
        <v>110.4</v>
      </c>
      <c r="F7" s="6">
        <v>110.2</v>
      </c>
      <c r="G7" s="6">
        <v>112.8</v>
      </c>
      <c r="H7" s="6">
        <v>104.9</v>
      </c>
      <c r="I7" s="6">
        <v>105.5</v>
      </c>
      <c r="J7" s="6">
        <v>103.6</v>
      </c>
      <c r="K7" s="6">
        <v>103.2</v>
      </c>
      <c r="L7" s="6">
        <v>105.3</v>
      </c>
      <c r="M7" s="6">
        <v>105.1</v>
      </c>
      <c r="N7" s="6">
        <v>102.8</v>
      </c>
      <c r="O7" s="6">
        <v>105.5</v>
      </c>
      <c r="P7" s="6">
        <v>108.3</v>
      </c>
      <c r="Q7" s="6">
        <v>106.6</v>
      </c>
      <c r="R7" s="6">
        <v>105.7</v>
      </c>
      <c r="S7" s="6">
        <v>106.9</v>
      </c>
      <c r="T7" s="6">
        <v>106</v>
      </c>
      <c r="U7" s="6">
        <v>106.8</v>
      </c>
      <c r="V7" s="6">
        <v>100.4</v>
      </c>
      <c r="W7" s="6">
        <v>106</v>
      </c>
      <c r="X7" s="6">
        <v>105.2</v>
      </c>
      <c r="Y7" s="6">
        <v>104.5</v>
      </c>
      <c r="Z7" s="6">
        <v>104.2</v>
      </c>
      <c r="AA7" s="6">
        <v>103.6</v>
      </c>
      <c r="AB7" s="6">
        <v>103.9</v>
      </c>
      <c r="AC7" s="6">
        <v>104.5</v>
      </c>
      <c r="AD7" s="6">
        <v>104.4</v>
      </c>
      <c r="AE7" s="6">
        <v>105.3</v>
      </c>
      <c r="AF7" s="6">
        <f t="shared" si="2"/>
        <v>1384.2</v>
      </c>
      <c r="AG7" s="6">
        <f t="shared" si="3"/>
        <v>319.7</v>
      </c>
      <c r="AH7" s="6">
        <f t="shared" si="4"/>
        <v>309.5</v>
      </c>
      <c r="AI7" s="6">
        <f t="shared" si="5"/>
        <v>209</v>
      </c>
      <c r="AJ7" s="6">
        <f t="shared" si="6"/>
        <v>210.2</v>
      </c>
      <c r="AK7" s="6">
        <f t="shared" si="0"/>
        <v>313.70000000000005</v>
      </c>
    </row>
    <row r="8" spans="1:37">
      <c r="A8" s="6" t="s">
        <v>30</v>
      </c>
      <c r="B8" s="6">
        <v>2013</v>
      </c>
      <c r="C8" s="8" t="s">
        <v>36</v>
      </c>
      <c r="D8" s="21" t="str">
        <f t="shared" si="1"/>
        <v>2013 March</v>
      </c>
      <c r="E8" s="6">
        <v>110.2</v>
      </c>
      <c r="F8" s="6">
        <v>108.8</v>
      </c>
      <c r="G8" s="6">
        <v>109.9</v>
      </c>
      <c r="H8" s="6">
        <v>105.6</v>
      </c>
      <c r="I8" s="6">
        <v>106.2</v>
      </c>
      <c r="J8" s="6">
        <v>105.7</v>
      </c>
      <c r="K8" s="6">
        <v>101.4</v>
      </c>
      <c r="L8" s="6">
        <v>105.7</v>
      </c>
      <c r="M8" s="6">
        <v>105</v>
      </c>
      <c r="N8" s="6">
        <v>103.3</v>
      </c>
      <c r="O8" s="6">
        <v>105.6</v>
      </c>
      <c r="P8" s="6">
        <v>108.2</v>
      </c>
      <c r="Q8" s="6">
        <v>106.6</v>
      </c>
      <c r="R8" s="6">
        <v>106.5</v>
      </c>
      <c r="S8" s="6">
        <v>107.6</v>
      </c>
      <c r="T8" s="6">
        <v>106.8</v>
      </c>
      <c r="U8" s="6">
        <v>107.5</v>
      </c>
      <c r="V8" s="6">
        <v>100.4</v>
      </c>
      <c r="W8" s="6">
        <v>106.1</v>
      </c>
      <c r="X8" s="6">
        <v>105.6</v>
      </c>
      <c r="Y8" s="6">
        <v>104.7</v>
      </c>
      <c r="Z8" s="6">
        <v>104.6</v>
      </c>
      <c r="AA8" s="6">
        <v>104</v>
      </c>
      <c r="AB8" s="6">
        <v>104.3</v>
      </c>
      <c r="AC8" s="6">
        <v>104.3</v>
      </c>
      <c r="AD8" s="6">
        <v>104.6</v>
      </c>
      <c r="AE8" s="6">
        <v>106</v>
      </c>
      <c r="AF8" s="6">
        <f t="shared" si="2"/>
        <v>1382.2</v>
      </c>
      <c r="AG8" s="6">
        <f t="shared" si="3"/>
        <v>321.89999999999998</v>
      </c>
      <c r="AH8" s="6">
        <f t="shared" si="4"/>
        <v>310.3</v>
      </c>
      <c r="AI8" s="6">
        <f t="shared" si="5"/>
        <v>209</v>
      </c>
      <c r="AJ8" s="6">
        <f t="shared" si="6"/>
        <v>210.7</v>
      </c>
      <c r="AK8" s="6">
        <f t="shared" si="0"/>
        <v>315.10000000000002</v>
      </c>
    </row>
    <row r="9" spans="1:37">
      <c r="A9" s="6" t="s">
        <v>33</v>
      </c>
      <c r="B9" s="6">
        <v>2013</v>
      </c>
      <c r="C9" s="8" t="s">
        <v>36</v>
      </c>
      <c r="D9" s="21" t="str">
        <f t="shared" si="1"/>
        <v>2013 March</v>
      </c>
      <c r="E9" s="6">
        <v>113.9</v>
      </c>
      <c r="F9" s="6">
        <v>111.4</v>
      </c>
      <c r="G9" s="6">
        <v>113.2</v>
      </c>
      <c r="H9" s="6">
        <v>104.3</v>
      </c>
      <c r="I9" s="6">
        <v>102.7</v>
      </c>
      <c r="J9" s="6">
        <v>104.9</v>
      </c>
      <c r="K9" s="6">
        <v>103.8</v>
      </c>
      <c r="L9" s="6">
        <v>103.5</v>
      </c>
      <c r="M9" s="6">
        <v>102.6</v>
      </c>
      <c r="N9" s="6">
        <v>102.4</v>
      </c>
      <c r="O9" s="6">
        <v>107</v>
      </c>
      <c r="P9" s="6">
        <v>109.8</v>
      </c>
      <c r="Q9" s="6">
        <v>107.3</v>
      </c>
      <c r="R9" s="6">
        <v>106.8</v>
      </c>
      <c r="S9" s="6">
        <v>107.2</v>
      </c>
      <c r="T9" s="6">
        <v>106</v>
      </c>
      <c r="U9" s="6">
        <v>107</v>
      </c>
      <c r="V9" s="6">
        <v>100.4</v>
      </c>
      <c r="W9" s="6">
        <v>106</v>
      </c>
      <c r="X9" s="6">
        <v>105.7</v>
      </c>
      <c r="Y9" s="6">
        <v>105.2</v>
      </c>
      <c r="Z9" s="6">
        <v>105.5</v>
      </c>
      <c r="AA9" s="6">
        <v>103.5</v>
      </c>
      <c r="AB9" s="6">
        <v>103.8</v>
      </c>
      <c r="AC9" s="6">
        <v>104.2</v>
      </c>
      <c r="AD9" s="6">
        <v>104.9</v>
      </c>
      <c r="AE9" s="6">
        <v>105</v>
      </c>
      <c r="AF9" s="6">
        <f t="shared" si="2"/>
        <v>1386.8</v>
      </c>
      <c r="AG9" s="6">
        <f t="shared" si="3"/>
        <v>320.2</v>
      </c>
      <c r="AH9" s="6">
        <f t="shared" si="4"/>
        <v>309.90000000000003</v>
      </c>
      <c r="AI9" s="6">
        <f t="shared" si="5"/>
        <v>209.4</v>
      </c>
      <c r="AJ9" s="6">
        <f t="shared" si="6"/>
        <v>211.5</v>
      </c>
      <c r="AK9" s="6">
        <f t="shared" si="0"/>
        <v>315.20000000000005</v>
      </c>
    </row>
    <row r="10" spans="1:37">
      <c r="A10" s="6" t="s">
        <v>34</v>
      </c>
      <c r="B10" s="6">
        <v>2013</v>
      </c>
      <c r="C10" s="8" t="s">
        <v>36</v>
      </c>
      <c r="D10" s="21" t="str">
        <f t="shared" si="1"/>
        <v>2013 March</v>
      </c>
      <c r="E10" s="6">
        <v>111.4</v>
      </c>
      <c r="F10" s="6">
        <v>109.7</v>
      </c>
      <c r="G10" s="6">
        <v>111.2</v>
      </c>
      <c r="H10" s="6">
        <v>105.1</v>
      </c>
      <c r="I10" s="6">
        <v>104.9</v>
      </c>
      <c r="J10" s="6">
        <v>105.3</v>
      </c>
      <c r="K10" s="6">
        <v>102.2</v>
      </c>
      <c r="L10" s="6">
        <v>105</v>
      </c>
      <c r="M10" s="6">
        <v>104.2</v>
      </c>
      <c r="N10" s="6">
        <v>103</v>
      </c>
      <c r="O10" s="6">
        <v>106.2</v>
      </c>
      <c r="P10" s="6">
        <v>108.9</v>
      </c>
      <c r="Q10" s="6">
        <v>106.9</v>
      </c>
      <c r="R10" s="6">
        <v>106.6</v>
      </c>
      <c r="S10" s="6">
        <v>107.4</v>
      </c>
      <c r="T10" s="6">
        <v>106.5</v>
      </c>
      <c r="U10" s="6">
        <v>107.3</v>
      </c>
      <c r="V10" s="6">
        <v>100.4</v>
      </c>
      <c r="W10" s="6">
        <v>106.1</v>
      </c>
      <c r="X10" s="6">
        <v>105.6</v>
      </c>
      <c r="Y10" s="6">
        <v>104.9</v>
      </c>
      <c r="Z10" s="6">
        <v>105.1</v>
      </c>
      <c r="AA10" s="6">
        <v>103.7</v>
      </c>
      <c r="AB10" s="6">
        <v>104</v>
      </c>
      <c r="AC10" s="6">
        <v>104.3</v>
      </c>
      <c r="AD10" s="6">
        <v>104.7</v>
      </c>
      <c r="AE10" s="6">
        <v>105.5</v>
      </c>
      <c r="AF10" s="6">
        <f t="shared" si="2"/>
        <v>1384.0000000000002</v>
      </c>
      <c r="AG10" s="6">
        <f t="shared" si="3"/>
        <v>321.2</v>
      </c>
      <c r="AH10" s="6">
        <f t="shared" si="4"/>
        <v>310</v>
      </c>
      <c r="AI10" s="6">
        <f t="shared" si="5"/>
        <v>209.2</v>
      </c>
      <c r="AJ10" s="6">
        <f t="shared" si="6"/>
        <v>211.2</v>
      </c>
      <c r="AK10" s="6">
        <f t="shared" si="0"/>
        <v>315</v>
      </c>
    </row>
    <row r="11" spans="1:37">
      <c r="A11" s="6" t="s">
        <v>30</v>
      </c>
      <c r="B11" s="6">
        <v>2013</v>
      </c>
      <c r="C11" s="8" t="s">
        <v>37</v>
      </c>
      <c r="D11" s="21" t="str">
        <f t="shared" si="1"/>
        <v>2013 April</v>
      </c>
      <c r="E11" s="6">
        <v>110.2</v>
      </c>
      <c r="F11" s="6">
        <v>109.5</v>
      </c>
      <c r="G11" s="6">
        <v>106.9</v>
      </c>
      <c r="H11" s="6">
        <v>106.3</v>
      </c>
      <c r="I11" s="6">
        <v>105.7</v>
      </c>
      <c r="J11" s="6">
        <v>108.3</v>
      </c>
      <c r="K11" s="6">
        <v>103.4</v>
      </c>
      <c r="L11" s="6">
        <v>105.7</v>
      </c>
      <c r="M11" s="6">
        <v>104.2</v>
      </c>
      <c r="N11" s="6">
        <v>103.2</v>
      </c>
      <c r="O11" s="6">
        <v>106.5</v>
      </c>
      <c r="P11" s="6">
        <v>108.8</v>
      </c>
      <c r="Q11" s="6">
        <v>107.1</v>
      </c>
      <c r="R11" s="6">
        <v>107.1</v>
      </c>
      <c r="S11" s="6">
        <v>108.1</v>
      </c>
      <c r="T11" s="6">
        <v>107.4</v>
      </c>
      <c r="U11" s="6">
        <v>108</v>
      </c>
      <c r="V11" s="6">
        <v>100.5</v>
      </c>
      <c r="W11" s="6">
        <v>106.5</v>
      </c>
      <c r="X11" s="6">
        <v>106.1</v>
      </c>
      <c r="Y11" s="6">
        <v>105.1</v>
      </c>
      <c r="Z11" s="6">
        <v>104.4</v>
      </c>
      <c r="AA11" s="6">
        <v>104.5</v>
      </c>
      <c r="AB11" s="6">
        <v>104.8</v>
      </c>
      <c r="AC11" s="6">
        <v>102.7</v>
      </c>
      <c r="AD11" s="6">
        <v>104.6</v>
      </c>
      <c r="AE11" s="6">
        <v>106.4</v>
      </c>
      <c r="AF11" s="6">
        <f t="shared" si="2"/>
        <v>1385.8</v>
      </c>
      <c r="AG11" s="6">
        <f t="shared" si="3"/>
        <v>323.5</v>
      </c>
      <c r="AH11" s="6">
        <f t="shared" si="4"/>
        <v>311.39999999999998</v>
      </c>
      <c r="AI11" s="6">
        <f t="shared" si="5"/>
        <v>207.8</v>
      </c>
      <c r="AJ11" s="6">
        <f t="shared" si="6"/>
        <v>210.9</v>
      </c>
      <c r="AK11" s="6">
        <f t="shared" si="0"/>
        <v>316.2</v>
      </c>
    </row>
    <row r="12" spans="1:37">
      <c r="A12" s="6" t="s">
        <v>33</v>
      </c>
      <c r="B12" s="6">
        <v>2013</v>
      </c>
      <c r="C12" s="8" t="s">
        <v>37</v>
      </c>
      <c r="D12" s="21" t="str">
        <f t="shared" si="1"/>
        <v>2013 April</v>
      </c>
      <c r="E12" s="6">
        <v>114.6</v>
      </c>
      <c r="F12" s="6">
        <v>113.4</v>
      </c>
      <c r="G12" s="6">
        <v>106</v>
      </c>
      <c r="H12" s="6">
        <v>104.7</v>
      </c>
      <c r="I12" s="6">
        <v>102.1</v>
      </c>
      <c r="J12" s="6">
        <v>109.5</v>
      </c>
      <c r="K12" s="6">
        <v>109.7</v>
      </c>
      <c r="L12" s="6">
        <v>104.6</v>
      </c>
      <c r="M12" s="6">
        <v>102</v>
      </c>
      <c r="N12" s="6">
        <v>103.5</v>
      </c>
      <c r="O12" s="6">
        <v>108.2</v>
      </c>
      <c r="P12" s="6">
        <v>110.6</v>
      </c>
      <c r="Q12" s="6">
        <v>108.8</v>
      </c>
      <c r="R12" s="6">
        <v>108.5</v>
      </c>
      <c r="S12" s="6">
        <v>107.9</v>
      </c>
      <c r="T12" s="6">
        <v>106.4</v>
      </c>
      <c r="U12" s="6">
        <v>107.7</v>
      </c>
      <c r="V12" s="6">
        <v>100.5</v>
      </c>
      <c r="W12" s="6">
        <v>106.4</v>
      </c>
      <c r="X12" s="6">
        <v>106.5</v>
      </c>
      <c r="Y12" s="6">
        <v>105.7</v>
      </c>
      <c r="Z12" s="6">
        <v>105</v>
      </c>
      <c r="AA12" s="6">
        <v>104</v>
      </c>
      <c r="AB12" s="6">
        <v>105.2</v>
      </c>
      <c r="AC12" s="6">
        <v>103.2</v>
      </c>
      <c r="AD12" s="6">
        <v>105.1</v>
      </c>
      <c r="AE12" s="6">
        <v>105.7</v>
      </c>
      <c r="AF12" s="6">
        <f t="shared" si="2"/>
        <v>1397.6999999999998</v>
      </c>
      <c r="AG12" s="6">
        <f t="shared" si="3"/>
        <v>322</v>
      </c>
      <c r="AH12" s="6">
        <f t="shared" si="4"/>
        <v>312.2</v>
      </c>
      <c r="AI12" s="6">
        <f t="shared" si="5"/>
        <v>208.9</v>
      </c>
      <c r="AJ12" s="6">
        <f t="shared" si="6"/>
        <v>211.4</v>
      </c>
      <c r="AK12" s="6">
        <f t="shared" si="0"/>
        <v>317.60000000000002</v>
      </c>
    </row>
    <row r="13" spans="1:37">
      <c r="A13" s="6" t="s">
        <v>34</v>
      </c>
      <c r="B13" s="6">
        <v>2013</v>
      </c>
      <c r="C13" s="8" t="s">
        <v>37</v>
      </c>
      <c r="D13" s="21" t="str">
        <f t="shared" si="1"/>
        <v>2013 April</v>
      </c>
      <c r="E13" s="6">
        <v>111.6</v>
      </c>
      <c r="F13" s="6">
        <v>110.9</v>
      </c>
      <c r="G13" s="6">
        <v>106.6</v>
      </c>
      <c r="H13" s="6">
        <v>105.7</v>
      </c>
      <c r="I13" s="6">
        <v>104.4</v>
      </c>
      <c r="J13" s="6">
        <v>108.9</v>
      </c>
      <c r="K13" s="6">
        <v>105.5</v>
      </c>
      <c r="L13" s="6">
        <v>105.3</v>
      </c>
      <c r="M13" s="6">
        <v>103.5</v>
      </c>
      <c r="N13" s="6">
        <v>103.3</v>
      </c>
      <c r="O13" s="6">
        <v>107.2</v>
      </c>
      <c r="P13" s="6">
        <v>109.6</v>
      </c>
      <c r="Q13" s="6">
        <v>107.7</v>
      </c>
      <c r="R13" s="6">
        <v>107.5</v>
      </c>
      <c r="S13" s="6">
        <v>108</v>
      </c>
      <c r="T13" s="6">
        <v>107</v>
      </c>
      <c r="U13" s="6">
        <v>107.9</v>
      </c>
      <c r="V13" s="6">
        <v>100.5</v>
      </c>
      <c r="W13" s="6">
        <v>106.5</v>
      </c>
      <c r="X13" s="6">
        <v>106.3</v>
      </c>
      <c r="Y13" s="6">
        <v>105.3</v>
      </c>
      <c r="Z13" s="6">
        <v>104.7</v>
      </c>
      <c r="AA13" s="6">
        <v>104.2</v>
      </c>
      <c r="AB13" s="6">
        <v>105</v>
      </c>
      <c r="AC13" s="6">
        <v>102.9</v>
      </c>
      <c r="AD13" s="6">
        <v>104.8</v>
      </c>
      <c r="AE13" s="6">
        <v>106.1</v>
      </c>
      <c r="AF13" s="6">
        <f t="shared" si="2"/>
        <v>1390.2</v>
      </c>
      <c r="AG13" s="6">
        <f t="shared" si="3"/>
        <v>322.89999999999998</v>
      </c>
      <c r="AH13" s="6">
        <f t="shared" si="4"/>
        <v>311.8</v>
      </c>
      <c r="AI13" s="6">
        <f t="shared" si="5"/>
        <v>208.2</v>
      </c>
      <c r="AJ13" s="6">
        <f t="shared" si="6"/>
        <v>211.2</v>
      </c>
      <c r="AK13" s="6">
        <f t="shared" si="0"/>
        <v>316.5</v>
      </c>
    </row>
    <row r="14" spans="1:37">
      <c r="A14" s="6" t="s">
        <v>30</v>
      </c>
      <c r="B14" s="6">
        <v>2013</v>
      </c>
      <c r="C14" s="8" t="s">
        <v>38</v>
      </c>
      <c r="D14" s="21" t="str">
        <f t="shared" si="1"/>
        <v>2013 May</v>
      </c>
      <c r="E14" s="6">
        <v>110.9</v>
      </c>
      <c r="F14" s="6">
        <v>109.8</v>
      </c>
      <c r="G14" s="6">
        <v>105.9</v>
      </c>
      <c r="H14" s="6">
        <v>107.5</v>
      </c>
      <c r="I14" s="6">
        <v>105.3</v>
      </c>
      <c r="J14" s="6">
        <v>108.1</v>
      </c>
      <c r="K14" s="6">
        <v>107.3</v>
      </c>
      <c r="L14" s="6">
        <v>106.1</v>
      </c>
      <c r="M14" s="6">
        <v>103.7</v>
      </c>
      <c r="N14" s="6">
        <v>104</v>
      </c>
      <c r="O14" s="6">
        <v>107.4</v>
      </c>
      <c r="P14" s="6">
        <v>109.9</v>
      </c>
      <c r="Q14" s="6">
        <v>108.1</v>
      </c>
      <c r="R14" s="6">
        <v>108.1</v>
      </c>
      <c r="S14" s="6">
        <v>108.8</v>
      </c>
      <c r="T14" s="6">
        <v>107.9</v>
      </c>
      <c r="U14" s="6">
        <v>108.6</v>
      </c>
      <c r="V14" s="6">
        <v>100.5</v>
      </c>
      <c r="W14" s="6">
        <v>107.5</v>
      </c>
      <c r="X14" s="6">
        <v>106.8</v>
      </c>
      <c r="Y14" s="6">
        <v>105.7</v>
      </c>
      <c r="Z14" s="6">
        <v>104.1</v>
      </c>
      <c r="AA14" s="6">
        <v>105</v>
      </c>
      <c r="AB14" s="6">
        <v>105.5</v>
      </c>
      <c r="AC14" s="6">
        <v>102.1</v>
      </c>
      <c r="AD14" s="6">
        <v>104.8</v>
      </c>
      <c r="AE14" s="6">
        <v>107.2</v>
      </c>
      <c r="AF14" s="6">
        <f t="shared" si="2"/>
        <v>1394</v>
      </c>
      <c r="AG14" s="6">
        <f t="shared" si="3"/>
        <v>325.29999999999995</v>
      </c>
      <c r="AH14" s="6">
        <f t="shared" si="4"/>
        <v>312.8</v>
      </c>
      <c r="AI14" s="6">
        <f t="shared" si="5"/>
        <v>207.8</v>
      </c>
      <c r="AJ14" s="6">
        <f t="shared" si="6"/>
        <v>211.6</v>
      </c>
      <c r="AK14" s="6">
        <f t="shared" si="0"/>
        <v>317.89999999999998</v>
      </c>
    </row>
    <row r="15" spans="1:37">
      <c r="A15" s="6" t="s">
        <v>33</v>
      </c>
      <c r="B15" s="6">
        <v>2013</v>
      </c>
      <c r="C15" s="8" t="s">
        <v>38</v>
      </c>
      <c r="D15" s="21" t="str">
        <f t="shared" si="1"/>
        <v>2013 May</v>
      </c>
      <c r="E15" s="6">
        <v>115.4</v>
      </c>
      <c r="F15" s="6">
        <v>114.2</v>
      </c>
      <c r="G15" s="6">
        <v>102.7</v>
      </c>
      <c r="H15" s="6">
        <v>105.5</v>
      </c>
      <c r="I15" s="6">
        <v>101.5</v>
      </c>
      <c r="J15" s="6">
        <v>110.6</v>
      </c>
      <c r="K15" s="6">
        <v>123.7</v>
      </c>
      <c r="L15" s="6">
        <v>105.2</v>
      </c>
      <c r="M15" s="6">
        <v>101.9</v>
      </c>
      <c r="N15" s="6">
        <v>105</v>
      </c>
      <c r="O15" s="6">
        <v>109.1</v>
      </c>
      <c r="P15" s="6">
        <v>111.3</v>
      </c>
      <c r="Q15" s="6">
        <v>111.1</v>
      </c>
      <c r="R15" s="6">
        <v>109.8</v>
      </c>
      <c r="S15" s="6">
        <v>108.5</v>
      </c>
      <c r="T15" s="6">
        <v>106.7</v>
      </c>
      <c r="U15" s="6">
        <v>108.3</v>
      </c>
      <c r="V15" s="6">
        <v>100.5</v>
      </c>
      <c r="W15" s="6">
        <v>107.2</v>
      </c>
      <c r="X15" s="6">
        <v>107.1</v>
      </c>
      <c r="Y15" s="6">
        <v>106.2</v>
      </c>
      <c r="Z15" s="6">
        <v>103.9</v>
      </c>
      <c r="AA15" s="6">
        <v>104.6</v>
      </c>
      <c r="AB15" s="6">
        <v>105.7</v>
      </c>
      <c r="AC15" s="6">
        <v>102.6</v>
      </c>
      <c r="AD15" s="6">
        <v>104.9</v>
      </c>
      <c r="AE15" s="6">
        <v>106.6</v>
      </c>
      <c r="AF15" s="6">
        <f t="shared" si="2"/>
        <v>1417.1999999999998</v>
      </c>
      <c r="AG15" s="6">
        <f t="shared" si="3"/>
        <v>323.5</v>
      </c>
      <c r="AH15" s="6">
        <f t="shared" si="4"/>
        <v>313.3</v>
      </c>
      <c r="AI15" s="6">
        <f t="shared" si="5"/>
        <v>208.8</v>
      </c>
      <c r="AJ15" s="6">
        <f t="shared" si="6"/>
        <v>211.10000000000002</v>
      </c>
      <c r="AK15" s="6">
        <f t="shared" si="0"/>
        <v>319.29999999999995</v>
      </c>
    </row>
    <row r="16" spans="1:37">
      <c r="A16" s="6" t="s">
        <v>34</v>
      </c>
      <c r="B16" s="6">
        <v>2013</v>
      </c>
      <c r="C16" s="8" t="s">
        <v>38</v>
      </c>
      <c r="D16" s="21" t="str">
        <f t="shared" si="1"/>
        <v>2013 May</v>
      </c>
      <c r="E16" s="6">
        <v>112.3</v>
      </c>
      <c r="F16" s="6">
        <v>111.3</v>
      </c>
      <c r="G16" s="6">
        <v>104.7</v>
      </c>
      <c r="H16" s="6">
        <v>106.8</v>
      </c>
      <c r="I16" s="6">
        <v>103.9</v>
      </c>
      <c r="J16" s="6">
        <v>109.3</v>
      </c>
      <c r="K16" s="6">
        <v>112.9</v>
      </c>
      <c r="L16" s="6">
        <v>105.8</v>
      </c>
      <c r="M16" s="6">
        <v>103.1</v>
      </c>
      <c r="N16" s="6">
        <v>104.3</v>
      </c>
      <c r="O16" s="6">
        <v>108.1</v>
      </c>
      <c r="P16" s="6">
        <v>110.5</v>
      </c>
      <c r="Q16" s="6">
        <v>109.2</v>
      </c>
      <c r="R16" s="6">
        <v>108.6</v>
      </c>
      <c r="S16" s="6">
        <v>108.7</v>
      </c>
      <c r="T16" s="6">
        <v>107.4</v>
      </c>
      <c r="U16" s="6">
        <v>108.5</v>
      </c>
      <c r="V16" s="6">
        <v>100.5</v>
      </c>
      <c r="W16" s="6">
        <v>107.4</v>
      </c>
      <c r="X16" s="6">
        <v>106.9</v>
      </c>
      <c r="Y16" s="6">
        <v>105.9</v>
      </c>
      <c r="Z16" s="6">
        <v>104</v>
      </c>
      <c r="AA16" s="6">
        <v>104.8</v>
      </c>
      <c r="AB16" s="6">
        <v>105.6</v>
      </c>
      <c r="AC16" s="6">
        <v>102.3</v>
      </c>
      <c r="AD16" s="6">
        <v>104.8</v>
      </c>
      <c r="AE16" s="6">
        <v>106.9</v>
      </c>
      <c r="AF16" s="6">
        <f t="shared" si="2"/>
        <v>1402.1999999999998</v>
      </c>
      <c r="AG16" s="6">
        <f t="shared" si="3"/>
        <v>324.60000000000002</v>
      </c>
      <c r="AH16" s="6">
        <f t="shared" si="4"/>
        <v>313</v>
      </c>
      <c r="AI16" s="6">
        <f t="shared" si="5"/>
        <v>208.2</v>
      </c>
      <c r="AJ16" s="6">
        <f t="shared" si="6"/>
        <v>211.4</v>
      </c>
      <c r="AK16" s="6">
        <f t="shared" si="0"/>
        <v>318.2</v>
      </c>
    </row>
    <row r="17" spans="1:37">
      <c r="A17" s="6" t="s">
        <v>30</v>
      </c>
      <c r="B17" s="6">
        <v>2013</v>
      </c>
      <c r="C17" s="8" t="s">
        <v>39</v>
      </c>
      <c r="D17" s="21" t="str">
        <f t="shared" si="1"/>
        <v>2013 June</v>
      </c>
      <c r="E17" s="6">
        <v>112.3</v>
      </c>
      <c r="F17" s="6">
        <v>112.1</v>
      </c>
      <c r="G17" s="6">
        <v>108.1</v>
      </c>
      <c r="H17" s="6">
        <v>108.3</v>
      </c>
      <c r="I17" s="6">
        <v>105.9</v>
      </c>
      <c r="J17" s="6">
        <v>109.2</v>
      </c>
      <c r="K17" s="6">
        <v>118</v>
      </c>
      <c r="L17" s="6">
        <v>106.8</v>
      </c>
      <c r="M17" s="6">
        <v>104.1</v>
      </c>
      <c r="N17" s="6">
        <v>105.4</v>
      </c>
      <c r="O17" s="6">
        <v>108.2</v>
      </c>
      <c r="P17" s="6">
        <v>111</v>
      </c>
      <c r="Q17" s="6">
        <v>110.6</v>
      </c>
      <c r="R17" s="6">
        <v>109</v>
      </c>
      <c r="S17" s="6">
        <v>109.7</v>
      </c>
      <c r="T17" s="6">
        <v>108.8</v>
      </c>
      <c r="U17" s="6">
        <v>109.5</v>
      </c>
      <c r="V17" s="6">
        <v>106.6</v>
      </c>
      <c r="W17" s="6">
        <v>108.5</v>
      </c>
      <c r="X17" s="6">
        <v>107.5</v>
      </c>
      <c r="Y17" s="6">
        <v>106.3</v>
      </c>
      <c r="Z17" s="6">
        <v>105</v>
      </c>
      <c r="AA17" s="6">
        <v>105.6</v>
      </c>
      <c r="AB17" s="6">
        <v>106.5</v>
      </c>
      <c r="AC17" s="6">
        <v>102.5</v>
      </c>
      <c r="AD17" s="6">
        <v>105.5</v>
      </c>
      <c r="AE17" s="6">
        <v>108.9</v>
      </c>
      <c r="AF17" s="6">
        <f t="shared" si="2"/>
        <v>1420</v>
      </c>
      <c r="AG17" s="6">
        <f t="shared" si="3"/>
        <v>328</v>
      </c>
      <c r="AH17" s="6">
        <f t="shared" si="4"/>
        <v>320.60000000000002</v>
      </c>
      <c r="AI17" s="6">
        <f t="shared" si="5"/>
        <v>208.8</v>
      </c>
      <c r="AJ17" s="6">
        <f t="shared" si="6"/>
        <v>213.5</v>
      </c>
      <c r="AK17" s="6">
        <f t="shared" si="0"/>
        <v>320.10000000000002</v>
      </c>
    </row>
    <row r="18" spans="1:37">
      <c r="A18" s="6" t="s">
        <v>33</v>
      </c>
      <c r="B18" s="6">
        <v>2013</v>
      </c>
      <c r="C18" s="8" t="s">
        <v>39</v>
      </c>
      <c r="D18" s="21" t="str">
        <f t="shared" si="1"/>
        <v>2013 June</v>
      </c>
      <c r="E18" s="6">
        <v>117</v>
      </c>
      <c r="F18" s="6">
        <v>120.1</v>
      </c>
      <c r="G18" s="6">
        <v>112.5</v>
      </c>
      <c r="H18" s="6">
        <v>107.3</v>
      </c>
      <c r="I18" s="6">
        <v>101.3</v>
      </c>
      <c r="J18" s="6">
        <v>112.4</v>
      </c>
      <c r="K18" s="6">
        <v>143.6</v>
      </c>
      <c r="L18" s="6">
        <v>105.4</v>
      </c>
      <c r="M18" s="6">
        <v>101.4</v>
      </c>
      <c r="N18" s="6">
        <v>106.4</v>
      </c>
      <c r="O18" s="6">
        <v>110</v>
      </c>
      <c r="P18" s="6">
        <v>112.2</v>
      </c>
      <c r="Q18" s="6">
        <v>115</v>
      </c>
      <c r="R18" s="6">
        <v>110.9</v>
      </c>
      <c r="S18" s="6">
        <v>109.2</v>
      </c>
      <c r="T18" s="6">
        <v>107.2</v>
      </c>
      <c r="U18" s="6">
        <v>108.9</v>
      </c>
      <c r="V18" s="6">
        <v>106.6</v>
      </c>
      <c r="W18" s="6">
        <v>108</v>
      </c>
      <c r="X18" s="6">
        <v>107.7</v>
      </c>
      <c r="Y18" s="6">
        <v>106.5</v>
      </c>
      <c r="Z18" s="6">
        <v>105.2</v>
      </c>
      <c r="AA18" s="6">
        <v>105.2</v>
      </c>
      <c r="AB18" s="6">
        <v>108.1</v>
      </c>
      <c r="AC18" s="6">
        <v>103.3</v>
      </c>
      <c r="AD18" s="6">
        <v>106.1</v>
      </c>
      <c r="AE18" s="6">
        <v>109.7</v>
      </c>
      <c r="AF18" s="6">
        <f t="shared" si="2"/>
        <v>1464.6000000000001</v>
      </c>
      <c r="AG18" s="6">
        <f t="shared" si="3"/>
        <v>325.3</v>
      </c>
      <c r="AH18" s="6">
        <f t="shared" si="4"/>
        <v>322.39999999999998</v>
      </c>
      <c r="AI18" s="6">
        <f t="shared" si="5"/>
        <v>209.8</v>
      </c>
      <c r="AJ18" s="6">
        <f t="shared" si="6"/>
        <v>213.2</v>
      </c>
      <c r="AK18" s="6">
        <f t="shared" si="0"/>
        <v>322.20000000000005</v>
      </c>
    </row>
    <row r="19" spans="1:37">
      <c r="A19" s="6" t="s">
        <v>34</v>
      </c>
      <c r="B19" s="6">
        <v>2013</v>
      </c>
      <c r="C19" s="8" t="s">
        <v>39</v>
      </c>
      <c r="D19" s="21" t="str">
        <f t="shared" si="1"/>
        <v>2013 June</v>
      </c>
      <c r="E19" s="6">
        <v>113.8</v>
      </c>
      <c r="F19" s="6">
        <v>114.9</v>
      </c>
      <c r="G19" s="6">
        <v>109.8</v>
      </c>
      <c r="H19" s="6">
        <v>107.9</v>
      </c>
      <c r="I19" s="6">
        <v>104.2</v>
      </c>
      <c r="J19" s="6">
        <v>110.7</v>
      </c>
      <c r="K19" s="6">
        <v>126.7</v>
      </c>
      <c r="L19" s="6">
        <v>106.3</v>
      </c>
      <c r="M19" s="6">
        <v>103.2</v>
      </c>
      <c r="N19" s="6">
        <v>105.7</v>
      </c>
      <c r="O19" s="6">
        <v>109</v>
      </c>
      <c r="P19" s="6">
        <v>111.6</v>
      </c>
      <c r="Q19" s="6">
        <v>112.2</v>
      </c>
      <c r="R19" s="6">
        <v>109.5</v>
      </c>
      <c r="S19" s="6">
        <v>109.5</v>
      </c>
      <c r="T19" s="6">
        <v>108.1</v>
      </c>
      <c r="U19" s="6">
        <v>109.3</v>
      </c>
      <c r="V19" s="6">
        <v>106.6</v>
      </c>
      <c r="W19" s="6">
        <v>108.3</v>
      </c>
      <c r="X19" s="6">
        <v>107.6</v>
      </c>
      <c r="Y19" s="6">
        <v>106.4</v>
      </c>
      <c r="Z19" s="6">
        <v>105.1</v>
      </c>
      <c r="AA19" s="6">
        <v>105.4</v>
      </c>
      <c r="AB19" s="6">
        <v>107.4</v>
      </c>
      <c r="AC19" s="6">
        <v>102.8</v>
      </c>
      <c r="AD19" s="6">
        <v>105.8</v>
      </c>
      <c r="AE19" s="6">
        <v>109.3</v>
      </c>
      <c r="AF19" s="6">
        <f t="shared" si="2"/>
        <v>1436</v>
      </c>
      <c r="AG19" s="6">
        <f t="shared" si="3"/>
        <v>326.89999999999998</v>
      </c>
      <c r="AH19" s="6">
        <f t="shared" si="4"/>
        <v>321.60000000000002</v>
      </c>
      <c r="AI19" s="6">
        <f t="shared" si="5"/>
        <v>209.2</v>
      </c>
      <c r="AJ19" s="6">
        <f t="shared" si="6"/>
        <v>213.39999999999998</v>
      </c>
      <c r="AK19" s="6">
        <f t="shared" si="0"/>
        <v>320.7</v>
      </c>
    </row>
    <row r="20" spans="1:37">
      <c r="A20" s="6" t="s">
        <v>30</v>
      </c>
      <c r="B20" s="6">
        <v>2013</v>
      </c>
      <c r="C20" s="8" t="s">
        <v>40</v>
      </c>
      <c r="D20" s="21" t="str">
        <f t="shared" si="1"/>
        <v>2013 July</v>
      </c>
      <c r="E20" s="6">
        <v>113.4</v>
      </c>
      <c r="F20" s="6">
        <v>114.9</v>
      </c>
      <c r="G20" s="6">
        <v>110.5</v>
      </c>
      <c r="H20" s="6">
        <v>109.3</v>
      </c>
      <c r="I20" s="6">
        <v>106.2</v>
      </c>
      <c r="J20" s="6">
        <v>110.3</v>
      </c>
      <c r="K20" s="6">
        <v>129.19999999999999</v>
      </c>
      <c r="L20" s="6">
        <v>107.1</v>
      </c>
      <c r="M20" s="6">
        <v>104.3</v>
      </c>
      <c r="N20" s="6">
        <v>106.4</v>
      </c>
      <c r="O20" s="6">
        <v>109.1</v>
      </c>
      <c r="P20" s="6">
        <v>112.1</v>
      </c>
      <c r="Q20" s="6">
        <v>113.1</v>
      </c>
      <c r="R20" s="6">
        <v>109.8</v>
      </c>
      <c r="S20" s="6">
        <v>110.5</v>
      </c>
      <c r="T20" s="6">
        <v>109.5</v>
      </c>
      <c r="U20" s="6">
        <v>110.3</v>
      </c>
      <c r="V20" s="6">
        <v>107.7</v>
      </c>
      <c r="W20" s="6">
        <v>109.5</v>
      </c>
      <c r="X20" s="6">
        <v>108.3</v>
      </c>
      <c r="Y20" s="6">
        <v>106.9</v>
      </c>
      <c r="Z20" s="6">
        <v>106.8</v>
      </c>
      <c r="AA20" s="6">
        <v>106.4</v>
      </c>
      <c r="AB20" s="6">
        <v>107.8</v>
      </c>
      <c r="AC20" s="6">
        <v>102.5</v>
      </c>
      <c r="AD20" s="6">
        <v>106.5</v>
      </c>
      <c r="AE20" s="6">
        <v>110.7</v>
      </c>
      <c r="AF20" s="6">
        <f t="shared" si="2"/>
        <v>1445.8999999999996</v>
      </c>
      <c r="AG20" s="6">
        <f t="shared" si="3"/>
        <v>330.3</v>
      </c>
      <c r="AH20" s="6">
        <f t="shared" si="4"/>
        <v>323.8</v>
      </c>
      <c r="AI20" s="6">
        <f t="shared" si="5"/>
        <v>209.4</v>
      </c>
      <c r="AJ20" s="6">
        <f t="shared" si="6"/>
        <v>216.3</v>
      </c>
      <c r="AK20" s="6">
        <f t="shared" si="0"/>
        <v>322.7</v>
      </c>
    </row>
    <row r="21" spans="1:37">
      <c r="A21" s="6" t="s">
        <v>33</v>
      </c>
      <c r="B21" s="6">
        <v>2013</v>
      </c>
      <c r="C21" s="8" t="s">
        <v>40</v>
      </c>
      <c r="D21" s="21" t="str">
        <f t="shared" si="1"/>
        <v>2013 July</v>
      </c>
      <c r="E21" s="6">
        <v>117.8</v>
      </c>
      <c r="F21" s="6">
        <v>119.2</v>
      </c>
      <c r="G21" s="6">
        <v>114</v>
      </c>
      <c r="H21" s="6">
        <v>108.3</v>
      </c>
      <c r="I21" s="6">
        <v>101.1</v>
      </c>
      <c r="J21" s="6">
        <v>113.2</v>
      </c>
      <c r="K21" s="6">
        <v>160.9</v>
      </c>
      <c r="L21" s="6">
        <v>105.1</v>
      </c>
      <c r="M21" s="6">
        <v>101.3</v>
      </c>
      <c r="N21" s="6">
        <v>107.5</v>
      </c>
      <c r="O21" s="6">
        <v>110.4</v>
      </c>
      <c r="P21" s="6">
        <v>113.1</v>
      </c>
      <c r="Q21" s="6">
        <v>117.5</v>
      </c>
      <c r="R21" s="6">
        <v>111.7</v>
      </c>
      <c r="S21" s="6">
        <v>109.8</v>
      </c>
      <c r="T21" s="6">
        <v>107.8</v>
      </c>
      <c r="U21" s="6">
        <v>109.5</v>
      </c>
      <c r="V21" s="6">
        <v>107.7</v>
      </c>
      <c r="W21" s="6">
        <v>108.6</v>
      </c>
      <c r="X21" s="6">
        <v>108.1</v>
      </c>
      <c r="Y21" s="6">
        <v>107.1</v>
      </c>
      <c r="Z21" s="6">
        <v>107.3</v>
      </c>
      <c r="AA21" s="6">
        <v>105.9</v>
      </c>
      <c r="AB21" s="6">
        <v>110.1</v>
      </c>
      <c r="AC21" s="6">
        <v>103.2</v>
      </c>
      <c r="AD21" s="6">
        <v>107.3</v>
      </c>
      <c r="AE21" s="6">
        <v>111.4</v>
      </c>
      <c r="AF21" s="6">
        <f t="shared" si="2"/>
        <v>1489.4</v>
      </c>
      <c r="AG21" s="6">
        <f t="shared" si="3"/>
        <v>327.10000000000002</v>
      </c>
      <c r="AH21" s="6">
        <f t="shared" si="4"/>
        <v>325.89999999999998</v>
      </c>
      <c r="AI21" s="6">
        <f t="shared" si="5"/>
        <v>210.3</v>
      </c>
      <c r="AJ21" s="6">
        <f t="shared" si="6"/>
        <v>215.89999999999998</v>
      </c>
      <c r="AK21" s="6">
        <f t="shared" si="0"/>
        <v>324.90000000000003</v>
      </c>
    </row>
    <row r="22" spans="1:37">
      <c r="A22" s="6" t="s">
        <v>34</v>
      </c>
      <c r="B22" s="6">
        <v>2013</v>
      </c>
      <c r="C22" s="8" t="s">
        <v>40</v>
      </c>
      <c r="D22" s="21" t="str">
        <f t="shared" si="1"/>
        <v>2013 July</v>
      </c>
      <c r="E22" s="6">
        <v>114.8</v>
      </c>
      <c r="F22" s="6">
        <v>116.4</v>
      </c>
      <c r="G22" s="6">
        <v>111.9</v>
      </c>
      <c r="H22" s="6">
        <v>108.9</v>
      </c>
      <c r="I22" s="6">
        <v>104.3</v>
      </c>
      <c r="J22" s="6">
        <v>111.7</v>
      </c>
      <c r="K22" s="6">
        <v>140</v>
      </c>
      <c r="L22" s="6">
        <v>106.4</v>
      </c>
      <c r="M22" s="6">
        <v>103.3</v>
      </c>
      <c r="N22" s="6">
        <v>106.8</v>
      </c>
      <c r="O22" s="6">
        <v>109.6</v>
      </c>
      <c r="P22" s="6">
        <v>112.6</v>
      </c>
      <c r="Q22" s="6">
        <v>114.7</v>
      </c>
      <c r="R22" s="6">
        <v>110.3</v>
      </c>
      <c r="S22" s="6">
        <v>110.2</v>
      </c>
      <c r="T22" s="6">
        <v>108.8</v>
      </c>
      <c r="U22" s="6">
        <v>110</v>
      </c>
      <c r="V22" s="6">
        <v>107.7</v>
      </c>
      <c r="W22" s="6">
        <v>109.2</v>
      </c>
      <c r="X22" s="6">
        <v>108.2</v>
      </c>
      <c r="Y22" s="6">
        <v>107</v>
      </c>
      <c r="Z22" s="6">
        <v>107.1</v>
      </c>
      <c r="AA22" s="6">
        <v>106.1</v>
      </c>
      <c r="AB22" s="6">
        <v>109.1</v>
      </c>
      <c r="AC22" s="6">
        <v>102.8</v>
      </c>
      <c r="AD22" s="6">
        <v>106.9</v>
      </c>
      <c r="AE22" s="6">
        <v>111</v>
      </c>
      <c r="AF22" s="6">
        <f t="shared" si="2"/>
        <v>1461.3999999999999</v>
      </c>
      <c r="AG22" s="6">
        <f t="shared" si="3"/>
        <v>329</v>
      </c>
      <c r="AH22" s="6">
        <f t="shared" si="4"/>
        <v>325</v>
      </c>
      <c r="AI22" s="6">
        <f t="shared" si="5"/>
        <v>209.8</v>
      </c>
      <c r="AJ22" s="6">
        <f t="shared" si="6"/>
        <v>216.3</v>
      </c>
      <c r="AK22" s="6">
        <f t="shared" si="0"/>
        <v>323.29999999999995</v>
      </c>
    </row>
    <row r="23" spans="1:37">
      <c r="A23" s="6" t="s">
        <v>30</v>
      </c>
      <c r="B23" s="6">
        <v>2013</v>
      </c>
      <c r="C23" s="8" t="s">
        <v>41</v>
      </c>
      <c r="D23" s="21" t="str">
        <f t="shared" si="1"/>
        <v>2013 August</v>
      </c>
      <c r="E23" s="6">
        <v>114.3</v>
      </c>
      <c r="F23" s="6">
        <v>115.4</v>
      </c>
      <c r="G23" s="6">
        <v>111.1</v>
      </c>
      <c r="H23" s="6">
        <v>110</v>
      </c>
      <c r="I23" s="6">
        <v>106.4</v>
      </c>
      <c r="J23" s="6">
        <v>110.8</v>
      </c>
      <c r="K23" s="6">
        <v>138.9</v>
      </c>
      <c r="L23" s="6">
        <v>107.4</v>
      </c>
      <c r="M23" s="6">
        <v>104.1</v>
      </c>
      <c r="N23" s="6">
        <v>106.9</v>
      </c>
      <c r="O23" s="6">
        <v>109.7</v>
      </c>
      <c r="P23" s="6">
        <v>112.6</v>
      </c>
      <c r="Q23" s="6">
        <v>114.9</v>
      </c>
      <c r="R23" s="6">
        <v>110.7</v>
      </c>
      <c r="S23" s="6">
        <v>111.3</v>
      </c>
      <c r="T23" s="6">
        <v>110.2</v>
      </c>
      <c r="U23" s="6">
        <v>111.1</v>
      </c>
      <c r="V23" s="6">
        <v>108.9</v>
      </c>
      <c r="W23" s="6">
        <v>109.9</v>
      </c>
      <c r="X23" s="6">
        <v>108.7</v>
      </c>
      <c r="Y23" s="6">
        <v>107.5</v>
      </c>
      <c r="Z23" s="6">
        <v>107.8</v>
      </c>
      <c r="AA23" s="6">
        <v>106.8</v>
      </c>
      <c r="AB23" s="6">
        <v>108.7</v>
      </c>
      <c r="AC23" s="6">
        <v>105</v>
      </c>
      <c r="AD23" s="6">
        <v>107.5</v>
      </c>
      <c r="AE23" s="6">
        <v>112.1</v>
      </c>
      <c r="AF23" s="6">
        <f t="shared" si="2"/>
        <v>1462.5</v>
      </c>
      <c r="AG23" s="6">
        <f t="shared" si="3"/>
        <v>332.6</v>
      </c>
      <c r="AH23" s="6">
        <f t="shared" si="4"/>
        <v>326.3</v>
      </c>
      <c r="AI23" s="6">
        <f t="shared" si="5"/>
        <v>212.5</v>
      </c>
      <c r="AJ23" s="6">
        <f t="shared" si="6"/>
        <v>217.7</v>
      </c>
      <c r="AK23" s="6">
        <f t="shared" si="0"/>
        <v>325</v>
      </c>
    </row>
    <row r="24" spans="1:37">
      <c r="A24" s="6" t="s">
        <v>33</v>
      </c>
      <c r="B24" s="6">
        <v>2013</v>
      </c>
      <c r="C24" s="8" t="s">
        <v>41</v>
      </c>
      <c r="D24" s="21" t="str">
        <f t="shared" si="1"/>
        <v>2013 August</v>
      </c>
      <c r="E24" s="6">
        <v>118.3</v>
      </c>
      <c r="F24" s="6">
        <v>120.4</v>
      </c>
      <c r="G24" s="6">
        <v>112.7</v>
      </c>
      <c r="H24" s="6">
        <v>108.9</v>
      </c>
      <c r="I24" s="6">
        <v>101.1</v>
      </c>
      <c r="J24" s="6">
        <v>108.7</v>
      </c>
      <c r="K24" s="6">
        <v>177</v>
      </c>
      <c r="L24" s="6">
        <v>104.7</v>
      </c>
      <c r="M24" s="6">
        <v>101</v>
      </c>
      <c r="N24" s="6">
        <v>108.5</v>
      </c>
      <c r="O24" s="6">
        <v>110.9</v>
      </c>
      <c r="P24" s="6">
        <v>114.3</v>
      </c>
      <c r="Q24" s="6">
        <v>119.6</v>
      </c>
      <c r="R24" s="6">
        <v>112.4</v>
      </c>
      <c r="S24" s="6">
        <v>110.6</v>
      </c>
      <c r="T24" s="6">
        <v>108.3</v>
      </c>
      <c r="U24" s="6">
        <v>110.2</v>
      </c>
      <c r="V24" s="6">
        <v>108.9</v>
      </c>
      <c r="W24" s="6">
        <v>109.3</v>
      </c>
      <c r="X24" s="6">
        <v>108.7</v>
      </c>
      <c r="Y24" s="6">
        <v>107.6</v>
      </c>
      <c r="Z24" s="6">
        <v>108.1</v>
      </c>
      <c r="AA24" s="6">
        <v>106.5</v>
      </c>
      <c r="AB24" s="6">
        <v>110.8</v>
      </c>
      <c r="AC24" s="6">
        <v>106</v>
      </c>
      <c r="AD24" s="6">
        <v>108.3</v>
      </c>
      <c r="AE24" s="6">
        <v>112.7</v>
      </c>
      <c r="AF24" s="6">
        <f t="shared" si="2"/>
        <v>1506.1000000000001</v>
      </c>
      <c r="AG24" s="6">
        <f t="shared" si="3"/>
        <v>329.09999999999997</v>
      </c>
      <c r="AH24" s="6">
        <f t="shared" si="4"/>
        <v>328.40000000000003</v>
      </c>
      <c r="AI24" s="6">
        <f t="shared" si="5"/>
        <v>213.6</v>
      </c>
      <c r="AJ24" s="6">
        <f t="shared" si="6"/>
        <v>217.39999999999998</v>
      </c>
      <c r="AK24" s="6">
        <f t="shared" si="0"/>
        <v>327.2</v>
      </c>
    </row>
    <row r="25" spans="1:37">
      <c r="A25" s="6" t="s">
        <v>34</v>
      </c>
      <c r="B25" s="6">
        <v>2013</v>
      </c>
      <c r="C25" s="8" t="s">
        <v>41</v>
      </c>
      <c r="D25" s="21" t="str">
        <f t="shared" si="1"/>
        <v>2013 August</v>
      </c>
      <c r="E25" s="6">
        <v>115.6</v>
      </c>
      <c r="F25" s="6">
        <v>117.2</v>
      </c>
      <c r="G25" s="6">
        <v>111.7</v>
      </c>
      <c r="H25" s="6">
        <v>109.6</v>
      </c>
      <c r="I25" s="6">
        <v>104.5</v>
      </c>
      <c r="J25" s="6">
        <v>109.8</v>
      </c>
      <c r="K25" s="6">
        <v>151.80000000000001</v>
      </c>
      <c r="L25" s="6">
        <v>106.5</v>
      </c>
      <c r="M25" s="6">
        <v>103.1</v>
      </c>
      <c r="N25" s="6">
        <v>107.4</v>
      </c>
      <c r="O25" s="6">
        <v>110.2</v>
      </c>
      <c r="P25" s="6">
        <v>113.4</v>
      </c>
      <c r="Q25" s="6">
        <v>116.6</v>
      </c>
      <c r="R25" s="6">
        <v>111.2</v>
      </c>
      <c r="S25" s="6">
        <v>111</v>
      </c>
      <c r="T25" s="6">
        <v>109.4</v>
      </c>
      <c r="U25" s="6">
        <v>110.7</v>
      </c>
      <c r="V25" s="6">
        <v>108.9</v>
      </c>
      <c r="W25" s="6">
        <v>109.7</v>
      </c>
      <c r="X25" s="6">
        <v>108.7</v>
      </c>
      <c r="Y25" s="6">
        <v>107.5</v>
      </c>
      <c r="Z25" s="6">
        <v>108</v>
      </c>
      <c r="AA25" s="6">
        <v>106.6</v>
      </c>
      <c r="AB25" s="6">
        <v>109.9</v>
      </c>
      <c r="AC25" s="6">
        <v>105.4</v>
      </c>
      <c r="AD25" s="6">
        <v>107.9</v>
      </c>
      <c r="AE25" s="6">
        <v>112.4</v>
      </c>
      <c r="AF25" s="6">
        <f t="shared" si="2"/>
        <v>1477.4</v>
      </c>
      <c r="AG25" s="6">
        <f t="shared" si="3"/>
        <v>331.1</v>
      </c>
      <c r="AH25" s="6">
        <f t="shared" si="4"/>
        <v>327.5</v>
      </c>
      <c r="AI25" s="6">
        <f t="shared" si="5"/>
        <v>212.9</v>
      </c>
      <c r="AJ25" s="6">
        <f t="shared" si="6"/>
        <v>217.7</v>
      </c>
      <c r="AK25" s="6">
        <f t="shared" si="0"/>
        <v>325.70000000000005</v>
      </c>
    </row>
    <row r="26" spans="1:37">
      <c r="A26" s="6" t="s">
        <v>30</v>
      </c>
      <c r="B26" s="6">
        <v>2013</v>
      </c>
      <c r="C26" s="8" t="s">
        <v>42</v>
      </c>
      <c r="D26" s="21" t="str">
        <f t="shared" si="1"/>
        <v>2013 September</v>
      </c>
      <c r="E26" s="6">
        <v>115.4</v>
      </c>
      <c r="F26" s="6">
        <v>115.7</v>
      </c>
      <c r="G26" s="6">
        <v>111.7</v>
      </c>
      <c r="H26" s="6">
        <v>111</v>
      </c>
      <c r="I26" s="6">
        <v>107.4</v>
      </c>
      <c r="J26" s="6">
        <v>110.9</v>
      </c>
      <c r="K26" s="6">
        <v>154</v>
      </c>
      <c r="L26" s="6">
        <v>108.1</v>
      </c>
      <c r="M26" s="6">
        <v>104.2</v>
      </c>
      <c r="N26" s="6">
        <v>107.9</v>
      </c>
      <c r="O26" s="6">
        <v>110.4</v>
      </c>
      <c r="P26" s="6">
        <v>114</v>
      </c>
      <c r="Q26" s="6">
        <v>117.8</v>
      </c>
      <c r="R26" s="6">
        <v>111.7</v>
      </c>
      <c r="S26" s="6">
        <v>112.7</v>
      </c>
      <c r="T26" s="6">
        <v>111.4</v>
      </c>
      <c r="U26" s="6">
        <v>112.5</v>
      </c>
      <c r="V26" s="6">
        <v>109.7</v>
      </c>
      <c r="W26" s="6">
        <v>111.1</v>
      </c>
      <c r="X26" s="6">
        <v>109.6</v>
      </c>
      <c r="Y26" s="6">
        <v>108.3</v>
      </c>
      <c r="Z26" s="6">
        <v>109.3</v>
      </c>
      <c r="AA26" s="6">
        <v>107.7</v>
      </c>
      <c r="AB26" s="6">
        <v>109.8</v>
      </c>
      <c r="AC26" s="6">
        <v>106.7</v>
      </c>
      <c r="AD26" s="6">
        <v>108.7</v>
      </c>
      <c r="AE26" s="6">
        <v>114.2</v>
      </c>
      <c r="AF26" s="6">
        <f t="shared" si="2"/>
        <v>1488.5000000000002</v>
      </c>
      <c r="AG26" s="6">
        <f t="shared" si="3"/>
        <v>336.6</v>
      </c>
      <c r="AH26" s="6">
        <f t="shared" si="4"/>
        <v>329.1</v>
      </c>
      <c r="AI26" s="6">
        <f t="shared" si="5"/>
        <v>215</v>
      </c>
      <c r="AJ26" s="6">
        <f t="shared" si="6"/>
        <v>220.39999999999998</v>
      </c>
      <c r="AK26" s="6">
        <f t="shared" si="0"/>
        <v>328.1</v>
      </c>
    </row>
    <row r="27" spans="1:37">
      <c r="A27" s="6" t="s">
        <v>33</v>
      </c>
      <c r="B27" s="6">
        <v>2013</v>
      </c>
      <c r="C27" s="8" t="s">
        <v>42</v>
      </c>
      <c r="D27" s="21" t="str">
        <f t="shared" si="1"/>
        <v>2013 September</v>
      </c>
      <c r="E27" s="6">
        <v>118.6</v>
      </c>
      <c r="F27" s="6">
        <v>119.1</v>
      </c>
      <c r="G27" s="6">
        <v>113.2</v>
      </c>
      <c r="H27" s="6">
        <v>109.6</v>
      </c>
      <c r="I27" s="6">
        <v>101.7</v>
      </c>
      <c r="J27" s="6">
        <v>103.2</v>
      </c>
      <c r="K27" s="6">
        <v>174.3</v>
      </c>
      <c r="L27" s="6">
        <v>105.1</v>
      </c>
      <c r="M27" s="6">
        <v>100.8</v>
      </c>
      <c r="N27" s="6">
        <v>109.1</v>
      </c>
      <c r="O27" s="6">
        <v>111.1</v>
      </c>
      <c r="P27" s="6">
        <v>115.4</v>
      </c>
      <c r="Q27" s="6">
        <v>119.2</v>
      </c>
      <c r="R27" s="6">
        <v>112.9</v>
      </c>
      <c r="S27" s="6">
        <v>111.4</v>
      </c>
      <c r="T27" s="6">
        <v>109</v>
      </c>
      <c r="U27" s="6">
        <v>111.1</v>
      </c>
      <c r="V27" s="6">
        <v>109.7</v>
      </c>
      <c r="W27" s="6">
        <v>109.5</v>
      </c>
      <c r="X27" s="6">
        <v>109.6</v>
      </c>
      <c r="Y27" s="6">
        <v>107.9</v>
      </c>
      <c r="Z27" s="6">
        <v>110.4</v>
      </c>
      <c r="AA27" s="6">
        <v>107.4</v>
      </c>
      <c r="AB27" s="6">
        <v>111.2</v>
      </c>
      <c r="AC27" s="6">
        <v>106.9</v>
      </c>
      <c r="AD27" s="6">
        <v>109.4</v>
      </c>
      <c r="AE27" s="6">
        <v>113.2</v>
      </c>
      <c r="AF27" s="6">
        <f t="shared" si="2"/>
        <v>1500.4</v>
      </c>
      <c r="AG27" s="6">
        <f t="shared" si="3"/>
        <v>331.5</v>
      </c>
      <c r="AH27" s="6">
        <f t="shared" si="4"/>
        <v>330.5</v>
      </c>
      <c r="AI27" s="6">
        <f t="shared" si="5"/>
        <v>214.8</v>
      </c>
      <c r="AJ27" s="6">
        <f t="shared" si="6"/>
        <v>219.9</v>
      </c>
      <c r="AK27" s="6">
        <f t="shared" si="0"/>
        <v>329.70000000000005</v>
      </c>
    </row>
    <row r="28" spans="1:37">
      <c r="A28" s="6" t="s">
        <v>34</v>
      </c>
      <c r="B28" s="6">
        <v>2013</v>
      </c>
      <c r="C28" s="8" t="s">
        <v>42</v>
      </c>
      <c r="D28" s="21" t="str">
        <f t="shared" si="1"/>
        <v>2013 September</v>
      </c>
      <c r="E28" s="6">
        <v>116.4</v>
      </c>
      <c r="F28" s="6">
        <v>116.9</v>
      </c>
      <c r="G28" s="6">
        <v>112.3</v>
      </c>
      <c r="H28" s="6">
        <v>110.5</v>
      </c>
      <c r="I28" s="6">
        <v>105.3</v>
      </c>
      <c r="J28" s="6">
        <v>107.3</v>
      </c>
      <c r="K28" s="6">
        <v>160.9</v>
      </c>
      <c r="L28" s="6">
        <v>107.1</v>
      </c>
      <c r="M28" s="6">
        <v>103.1</v>
      </c>
      <c r="N28" s="6">
        <v>108.3</v>
      </c>
      <c r="O28" s="6">
        <v>110.7</v>
      </c>
      <c r="P28" s="6">
        <v>114.6</v>
      </c>
      <c r="Q28" s="6">
        <v>118.3</v>
      </c>
      <c r="R28" s="6">
        <v>112</v>
      </c>
      <c r="S28" s="6">
        <v>112.2</v>
      </c>
      <c r="T28" s="6">
        <v>110.4</v>
      </c>
      <c r="U28" s="6">
        <v>111.9</v>
      </c>
      <c r="V28" s="6">
        <v>109.7</v>
      </c>
      <c r="W28" s="6">
        <v>110.5</v>
      </c>
      <c r="X28" s="6">
        <v>109.6</v>
      </c>
      <c r="Y28" s="6">
        <v>108.1</v>
      </c>
      <c r="Z28" s="6">
        <v>109.9</v>
      </c>
      <c r="AA28" s="6">
        <v>107.5</v>
      </c>
      <c r="AB28" s="6">
        <v>110.6</v>
      </c>
      <c r="AC28" s="6">
        <v>106.8</v>
      </c>
      <c r="AD28" s="6">
        <v>109</v>
      </c>
      <c r="AE28" s="6">
        <v>113.7</v>
      </c>
      <c r="AF28" s="6">
        <f t="shared" si="2"/>
        <v>1491.6999999999998</v>
      </c>
      <c r="AG28" s="6">
        <f t="shared" si="3"/>
        <v>334.5</v>
      </c>
      <c r="AH28" s="6">
        <f t="shared" si="4"/>
        <v>329.9</v>
      </c>
      <c r="AI28" s="6">
        <f t="shared" si="5"/>
        <v>214.89999999999998</v>
      </c>
      <c r="AJ28" s="6">
        <f t="shared" si="6"/>
        <v>220.4</v>
      </c>
      <c r="AK28" s="6">
        <f t="shared" si="0"/>
        <v>328.5</v>
      </c>
    </row>
    <row r="29" spans="1:37">
      <c r="A29" s="6" t="s">
        <v>30</v>
      </c>
      <c r="B29" s="6">
        <v>2013</v>
      </c>
      <c r="C29" s="8" t="s">
        <v>43</v>
      </c>
      <c r="D29" s="21" t="str">
        <f t="shared" si="1"/>
        <v>2013 October</v>
      </c>
      <c r="E29" s="6">
        <v>116.3</v>
      </c>
      <c r="F29" s="6">
        <v>115.4</v>
      </c>
      <c r="G29" s="6">
        <v>112.6</v>
      </c>
      <c r="H29" s="6">
        <v>111.7</v>
      </c>
      <c r="I29" s="6">
        <v>107.7</v>
      </c>
      <c r="J29" s="6">
        <v>113.2</v>
      </c>
      <c r="K29" s="6">
        <v>164.9</v>
      </c>
      <c r="L29" s="6">
        <v>108.3</v>
      </c>
      <c r="M29" s="6">
        <v>103.9</v>
      </c>
      <c r="N29" s="6">
        <v>108.2</v>
      </c>
      <c r="O29" s="6">
        <v>111.1</v>
      </c>
      <c r="P29" s="6">
        <v>114.9</v>
      </c>
      <c r="Q29" s="6">
        <v>119.8</v>
      </c>
      <c r="R29" s="6">
        <v>112.2</v>
      </c>
      <c r="S29" s="6">
        <v>113.6</v>
      </c>
      <c r="T29" s="6">
        <v>112.3</v>
      </c>
      <c r="U29" s="6">
        <v>113.4</v>
      </c>
      <c r="V29" s="6">
        <v>110.5</v>
      </c>
      <c r="W29" s="6">
        <v>111.6</v>
      </c>
      <c r="X29" s="6">
        <v>110.4</v>
      </c>
      <c r="Y29" s="6">
        <v>108.9</v>
      </c>
      <c r="Z29" s="6">
        <v>109.3</v>
      </c>
      <c r="AA29" s="6">
        <v>108.3</v>
      </c>
      <c r="AB29" s="6">
        <v>110.2</v>
      </c>
      <c r="AC29" s="6">
        <v>107.5</v>
      </c>
      <c r="AD29" s="6">
        <v>109.1</v>
      </c>
      <c r="AE29" s="6">
        <v>115.5</v>
      </c>
      <c r="AF29" s="6">
        <f t="shared" si="2"/>
        <v>1508</v>
      </c>
      <c r="AG29" s="6">
        <f t="shared" si="3"/>
        <v>339.29999999999995</v>
      </c>
      <c r="AH29" s="6">
        <f t="shared" si="4"/>
        <v>331.1</v>
      </c>
      <c r="AI29" s="6">
        <f t="shared" si="5"/>
        <v>216.4</v>
      </c>
      <c r="AJ29" s="6">
        <f t="shared" si="6"/>
        <v>220.89999999999998</v>
      </c>
      <c r="AK29" s="6">
        <f t="shared" si="0"/>
        <v>329.6</v>
      </c>
    </row>
    <row r="30" spans="1:37">
      <c r="A30" s="6" t="s">
        <v>33</v>
      </c>
      <c r="B30" s="6">
        <v>2013</v>
      </c>
      <c r="C30" s="8" t="s">
        <v>43</v>
      </c>
      <c r="D30" s="21" t="str">
        <f t="shared" si="1"/>
        <v>2013 October</v>
      </c>
      <c r="E30" s="6">
        <v>118.9</v>
      </c>
      <c r="F30" s="6">
        <v>118.1</v>
      </c>
      <c r="G30" s="6">
        <v>114.5</v>
      </c>
      <c r="H30" s="6">
        <v>110.4</v>
      </c>
      <c r="I30" s="6">
        <v>102.3</v>
      </c>
      <c r="J30" s="6">
        <v>106.2</v>
      </c>
      <c r="K30" s="6">
        <v>183.5</v>
      </c>
      <c r="L30" s="6">
        <v>105.3</v>
      </c>
      <c r="M30" s="6">
        <v>100.2</v>
      </c>
      <c r="N30" s="6">
        <v>109.6</v>
      </c>
      <c r="O30" s="6">
        <v>111.4</v>
      </c>
      <c r="P30" s="6">
        <v>116</v>
      </c>
      <c r="Q30" s="6">
        <v>120.8</v>
      </c>
      <c r="R30" s="6">
        <v>113.5</v>
      </c>
      <c r="S30" s="6">
        <v>112.5</v>
      </c>
      <c r="T30" s="6">
        <v>109.7</v>
      </c>
      <c r="U30" s="6">
        <v>112</v>
      </c>
      <c r="V30" s="6">
        <v>110.5</v>
      </c>
      <c r="W30" s="6">
        <v>109.7</v>
      </c>
      <c r="X30" s="6">
        <v>110.2</v>
      </c>
      <c r="Y30" s="6">
        <v>108.2</v>
      </c>
      <c r="Z30" s="6">
        <v>109.7</v>
      </c>
      <c r="AA30" s="6">
        <v>108</v>
      </c>
      <c r="AB30" s="6">
        <v>111.3</v>
      </c>
      <c r="AC30" s="6">
        <v>107.3</v>
      </c>
      <c r="AD30" s="6">
        <v>109.4</v>
      </c>
      <c r="AE30" s="6">
        <v>114</v>
      </c>
      <c r="AF30" s="6">
        <f t="shared" si="2"/>
        <v>1517.1999999999998</v>
      </c>
      <c r="AG30" s="6">
        <f t="shared" si="3"/>
        <v>334.2</v>
      </c>
      <c r="AH30" s="6">
        <f t="shared" si="4"/>
        <v>332</v>
      </c>
      <c r="AI30" s="6">
        <f t="shared" si="5"/>
        <v>215.5</v>
      </c>
      <c r="AJ30" s="6">
        <f t="shared" si="6"/>
        <v>219.4</v>
      </c>
      <c r="AK30" s="6">
        <f t="shared" si="0"/>
        <v>330.9</v>
      </c>
    </row>
    <row r="31" spans="1:37">
      <c r="A31" s="6" t="s">
        <v>34</v>
      </c>
      <c r="B31" s="6">
        <v>2013</v>
      </c>
      <c r="C31" s="8" t="s">
        <v>43</v>
      </c>
      <c r="D31" s="21" t="str">
        <f t="shared" si="1"/>
        <v>2013 October</v>
      </c>
      <c r="E31" s="6">
        <v>117.1</v>
      </c>
      <c r="F31" s="6">
        <v>116.3</v>
      </c>
      <c r="G31" s="6">
        <v>113.3</v>
      </c>
      <c r="H31" s="6">
        <v>111.2</v>
      </c>
      <c r="I31" s="6">
        <v>105.7</v>
      </c>
      <c r="J31" s="6">
        <v>109.9</v>
      </c>
      <c r="K31" s="6">
        <v>171.2</v>
      </c>
      <c r="L31" s="6">
        <v>107.3</v>
      </c>
      <c r="M31" s="6">
        <v>102.7</v>
      </c>
      <c r="N31" s="6">
        <v>108.7</v>
      </c>
      <c r="O31" s="6">
        <v>111.2</v>
      </c>
      <c r="P31" s="6">
        <v>115.4</v>
      </c>
      <c r="Q31" s="6">
        <v>120.2</v>
      </c>
      <c r="R31" s="6">
        <v>112.5</v>
      </c>
      <c r="S31" s="6">
        <v>113.2</v>
      </c>
      <c r="T31" s="6">
        <v>111.2</v>
      </c>
      <c r="U31" s="6">
        <v>112.8</v>
      </c>
      <c r="V31" s="6">
        <v>110.5</v>
      </c>
      <c r="W31" s="6">
        <v>110.9</v>
      </c>
      <c r="X31" s="6">
        <v>110.3</v>
      </c>
      <c r="Y31" s="6">
        <v>108.6</v>
      </c>
      <c r="Z31" s="6">
        <v>109.5</v>
      </c>
      <c r="AA31" s="6">
        <v>108.1</v>
      </c>
      <c r="AB31" s="6">
        <v>110.8</v>
      </c>
      <c r="AC31" s="6">
        <v>107.4</v>
      </c>
      <c r="AD31" s="6">
        <v>109.2</v>
      </c>
      <c r="AE31" s="6">
        <v>114.8</v>
      </c>
      <c r="AF31" s="6">
        <f t="shared" si="2"/>
        <v>1510.2000000000003</v>
      </c>
      <c r="AG31" s="6">
        <f t="shared" si="3"/>
        <v>337.2</v>
      </c>
      <c r="AH31" s="6">
        <f t="shared" si="4"/>
        <v>331.6</v>
      </c>
      <c r="AI31" s="6">
        <f t="shared" si="5"/>
        <v>216</v>
      </c>
      <c r="AJ31" s="6">
        <f t="shared" si="6"/>
        <v>220.4</v>
      </c>
      <c r="AK31" s="6">
        <f t="shared" si="0"/>
        <v>329.8</v>
      </c>
    </row>
    <row r="32" spans="1:37">
      <c r="A32" s="6" t="s">
        <v>30</v>
      </c>
      <c r="B32" s="6">
        <v>2013</v>
      </c>
      <c r="C32" s="8" t="s">
        <v>44</v>
      </c>
      <c r="D32" s="21" t="str">
        <f t="shared" si="1"/>
        <v xml:space="preserve">2013 November </v>
      </c>
      <c r="E32" s="6">
        <v>117.3</v>
      </c>
      <c r="F32" s="6">
        <v>114.9</v>
      </c>
      <c r="G32" s="6">
        <v>116.2</v>
      </c>
      <c r="H32" s="6">
        <v>112.8</v>
      </c>
      <c r="I32" s="6">
        <v>108.9</v>
      </c>
      <c r="J32" s="6">
        <v>116.6</v>
      </c>
      <c r="K32" s="6">
        <v>178.1</v>
      </c>
      <c r="L32" s="6">
        <v>109.1</v>
      </c>
      <c r="M32" s="6">
        <v>103.6</v>
      </c>
      <c r="N32" s="6">
        <v>109</v>
      </c>
      <c r="O32" s="6">
        <v>111.8</v>
      </c>
      <c r="P32" s="6">
        <v>116</v>
      </c>
      <c r="Q32" s="6">
        <v>122.5</v>
      </c>
      <c r="R32" s="6">
        <v>112.8</v>
      </c>
      <c r="S32" s="6">
        <v>114.6</v>
      </c>
      <c r="T32" s="6">
        <v>113.1</v>
      </c>
      <c r="U32" s="6">
        <v>114.4</v>
      </c>
      <c r="V32" s="6">
        <v>111.1</v>
      </c>
      <c r="W32" s="6">
        <v>112.6</v>
      </c>
      <c r="X32" s="6">
        <v>111.3</v>
      </c>
      <c r="Y32" s="6">
        <v>109.7</v>
      </c>
      <c r="Z32" s="6">
        <v>109.6</v>
      </c>
      <c r="AA32" s="6">
        <v>108.7</v>
      </c>
      <c r="AB32" s="6">
        <v>111</v>
      </c>
      <c r="AC32" s="6">
        <v>108.2</v>
      </c>
      <c r="AD32" s="6">
        <v>109.8</v>
      </c>
      <c r="AE32" s="6">
        <v>117.4</v>
      </c>
      <c r="AF32" s="6">
        <f t="shared" si="2"/>
        <v>1536.8</v>
      </c>
      <c r="AG32" s="6">
        <f t="shared" si="3"/>
        <v>342.1</v>
      </c>
      <c r="AH32" s="6">
        <f t="shared" si="4"/>
        <v>333.4</v>
      </c>
      <c r="AI32" s="6">
        <f t="shared" si="5"/>
        <v>217.9</v>
      </c>
      <c r="AJ32" s="6">
        <f t="shared" si="6"/>
        <v>222.2</v>
      </c>
      <c r="AK32" s="6">
        <f t="shared" si="0"/>
        <v>331.3</v>
      </c>
    </row>
    <row r="33" spans="1:37">
      <c r="A33" s="6" t="s">
        <v>33</v>
      </c>
      <c r="B33" s="6">
        <v>2013</v>
      </c>
      <c r="C33" s="8" t="s">
        <v>45</v>
      </c>
      <c r="D33" s="21" t="str">
        <f t="shared" si="1"/>
        <v>2013 November</v>
      </c>
      <c r="E33" s="6">
        <v>119.8</v>
      </c>
      <c r="F33" s="6">
        <v>116.3</v>
      </c>
      <c r="G33" s="6">
        <v>122.6</v>
      </c>
      <c r="H33" s="6">
        <v>112</v>
      </c>
      <c r="I33" s="6">
        <v>103.2</v>
      </c>
      <c r="J33" s="6">
        <v>110</v>
      </c>
      <c r="K33" s="6">
        <v>192.8</v>
      </c>
      <c r="L33" s="6">
        <v>106.3</v>
      </c>
      <c r="M33" s="6">
        <v>99.5</v>
      </c>
      <c r="N33" s="6">
        <v>110.3</v>
      </c>
      <c r="O33" s="6">
        <v>111.8</v>
      </c>
      <c r="P33" s="6">
        <v>117.1</v>
      </c>
      <c r="Q33" s="6">
        <v>122.9</v>
      </c>
      <c r="R33" s="6">
        <v>114.1</v>
      </c>
      <c r="S33" s="6">
        <v>113.5</v>
      </c>
      <c r="T33" s="6">
        <v>110.3</v>
      </c>
      <c r="U33" s="6">
        <v>113</v>
      </c>
      <c r="V33" s="6">
        <v>111.1</v>
      </c>
      <c r="W33" s="6">
        <v>110</v>
      </c>
      <c r="X33" s="6">
        <v>110.9</v>
      </c>
      <c r="Y33" s="6">
        <v>108.6</v>
      </c>
      <c r="Z33" s="6">
        <v>109.5</v>
      </c>
      <c r="AA33" s="6">
        <v>108.5</v>
      </c>
      <c r="AB33" s="6">
        <v>111.3</v>
      </c>
      <c r="AC33" s="6">
        <v>107.9</v>
      </c>
      <c r="AD33" s="6">
        <v>109.6</v>
      </c>
      <c r="AE33" s="6">
        <v>115</v>
      </c>
      <c r="AF33" s="6">
        <f t="shared" si="2"/>
        <v>1544.6</v>
      </c>
      <c r="AG33" s="6">
        <f t="shared" si="3"/>
        <v>336.8</v>
      </c>
      <c r="AH33" s="6">
        <f t="shared" si="4"/>
        <v>333.3</v>
      </c>
      <c r="AI33" s="6">
        <f t="shared" si="5"/>
        <v>216.5</v>
      </c>
      <c r="AJ33" s="6">
        <f t="shared" si="6"/>
        <v>219.5</v>
      </c>
      <c r="AK33" s="6">
        <f t="shared" si="0"/>
        <v>332.2</v>
      </c>
    </row>
    <row r="34" spans="1:37">
      <c r="A34" s="6" t="s">
        <v>34</v>
      </c>
      <c r="B34" s="6">
        <v>2013</v>
      </c>
      <c r="C34" s="8" t="s">
        <v>45</v>
      </c>
      <c r="D34" s="21" t="str">
        <f t="shared" si="1"/>
        <v>2013 November</v>
      </c>
      <c r="E34" s="6">
        <v>118.1</v>
      </c>
      <c r="F34" s="6">
        <v>115.4</v>
      </c>
      <c r="G34" s="6">
        <v>118.7</v>
      </c>
      <c r="H34" s="6">
        <v>112.5</v>
      </c>
      <c r="I34" s="6">
        <v>106.8</v>
      </c>
      <c r="J34" s="6">
        <v>113.5</v>
      </c>
      <c r="K34" s="6">
        <v>183.1</v>
      </c>
      <c r="L34" s="6">
        <v>108.2</v>
      </c>
      <c r="M34" s="6">
        <v>102.2</v>
      </c>
      <c r="N34" s="6">
        <v>109.4</v>
      </c>
      <c r="O34" s="6">
        <v>111.8</v>
      </c>
      <c r="P34" s="6">
        <v>116.5</v>
      </c>
      <c r="Q34" s="6">
        <v>122.6</v>
      </c>
      <c r="R34" s="6">
        <v>113.1</v>
      </c>
      <c r="S34" s="6">
        <v>114.2</v>
      </c>
      <c r="T34" s="6">
        <v>111.9</v>
      </c>
      <c r="U34" s="6">
        <v>113.8</v>
      </c>
      <c r="V34" s="6">
        <v>111.1</v>
      </c>
      <c r="W34" s="6">
        <v>111.6</v>
      </c>
      <c r="X34" s="6">
        <v>111.1</v>
      </c>
      <c r="Y34" s="6">
        <v>109.3</v>
      </c>
      <c r="Z34" s="6">
        <v>109.5</v>
      </c>
      <c r="AA34" s="6">
        <v>108.6</v>
      </c>
      <c r="AB34" s="6">
        <v>111.2</v>
      </c>
      <c r="AC34" s="6">
        <v>108.1</v>
      </c>
      <c r="AD34" s="6">
        <v>109.7</v>
      </c>
      <c r="AE34" s="6">
        <v>116.3</v>
      </c>
      <c r="AF34" s="6">
        <f t="shared" si="2"/>
        <v>1538.8</v>
      </c>
      <c r="AG34" s="6">
        <f t="shared" si="3"/>
        <v>339.90000000000003</v>
      </c>
      <c r="AH34" s="6">
        <f t="shared" si="4"/>
        <v>333.4</v>
      </c>
      <c r="AI34" s="6">
        <f t="shared" si="5"/>
        <v>217.39999999999998</v>
      </c>
      <c r="AJ34" s="6">
        <f t="shared" si="6"/>
        <v>221.1</v>
      </c>
      <c r="AK34" s="6">
        <f t="shared" si="0"/>
        <v>331.4</v>
      </c>
    </row>
    <row r="35" spans="1:37">
      <c r="A35" s="6" t="s">
        <v>30</v>
      </c>
      <c r="B35" s="6">
        <v>2013</v>
      </c>
      <c r="C35" s="8" t="s">
        <v>46</v>
      </c>
      <c r="D35" s="21" t="str">
        <f t="shared" si="1"/>
        <v>2013 December</v>
      </c>
      <c r="E35" s="6">
        <v>118.4</v>
      </c>
      <c r="F35" s="6">
        <v>115.9</v>
      </c>
      <c r="G35" s="6">
        <v>120.4</v>
      </c>
      <c r="H35" s="6">
        <v>113.8</v>
      </c>
      <c r="I35" s="6">
        <v>109.5</v>
      </c>
      <c r="J35" s="6">
        <v>115.5</v>
      </c>
      <c r="K35" s="6">
        <v>145.69999999999999</v>
      </c>
      <c r="L35" s="6">
        <v>109.5</v>
      </c>
      <c r="M35" s="6">
        <v>102.9</v>
      </c>
      <c r="N35" s="6">
        <v>109.8</v>
      </c>
      <c r="O35" s="6">
        <v>112.1</v>
      </c>
      <c r="P35" s="6">
        <v>116.8</v>
      </c>
      <c r="Q35" s="6">
        <v>118.7</v>
      </c>
      <c r="R35" s="6">
        <v>113.6</v>
      </c>
      <c r="S35" s="6">
        <v>115.8</v>
      </c>
      <c r="T35" s="6">
        <v>114</v>
      </c>
      <c r="U35" s="6">
        <v>115.5</v>
      </c>
      <c r="V35" s="6">
        <v>110.7</v>
      </c>
      <c r="W35" s="6">
        <v>112.8</v>
      </c>
      <c r="X35" s="6">
        <v>112.1</v>
      </c>
      <c r="Y35" s="6">
        <v>110.1</v>
      </c>
      <c r="Z35" s="6">
        <v>109.9</v>
      </c>
      <c r="AA35" s="6">
        <v>109.2</v>
      </c>
      <c r="AB35" s="6">
        <v>111.6</v>
      </c>
      <c r="AC35" s="6">
        <v>108.1</v>
      </c>
      <c r="AD35" s="6">
        <v>110.1</v>
      </c>
      <c r="AE35" s="6">
        <v>115.5</v>
      </c>
      <c r="AF35" s="6">
        <f t="shared" si="2"/>
        <v>1509</v>
      </c>
      <c r="AG35" s="6">
        <f t="shared" si="3"/>
        <v>345.3</v>
      </c>
      <c r="AH35" s="6">
        <f t="shared" si="4"/>
        <v>334.4</v>
      </c>
      <c r="AI35" s="6">
        <f t="shared" si="5"/>
        <v>218.2</v>
      </c>
      <c r="AJ35" s="6">
        <f t="shared" si="6"/>
        <v>222.7</v>
      </c>
      <c r="AK35" s="6">
        <f t="shared" si="0"/>
        <v>332.9</v>
      </c>
    </row>
    <row r="36" spans="1:37">
      <c r="A36" s="6" t="s">
        <v>33</v>
      </c>
      <c r="B36" s="6">
        <v>2013</v>
      </c>
      <c r="C36" s="8" t="s">
        <v>46</v>
      </c>
      <c r="D36" s="21" t="str">
        <f t="shared" si="1"/>
        <v>2013 December</v>
      </c>
      <c r="E36" s="6">
        <v>120.5</v>
      </c>
      <c r="F36" s="6">
        <v>118.1</v>
      </c>
      <c r="G36" s="6">
        <v>128.5</v>
      </c>
      <c r="H36" s="6">
        <v>112.8</v>
      </c>
      <c r="I36" s="6">
        <v>103.4</v>
      </c>
      <c r="J36" s="6">
        <v>110.7</v>
      </c>
      <c r="K36" s="6">
        <v>144.80000000000001</v>
      </c>
      <c r="L36" s="6">
        <v>107.1</v>
      </c>
      <c r="M36" s="6">
        <v>98.6</v>
      </c>
      <c r="N36" s="6">
        <v>111.9</v>
      </c>
      <c r="O36" s="6">
        <v>112.1</v>
      </c>
      <c r="P36" s="6">
        <v>118.1</v>
      </c>
      <c r="Q36" s="6">
        <v>117.8</v>
      </c>
      <c r="R36" s="6">
        <v>115</v>
      </c>
      <c r="S36" s="6">
        <v>114.2</v>
      </c>
      <c r="T36" s="6">
        <v>110.9</v>
      </c>
      <c r="U36" s="6">
        <v>113.7</v>
      </c>
      <c r="V36" s="6">
        <v>110.7</v>
      </c>
      <c r="W36" s="6">
        <v>110.4</v>
      </c>
      <c r="X36" s="6">
        <v>111.3</v>
      </c>
      <c r="Y36" s="6">
        <v>109</v>
      </c>
      <c r="Z36" s="6">
        <v>109.7</v>
      </c>
      <c r="AA36" s="6">
        <v>108.9</v>
      </c>
      <c r="AB36" s="6">
        <v>111.4</v>
      </c>
      <c r="AC36" s="6">
        <v>107.7</v>
      </c>
      <c r="AD36" s="6">
        <v>109.8</v>
      </c>
      <c r="AE36" s="6">
        <v>113.3</v>
      </c>
      <c r="AF36" s="6">
        <f t="shared" si="2"/>
        <v>1504.4</v>
      </c>
      <c r="AG36" s="6">
        <f t="shared" si="3"/>
        <v>338.8</v>
      </c>
      <c r="AH36" s="6">
        <f t="shared" si="4"/>
        <v>333.4</v>
      </c>
      <c r="AI36" s="6">
        <f t="shared" si="5"/>
        <v>216.7</v>
      </c>
      <c r="AJ36" s="6">
        <f t="shared" si="6"/>
        <v>220.10000000000002</v>
      </c>
      <c r="AK36" s="6">
        <f t="shared" si="0"/>
        <v>333.7</v>
      </c>
    </row>
    <row r="37" spans="1:37">
      <c r="A37" s="6" t="s">
        <v>34</v>
      </c>
      <c r="B37" s="6">
        <v>2013</v>
      </c>
      <c r="C37" s="8" t="s">
        <v>46</v>
      </c>
      <c r="D37" s="21" t="str">
        <f t="shared" si="1"/>
        <v>2013 December</v>
      </c>
      <c r="E37" s="6">
        <v>119.1</v>
      </c>
      <c r="F37" s="6">
        <v>116.7</v>
      </c>
      <c r="G37" s="6">
        <v>123.5</v>
      </c>
      <c r="H37" s="6">
        <v>113.4</v>
      </c>
      <c r="I37" s="6">
        <v>107.3</v>
      </c>
      <c r="J37" s="6">
        <v>113.3</v>
      </c>
      <c r="K37" s="6">
        <v>145.4</v>
      </c>
      <c r="L37" s="6">
        <v>108.7</v>
      </c>
      <c r="M37" s="6">
        <v>101.5</v>
      </c>
      <c r="N37" s="6">
        <v>110.5</v>
      </c>
      <c r="O37" s="6">
        <v>112.1</v>
      </c>
      <c r="P37" s="6">
        <v>117.4</v>
      </c>
      <c r="Q37" s="6">
        <v>118.4</v>
      </c>
      <c r="R37" s="6">
        <v>114</v>
      </c>
      <c r="S37" s="6">
        <v>115.2</v>
      </c>
      <c r="T37" s="6">
        <v>112.7</v>
      </c>
      <c r="U37" s="6">
        <v>114.8</v>
      </c>
      <c r="V37" s="6">
        <v>110.7</v>
      </c>
      <c r="W37" s="6">
        <v>111.9</v>
      </c>
      <c r="X37" s="6">
        <v>111.7</v>
      </c>
      <c r="Y37" s="6">
        <v>109.7</v>
      </c>
      <c r="Z37" s="6">
        <v>109.8</v>
      </c>
      <c r="AA37" s="6">
        <v>109</v>
      </c>
      <c r="AB37" s="6">
        <v>111.5</v>
      </c>
      <c r="AC37" s="6">
        <v>107.9</v>
      </c>
      <c r="AD37" s="6">
        <v>110</v>
      </c>
      <c r="AE37" s="6">
        <v>114.5</v>
      </c>
      <c r="AF37" s="6">
        <f t="shared" si="2"/>
        <v>1507.3000000000002</v>
      </c>
      <c r="AG37" s="6">
        <f t="shared" si="3"/>
        <v>342.7</v>
      </c>
      <c r="AH37" s="6">
        <f t="shared" si="4"/>
        <v>333.9</v>
      </c>
      <c r="AI37" s="6">
        <f t="shared" si="5"/>
        <v>217.60000000000002</v>
      </c>
      <c r="AJ37" s="6">
        <f t="shared" si="6"/>
        <v>221.7</v>
      </c>
      <c r="AK37" s="6">
        <f t="shared" si="0"/>
        <v>333</v>
      </c>
    </row>
    <row r="38" spans="1:37">
      <c r="A38" s="6" t="s">
        <v>30</v>
      </c>
      <c r="B38" s="6">
        <v>2014</v>
      </c>
      <c r="C38" s="8" t="s">
        <v>31</v>
      </c>
      <c r="D38" s="21" t="str">
        <f t="shared" si="1"/>
        <v>2014 January</v>
      </c>
      <c r="E38" s="6">
        <v>118.9</v>
      </c>
      <c r="F38" s="6">
        <v>117.1</v>
      </c>
      <c r="G38" s="6">
        <v>120.5</v>
      </c>
      <c r="H38" s="6">
        <v>114.4</v>
      </c>
      <c r="I38" s="6">
        <v>109</v>
      </c>
      <c r="J38" s="6">
        <v>115.5</v>
      </c>
      <c r="K38" s="6">
        <v>123.9</v>
      </c>
      <c r="L38" s="6">
        <v>109.6</v>
      </c>
      <c r="M38" s="6">
        <v>101.8</v>
      </c>
      <c r="N38" s="6">
        <v>110.2</v>
      </c>
      <c r="O38" s="6">
        <v>112.4</v>
      </c>
      <c r="P38" s="6">
        <v>117.3</v>
      </c>
      <c r="Q38" s="6">
        <v>116</v>
      </c>
      <c r="R38" s="6">
        <v>114</v>
      </c>
      <c r="S38" s="6">
        <v>116.5</v>
      </c>
      <c r="T38" s="6">
        <v>114.5</v>
      </c>
      <c r="U38" s="6">
        <v>116.2</v>
      </c>
      <c r="V38" s="6">
        <v>111.6</v>
      </c>
      <c r="W38" s="6">
        <v>113</v>
      </c>
      <c r="X38" s="6">
        <v>112.6</v>
      </c>
      <c r="Y38" s="6">
        <v>110.6</v>
      </c>
      <c r="Z38" s="6">
        <v>110.5</v>
      </c>
      <c r="AA38" s="6">
        <v>109.6</v>
      </c>
      <c r="AB38" s="6">
        <v>111.8</v>
      </c>
      <c r="AC38" s="6">
        <v>108.3</v>
      </c>
      <c r="AD38" s="6">
        <v>110.6</v>
      </c>
      <c r="AE38" s="6">
        <v>114.2</v>
      </c>
      <c r="AF38" s="6">
        <f t="shared" si="2"/>
        <v>1486.6000000000001</v>
      </c>
      <c r="AG38" s="6">
        <f t="shared" si="3"/>
        <v>347.2</v>
      </c>
      <c r="AH38" s="6">
        <f t="shared" si="4"/>
        <v>336</v>
      </c>
      <c r="AI38" s="6">
        <f t="shared" si="5"/>
        <v>218.89999999999998</v>
      </c>
      <c r="AJ38" s="6">
        <f t="shared" si="6"/>
        <v>223.5</v>
      </c>
      <c r="AK38" s="6">
        <f t="shared" si="0"/>
        <v>334.2</v>
      </c>
    </row>
    <row r="39" spans="1:37">
      <c r="A39" s="6" t="s">
        <v>33</v>
      </c>
      <c r="B39" s="6">
        <v>2014</v>
      </c>
      <c r="C39" s="8" t="s">
        <v>31</v>
      </c>
      <c r="D39" s="21" t="str">
        <f t="shared" si="1"/>
        <v>2014 January</v>
      </c>
      <c r="E39" s="6">
        <v>121.2</v>
      </c>
      <c r="F39" s="6">
        <v>122</v>
      </c>
      <c r="G39" s="6">
        <v>129.9</v>
      </c>
      <c r="H39" s="6">
        <v>113.6</v>
      </c>
      <c r="I39" s="6">
        <v>102.9</v>
      </c>
      <c r="J39" s="6">
        <v>112.1</v>
      </c>
      <c r="K39" s="6">
        <v>118.9</v>
      </c>
      <c r="L39" s="6">
        <v>107.5</v>
      </c>
      <c r="M39" s="6">
        <v>96.9</v>
      </c>
      <c r="N39" s="6">
        <v>112.7</v>
      </c>
      <c r="O39" s="6">
        <v>112.1</v>
      </c>
      <c r="P39" s="6">
        <v>119</v>
      </c>
      <c r="Q39" s="6">
        <v>115.5</v>
      </c>
      <c r="R39" s="6">
        <v>115.7</v>
      </c>
      <c r="S39" s="6">
        <v>114.8</v>
      </c>
      <c r="T39" s="6">
        <v>111.3</v>
      </c>
      <c r="U39" s="6">
        <v>114.3</v>
      </c>
      <c r="V39" s="6">
        <v>111.6</v>
      </c>
      <c r="W39" s="6">
        <v>111</v>
      </c>
      <c r="X39" s="6">
        <v>111.9</v>
      </c>
      <c r="Y39" s="6">
        <v>109.7</v>
      </c>
      <c r="Z39" s="6">
        <v>110.8</v>
      </c>
      <c r="AA39" s="6">
        <v>109.8</v>
      </c>
      <c r="AB39" s="6">
        <v>111.5</v>
      </c>
      <c r="AC39" s="6">
        <v>108</v>
      </c>
      <c r="AD39" s="6">
        <v>110.5</v>
      </c>
      <c r="AE39" s="6">
        <v>112.9</v>
      </c>
      <c r="AF39" s="6">
        <f t="shared" si="2"/>
        <v>1484.3</v>
      </c>
      <c r="AG39" s="6">
        <f t="shared" si="3"/>
        <v>340.4</v>
      </c>
      <c r="AH39" s="6">
        <f t="shared" si="4"/>
        <v>335</v>
      </c>
      <c r="AI39" s="6">
        <f t="shared" si="5"/>
        <v>217.7</v>
      </c>
      <c r="AJ39" s="6">
        <f t="shared" si="6"/>
        <v>221.8</v>
      </c>
      <c r="AK39" s="6">
        <f t="shared" si="0"/>
        <v>336</v>
      </c>
    </row>
    <row r="40" spans="1:37">
      <c r="A40" s="6" t="s">
        <v>34</v>
      </c>
      <c r="B40" s="6">
        <v>2014</v>
      </c>
      <c r="C40" s="8" t="s">
        <v>31</v>
      </c>
      <c r="D40" s="21" t="str">
        <f t="shared" si="1"/>
        <v>2014 January</v>
      </c>
      <c r="E40" s="6">
        <v>119.6</v>
      </c>
      <c r="F40" s="6">
        <v>118.8</v>
      </c>
      <c r="G40" s="6">
        <v>124.1</v>
      </c>
      <c r="H40" s="6">
        <v>114.1</v>
      </c>
      <c r="I40" s="6">
        <v>106.8</v>
      </c>
      <c r="J40" s="6">
        <v>113.9</v>
      </c>
      <c r="K40" s="6">
        <v>122.2</v>
      </c>
      <c r="L40" s="6">
        <v>108.9</v>
      </c>
      <c r="M40" s="6">
        <v>100.2</v>
      </c>
      <c r="N40" s="6">
        <v>111</v>
      </c>
      <c r="O40" s="6">
        <v>112.3</v>
      </c>
      <c r="P40" s="6">
        <v>118.1</v>
      </c>
      <c r="Q40" s="6">
        <v>115.8</v>
      </c>
      <c r="R40" s="6">
        <v>114.5</v>
      </c>
      <c r="S40" s="6">
        <v>115.8</v>
      </c>
      <c r="T40" s="6">
        <v>113.2</v>
      </c>
      <c r="U40" s="6">
        <v>115.4</v>
      </c>
      <c r="V40" s="6">
        <v>111.6</v>
      </c>
      <c r="W40" s="6">
        <v>112.2</v>
      </c>
      <c r="X40" s="6">
        <v>112.3</v>
      </c>
      <c r="Y40" s="6">
        <v>110.3</v>
      </c>
      <c r="Z40" s="6">
        <v>110.7</v>
      </c>
      <c r="AA40" s="6">
        <v>109.7</v>
      </c>
      <c r="AB40" s="6">
        <v>111.6</v>
      </c>
      <c r="AC40" s="6">
        <v>108.2</v>
      </c>
      <c r="AD40" s="6">
        <v>110.6</v>
      </c>
      <c r="AE40" s="6">
        <v>113.6</v>
      </c>
      <c r="AF40" s="6">
        <f t="shared" si="2"/>
        <v>1485.7999999999997</v>
      </c>
      <c r="AG40" s="6">
        <f t="shared" si="3"/>
        <v>344.4</v>
      </c>
      <c r="AH40" s="6">
        <f t="shared" si="4"/>
        <v>335.5</v>
      </c>
      <c r="AI40" s="6">
        <f t="shared" si="5"/>
        <v>218.5</v>
      </c>
      <c r="AJ40" s="6">
        <f t="shared" si="6"/>
        <v>222.9</v>
      </c>
      <c r="AK40" s="6">
        <f t="shared" si="0"/>
        <v>334.79999999999995</v>
      </c>
    </row>
    <row r="41" spans="1:37">
      <c r="A41" s="6" t="s">
        <v>30</v>
      </c>
      <c r="B41" s="6">
        <v>2014</v>
      </c>
      <c r="C41" s="8" t="s">
        <v>35</v>
      </c>
      <c r="D41" s="21" t="str">
        <f t="shared" si="1"/>
        <v>2014 February</v>
      </c>
      <c r="E41" s="6">
        <v>119.4</v>
      </c>
      <c r="F41" s="6">
        <v>117.7</v>
      </c>
      <c r="G41" s="6">
        <v>121.2</v>
      </c>
      <c r="H41" s="6">
        <v>115</v>
      </c>
      <c r="I41" s="6">
        <v>109</v>
      </c>
      <c r="J41" s="6">
        <v>116.6</v>
      </c>
      <c r="K41" s="6">
        <v>116</v>
      </c>
      <c r="L41" s="6">
        <v>109.8</v>
      </c>
      <c r="M41" s="6">
        <v>101.1</v>
      </c>
      <c r="N41" s="6">
        <v>110.4</v>
      </c>
      <c r="O41" s="6">
        <v>112.9</v>
      </c>
      <c r="P41" s="6">
        <v>117.8</v>
      </c>
      <c r="Q41" s="6">
        <v>115.3</v>
      </c>
      <c r="R41" s="6">
        <v>114.2</v>
      </c>
      <c r="S41" s="6">
        <v>117.1</v>
      </c>
      <c r="T41" s="6">
        <v>114.5</v>
      </c>
      <c r="U41" s="6">
        <v>116.7</v>
      </c>
      <c r="V41" s="6">
        <v>112.5</v>
      </c>
      <c r="W41" s="6">
        <v>113.2</v>
      </c>
      <c r="X41" s="6">
        <v>112.9</v>
      </c>
      <c r="Y41" s="6">
        <v>110.9</v>
      </c>
      <c r="Z41" s="6">
        <v>110.8</v>
      </c>
      <c r="AA41" s="6">
        <v>109.9</v>
      </c>
      <c r="AB41" s="6">
        <v>112</v>
      </c>
      <c r="AC41" s="6">
        <v>108.7</v>
      </c>
      <c r="AD41" s="6">
        <v>110.9</v>
      </c>
      <c r="AE41" s="6">
        <v>114</v>
      </c>
      <c r="AF41" s="6">
        <f t="shared" si="2"/>
        <v>1482.2</v>
      </c>
      <c r="AG41" s="6">
        <f t="shared" si="3"/>
        <v>348.3</v>
      </c>
      <c r="AH41" s="6">
        <f t="shared" si="4"/>
        <v>337.4</v>
      </c>
      <c r="AI41" s="6">
        <f t="shared" si="5"/>
        <v>219.60000000000002</v>
      </c>
      <c r="AJ41" s="6">
        <f t="shared" si="6"/>
        <v>224</v>
      </c>
      <c r="AK41" s="6">
        <f t="shared" si="0"/>
        <v>335</v>
      </c>
    </row>
    <row r="42" spans="1:37">
      <c r="A42" s="6" t="s">
        <v>33</v>
      </c>
      <c r="B42" s="6">
        <v>2014</v>
      </c>
      <c r="C42" s="8" t="s">
        <v>35</v>
      </c>
      <c r="D42" s="21" t="str">
        <f t="shared" si="1"/>
        <v>2014 February</v>
      </c>
      <c r="E42" s="6">
        <v>121.9</v>
      </c>
      <c r="F42" s="6">
        <v>122</v>
      </c>
      <c r="G42" s="6">
        <v>124.5</v>
      </c>
      <c r="H42" s="6">
        <v>115.2</v>
      </c>
      <c r="I42" s="6">
        <v>102.5</v>
      </c>
      <c r="J42" s="6">
        <v>114.1</v>
      </c>
      <c r="K42" s="6">
        <v>111.5</v>
      </c>
      <c r="L42" s="6">
        <v>108.2</v>
      </c>
      <c r="M42" s="6">
        <v>95.4</v>
      </c>
      <c r="N42" s="6">
        <v>113.5</v>
      </c>
      <c r="O42" s="6">
        <v>112.1</v>
      </c>
      <c r="P42" s="6">
        <v>119.9</v>
      </c>
      <c r="Q42" s="6">
        <v>115.2</v>
      </c>
      <c r="R42" s="6">
        <v>116.2</v>
      </c>
      <c r="S42" s="6">
        <v>115.3</v>
      </c>
      <c r="T42" s="6">
        <v>111.7</v>
      </c>
      <c r="U42" s="6">
        <v>114.7</v>
      </c>
      <c r="V42" s="6">
        <v>112.5</v>
      </c>
      <c r="W42" s="6">
        <v>111.1</v>
      </c>
      <c r="X42" s="6">
        <v>112.6</v>
      </c>
      <c r="Y42" s="6">
        <v>110.4</v>
      </c>
      <c r="Z42" s="6">
        <v>111.3</v>
      </c>
      <c r="AA42" s="6">
        <v>110.3</v>
      </c>
      <c r="AB42" s="6">
        <v>111.6</v>
      </c>
      <c r="AC42" s="6">
        <v>108.7</v>
      </c>
      <c r="AD42" s="6">
        <v>111</v>
      </c>
      <c r="AE42" s="6">
        <v>113.1</v>
      </c>
      <c r="AF42" s="6">
        <f t="shared" si="2"/>
        <v>1476</v>
      </c>
      <c r="AG42" s="6">
        <f t="shared" si="3"/>
        <v>341.7</v>
      </c>
      <c r="AH42" s="6">
        <f t="shared" si="4"/>
        <v>336.7</v>
      </c>
      <c r="AI42" s="6">
        <f t="shared" si="5"/>
        <v>219.10000000000002</v>
      </c>
      <c r="AJ42" s="6">
        <f t="shared" si="6"/>
        <v>222.39999999999998</v>
      </c>
      <c r="AK42" s="6">
        <f t="shared" si="0"/>
        <v>337.5</v>
      </c>
    </row>
    <row r="43" spans="1:37">
      <c r="A43" s="6" t="s">
        <v>34</v>
      </c>
      <c r="B43" s="6">
        <v>2014</v>
      </c>
      <c r="C43" s="8" t="s">
        <v>35</v>
      </c>
      <c r="D43" s="21" t="str">
        <f t="shared" si="1"/>
        <v>2014 February</v>
      </c>
      <c r="E43" s="6">
        <v>120.2</v>
      </c>
      <c r="F43" s="6">
        <v>119.2</v>
      </c>
      <c r="G43" s="6">
        <v>122.5</v>
      </c>
      <c r="H43" s="6">
        <v>115.1</v>
      </c>
      <c r="I43" s="6">
        <v>106.6</v>
      </c>
      <c r="J43" s="6">
        <v>115.4</v>
      </c>
      <c r="K43" s="6">
        <v>114.5</v>
      </c>
      <c r="L43" s="6">
        <v>109.3</v>
      </c>
      <c r="M43" s="6">
        <v>99.2</v>
      </c>
      <c r="N43" s="6">
        <v>111.4</v>
      </c>
      <c r="O43" s="6">
        <v>112.6</v>
      </c>
      <c r="P43" s="6">
        <v>118.8</v>
      </c>
      <c r="Q43" s="6">
        <v>115.3</v>
      </c>
      <c r="R43" s="6">
        <v>114.7</v>
      </c>
      <c r="S43" s="6">
        <v>116.4</v>
      </c>
      <c r="T43" s="6">
        <v>113.3</v>
      </c>
      <c r="U43" s="6">
        <v>115.9</v>
      </c>
      <c r="V43" s="6">
        <v>112.5</v>
      </c>
      <c r="W43" s="6">
        <v>112.4</v>
      </c>
      <c r="X43" s="6">
        <v>112.8</v>
      </c>
      <c r="Y43" s="6">
        <v>110.7</v>
      </c>
      <c r="Z43" s="6">
        <v>111.1</v>
      </c>
      <c r="AA43" s="6">
        <v>110.1</v>
      </c>
      <c r="AB43" s="6">
        <v>111.8</v>
      </c>
      <c r="AC43" s="6">
        <v>108.7</v>
      </c>
      <c r="AD43" s="6">
        <v>110.9</v>
      </c>
      <c r="AE43" s="6">
        <v>113.6</v>
      </c>
      <c r="AF43" s="6">
        <f t="shared" si="2"/>
        <v>1480.1</v>
      </c>
      <c r="AG43" s="6">
        <f t="shared" si="3"/>
        <v>345.6</v>
      </c>
      <c r="AH43" s="6">
        <f t="shared" si="4"/>
        <v>337.1</v>
      </c>
      <c r="AI43" s="6">
        <f t="shared" si="5"/>
        <v>219.4</v>
      </c>
      <c r="AJ43" s="6">
        <f t="shared" si="6"/>
        <v>223.5</v>
      </c>
      <c r="AK43" s="6">
        <f t="shared" si="0"/>
        <v>335.70000000000005</v>
      </c>
    </row>
    <row r="44" spans="1:37">
      <c r="A44" s="6" t="s">
        <v>30</v>
      </c>
      <c r="B44" s="6">
        <v>2014</v>
      </c>
      <c r="C44" s="8" t="s">
        <v>36</v>
      </c>
      <c r="D44" s="21" t="str">
        <f t="shared" si="1"/>
        <v>2014 March</v>
      </c>
      <c r="E44" s="6">
        <v>120.1</v>
      </c>
      <c r="F44" s="6">
        <v>118.1</v>
      </c>
      <c r="G44" s="6">
        <v>120.7</v>
      </c>
      <c r="H44" s="6">
        <v>116.1</v>
      </c>
      <c r="I44" s="6">
        <v>109.3</v>
      </c>
      <c r="J44" s="6">
        <v>119.6</v>
      </c>
      <c r="K44" s="6">
        <v>117.9</v>
      </c>
      <c r="L44" s="6">
        <v>110.2</v>
      </c>
      <c r="M44" s="6">
        <v>101.2</v>
      </c>
      <c r="N44" s="6">
        <v>110.7</v>
      </c>
      <c r="O44" s="6">
        <v>113</v>
      </c>
      <c r="P44" s="6">
        <v>118.3</v>
      </c>
      <c r="Q44" s="6">
        <v>116.2</v>
      </c>
      <c r="R44" s="6">
        <v>114.6</v>
      </c>
      <c r="S44" s="6">
        <v>117.5</v>
      </c>
      <c r="T44" s="6">
        <v>114.9</v>
      </c>
      <c r="U44" s="6">
        <v>117.2</v>
      </c>
      <c r="V44" s="6">
        <v>113.2</v>
      </c>
      <c r="W44" s="6">
        <v>113.4</v>
      </c>
      <c r="X44" s="6">
        <v>113.4</v>
      </c>
      <c r="Y44" s="6">
        <v>111.4</v>
      </c>
      <c r="Z44" s="6">
        <v>111.2</v>
      </c>
      <c r="AA44" s="6">
        <v>110.2</v>
      </c>
      <c r="AB44" s="6">
        <v>112.4</v>
      </c>
      <c r="AC44" s="6">
        <v>108.9</v>
      </c>
      <c r="AD44" s="6">
        <v>111.3</v>
      </c>
      <c r="AE44" s="6">
        <v>114.6</v>
      </c>
      <c r="AF44" s="6">
        <f t="shared" si="2"/>
        <v>1491.4</v>
      </c>
      <c r="AG44" s="6">
        <f t="shared" si="3"/>
        <v>349.6</v>
      </c>
      <c r="AH44" s="6">
        <f t="shared" si="4"/>
        <v>339</v>
      </c>
      <c r="AI44" s="6">
        <f t="shared" si="5"/>
        <v>220.3</v>
      </c>
      <c r="AJ44" s="6">
        <f t="shared" si="6"/>
        <v>224.60000000000002</v>
      </c>
      <c r="AK44" s="6">
        <f t="shared" si="0"/>
        <v>336.1</v>
      </c>
    </row>
    <row r="45" spans="1:37">
      <c r="A45" s="6" t="s">
        <v>33</v>
      </c>
      <c r="B45" s="6">
        <v>2014</v>
      </c>
      <c r="C45" s="8" t="s">
        <v>36</v>
      </c>
      <c r="D45" s="21" t="str">
        <f t="shared" si="1"/>
        <v>2014 March</v>
      </c>
      <c r="E45" s="6">
        <v>122.1</v>
      </c>
      <c r="F45" s="6">
        <v>121.4</v>
      </c>
      <c r="G45" s="6">
        <v>121.5</v>
      </c>
      <c r="H45" s="6">
        <v>116.2</v>
      </c>
      <c r="I45" s="6">
        <v>102.8</v>
      </c>
      <c r="J45" s="6">
        <v>117.7</v>
      </c>
      <c r="K45" s="6">
        <v>113.3</v>
      </c>
      <c r="L45" s="6">
        <v>108.9</v>
      </c>
      <c r="M45" s="6">
        <v>96.3</v>
      </c>
      <c r="N45" s="6">
        <v>114.1</v>
      </c>
      <c r="O45" s="6">
        <v>112.2</v>
      </c>
      <c r="P45" s="6">
        <v>120.5</v>
      </c>
      <c r="Q45" s="6">
        <v>116</v>
      </c>
      <c r="R45" s="6">
        <v>116.7</v>
      </c>
      <c r="S45" s="6">
        <v>115.8</v>
      </c>
      <c r="T45" s="6">
        <v>112.1</v>
      </c>
      <c r="U45" s="6">
        <v>115.2</v>
      </c>
      <c r="V45" s="6">
        <v>113.2</v>
      </c>
      <c r="W45" s="6">
        <v>110.9</v>
      </c>
      <c r="X45" s="6">
        <v>113</v>
      </c>
      <c r="Y45" s="6">
        <v>110.8</v>
      </c>
      <c r="Z45" s="6">
        <v>111.6</v>
      </c>
      <c r="AA45" s="6">
        <v>110.9</v>
      </c>
      <c r="AB45" s="6">
        <v>111.8</v>
      </c>
      <c r="AC45" s="6">
        <v>109.2</v>
      </c>
      <c r="AD45" s="6">
        <v>111.4</v>
      </c>
      <c r="AE45" s="6">
        <v>113.7</v>
      </c>
      <c r="AF45" s="6">
        <f t="shared" si="2"/>
        <v>1483</v>
      </c>
      <c r="AG45" s="6">
        <f t="shared" si="3"/>
        <v>343.09999999999997</v>
      </c>
      <c r="AH45" s="6">
        <f t="shared" si="4"/>
        <v>338</v>
      </c>
      <c r="AI45" s="6">
        <f t="shared" si="5"/>
        <v>220</v>
      </c>
      <c r="AJ45" s="6">
        <f t="shared" si="6"/>
        <v>222.5</v>
      </c>
      <c r="AK45" s="6">
        <f t="shared" si="0"/>
        <v>339</v>
      </c>
    </row>
    <row r="46" spans="1:37">
      <c r="A46" s="6" t="s">
        <v>34</v>
      </c>
      <c r="B46" s="6">
        <v>2014</v>
      </c>
      <c r="C46" s="8" t="s">
        <v>36</v>
      </c>
      <c r="D46" s="21" t="str">
        <f t="shared" si="1"/>
        <v>2014 March</v>
      </c>
      <c r="E46" s="6">
        <v>120.7</v>
      </c>
      <c r="F46" s="6">
        <v>119.3</v>
      </c>
      <c r="G46" s="6">
        <v>121</v>
      </c>
      <c r="H46" s="6">
        <v>116.1</v>
      </c>
      <c r="I46" s="6">
        <v>106.9</v>
      </c>
      <c r="J46" s="6">
        <v>118.7</v>
      </c>
      <c r="K46" s="6">
        <v>116.3</v>
      </c>
      <c r="L46" s="6">
        <v>109.8</v>
      </c>
      <c r="M46" s="6">
        <v>99.6</v>
      </c>
      <c r="N46" s="6">
        <v>111.8</v>
      </c>
      <c r="O46" s="6">
        <v>112.7</v>
      </c>
      <c r="P46" s="6">
        <v>119.3</v>
      </c>
      <c r="Q46" s="6">
        <v>116.1</v>
      </c>
      <c r="R46" s="6">
        <v>115.2</v>
      </c>
      <c r="S46" s="6">
        <v>116.8</v>
      </c>
      <c r="T46" s="6">
        <v>113.7</v>
      </c>
      <c r="U46" s="6">
        <v>116.4</v>
      </c>
      <c r="V46" s="6">
        <v>113.2</v>
      </c>
      <c r="W46" s="6">
        <v>112.5</v>
      </c>
      <c r="X46" s="6">
        <v>113.2</v>
      </c>
      <c r="Y46" s="6">
        <v>111.2</v>
      </c>
      <c r="Z46" s="6">
        <v>111.4</v>
      </c>
      <c r="AA46" s="6">
        <v>110.6</v>
      </c>
      <c r="AB46" s="6">
        <v>112</v>
      </c>
      <c r="AC46" s="6">
        <v>109</v>
      </c>
      <c r="AD46" s="6">
        <v>111.3</v>
      </c>
      <c r="AE46" s="6">
        <v>114.2</v>
      </c>
      <c r="AF46" s="6">
        <f t="shared" si="2"/>
        <v>1488.2999999999997</v>
      </c>
      <c r="AG46" s="6">
        <f t="shared" si="3"/>
        <v>346.9</v>
      </c>
      <c r="AH46" s="6">
        <f t="shared" si="4"/>
        <v>338.4</v>
      </c>
      <c r="AI46" s="6">
        <f t="shared" si="5"/>
        <v>220.2</v>
      </c>
      <c r="AJ46" s="6">
        <f t="shared" si="6"/>
        <v>223.9</v>
      </c>
      <c r="AK46" s="6">
        <f t="shared" si="0"/>
        <v>337.1</v>
      </c>
    </row>
    <row r="47" spans="1:37">
      <c r="A47" s="6" t="s">
        <v>30</v>
      </c>
      <c r="B47" s="6">
        <v>2014</v>
      </c>
      <c r="C47" s="8" t="s">
        <v>37</v>
      </c>
      <c r="D47" s="21" t="str">
        <f t="shared" si="1"/>
        <v>2014 April</v>
      </c>
      <c r="E47" s="6">
        <v>120.2</v>
      </c>
      <c r="F47" s="6">
        <v>118.9</v>
      </c>
      <c r="G47" s="6">
        <v>118.1</v>
      </c>
      <c r="H47" s="6">
        <v>117</v>
      </c>
      <c r="I47" s="6">
        <v>109.7</v>
      </c>
      <c r="J47" s="6">
        <v>125.5</v>
      </c>
      <c r="K47" s="6">
        <v>120.5</v>
      </c>
      <c r="L47" s="6">
        <v>111</v>
      </c>
      <c r="M47" s="6">
        <v>102.6</v>
      </c>
      <c r="N47" s="6">
        <v>111.2</v>
      </c>
      <c r="O47" s="6">
        <v>113.5</v>
      </c>
      <c r="P47" s="6">
        <v>118.7</v>
      </c>
      <c r="Q47" s="6">
        <v>117.2</v>
      </c>
      <c r="R47" s="6">
        <v>115.4</v>
      </c>
      <c r="S47" s="6">
        <v>118.1</v>
      </c>
      <c r="T47" s="6">
        <v>116.1</v>
      </c>
      <c r="U47" s="6">
        <v>117.8</v>
      </c>
      <c r="V47" s="6">
        <v>113.9</v>
      </c>
      <c r="W47" s="6">
        <v>113.4</v>
      </c>
      <c r="X47" s="6">
        <v>113.7</v>
      </c>
      <c r="Y47" s="6">
        <v>111.8</v>
      </c>
      <c r="Z47" s="6">
        <v>111.2</v>
      </c>
      <c r="AA47" s="6">
        <v>110.5</v>
      </c>
      <c r="AB47" s="6">
        <v>113</v>
      </c>
      <c r="AC47" s="6">
        <v>108.9</v>
      </c>
      <c r="AD47" s="6">
        <v>111.5</v>
      </c>
      <c r="AE47" s="6">
        <v>115.4</v>
      </c>
      <c r="AF47" s="6">
        <f t="shared" si="2"/>
        <v>1504.1000000000001</v>
      </c>
      <c r="AG47" s="6">
        <f t="shared" si="3"/>
        <v>352</v>
      </c>
      <c r="AH47" s="6">
        <f t="shared" si="4"/>
        <v>340.6</v>
      </c>
      <c r="AI47" s="6">
        <f t="shared" si="5"/>
        <v>220.7</v>
      </c>
      <c r="AJ47" s="6">
        <f t="shared" si="6"/>
        <v>224.60000000000002</v>
      </c>
      <c r="AK47" s="6">
        <f t="shared" si="0"/>
        <v>337.4</v>
      </c>
    </row>
    <row r="48" spans="1:37">
      <c r="A48" s="6" t="s">
        <v>33</v>
      </c>
      <c r="B48" s="6">
        <v>2014</v>
      </c>
      <c r="C48" s="8" t="s">
        <v>37</v>
      </c>
      <c r="D48" s="21" t="str">
        <f t="shared" si="1"/>
        <v>2014 April</v>
      </c>
      <c r="E48" s="6">
        <v>122.5</v>
      </c>
      <c r="F48" s="6">
        <v>121.7</v>
      </c>
      <c r="G48" s="6">
        <v>113.3</v>
      </c>
      <c r="H48" s="6">
        <v>117</v>
      </c>
      <c r="I48" s="6">
        <v>103.1</v>
      </c>
      <c r="J48" s="6">
        <v>126.7</v>
      </c>
      <c r="K48" s="6">
        <v>121.2</v>
      </c>
      <c r="L48" s="6">
        <v>111</v>
      </c>
      <c r="M48" s="6">
        <v>100.3</v>
      </c>
      <c r="N48" s="6">
        <v>115.3</v>
      </c>
      <c r="O48" s="6">
        <v>112.7</v>
      </c>
      <c r="P48" s="6">
        <v>121</v>
      </c>
      <c r="Q48" s="6">
        <v>118.2</v>
      </c>
      <c r="R48" s="6">
        <v>117.6</v>
      </c>
      <c r="S48" s="6">
        <v>116.3</v>
      </c>
      <c r="T48" s="6">
        <v>112.5</v>
      </c>
      <c r="U48" s="6">
        <v>115.7</v>
      </c>
      <c r="V48" s="6">
        <v>113.9</v>
      </c>
      <c r="W48" s="6">
        <v>110.9</v>
      </c>
      <c r="X48" s="6">
        <v>113.4</v>
      </c>
      <c r="Y48" s="6">
        <v>111</v>
      </c>
      <c r="Z48" s="6">
        <v>111.2</v>
      </c>
      <c r="AA48" s="6">
        <v>111.2</v>
      </c>
      <c r="AB48" s="6">
        <v>112.5</v>
      </c>
      <c r="AC48" s="6">
        <v>109.1</v>
      </c>
      <c r="AD48" s="6">
        <v>111.4</v>
      </c>
      <c r="AE48" s="6">
        <v>114.7</v>
      </c>
      <c r="AF48" s="6">
        <f t="shared" si="2"/>
        <v>1504.0000000000002</v>
      </c>
      <c r="AG48" s="6">
        <f t="shared" si="3"/>
        <v>344.5</v>
      </c>
      <c r="AH48" s="6">
        <f t="shared" si="4"/>
        <v>339.8</v>
      </c>
      <c r="AI48" s="6">
        <f t="shared" si="5"/>
        <v>220.1</v>
      </c>
      <c r="AJ48" s="6">
        <f t="shared" si="6"/>
        <v>222.10000000000002</v>
      </c>
      <c r="AK48" s="6">
        <f t="shared" si="0"/>
        <v>340.20000000000005</v>
      </c>
    </row>
    <row r="49" spans="1:37">
      <c r="A49" s="6" t="s">
        <v>34</v>
      </c>
      <c r="B49" s="6">
        <v>2014</v>
      </c>
      <c r="C49" s="8" t="s">
        <v>37</v>
      </c>
      <c r="D49" s="21" t="str">
        <f t="shared" si="1"/>
        <v>2014 April</v>
      </c>
      <c r="E49" s="6">
        <v>120.9</v>
      </c>
      <c r="F49" s="6">
        <v>119.9</v>
      </c>
      <c r="G49" s="6">
        <v>116.2</v>
      </c>
      <c r="H49" s="6">
        <v>117</v>
      </c>
      <c r="I49" s="6">
        <v>107.3</v>
      </c>
      <c r="J49" s="6">
        <v>126.1</v>
      </c>
      <c r="K49" s="6">
        <v>120.7</v>
      </c>
      <c r="L49" s="6">
        <v>111</v>
      </c>
      <c r="M49" s="6">
        <v>101.8</v>
      </c>
      <c r="N49" s="6">
        <v>112.6</v>
      </c>
      <c r="O49" s="6">
        <v>113.2</v>
      </c>
      <c r="P49" s="6">
        <v>119.8</v>
      </c>
      <c r="Q49" s="6">
        <v>117.6</v>
      </c>
      <c r="R49" s="6">
        <v>116</v>
      </c>
      <c r="S49" s="6">
        <v>117.4</v>
      </c>
      <c r="T49" s="6">
        <v>114.6</v>
      </c>
      <c r="U49" s="6">
        <v>117</v>
      </c>
      <c r="V49" s="6">
        <v>113.9</v>
      </c>
      <c r="W49" s="6">
        <v>112.5</v>
      </c>
      <c r="X49" s="6">
        <v>113.6</v>
      </c>
      <c r="Y49" s="6">
        <v>111.5</v>
      </c>
      <c r="Z49" s="6">
        <v>111.2</v>
      </c>
      <c r="AA49" s="6">
        <v>110.9</v>
      </c>
      <c r="AB49" s="6">
        <v>112.7</v>
      </c>
      <c r="AC49" s="6">
        <v>109</v>
      </c>
      <c r="AD49" s="6">
        <v>111.5</v>
      </c>
      <c r="AE49" s="6">
        <v>115.1</v>
      </c>
      <c r="AF49" s="6">
        <f t="shared" si="2"/>
        <v>1504.1</v>
      </c>
      <c r="AG49" s="6">
        <f t="shared" si="3"/>
        <v>349</v>
      </c>
      <c r="AH49" s="6">
        <f t="shared" si="4"/>
        <v>340.2</v>
      </c>
      <c r="AI49" s="6">
        <f t="shared" si="5"/>
        <v>220.5</v>
      </c>
      <c r="AJ49" s="6">
        <f t="shared" si="6"/>
        <v>223.7</v>
      </c>
      <c r="AK49" s="6">
        <f t="shared" si="0"/>
        <v>338.4</v>
      </c>
    </row>
    <row r="50" spans="1:37">
      <c r="A50" s="6" t="s">
        <v>30</v>
      </c>
      <c r="B50" s="6">
        <v>2014</v>
      </c>
      <c r="C50" s="8" t="s">
        <v>38</v>
      </c>
      <c r="D50" s="21" t="str">
        <f t="shared" si="1"/>
        <v>2014 May</v>
      </c>
      <c r="E50" s="6">
        <v>120.3</v>
      </c>
      <c r="F50" s="6">
        <v>120.2</v>
      </c>
      <c r="G50" s="6">
        <v>116.9</v>
      </c>
      <c r="H50" s="6">
        <v>118</v>
      </c>
      <c r="I50" s="6">
        <v>110.1</v>
      </c>
      <c r="J50" s="6">
        <v>126.3</v>
      </c>
      <c r="K50" s="6">
        <v>123.9</v>
      </c>
      <c r="L50" s="6">
        <v>111.5</v>
      </c>
      <c r="M50" s="6">
        <v>103.5</v>
      </c>
      <c r="N50" s="6">
        <v>111.6</v>
      </c>
      <c r="O50" s="6">
        <v>114.2</v>
      </c>
      <c r="P50" s="6">
        <v>119.2</v>
      </c>
      <c r="Q50" s="6">
        <v>118.2</v>
      </c>
      <c r="R50" s="6">
        <v>116.3</v>
      </c>
      <c r="S50" s="6">
        <v>118.7</v>
      </c>
      <c r="T50" s="6">
        <v>116.8</v>
      </c>
      <c r="U50" s="6">
        <v>118.5</v>
      </c>
      <c r="V50" s="6">
        <v>114.3</v>
      </c>
      <c r="W50" s="6">
        <v>113.4</v>
      </c>
      <c r="X50" s="6">
        <v>114.1</v>
      </c>
      <c r="Y50" s="6">
        <v>112.1</v>
      </c>
      <c r="Z50" s="6">
        <v>111.4</v>
      </c>
      <c r="AA50" s="6">
        <v>110.9</v>
      </c>
      <c r="AB50" s="6">
        <v>113.1</v>
      </c>
      <c r="AC50" s="6">
        <v>108.9</v>
      </c>
      <c r="AD50" s="6">
        <v>111.8</v>
      </c>
      <c r="AE50" s="6">
        <v>116</v>
      </c>
      <c r="AF50" s="6">
        <f t="shared" si="2"/>
        <v>1513.8999999999999</v>
      </c>
      <c r="AG50" s="6">
        <f t="shared" si="3"/>
        <v>354</v>
      </c>
      <c r="AH50" s="6">
        <f t="shared" si="4"/>
        <v>341.5</v>
      </c>
      <c r="AI50" s="6">
        <f t="shared" si="5"/>
        <v>221</v>
      </c>
      <c r="AJ50" s="6">
        <f t="shared" si="6"/>
        <v>224.8</v>
      </c>
      <c r="AK50" s="6">
        <f t="shared" si="0"/>
        <v>339</v>
      </c>
    </row>
    <row r="51" spans="1:37">
      <c r="A51" s="6" t="s">
        <v>33</v>
      </c>
      <c r="B51" s="6">
        <v>2014</v>
      </c>
      <c r="C51" s="8" t="s">
        <v>38</v>
      </c>
      <c r="D51" s="21" t="str">
        <f t="shared" si="1"/>
        <v>2014 May</v>
      </c>
      <c r="E51" s="6">
        <v>122.7</v>
      </c>
      <c r="F51" s="6">
        <v>124.1</v>
      </c>
      <c r="G51" s="6">
        <v>114.2</v>
      </c>
      <c r="H51" s="6">
        <v>119.1</v>
      </c>
      <c r="I51" s="6">
        <v>103.5</v>
      </c>
      <c r="J51" s="6">
        <v>129.19999999999999</v>
      </c>
      <c r="K51" s="6">
        <v>127</v>
      </c>
      <c r="L51" s="6">
        <v>112.6</v>
      </c>
      <c r="M51" s="6">
        <v>101.3</v>
      </c>
      <c r="N51" s="6">
        <v>117</v>
      </c>
      <c r="O51" s="6">
        <v>112.9</v>
      </c>
      <c r="P51" s="6">
        <v>121.7</v>
      </c>
      <c r="Q51" s="6">
        <v>120</v>
      </c>
      <c r="R51" s="6">
        <v>118.3</v>
      </c>
      <c r="S51" s="6">
        <v>116.8</v>
      </c>
      <c r="T51" s="6">
        <v>112.9</v>
      </c>
      <c r="U51" s="6">
        <v>116.2</v>
      </c>
      <c r="V51" s="6">
        <v>114.3</v>
      </c>
      <c r="W51" s="6">
        <v>111.1</v>
      </c>
      <c r="X51" s="6">
        <v>114.1</v>
      </c>
      <c r="Y51" s="6">
        <v>111.2</v>
      </c>
      <c r="Z51" s="6">
        <v>111.3</v>
      </c>
      <c r="AA51" s="6">
        <v>111.5</v>
      </c>
      <c r="AB51" s="6">
        <v>112.9</v>
      </c>
      <c r="AC51" s="6">
        <v>109.3</v>
      </c>
      <c r="AD51" s="6">
        <v>111.7</v>
      </c>
      <c r="AE51" s="6">
        <v>115.6</v>
      </c>
      <c r="AF51" s="6">
        <f t="shared" si="2"/>
        <v>1525.3000000000002</v>
      </c>
      <c r="AG51" s="6">
        <f t="shared" si="3"/>
        <v>345.9</v>
      </c>
      <c r="AH51" s="6">
        <f t="shared" si="4"/>
        <v>341.29999999999995</v>
      </c>
      <c r="AI51" s="6">
        <f t="shared" si="5"/>
        <v>220.5</v>
      </c>
      <c r="AJ51" s="6">
        <f t="shared" si="6"/>
        <v>222.39999999999998</v>
      </c>
      <c r="AK51" s="6">
        <f t="shared" si="0"/>
        <v>341.5</v>
      </c>
    </row>
    <row r="52" spans="1:37">
      <c r="A52" s="6" t="s">
        <v>34</v>
      </c>
      <c r="B52" s="6">
        <v>2014</v>
      </c>
      <c r="C52" s="8" t="s">
        <v>38</v>
      </c>
      <c r="D52" s="21" t="str">
        <f t="shared" si="1"/>
        <v>2014 May</v>
      </c>
      <c r="E52" s="6">
        <v>121.1</v>
      </c>
      <c r="F52" s="6">
        <v>121.6</v>
      </c>
      <c r="G52" s="6">
        <v>115.9</v>
      </c>
      <c r="H52" s="6">
        <v>118.4</v>
      </c>
      <c r="I52" s="6">
        <v>107.7</v>
      </c>
      <c r="J52" s="6">
        <v>127.7</v>
      </c>
      <c r="K52" s="6">
        <v>125</v>
      </c>
      <c r="L52" s="6">
        <v>111.9</v>
      </c>
      <c r="M52" s="6">
        <v>102.8</v>
      </c>
      <c r="N52" s="6">
        <v>113.4</v>
      </c>
      <c r="O52" s="6">
        <v>113.7</v>
      </c>
      <c r="P52" s="6">
        <v>120.4</v>
      </c>
      <c r="Q52" s="6">
        <v>118.9</v>
      </c>
      <c r="R52" s="6">
        <v>116.8</v>
      </c>
      <c r="S52" s="6">
        <v>118</v>
      </c>
      <c r="T52" s="6">
        <v>115.2</v>
      </c>
      <c r="U52" s="6">
        <v>117.6</v>
      </c>
      <c r="V52" s="6">
        <v>114.3</v>
      </c>
      <c r="W52" s="6">
        <v>112.5</v>
      </c>
      <c r="X52" s="6">
        <v>114.1</v>
      </c>
      <c r="Y52" s="6">
        <v>111.8</v>
      </c>
      <c r="Z52" s="6">
        <v>111.3</v>
      </c>
      <c r="AA52" s="6">
        <v>111.2</v>
      </c>
      <c r="AB52" s="6">
        <v>113</v>
      </c>
      <c r="AC52" s="6">
        <v>109.1</v>
      </c>
      <c r="AD52" s="6">
        <v>111.8</v>
      </c>
      <c r="AE52" s="6">
        <v>115.8</v>
      </c>
      <c r="AF52" s="6">
        <f t="shared" si="2"/>
        <v>1518.5000000000005</v>
      </c>
      <c r="AG52" s="6">
        <f t="shared" si="3"/>
        <v>350.79999999999995</v>
      </c>
      <c r="AH52" s="6">
        <f t="shared" si="4"/>
        <v>341.4</v>
      </c>
      <c r="AI52" s="6">
        <f t="shared" si="5"/>
        <v>220.89999999999998</v>
      </c>
      <c r="AJ52" s="6">
        <f t="shared" si="6"/>
        <v>223.8</v>
      </c>
      <c r="AK52" s="6">
        <f t="shared" si="0"/>
        <v>339.8</v>
      </c>
    </row>
    <row r="53" spans="1:37">
      <c r="A53" s="6" t="s">
        <v>30</v>
      </c>
      <c r="B53" s="6">
        <v>2014</v>
      </c>
      <c r="C53" s="8" t="s">
        <v>39</v>
      </c>
      <c r="D53" s="21" t="str">
        <f t="shared" si="1"/>
        <v>2014 June</v>
      </c>
      <c r="E53" s="6">
        <v>120.7</v>
      </c>
      <c r="F53" s="6">
        <v>121.6</v>
      </c>
      <c r="G53" s="6">
        <v>116.1</v>
      </c>
      <c r="H53" s="6">
        <v>119.3</v>
      </c>
      <c r="I53" s="6">
        <v>110.3</v>
      </c>
      <c r="J53" s="6">
        <v>125.8</v>
      </c>
      <c r="K53" s="6">
        <v>129.30000000000001</v>
      </c>
      <c r="L53" s="6">
        <v>112.2</v>
      </c>
      <c r="M53" s="6">
        <v>103.6</v>
      </c>
      <c r="N53" s="6">
        <v>112.3</v>
      </c>
      <c r="O53" s="6">
        <v>114.9</v>
      </c>
      <c r="P53" s="6">
        <v>120.1</v>
      </c>
      <c r="Q53" s="6">
        <v>119.5</v>
      </c>
      <c r="R53" s="6">
        <v>117.3</v>
      </c>
      <c r="S53" s="6">
        <v>119.7</v>
      </c>
      <c r="T53" s="6">
        <v>117.3</v>
      </c>
      <c r="U53" s="6">
        <v>119.3</v>
      </c>
      <c r="V53" s="6">
        <v>113.9</v>
      </c>
      <c r="W53" s="6">
        <v>114.4</v>
      </c>
      <c r="X53" s="6">
        <v>114.9</v>
      </c>
      <c r="Y53" s="6">
        <v>112.8</v>
      </c>
      <c r="Z53" s="6">
        <v>112.2</v>
      </c>
      <c r="AA53" s="6">
        <v>111.4</v>
      </c>
      <c r="AB53" s="6">
        <v>114.3</v>
      </c>
      <c r="AC53" s="6">
        <v>108</v>
      </c>
      <c r="AD53" s="6">
        <v>112.3</v>
      </c>
      <c r="AE53" s="6">
        <v>117</v>
      </c>
      <c r="AF53" s="6">
        <f t="shared" si="2"/>
        <v>1525.6999999999998</v>
      </c>
      <c r="AG53" s="6">
        <f t="shared" si="3"/>
        <v>356.3</v>
      </c>
      <c r="AH53" s="6">
        <f t="shared" si="4"/>
        <v>343.1</v>
      </c>
      <c r="AI53" s="6">
        <f t="shared" si="5"/>
        <v>220.8</v>
      </c>
      <c r="AJ53" s="6">
        <f t="shared" si="6"/>
        <v>226.60000000000002</v>
      </c>
      <c r="AK53" s="6">
        <f t="shared" si="0"/>
        <v>341</v>
      </c>
    </row>
    <row r="54" spans="1:37">
      <c r="A54" s="6" t="s">
        <v>33</v>
      </c>
      <c r="B54" s="6">
        <v>2014</v>
      </c>
      <c r="C54" s="8" t="s">
        <v>39</v>
      </c>
      <c r="D54" s="21" t="str">
        <f t="shared" si="1"/>
        <v>2014 June</v>
      </c>
      <c r="E54" s="6">
        <v>123.1</v>
      </c>
      <c r="F54" s="6">
        <v>125.9</v>
      </c>
      <c r="G54" s="6">
        <v>115.4</v>
      </c>
      <c r="H54" s="6">
        <v>120.4</v>
      </c>
      <c r="I54" s="6">
        <v>103.4</v>
      </c>
      <c r="J54" s="6">
        <v>131.19999999999999</v>
      </c>
      <c r="K54" s="6">
        <v>137.5</v>
      </c>
      <c r="L54" s="6">
        <v>112.8</v>
      </c>
      <c r="M54" s="6">
        <v>101.4</v>
      </c>
      <c r="N54" s="6">
        <v>118.3</v>
      </c>
      <c r="O54" s="6">
        <v>113.2</v>
      </c>
      <c r="P54" s="6">
        <v>122.4</v>
      </c>
      <c r="Q54" s="6">
        <v>122</v>
      </c>
      <c r="R54" s="6">
        <v>119</v>
      </c>
      <c r="S54" s="6">
        <v>117.4</v>
      </c>
      <c r="T54" s="6">
        <v>113.2</v>
      </c>
      <c r="U54" s="6">
        <v>116.7</v>
      </c>
      <c r="V54" s="6">
        <v>113.9</v>
      </c>
      <c r="W54" s="6">
        <v>111.2</v>
      </c>
      <c r="X54" s="6">
        <v>114.3</v>
      </c>
      <c r="Y54" s="6">
        <v>111.4</v>
      </c>
      <c r="Z54" s="6">
        <v>111.5</v>
      </c>
      <c r="AA54" s="6">
        <v>111.8</v>
      </c>
      <c r="AB54" s="6">
        <v>115.1</v>
      </c>
      <c r="AC54" s="6">
        <v>108.7</v>
      </c>
      <c r="AD54" s="6">
        <v>112.2</v>
      </c>
      <c r="AE54" s="6">
        <v>116.4</v>
      </c>
      <c r="AF54" s="6">
        <f t="shared" si="2"/>
        <v>1547</v>
      </c>
      <c r="AG54" s="6">
        <f t="shared" si="3"/>
        <v>347.3</v>
      </c>
      <c r="AH54" s="6">
        <f t="shared" si="4"/>
        <v>343.29999999999995</v>
      </c>
      <c r="AI54" s="6">
        <f t="shared" si="5"/>
        <v>220.10000000000002</v>
      </c>
      <c r="AJ54" s="6">
        <f t="shared" si="6"/>
        <v>222.7</v>
      </c>
      <c r="AK54" s="6">
        <f t="shared" si="0"/>
        <v>343</v>
      </c>
    </row>
    <row r="55" spans="1:37">
      <c r="A55" s="6" t="s">
        <v>34</v>
      </c>
      <c r="B55" s="6">
        <v>2014</v>
      </c>
      <c r="C55" s="8" t="s">
        <v>39</v>
      </c>
      <c r="D55" s="21" t="str">
        <f t="shared" si="1"/>
        <v>2014 June</v>
      </c>
      <c r="E55" s="6">
        <v>121.5</v>
      </c>
      <c r="F55" s="6">
        <v>123.1</v>
      </c>
      <c r="G55" s="6">
        <v>115.8</v>
      </c>
      <c r="H55" s="6">
        <v>119.7</v>
      </c>
      <c r="I55" s="6">
        <v>107.8</v>
      </c>
      <c r="J55" s="6">
        <v>128.30000000000001</v>
      </c>
      <c r="K55" s="6">
        <v>132.1</v>
      </c>
      <c r="L55" s="6">
        <v>112.4</v>
      </c>
      <c r="M55" s="6">
        <v>102.9</v>
      </c>
      <c r="N55" s="6">
        <v>114.3</v>
      </c>
      <c r="O55" s="6">
        <v>114.2</v>
      </c>
      <c r="P55" s="6">
        <v>121.2</v>
      </c>
      <c r="Q55" s="6">
        <v>120.4</v>
      </c>
      <c r="R55" s="6">
        <v>117.8</v>
      </c>
      <c r="S55" s="6">
        <v>118.8</v>
      </c>
      <c r="T55" s="6">
        <v>115.6</v>
      </c>
      <c r="U55" s="6">
        <v>118.3</v>
      </c>
      <c r="V55" s="6">
        <v>113.9</v>
      </c>
      <c r="W55" s="6">
        <v>113.2</v>
      </c>
      <c r="X55" s="6">
        <v>114.6</v>
      </c>
      <c r="Y55" s="6">
        <v>112.3</v>
      </c>
      <c r="Z55" s="6">
        <v>111.8</v>
      </c>
      <c r="AA55" s="6">
        <v>111.6</v>
      </c>
      <c r="AB55" s="6">
        <v>114.8</v>
      </c>
      <c r="AC55" s="6">
        <v>108.3</v>
      </c>
      <c r="AD55" s="6">
        <v>112.3</v>
      </c>
      <c r="AE55" s="6">
        <v>116.7</v>
      </c>
      <c r="AF55" s="6">
        <f t="shared" si="2"/>
        <v>1533.7000000000003</v>
      </c>
      <c r="AG55" s="6">
        <f t="shared" si="3"/>
        <v>352.7</v>
      </c>
      <c r="AH55" s="6">
        <f t="shared" si="4"/>
        <v>343.3</v>
      </c>
      <c r="AI55" s="6">
        <f t="shared" si="5"/>
        <v>220.6</v>
      </c>
      <c r="AJ55" s="6">
        <f t="shared" si="6"/>
        <v>225</v>
      </c>
      <c r="AK55" s="6">
        <f t="shared" si="0"/>
        <v>341.7</v>
      </c>
    </row>
    <row r="56" spans="1:37">
      <c r="A56" s="6" t="s">
        <v>30</v>
      </c>
      <c r="B56" s="6">
        <v>2014</v>
      </c>
      <c r="C56" s="8" t="s">
        <v>40</v>
      </c>
      <c r="D56" s="21" t="str">
        <f t="shared" si="1"/>
        <v>2014 July</v>
      </c>
      <c r="E56" s="6">
        <v>121.7</v>
      </c>
      <c r="F56" s="6">
        <v>122.5</v>
      </c>
      <c r="G56" s="6">
        <v>117.7</v>
      </c>
      <c r="H56" s="6">
        <v>120.6</v>
      </c>
      <c r="I56" s="6">
        <v>110.4</v>
      </c>
      <c r="J56" s="6">
        <v>129.1</v>
      </c>
      <c r="K56" s="6">
        <v>150.1</v>
      </c>
      <c r="L56" s="6">
        <v>113.2</v>
      </c>
      <c r="M56" s="6">
        <v>104.8</v>
      </c>
      <c r="N56" s="6">
        <v>113.3</v>
      </c>
      <c r="O56" s="6">
        <v>115.6</v>
      </c>
      <c r="P56" s="6">
        <v>120.9</v>
      </c>
      <c r="Q56" s="6">
        <v>123.3</v>
      </c>
      <c r="R56" s="6">
        <v>118</v>
      </c>
      <c r="S56" s="6">
        <v>120.7</v>
      </c>
      <c r="T56" s="6">
        <v>118.3</v>
      </c>
      <c r="U56" s="6">
        <v>120.3</v>
      </c>
      <c r="V56" s="6">
        <v>114.8</v>
      </c>
      <c r="W56" s="6">
        <v>115.3</v>
      </c>
      <c r="X56" s="6">
        <v>115.4</v>
      </c>
      <c r="Y56" s="6">
        <v>113.4</v>
      </c>
      <c r="Z56" s="6">
        <v>113.2</v>
      </c>
      <c r="AA56" s="6">
        <v>111.8</v>
      </c>
      <c r="AB56" s="6">
        <v>115.5</v>
      </c>
      <c r="AC56" s="6">
        <v>108.8</v>
      </c>
      <c r="AD56" s="6">
        <v>113.1</v>
      </c>
      <c r="AE56" s="6">
        <v>119.5</v>
      </c>
      <c r="AF56" s="6">
        <f t="shared" si="2"/>
        <v>1563.2</v>
      </c>
      <c r="AG56" s="6">
        <f t="shared" si="3"/>
        <v>359.3</v>
      </c>
      <c r="AH56" s="6">
        <f t="shared" si="4"/>
        <v>345.7</v>
      </c>
      <c r="AI56" s="6">
        <f t="shared" si="5"/>
        <v>222.2</v>
      </c>
      <c r="AJ56" s="6">
        <f t="shared" si="6"/>
        <v>228.5</v>
      </c>
      <c r="AK56" s="6">
        <f t="shared" si="0"/>
        <v>342.9</v>
      </c>
    </row>
    <row r="57" spans="1:37">
      <c r="A57" s="6" t="s">
        <v>33</v>
      </c>
      <c r="B57" s="6">
        <v>2014</v>
      </c>
      <c r="C57" s="8" t="s">
        <v>40</v>
      </c>
      <c r="D57" s="21" t="str">
        <f t="shared" si="1"/>
        <v>2014 July</v>
      </c>
      <c r="E57" s="6">
        <v>123.8</v>
      </c>
      <c r="F57" s="6">
        <v>126.4</v>
      </c>
      <c r="G57" s="6">
        <v>118</v>
      </c>
      <c r="H57" s="6">
        <v>121.6</v>
      </c>
      <c r="I57" s="6">
        <v>103.5</v>
      </c>
      <c r="J57" s="6">
        <v>133.69999999999999</v>
      </c>
      <c r="K57" s="6">
        <v>172.4</v>
      </c>
      <c r="L57" s="6">
        <v>113.1</v>
      </c>
      <c r="M57" s="6">
        <v>102.7</v>
      </c>
      <c r="N57" s="6">
        <v>120</v>
      </c>
      <c r="O57" s="6">
        <v>113.8</v>
      </c>
      <c r="P57" s="6">
        <v>123.4</v>
      </c>
      <c r="Q57" s="6">
        <v>127.1</v>
      </c>
      <c r="R57" s="6">
        <v>121</v>
      </c>
      <c r="S57" s="6">
        <v>118</v>
      </c>
      <c r="T57" s="6">
        <v>113.6</v>
      </c>
      <c r="U57" s="6">
        <v>117.4</v>
      </c>
      <c r="V57" s="6">
        <v>114.8</v>
      </c>
      <c r="W57" s="6">
        <v>111.6</v>
      </c>
      <c r="X57" s="6">
        <v>114.9</v>
      </c>
      <c r="Y57" s="6">
        <v>111.5</v>
      </c>
      <c r="Z57" s="6">
        <v>113</v>
      </c>
      <c r="AA57" s="6">
        <v>112.4</v>
      </c>
      <c r="AB57" s="6">
        <v>117.8</v>
      </c>
      <c r="AC57" s="6">
        <v>109.7</v>
      </c>
      <c r="AD57" s="6">
        <v>113.5</v>
      </c>
      <c r="AE57" s="6">
        <v>118.9</v>
      </c>
      <c r="AF57" s="6">
        <f t="shared" si="2"/>
        <v>1599.5</v>
      </c>
      <c r="AG57" s="6">
        <f t="shared" si="3"/>
        <v>349</v>
      </c>
      <c r="AH57" s="6">
        <f t="shared" si="4"/>
        <v>347.5</v>
      </c>
      <c r="AI57" s="6">
        <f t="shared" si="5"/>
        <v>221.2</v>
      </c>
      <c r="AJ57" s="6">
        <f t="shared" si="6"/>
        <v>224.6</v>
      </c>
      <c r="AK57" s="6">
        <f t="shared" si="0"/>
        <v>346.9</v>
      </c>
    </row>
    <row r="58" spans="1:37">
      <c r="A58" s="6" t="s">
        <v>34</v>
      </c>
      <c r="B58" s="6">
        <v>2014</v>
      </c>
      <c r="C58" s="8" t="s">
        <v>40</v>
      </c>
      <c r="D58" s="21" t="str">
        <f t="shared" si="1"/>
        <v>2014 July</v>
      </c>
      <c r="E58" s="6">
        <v>122.4</v>
      </c>
      <c r="F58" s="6">
        <v>123.9</v>
      </c>
      <c r="G58" s="6">
        <v>117.8</v>
      </c>
      <c r="H58" s="6">
        <v>121</v>
      </c>
      <c r="I58" s="6">
        <v>107.9</v>
      </c>
      <c r="J58" s="6">
        <v>131.19999999999999</v>
      </c>
      <c r="K58" s="6">
        <v>157.69999999999999</v>
      </c>
      <c r="L58" s="6">
        <v>113.2</v>
      </c>
      <c r="M58" s="6">
        <v>104.1</v>
      </c>
      <c r="N58" s="6">
        <v>115.5</v>
      </c>
      <c r="O58" s="6">
        <v>114.8</v>
      </c>
      <c r="P58" s="6">
        <v>122.1</v>
      </c>
      <c r="Q58" s="6">
        <v>124.7</v>
      </c>
      <c r="R58" s="6">
        <v>118.8</v>
      </c>
      <c r="S58" s="6">
        <v>119.6</v>
      </c>
      <c r="T58" s="6">
        <v>116.3</v>
      </c>
      <c r="U58" s="6">
        <v>119.1</v>
      </c>
      <c r="V58" s="6">
        <v>114.8</v>
      </c>
      <c r="W58" s="6">
        <v>113.9</v>
      </c>
      <c r="X58" s="6">
        <v>115.2</v>
      </c>
      <c r="Y58" s="6">
        <v>112.7</v>
      </c>
      <c r="Z58" s="6">
        <v>113.1</v>
      </c>
      <c r="AA58" s="6">
        <v>112.1</v>
      </c>
      <c r="AB58" s="6">
        <v>116.8</v>
      </c>
      <c r="AC58" s="6">
        <v>109.2</v>
      </c>
      <c r="AD58" s="6">
        <v>113.3</v>
      </c>
      <c r="AE58" s="6">
        <v>119.2</v>
      </c>
      <c r="AF58" s="6">
        <f t="shared" si="2"/>
        <v>1576.3</v>
      </c>
      <c r="AG58" s="6">
        <f t="shared" si="3"/>
        <v>355</v>
      </c>
      <c r="AH58" s="6">
        <f t="shared" si="4"/>
        <v>346.8</v>
      </c>
      <c r="AI58" s="6">
        <f t="shared" si="5"/>
        <v>221.9</v>
      </c>
      <c r="AJ58" s="6">
        <f t="shared" si="6"/>
        <v>227</v>
      </c>
      <c r="AK58" s="6">
        <f t="shared" si="0"/>
        <v>344.2</v>
      </c>
    </row>
    <row r="59" spans="1:37">
      <c r="A59" s="6" t="s">
        <v>30</v>
      </c>
      <c r="B59" s="6">
        <v>2014</v>
      </c>
      <c r="C59" s="8" t="s">
        <v>41</v>
      </c>
      <c r="D59" s="21" t="str">
        <f t="shared" si="1"/>
        <v>2014 August</v>
      </c>
      <c r="E59" s="6">
        <v>121.8</v>
      </c>
      <c r="F59" s="6">
        <v>122.8</v>
      </c>
      <c r="G59" s="6">
        <v>117.8</v>
      </c>
      <c r="H59" s="6">
        <v>121.9</v>
      </c>
      <c r="I59" s="6">
        <v>110.6</v>
      </c>
      <c r="J59" s="6">
        <v>129.69999999999999</v>
      </c>
      <c r="K59" s="6">
        <v>161.1</v>
      </c>
      <c r="L59" s="6">
        <v>114.1</v>
      </c>
      <c r="M59" s="6">
        <v>105.1</v>
      </c>
      <c r="N59" s="6">
        <v>114.6</v>
      </c>
      <c r="O59" s="6">
        <v>115.8</v>
      </c>
      <c r="P59" s="6">
        <v>121.7</v>
      </c>
      <c r="Q59" s="6">
        <v>125.3</v>
      </c>
      <c r="R59" s="6">
        <v>118.8</v>
      </c>
      <c r="S59" s="6">
        <v>120.9</v>
      </c>
      <c r="T59" s="6">
        <v>118.8</v>
      </c>
      <c r="U59" s="6">
        <v>120.7</v>
      </c>
      <c r="V59" s="6">
        <v>115.5</v>
      </c>
      <c r="W59" s="6">
        <v>115.4</v>
      </c>
      <c r="X59" s="6">
        <v>115.9</v>
      </c>
      <c r="Y59" s="6">
        <v>114</v>
      </c>
      <c r="Z59" s="6">
        <v>113.2</v>
      </c>
      <c r="AA59" s="6">
        <v>112.2</v>
      </c>
      <c r="AB59" s="6">
        <v>116.2</v>
      </c>
      <c r="AC59" s="6">
        <v>109.4</v>
      </c>
      <c r="AD59" s="6">
        <v>113.5</v>
      </c>
      <c r="AE59" s="6">
        <v>120.7</v>
      </c>
      <c r="AF59" s="6">
        <f t="shared" si="2"/>
        <v>1582.2999999999997</v>
      </c>
      <c r="AG59" s="6">
        <f t="shared" si="3"/>
        <v>360.4</v>
      </c>
      <c r="AH59" s="6">
        <f t="shared" si="4"/>
        <v>347.6</v>
      </c>
      <c r="AI59" s="6">
        <f t="shared" si="5"/>
        <v>223.4</v>
      </c>
      <c r="AJ59" s="6">
        <f t="shared" si="6"/>
        <v>228.60000000000002</v>
      </c>
      <c r="AK59" s="6">
        <f t="shared" si="0"/>
        <v>344.5</v>
      </c>
    </row>
    <row r="60" spans="1:37">
      <c r="A60" s="6" t="s">
        <v>33</v>
      </c>
      <c r="B60" s="6">
        <v>2014</v>
      </c>
      <c r="C60" s="8" t="s">
        <v>41</v>
      </c>
      <c r="D60" s="21" t="str">
        <f t="shared" si="1"/>
        <v>2014 August</v>
      </c>
      <c r="E60" s="6">
        <v>124.8</v>
      </c>
      <c r="F60" s="6">
        <v>127.3</v>
      </c>
      <c r="G60" s="6">
        <v>116.5</v>
      </c>
      <c r="H60" s="6">
        <v>122.2</v>
      </c>
      <c r="I60" s="6">
        <v>103.6</v>
      </c>
      <c r="J60" s="6">
        <v>132.69999999999999</v>
      </c>
      <c r="K60" s="6">
        <v>181.9</v>
      </c>
      <c r="L60" s="6">
        <v>115.2</v>
      </c>
      <c r="M60" s="6">
        <v>102.7</v>
      </c>
      <c r="N60" s="6">
        <v>122.1</v>
      </c>
      <c r="O60" s="6">
        <v>114.4</v>
      </c>
      <c r="P60" s="6">
        <v>124.7</v>
      </c>
      <c r="Q60" s="6">
        <v>128.9</v>
      </c>
      <c r="R60" s="6">
        <v>123</v>
      </c>
      <c r="S60" s="6">
        <v>118.6</v>
      </c>
      <c r="T60" s="6">
        <v>114.1</v>
      </c>
      <c r="U60" s="6">
        <v>117.9</v>
      </c>
      <c r="V60" s="6">
        <v>115.5</v>
      </c>
      <c r="W60" s="6">
        <v>111.8</v>
      </c>
      <c r="X60" s="6">
        <v>115.3</v>
      </c>
      <c r="Y60" s="6">
        <v>112.2</v>
      </c>
      <c r="Z60" s="6">
        <v>112.5</v>
      </c>
      <c r="AA60" s="6">
        <v>112.9</v>
      </c>
      <c r="AB60" s="6">
        <v>119.2</v>
      </c>
      <c r="AC60" s="6">
        <v>110.5</v>
      </c>
      <c r="AD60" s="6">
        <v>113.9</v>
      </c>
      <c r="AE60" s="6">
        <v>119.9</v>
      </c>
      <c r="AF60" s="6">
        <f t="shared" si="2"/>
        <v>1617</v>
      </c>
      <c r="AG60" s="6">
        <f t="shared" si="3"/>
        <v>350.6</v>
      </c>
      <c r="AH60" s="6">
        <f t="shared" si="4"/>
        <v>350</v>
      </c>
      <c r="AI60" s="6">
        <f t="shared" si="5"/>
        <v>222.7</v>
      </c>
      <c r="AJ60" s="6">
        <f t="shared" si="6"/>
        <v>224.3</v>
      </c>
      <c r="AK60" s="6">
        <f t="shared" si="0"/>
        <v>349.8</v>
      </c>
    </row>
    <row r="61" spans="1:37">
      <c r="A61" s="6" t="s">
        <v>34</v>
      </c>
      <c r="B61" s="6">
        <v>2014</v>
      </c>
      <c r="C61" s="8" t="s">
        <v>41</v>
      </c>
      <c r="D61" s="21" t="str">
        <f t="shared" si="1"/>
        <v>2014 August</v>
      </c>
      <c r="E61" s="6">
        <v>122.7</v>
      </c>
      <c r="F61" s="6">
        <v>124.4</v>
      </c>
      <c r="G61" s="6">
        <v>117.3</v>
      </c>
      <c r="H61" s="6">
        <v>122</v>
      </c>
      <c r="I61" s="6">
        <v>108</v>
      </c>
      <c r="J61" s="6">
        <v>131.1</v>
      </c>
      <c r="K61" s="6">
        <v>168.2</v>
      </c>
      <c r="L61" s="6">
        <v>114.5</v>
      </c>
      <c r="M61" s="6">
        <v>104.3</v>
      </c>
      <c r="N61" s="6">
        <v>117.1</v>
      </c>
      <c r="O61" s="6">
        <v>115.2</v>
      </c>
      <c r="P61" s="6">
        <v>123.1</v>
      </c>
      <c r="Q61" s="6">
        <v>126.6</v>
      </c>
      <c r="R61" s="6">
        <v>119.9</v>
      </c>
      <c r="S61" s="6">
        <v>120</v>
      </c>
      <c r="T61" s="6">
        <v>116.8</v>
      </c>
      <c r="U61" s="6">
        <v>119.6</v>
      </c>
      <c r="V61" s="6">
        <v>115.5</v>
      </c>
      <c r="W61" s="6">
        <v>114</v>
      </c>
      <c r="X61" s="6">
        <v>115.6</v>
      </c>
      <c r="Y61" s="6">
        <v>113.3</v>
      </c>
      <c r="Z61" s="6">
        <v>112.8</v>
      </c>
      <c r="AA61" s="6">
        <v>112.6</v>
      </c>
      <c r="AB61" s="6">
        <v>118</v>
      </c>
      <c r="AC61" s="6">
        <v>109.9</v>
      </c>
      <c r="AD61" s="6">
        <v>113.7</v>
      </c>
      <c r="AE61" s="6">
        <v>120.3</v>
      </c>
      <c r="AF61" s="6">
        <f t="shared" si="2"/>
        <v>1594.4999999999998</v>
      </c>
      <c r="AG61" s="6">
        <f t="shared" si="3"/>
        <v>356.4</v>
      </c>
      <c r="AH61" s="6">
        <f t="shared" si="4"/>
        <v>349.1</v>
      </c>
      <c r="AI61" s="6">
        <f t="shared" si="5"/>
        <v>223.2</v>
      </c>
      <c r="AJ61" s="6">
        <f t="shared" si="6"/>
        <v>226.8</v>
      </c>
      <c r="AK61" s="6">
        <f t="shared" si="0"/>
        <v>346.2</v>
      </c>
    </row>
    <row r="62" spans="1:37">
      <c r="A62" s="6" t="s">
        <v>30</v>
      </c>
      <c r="B62" s="6">
        <v>2014</v>
      </c>
      <c r="C62" s="8" t="s">
        <v>42</v>
      </c>
      <c r="D62" s="21" t="str">
        <f t="shared" si="1"/>
        <v>2014 September</v>
      </c>
      <c r="E62" s="6">
        <v>122.3</v>
      </c>
      <c r="F62" s="6">
        <v>122.4</v>
      </c>
      <c r="G62" s="6">
        <v>117.8</v>
      </c>
      <c r="H62" s="6">
        <v>122.7</v>
      </c>
      <c r="I62" s="6">
        <v>110.4</v>
      </c>
      <c r="J62" s="6">
        <v>129.80000000000001</v>
      </c>
      <c r="K62" s="6">
        <v>158.80000000000001</v>
      </c>
      <c r="L62" s="6">
        <v>115</v>
      </c>
      <c r="M62" s="6">
        <v>104.7</v>
      </c>
      <c r="N62" s="6">
        <v>114.9</v>
      </c>
      <c r="O62" s="6">
        <v>116.5</v>
      </c>
      <c r="P62" s="6">
        <v>122.6</v>
      </c>
      <c r="Q62" s="6">
        <v>125.3</v>
      </c>
      <c r="R62" s="6">
        <v>119.5</v>
      </c>
      <c r="S62" s="6">
        <v>121.7</v>
      </c>
      <c r="T62" s="6">
        <v>119.2</v>
      </c>
      <c r="U62" s="6">
        <v>121.3</v>
      </c>
      <c r="V62" s="6">
        <v>116.1</v>
      </c>
      <c r="W62" s="6">
        <v>115.8</v>
      </c>
      <c r="X62" s="6">
        <v>116.7</v>
      </c>
      <c r="Y62" s="6">
        <v>114.5</v>
      </c>
      <c r="Z62" s="6">
        <v>112.8</v>
      </c>
      <c r="AA62" s="6">
        <v>112.6</v>
      </c>
      <c r="AB62" s="6">
        <v>116.6</v>
      </c>
      <c r="AC62" s="6">
        <v>109.1</v>
      </c>
      <c r="AD62" s="6">
        <v>113.7</v>
      </c>
      <c r="AE62" s="6">
        <v>120.9</v>
      </c>
      <c r="AF62" s="6">
        <f t="shared" si="2"/>
        <v>1583.2</v>
      </c>
      <c r="AG62" s="6">
        <f t="shared" si="3"/>
        <v>362.2</v>
      </c>
      <c r="AH62" s="6">
        <f t="shared" si="4"/>
        <v>349.4</v>
      </c>
      <c r="AI62" s="6">
        <f t="shared" si="5"/>
        <v>223.6</v>
      </c>
      <c r="AJ62" s="6">
        <f t="shared" si="6"/>
        <v>228.6</v>
      </c>
      <c r="AK62" s="6">
        <f t="shared" si="0"/>
        <v>345.8</v>
      </c>
    </row>
    <row r="63" spans="1:37">
      <c r="A63" s="6" t="s">
        <v>33</v>
      </c>
      <c r="B63" s="6">
        <v>2014</v>
      </c>
      <c r="C63" s="8" t="s">
        <v>42</v>
      </c>
      <c r="D63" s="21" t="str">
        <f t="shared" si="1"/>
        <v>2014 September</v>
      </c>
      <c r="E63" s="6">
        <v>124.2</v>
      </c>
      <c r="F63" s="6">
        <v>125.4</v>
      </c>
      <c r="G63" s="6">
        <v>116.4</v>
      </c>
      <c r="H63" s="6">
        <v>122.7</v>
      </c>
      <c r="I63" s="6">
        <v>103.5</v>
      </c>
      <c r="J63" s="6">
        <v>124.5</v>
      </c>
      <c r="K63" s="6">
        <v>168.6</v>
      </c>
      <c r="L63" s="6">
        <v>116.9</v>
      </c>
      <c r="M63" s="6">
        <v>101.9</v>
      </c>
      <c r="N63" s="6">
        <v>122.9</v>
      </c>
      <c r="O63" s="6">
        <v>114.8</v>
      </c>
      <c r="P63" s="6">
        <v>125.2</v>
      </c>
      <c r="Q63" s="6">
        <v>126.7</v>
      </c>
      <c r="R63" s="6">
        <v>124.3</v>
      </c>
      <c r="S63" s="6">
        <v>119.2</v>
      </c>
      <c r="T63" s="6">
        <v>114.5</v>
      </c>
      <c r="U63" s="6">
        <v>118.4</v>
      </c>
      <c r="V63" s="6">
        <v>116.1</v>
      </c>
      <c r="W63" s="6">
        <v>111.8</v>
      </c>
      <c r="X63" s="6">
        <v>115.5</v>
      </c>
      <c r="Y63" s="6">
        <v>112.3</v>
      </c>
      <c r="Z63" s="6">
        <v>111.2</v>
      </c>
      <c r="AA63" s="6">
        <v>113.4</v>
      </c>
      <c r="AB63" s="6">
        <v>120</v>
      </c>
      <c r="AC63" s="6">
        <v>110</v>
      </c>
      <c r="AD63" s="6">
        <v>113.6</v>
      </c>
      <c r="AE63" s="6">
        <v>119.2</v>
      </c>
      <c r="AF63" s="6">
        <f t="shared" si="2"/>
        <v>1593.7000000000003</v>
      </c>
      <c r="AG63" s="6">
        <f t="shared" si="3"/>
        <v>352.1</v>
      </c>
      <c r="AH63" s="6">
        <f t="shared" si="4"/>
        <v>351.6</v>
      </c>
      <c r="AI63" s="6">
        <f t="shared" si="5"/>
        <v>222.3</v>
      </c>
      <c r="AJ63" s="6">
        <f t="shared" si="6"/>
        <v>223</v>
      </c>
      <c r="AK63" s="6">
        <f t="shared" si="0"/>
        <v>351.29999999999995</v>
      </c>
    </row>
    <row r="64" spans="1:37">
      <c r="A64" s="6" t="s">
        <v>34</v>
      </c>
      <c r="B64" s="6">
        <v>2014</v>
      </c>
      <c r="C64" s="8" t="s">
        <v>42</v>
      </c>
      <c r="D64" s="21" t="str">
        <f t="shared" si="1"/>
        <v>2014 September</v>
      </c>
      <c r="E64" s="6">
        <v>122.9</v>
      </c>
      <c r="F64" s="6">
        <v>123.5</v>
      </c>
      <c r="G64" s="6">
        <v>117.3</v>
      </c>
      <c r="H64" s="6">
        <v>122.7</v>
      </c>
      <c r="I64" s="6">
        <v>107.9</v>
      </c>
      <c r="J64" s="6">
        <v>127.3</v>
      </c>
      <c r="K64" s="6">
        <v>162.1</v>
      </c>
      <c r="L64" s="6">
        <v>115.6</v>
      </c>
      <c r="M64" s="6">
        <v>103.8</v>
      </c>
      <c r="N64" s="6">
        <v>117.6</v>
      </c>
      <c r="O64" s="6">
        <v>115.8</v>
      </c>
      <c r="P64" s="6">
        <v>123.8</v>
      </c>
      <c r="Q64" s="6">
        <v>125.8</v>
      </c>
      <c r="R64" s="6">
        <v>120.8</v>
      </c>
      <c r="S64" s="6">
        <v>120.7</v>
      </c>
      <c r="T64" s="6">
        <v>117.2</v>
      </c>
      <c r="U64" s="6">
        <v>120.1</v>
      </c>
      <c r="V64" s="6">
        <v>116.1</v>
      </c>
      <c r="W64" s="6">
        <v>114.3</v>
      </c>
      <c r="X64" s="6">
        <v>116.1</v>
      </c>
      <c r="Y64" s="6">
        <v>113.7</v>
      </c>
      <c r="Z64" s="6">
        <v>112</v>
      </c>
      <c r="AA64" s="6">
        <v>113.1</v>
      </c>
      <c r="AB64" s="6">
        <v>118.6</v>
      </c>
      <c r="AC64" s="6">
        <v>109.5</v>
      </c>
      <c r="AD64" s="6">
        <v>113.7</v>
      </c>
      <c r="AE64" s="6">
        <v>120.1</v>
      </c>
      <c r="AF64" s="6">
        <f t="shared" si="2"/>
        <v>1586.0999999999997</v>
      </c>
      <c r="AG64" s="6">
        <f t="shared" si="3"/>
        <v>358</v>
      </c>
      <c r="AH64" s="6">
        <f t="shared" si="4"/>
        <v>350.79999999999995</v>
      </c>
      <c r="AI64" s="6">
        <f t="shared" si="5"/>
        <v>223.2</v>
      </c>
      <c r="AJ64" s="6">
        <f t="shared" si="6"/>
        <v>226.3</v>
      </c>
      <c r="AK64" s="6">
        <f t="shared" si="0"/>
        <v>347.59999999999997</v>
      </c>
    </row>
    <row r="65" spans="1:37">
      <c r="A65" s="6" t="s">
        <v>30</v>
      </c>
      <c r="B65" s="6">
        <v>2014</v>
      </c>
      <c r="C65" s="8" t="s">
        <v>43</v>
      </c>
      <c r="D65" s="21" t="str">
        <f t="shared" si="1"/>
        <v>2014 October</v>
      </c>
      <c r="E65" s="6">
        <v>122.6</v>
      </c>
      <c r="F65" s="6">
        <v>122.5</v>
      </c>
      <c r="G65" s="6">
        <v>118.3</v>
      </c>
      <c r="H65" s="6">
        <v>123.2</v>
      </c>
      <c r="I65" s="6">
        <v>110.5</v>
      </c>
      <c r="J65" s="6">
        <v>128.9</v>
      </c>
      <c r="K65" s="6">
        <v>155.30000000000001</v>
      </c>
      <c r="L65" s="6">
        <v>115.5</v>
      </c>
      <c r="M65" s="6">
        <v>104</v>
      </c>
      <c r="N65" s="6">
        <v>115.3</v>
      </c>
      <c r="O65" s="6">
        <v>116.8</v>
      </c>
      <c r="P65" s="6">
        <v>123.2</v>
      </c>
      <c r="Q65" s="6">
        <v>125.1</v>
      </c>
      <c r="R65" s="6">
        <v>120</v>
      </c>
      <c r="S65" s="6">
        <v>122.7</v>
      </c>
      <c r="T65" s="6">
        <v>120.3</v>
      </c>
      <c r="U65" s="6">
        <v>122.3</v>
      </c>
      <c r="V65" s="6">
        <v>116.7</v>
      </c>
      <c r="W65" s="6">
        <v>116.4</v>
      </c>
      <c r="X65" s="6">
        <v>117.5</v>
      </c>
      <c r="Y65" s="6">
        <v>115.3</v>
      </c>
      <c r="Z65" s="6">
        <v>112.6</v>
      </c>
      <c r="AA65" s="6">
        <v>113</v>
      </c>
      <c r="AB65" s="6">
        <v>116.9</v>
      </c>
      <c r="AC65" s="6">
        <v>109.3</v>
      </c>
      <c r="AD65" s="6">
        <v>114</v>
      </c>
      <c r="AE65" s="6">
        <v>121</v>
      </c>
      <c r="AF65" s="6">
        <f t="shared" si="2"/>
        <v>1581.1999999999998</v>
      </c>
      <c r="AG65" s="6">
        <f t="shared" si="3"/>
        <v>365.3</v>
      </c>
      <c r="AH65" s="6">
        <f t="shared" si="4"/>
        <v>351.1</v>
      </c>
      <c r="AI65" s="6">
        <f t="shared" si="5"/>
        <v>224.6</v>
      </c>
      <c r="AJ65" s="6">
        <f t="shared" si="6"/>
        <v>229</v>
      </c>
      <c r="AK65" s="6">
        <f t="shared" si="0"/>
        <v>347</v>
      </c>
    </row>
    <row r="66" spans="1:37">
      <c r="A66" s="6" t="s">
        <v>33</v>
      </c>
      <c r="B66" s="6">
        <v>2014</v>
      </c>
      <c r="C66" s="8" t="s">
        <v>43</v>
      </c>
      <c r="D66" s="21" t="str">
        <f t="shared" si="1"/>
        <v>2014 October</v>
      </c>
      <c r="E66" s="6">
        <v>124.6</v>
      </c>
      <c r="F66" s="6">
        <v>126.1</v>
      </c>
      <c r="G66" s="6">
        <v>117.8</v>
      </c>
      <c r="H66" s="6">
        <v>123.1</v>
      </c>
      <c r="I66" s="6">
        <v>103.5</v>
      </c>
      <c r="J66" s="6">
        <v>123.5</v>
      </c>
      <c r="K66" s="6">
        <v>159.6</v>
      </c>
      <c r="L66" s="6">
        <v>117.4</v>
      </c>
      <c r="M66" s="6">
        <v>101.2</v>
      </c>
      <c r="N66" s="6">
        <v>123.8</v>
      </c>
      <c r="O66" s="6">
        <v>115.2</v>
      </c>
      <c r="P66" s="6">
        <v>125.9</v>
      </c>
      <c r="Q66" s="6">
        <v>125.8</v>
      </c>
      <c r="R66" s="6">
        <v>124.3</v>
      </c>
      <c r="S66" s="6">
        <v>119.6</v>
      </c>
      <c r="T66" s="6">
        <v>114.9</v>
      </c>
      <c r="U66" s="6">
        <v>118.9</v>
      </c>
      <c r="V66" s="6">
        <v>116.7</v>
      </c>
      <c r="W66" s="6">
        <v>112</v>
      </c>
      <c r="X66" s="6">
        <v>115.8</v>
      </c>
      <c r="Y66" s="6">
        <v>112.6</v>
      </c>
      <c r="Z66" s="6">
        <v>111</v>
      </c>
      <c r="AA66" s="6">
        <v>113.6</v>
      </c>
      <c r="AB66" s="6">
        <v>120.2</v>
      </c>
      <c r="AC66" s="6">
        <v>110.1</v>
      </c>
      <c r="AD66" s="6">
        <v>113.7</v>
      </c>
      <c r="AE66" s="6">
        <v>119.1</v>
      </c>
      <c r="AF66" s="6">
        <f t="shared" si="2"/>
        <v>1587.5</v>
      </c>
      <c r="AG66" s="6">
        <f t="shared" si="3"/>
        <v>353.4</v>
      </c>
      <c r="AH66" s="6">
        <f t="shared" si="4"/>
        <v>352.7</v>
      </c>
      <c r="AI66" s="6">
        <f t="shared" si="5"/>
        <v>222.7</v>
      </c>
      <c r="AJ66" s="6">
        <f t="shared" si="6"/>
        <v>223</v>
      </c>
      <c r="AK66" s="6">
        <f t="shared" ref="AK66:AK129" si="7">SUM(R66,AA66,AD66)</f>
        <v>351.59999999999997</v>
      </c>
    </row>
    <row r="67" spans="1:37">
      <c r="A67" s="6" t="s">
        <v>34</v>
      </c>
      <c r="B67" s="6">
        <v>2014</v>
      </c>
      <c r="C67" s="8" t="s">
        <v>43</v>
      </c>
      <c r="D67" s="21" t="str">
        <f t="shared" ref="D67:D130" si="8">B67&amp;" "&amp;C67</f>
        <v>2014 October</v>
      </c>
      <c r="E67" s="6">
        <v>123.2</v>
      </c>
      <c r="F67" s="6">
        <v>123.8</v>
      </c>
      <c r="G67" s="6">
        <v>118.1</v>
      </c>
      <c r="H67" s="6">
        <v>123.2</v>
      </c>
      <c r="I67" s="6">
        <v>107.9</v>
      </c>
      <c r="J67" s="6">
        <v>126.4</v>
      </c>
      <c r="K67" s="6">
        <v>156.80000000000001</v>
      </c>
      <c r="L67" s="6">
        <v>116.1</v>
      </c>
      <c r="M67" s="6">
        <v>103.1</v>
      </c>
      <c r="N67" s="6">
        <v>118.1</v>
      </c>
      <c r="O67" s="6">
        <v>116.1</v>
      </c>
      <c r="P67" s="6">
        <v>124.5</v>
      </c>
      <c r="Q67" s="6">
        <v>125.4</v>
      </c>
      <c r="R67" s="6">
        <v>121.1</v>
      </c>
      <c r="S67" s="6">
        <v>121.5</v>
      </c>
      <c r="T67" s="6">
        <v>118.1</v>
      </c>
      <c r="U67" s="6">
        <v>121</v>
      </c>
      <c r="V67" s="6">
        <v>116.7</v>
      </c>
      <c r="W67" s="6">
        <v>114.7</v>
      </c>
      <c r="X67" s="6">
        <v>116.7</v>
      </c>
      <c r="Y67" s="6">
        <v>114.3</v>
      </c>
      <c r="Z67" s="6">
        <v>111.8</v>
      </c>
      <c r="AA67" s="6">
        <v>113.3</v>
      </c>
      <c r="AB67" s="6">
        <v>118.8</v>
      </c>
      <c r="AC67" s="6">
        <v>109.6</v>
      </c>
      <c r="AD67" s="6">
        <v>113.9</v>
      </c>
      <c r="AE67" s="6">
        <v>120.1</v>
      </c>
      <c r="AF67" s="6">
        <f t="shared" ref="AF67:AF130" si="9">SUM($E67:$Q67)</f>
        <v>1582.7</v>
      </c>
      <c r="AG67" s="6">
        <f t="shared" ref="AG67:AG130" si="10">SUM($S67:$U67)</f>
        <v>360.6</v>
      </c>
      <c r="AH67" s="6">
        <f t="shared" ref="AH67:AH130" si="11">SUM(V67,X67,AB67)</f>
        <v>352.2</v>
      </c>
      <c r="AI67" s="6">
        <f t="shared" ref="AI67:AI130" si="12">SUM(Y67,AC67)</f>
        <v>223.89999999999998</v>
      </c>
      <c r="AJ67" s="6">
        <f t="shared" ref="AJ67:AJ130" si="13">SUM(W67,Z67)</f>
        <v>226.5</v>
      </c>
      <c r="AK67" s="6">
        <f t="shared" si="7"/>
        <v>348.29999999999995</v>
      </c>
    </row>
    <row r="68" spans="1:37">
      <c r="A68" s="6" t="s">
        <v>30</v>
      </c>
      <c r="B68" s="6">
        <v>2014</v>
      </c>
      <c r="C68" s="8" t="s">
        <v>45</v>
      </c>
      <c r="D68" s="21" t="str">
        <f t="shared" si="8"/>
        <v>2014 November</v>
      </c>
      <c r="E68" s="6">
        <v>122.7</v>
      </c>
      <c r="F68" s="6">
        <v>122.6</v>
      </c>
      <c r="G68" s="6">
        <v>119.9</v>
      </c>
      <c r="H68" s="6">
        <v>124</v>
      </c>
      <c r="I68" s="6">
        <v>110.5</v>
      </c>
      <c r="J68" s="6">
        <v>128.80000000000001</v>
      </c>
      <c r="K68" s="6">
        <v>152</v>
      </c>
      <c r="L68" s="6">
        <v>116.2</v>
      </c>
      <c r="M68" s="6">
        <v>103.3</v>
      </c>
      <c r="N68" s="6">
        <v>115.8</v>
      </c>
      <c r="O68" s="6">
        <v>116.8</v>
      </c>
      <c r="P68" s="6">
        <v>124.5</v>
      </c>
      <c r="Q68" s="6">
        <v>124.9</v>
      </c>
      <c r="R68" s="6">
        <v>120.8</v>
      </c>
      <c r="S68" s="6">
        <v>123.3</v>
      </c>
      <c r="T68" s="6">
        <v>120.5</v>
      </c>
      <c r="U68" s="6">
        <v>122.9</v>
      </c>
      <c r="V68" s="6">
        <v>117.1</v>
      </c>
      <c r="W68" s="6">
        <v>117.3</v>
      </c>
      <c r="X68" s="6">
        <v>118.1</v>
      </c>
      <c r="Y68" s="6">
        <v>115.9</v>
      </c>
      <c r="Z68" s="6">
        <v>112</v>
      </c>
      <c r="AA68" s="6">
        <v>113.3</v>
      </c>
      <c r="AB68" s="6">
        <v>117.2</v>
      </c>
      <c r="AC68" s="6">
        <v>108.8</v>
      </c>
      <c r="AD68" s="6">
        <v>114.1</v>
      </c>
      <c r="AE68" s="6">
        <v>121.1</v>
      </c>
      <c r="AF68" s="6">
        <f t="shared" si="9"/>
        <v>1582</v>
      </c>
      <c r="AG68" s="6">
        <f t="shared" si="10"/>
        <v>366.70000000000005</v>
      </c>
      <c r="AH68" s="6">
        <f t="shared" si="11"/>
        <v>352.4</v>
      </c>
      <c r="AI68" s="6">
        <f t="shared" si="12"/>
        <v>224.7</v>
      </c>
      <c r="AJ68" s="6">
        <f t="shared" si="13"/>
        <v>229.3</v>
      </c>
      <c r="AK68" s="6">
        <f t="shared" si="7"/>
        <v>348.2</v>
      </c>
    </row>
    <row r="69" spans="1:37">
      <c r="A69" s="6" t="s">
        <v>33</v>
      </c>
      <c r="B69" s="6">
        <v>2014</v>
      </c>
      <c r="C69" s="8" t="s">
        <v>45</v>
      </c>
      <c r="D69" s="21" t="str">
        <f t="shared" si="8"/>
        <v>2014 November</v>
      </c>
      <c r="E69" s="6">
        <v>124.5</v>
      </c>
      <c r="F69" s="6">
        <v>125.6</v>
      </c>
      <c r="G69" s="6">
        <v>122.7</v>
      </c>
      <c r="H69" s="6">
        <v>124.6</v>
      </c>
      <c r="I69" s="6">
        <v>103.2</v>
      </c>
      <c r="J69" s="6">
        <v>122.2</v>
      </c>
      <c r="K69" s="6">
        <v>153.19999999999999</v>
      </c>
      <c r="L69" s="6">
        <v>119.3</v>
      </c>
      <c r="M69" s="6">
        <v>99.8</v>
      </c>
      <c r="N69" s="6">
        <v>124.6</v>
      </c>
      <c r="O69" s="6">
        <v>115.8</v>
      </c>
      <c r="P69" s="6">
        <v>126.9</v>
      </c>
      <c r="Q69" s="6">
        <v>125.4</v>
      </c>
      <c r="R69" s="6">
        <v>125.8</v>
      </c>
      <c r="S69" s="6">
        <v>120.3</v>
      </c>
      <c r="T69" s="6">
        <v>115.4</v>
      </c>
      <c r="U69" s="6">
        <v>119.5</v>
      </c>
      <c r="V69" s="6">
        <v>117.1</v>
      </c>
      <c r="W69" s="6">
        <v>112.6</v>
      </c>
      <c r="X69" s="6">
        <v>116.4</v>
      </c>
      <c r="Y69" s="6">
        <v>113</v>
      </c>
      <c r="Z69" s="6">
        <v>109.7</v>
      </c>
      <c r="AA69" s="6">
        <v>114</v>
      </c>
      <c r="AB69" s="6">
        <v>120.3</v>
      </c>
      <c r="AC69" s="6">
        <v>109.6</v>
      </c>
      <c r="AD69" s="6">
        <v>113.4</v>
      </c>
      <c r="AE69" s="6">
        <v>119</v>
      </c>
      <c r="AF69" s="6">
        <f t="shared" si="9"/>
        <v>1587.8</v>
      </c>
      <c r="AG69" s="6">
        <f t="shared" si="10"/>
        <v>355.2</v>
      </c>
      <c r="AH69" s="6">
        <f t="shared" si="11"/>
        <v>353.8</v>
      </c>
      <c r="AI69" s="6">
        <f t="shared" si="12"/>
        <v>222.6</v>
      </c>
      <c r="AJ69" s="6">
        <f t="shared" si="13"/>
        <v>222.3</v>
      </c>
      <c r="AK69" s="6">
        <f t="shared" si="7"/>
        <v>353.20000000000005</v>
      </c>
    </row>
    <row r="70" spans="1:37">
      <c r="A70" s="6" t="s">
        <v>34</v>
      </c>
      <c r="B70" s="6">
        <v>2014</v>
      </c>
      <c r="C70" s="8" t="s">
        <v>45</v>
      </c>
      <c r="D70" s="21" t="str">
        <f t="shared" si="8"/>
        <v>2014 November</v>
      </c>
      <c r="E70" s="6">
        <v>123.3</v>
      </c>
      <c r="F70" s="6">
        <v>123.7</v>
      </c>
      <c r="G70" s="6">
        <v>121</v>
      </c>
      <c r="H70" s="6">
        <v>124.2</v>
      </c>
      <c r="I70" s="6">
        <v>107.8</v>
      </c>
      <c r="J70" s="6">
        <v>125.7</v>
      </c>
      <c r="K70" s="6">
        <v>152.4</v>
      </c>
      <c r="L70" s="6">
        <v>117.2</v>
      </c>
      <c r="M70" s="6">
        <v>102.1</v>
      </c>
      <c r="N70" s="6">
        <v>118.7</v>
      </c>
      <c r="O70" s="6">
        <v>116.4</v>
      </c>
      <c r="P70" s="6">
        <v>125.6</v>
      </c>
      <c r="Q70" s="6">
        <v>125.1</v>
      </c>
      <c r="R70" s="6">
        <v>122.1</v>
      </c>
      <c r="S70" s="6">
        <v>122.1</v>
      </c>
      <c r="T70" s="6">
        <v>118.4</v>
      </c>
      <c r="U70" s="6">
        <v>121.6</v>
      </c>
      <c r="V70" s="6">
        <v>117.1</v>
      </c>
      <c r="W70" s="6">
        <v>115.5</v>
      </c>
      <c r="X70" s="6">
        <v>117.3</v>
      </c>
      <c r="Y70" s="6">
        <v>114.8</v>
      </c>
      <c r="Z70" s="6">
        <v>110.8</v>
      </c>
      <c r="AA70" s="6">
        <v>113.7</v>
      </c>
      <c r="AB70" s="6">
        <v>119</v>
      </c>
      <c r="AC70" s="6">
        <v>109.1</v>
      </c>
      <c r="AD70" s="6">
        <v>113.8</v>
      </c>
      <c r="AE70" s="6">
        <v>120.1</v>
      </c>
      <c r="AF70" s="6">
        <f t="shared" si="9"/>
        <v>1583.2</v>
      </c>
      <c r="AG70" s="6">
        <f t="shared" si="10"/>
        <v>362.1</v>
      </c>
      <c r="AH70" s="6">
        <f t="shared" si="11"/>
        <v>353.4</v>
      </c>
      <c r="AI70" s="6">
        <f t="shared" si="12"/>
        <v>223.89999999999998</v>
      </c>
      <c r="AJ70" s="6">
        <f t="shared" si="13"/>
        <v>226.3</v>
      </c>
      <c r="AK70" s="6">
        <f t="shared" si="7"/>
        <v>349.6</v>
      </c>
    </row>
    <row r="71" spans="1:37">
      <c r="A71" s="6" t="s">
        <v>30</v>
      </c>
      <c r="B71" s="6">
        <v>2014</v>
      </c>
      <c r="C71" s="8" t="s">
        <v>46</v>
      </c>
      <c r="D71" s="21" t="str">
        <f t="shared" si="8"/>
        <v>2014 December</v>
      </c>
      <c r="E71" s="6">
        <v>122.4</v>
      </c>
      <c r="F71" s="6">
        <v>122.4</v>
      </c>
      <c r="G71" s="6">
        <v>121.8</v>
      </c>
      <c r="H71" s="6">
        <v>124.2</v>
      </c>
      <c r="I71" s="6">
        <v>110.2</v>
      </c>
      <c r="J71" s="6">
        <v>128.6</v>
      </c>
      <c r="K71" s="6">
        <v>140.30000000000001</v>
      </c>
      <c r="L71" s="6">
        <v>116.3</v>
      </c>
      <c r="M71" s="6">
        <v>102</v>
      </c>
      <c r="N71" s="6">
        <v>116</v>
      </c>
      <c r="O71" s="6">
        <v>117.3</v>
      </c>
      <c r="P71" s="6">
        <v>124.8</v>
      </c>
      <c r="Q71" s="6">
        <v>123.3</v>
      </c>
      <c r="R71" s="6">
        <v>121.7</v>
      </c>
      <c r="S71" s="6">
        <v>123.8</v>
      </c>
      <c r="T71" s="6">
        <v>120.6</v>
      </c>
      <c r="U71" s="6">
        <v>123.3</v>
      </c>
      <c r="V71" s="6">
        <v>116.5</v>
      </c>
      <c r="W71" s="6">
        <v>117.4</v>
      </c>
      <c r="X71" s="6">
        <v>118.2</v>
      </c>
      <c r="Y71" s="6">
        <v>116.2</v>
      </c>
      <c r="Z71" s="6">
        <v>111.5</v>
      </c>
      <c r="AA71" s="6">
        <v>113.3</v>
      </c>
      <c r="AB71" s="6">
        <v>117.7</v>
      </c>
      <c r="AC71" s="6">
        <v>109.4</v>
      </c>
      <c r="AD71" s="6">
        <v>114.2</v>
      </c>
      <c r="AE71" s="6">
        <v>120.3</v>
      </c>
      <c r="AF71" s="6">
        <f t="shared" si="9"/>
        <v>1569.6</v>
      </c>
      <c r="AG71" s="6">
        <f t="shared" si="10"/>
        <v>367.7</v>
      </c>
      <c r="AH71" s="6">
        <f t="shared" si="11"/>
        <v>352.4</v>
      </c>
      <c r="AI71" s="6">
        <f t="shared" si="12"/>
        <v>225.60000000000002</v>
      </c>
      <c r="AJ71" s="6">
        <f t="shared" si="13"/>
        <v>228.9</v>
      </c>
      <c r="AK71" s="6">
        <f t="shared" si="7"/>
        <v>349.2</v>
      </c>
    </row>
    <row r="72" spans="1:37">
      <c r="A72" s="6" t="s">
        <v>33</v>
      </c>
      <c r="B72" s="6">
        <v>2014</v>
      </c>
      <c r="C72" s="8" t="s">
        <v>46</v>
      </c>
      <c r="D72" s="21" t="str">
        <f t="shared" si="8"/>
        <v>2014 December</v>
      </c>
      <c r="E72" s="6">
        <v>124</v>
      </c>
      <c r="F72" s="6">
        <v>124.7</v>
      </c>
      <c r="G72" s="6">
        <v>126.3</v>
      </c>
      <c r="H72" s="6">
        <v>124.9</v>
      </c>
      <c r="I72" s="6">
        <v>103</v>
      </c>
      <c r="J72" s="6">
        <v>122.3</v>
      </c>
      <c r="K72" s="6">
        <v>141</v>
      </c>
      <c r="L72" s="6">
        <v>120.1</v>
      </c>
      <c r="M72" s="6">
        <v>97.8</v>
      </c>
      <c r="N72" s="6">
        <v>125.4</v>
      </c>
      <c r="O72" s="6">
        <v>116.1</v>
      </c>
      <c r="P72" s="6">
        <v>127.6</v>
      </c>
      <c r="Q72" s="6">
        <v>124</v>
      </c>
      <c r="R72" s="6">
        <v>126.4</v>
      </c>
      <c r="S72" s="6">
        <v>120.7</v>
      </c>
      <c r="T72" s="6">
        <v>115.8</v>
      </c>
      <c r="U72" s="6">
        <v>120</v>
      </c>
      <c r="V72" s="6">
        <v>116.5</v>
      </c>
      <c r="W72" s="6">
        <v>113</v>
      </c>
      <c r="X72" s="6">
        <v>116.8</v>
      </c>
      <c r="Y72" s="6">
        <v>113.2</v>
      </c>
      <c r="Z72" s="6">
        <v>108.8</v>
      </c>
      <c r="AA72" s="6">
        <v>114.3</v>
      </c>
      <c r="AB72" s="6">
        <v>120.7</v>
      </c>
      <c r="AC72" s="6">
        <v>110.4</v>
      </c>
      <c r="AD72" s="6">
        <v>113.4</v>
      </c>
      <c r="AE72" s="6">
        <v>118.4</v>
      </c>
      <c r="AF72" s="6">
        <f t="shared" si="9"/>
        <v>1577.1999999999998</v>
      </c>
      <c r="AG72" s="6">
        <f t="shared" si="10"/>
        <v>356.5</v>
      </c>
      <c r="AH72" s="6">
        <f t="shared" si="11"/>
        <v>354</v>
      </c>
      <c r="AI72" s="6">
        <f t="shared" si="12"/>
        <v>223.60000000000002</v>
      </c>
      <c r="AJ72" s="6">
        <f t="shared" si="13"/>
        <v>221.8</v>
      </c>
      <c r="AK72" s="6">
        <f t="shared" si="7"/>
        <v>354.1</v>
      </c>
    </row>
    <row r="73" spans="1:37">
      <c r="A73" s="6" t="s">
        <v>34</v>
      </c>
      <c r="B73" s="6">
        <v>2014</v>
      </c>
      <c r="C73" s="8" t="s">
        <v>46</v>
      </c>
      <c r="D73" s="21" t="str">
        <f t="shared" si="8"/>
        <v>2014 December</v>
      </c>
      <c r="E73" s="6">
        <v>122.9</v>
      </c>
      <c r="F73" s="6">
        <v>123.2</v>
      </c>
      <c r="G73" s="6">
        <v>123.5</v>
      </c>
      <c r="H73" s="6">
        <v>124.5</v>
      </c>
      <c r="I73" s="6">
        <v>107.6</v>
      </c>
      <c r="J73" s="6">
        <v>125.7</v>
      </c>
      <c r="K73" s="6">
        <v>140.5</v>
      </c>
      <c r="L73" s="6">
        <v>117.6</v>
      </c>
      <c r="M73" s="6">
        <v>100.6</v>
      </c>
      <c r="N73" s="6">
        <v>119.1</v>
      </c>
      <c r="O73" s="6">
        <v>116.8</v>
      </c>
      <c r="P73" s="6">
        <v>126.1</v>
      </c>
      <c r="Q73" s="6">
        <v>123.6</v>
      </c>
      <c r="R73" s="6">
        <v>123</v>
      </c>
      <c r="S73" s="6">
        <v>122.6</v>
      </c>
      <c r="T73" s="6">
        <v>118.6</v>
      </c>
      <c r="U73" s="6">
        <v>122</v>
      </c>
      <c r="V73" s="6">
        <v>116.5</v>
      </c>
      <c r="W73" s="6">
        <v>115.7</v>
      </c>
      <c r="X73" s="6">
        <v>117.5</v>
      </c>
      <c r="Y73" s="6">
        <v>115.1</v>
      </c>
      <c r="Z73" s="6">
        <v>110.1</v>
      </c>
      <c r="AA73" s="6">
        <v>113.9</v>
      </c>
      <c r="AB73" s="6">
        <v>119.5</v>
      </c>
      <c r="AC73" s="6">
        <v>109.8</v>
      </c>
      <c r="AD73" s="6">
        <v>113.8</v>
      </c>
      <c r="AE73" s="6">
        <v>119.4</v>
      </c>
      <c r="AF73" s="6">
        <f t="shared" si="9"/>
        <v>1571.6999999999998</v>
      </c>
      <c r="AG73" s="6">
        <f t="shared" si="10"/>
        <v>363.2</v>
      </c>
      <c r="AH73" s="6">
        <f t="shared" si="11"/>
        <v>353.5</v>
      </c>
      <c r="AI73" s="6">
        <f t="shared" si="12"/>
        <v>224.89999999999998</v>
      </c>
      <c r="AJ73" s="6">
        <f t="shared" si="13"/>
        <v>225.8</v>
      </c>
      <c r="AK73" s="6">
        <f t="shared" si="7"/>
        <v>350.7</v>
      </c>
    </row>
    <row r="74" spans="1:37">
      <c r="A74" s="6" t="s">
        <v>30</v>
      </c>
      <c r="B74" s="6">
        <v>2015</v>
      </c>
      <c r="C74" s="8" t="s">
        <v>31</v>
      </c>
      <c r="D74" s="21" t="str">
        <f t="shared" si="8"/>
        <v>2015 January</v>
      </c>
      <c r="E74" s="6">
        <v>123.1</v>
      </c>
      <c r="F74" s="6">
        <v>123.1</v>
      </c>
      <c r="G74" s="6">
        <v>122.1</v>
      </c>
      <c r="H74" s="6">
        <v>124.9</v>
      </c>
      <c r="I74" s="6">
        <v>111</v>
      </c>
      <c r="J74" s="6">
        <v>130.4</v>
      </c>
      <c r="K74" s="6">
        <v>132.30000000000001</v>
      </c>
      <c r="L74" s="6">
        <v>117.2</v>
      </c>
      <c r="M74" s="6">
        <v>100.5</v>
      </c>
      <c r="N74" s="6">
        <v>117.2</v>
      </c>
      <c r="O74" s="6">
        <v>117.9</v>
      </c>
      <c r="P74" s="6">
        <v>125.6</v>
      </c>
      <c r="Q74" s="6">
        <v>122.8</v>
      </c>
      <c r="R74" s="6">
        <v>122.7</v>
      </c>
      <c r="S74" s="6">
        <v>124.4</v>
      </c>
      <c r="T74" s="6">
        <v>121.6</v>
      </c>
      <c r="U74" s="6">
        <v>124</v>
      </c>
      <c r="V74" s="6">
        <v>117.3</v>
      </c>
      <c r="W74" s="6">
        <v>118.4</v>
      </c>
      <c r="X74" s="6">
        <v>118.9</v>
      </c>
      <c r="Y74" s="6">
        <v>116.6</v>
      </c>
      <c r="Z74" s="6">
        <v>111</v>
      </c>
      <c r="AA74" s="6">
        <v>114</v>
      </c>
      <c r="AB74" s="6">
        <v>118.2</v>
      </c>
      <c r="AC74" s="6">
        <v>110.2</v>
      </c>
      <c r="AD74" s="6">
        <v>114.5</v>
      </c>
      <c r="AE74" s="6">
        <v>120.3</v>
      </c>
      <c r="AF74" s="6">
        <f t="shared" si="9"/>
        <v>1568.1</v>
      </c>
      <c r="AG74" s="6">
        <f t="shared" si="10"/>
        <v>370</v>
      </c>
      <c r="AH74" s="6">
        <f t="shared" si="11"/>
        <v>354.4</v>
      </c>
      <c r="AI74" s="6">
        <f t="shared" si="12"/>
        <v>226.8</v>
      </c>
      <c r="AJ74" s="6">
        <f t="shared" si="13"/>
        <v>229.4</v>
      </c>
      <c r="AK74" s="6">
        <f t="shared" si="7"/>
        <v>351.2</v>
      </c>
    </row>
    <row r="75" spans="1:37">
      <c r="A75" s="6" t="s">
        <v>33</v>
      </c>
      <c r="B75" s="6">
        <v>2015</v>
      </c>
      <c r="C75" s="8" t="s">
        <v>31</v>
      </c>
      <c r="D75" s="21" t="str">
        <f t="shared" si="8"/>
        <v>2015 January</v>
      </c>
      <c r="E75" s="6">
        <v>124</v>
      </c>
      <c r="F75" s="6">
        <v>125.5</v>
      </c>
      <c r="G75" s="6">
        <v>126.6</v>
      </c>
      <c r="H75" s="6">
        <v>125.2</v>
      </c>
      <c r="I75" s="6">
        <v>104.3</v>
      </c>
      <c r="J75" s="6">
        <v>121.3</v>
      </c>
      <c r="K75" s="6">
        <v>134.4</v>
      </c>
      <c r="L75" s="6">
        <v>122.9</v>
      </c>
      <c r="M75" s="6">
        <v>96.1</v>
      </c>
      <c r="N75" s="6">
        <v>126.6</v>
      </c>
      <c r="O75" s="6">
        <v>116.5</v>
      </c>
      <c r="P75" s="6">
        <v>128</v>
      </c>
      <c r="Q75" s="6">
        <v>123.5</v>
      </c>
      <c r="R75" s="6">
        <v>127.4</v>
      </c>
      <c r="S75" s="6">
        <v>121</v>
      </c>
      <c r="T75" s="6">
        <v>116.1</v>
      </c>
      <c r="U75" s="6">
        <v>120.2</v>
      </c>
      <c r="V75" s="6">
        <v>117.3</v>
      </c>
      <c r="W75" s="6">
        <v>113.4</v>
      </c>
      <c r="X75" s="6">
        <v>117.2</v>
      </c>
      <c r="Y75" s="6">
        <v>113.7</v>
      </c>
      <c r="Z75" s="6">
        <v>107.9</v>
      </c>
      <c r="AA75" s="6">
        <v>114.6</v>
      </c>
      <c r="AB75" s="6">
        <v>120.8</v>
      </c>
      <c r="AC75" s="6">
        <v>111.4</v>
      </c>
      <c r="AD75" s="6">
        <v>113.4</v>
      </c>
      <c r="AE75" s="6">
        <v>118.5</v>
      </c>
      <c r="AF75" s="6">
        <f t="shared" si="9"/>
        <v>1574.8999999999999</v>
      </c>
      <c r="AG75" s="6">
        <f t="shared" si="10"/>
        <v>357.3</v>
      </c>
      <c r="AH75" s="6">
        <f t="shared" si="11"/>
        <v>355.3</v>
      </c>
      <c r="AI75" s="6">
        <f t="shared" si="12"/>
        <v>225.10000000000002</v>
      </c>
      <c r="AJ75" s="6">
        <f t="shared" si="13"/>
        <v>221.3</v>
      </c>
      <c r="AK75" s="6">
        <f t="shared" si="7"/>
        <v>355.4</v>
      </c>
    </row>
    <row r="76" spans="1:37">
      <c r="A76" s="6" t="s">
        <v>34</v>
      </c>
      <c r="B76" s="6">
        <v>2015</v>
      </c>
      <c r="C76" s="8" t="s">
        <v>31</v>
      </c>
      <c r="D76" s="21" t="str">
        <f t="shared" si="8"/>
        <v>2015 January</v>
      </c>
      <c r="E76" s="6">
        <v>123.4</v>
      </c>
      <c r="F76" s="6">
        <v>123.9</v>
      </c>
      <c r="G76" s="6">
        <v>123.8</v>
      </c>
      <c r="H76" s="6">
        <v>125</v>
      </c>
      <c r="I76" s="6">
        <v>108.5</v>
      </c>
      <c r="J76" s="6">
        <v>126.2</v>
      </c>
      <c r="K76" s="6">
        <v>133</v>
      </c>
      <c r="L76" s="6">
        <v>119.1</v>
      </c>
      <c r="M76" s="6">
        <v>99</v>
      </c>
      <c r="N76" s="6">
        <v>120.3</v>
      </c>
      <c r="O76" s="6">
        <v>117.3</v>
      </c>
      <c r="P76" s="6">
        <v>126.7</v>
      </c>
      <c r="Q76" s="6">
        <v>123.1</v>
      </c>
      <c r="R76" s="6">
        <v>124</v>
      </c>
      <c r="S76" s="6">
        <v>123.1</v>
      </c>
      <c r="T76" s="6">
        <v>119.3</v>
      </c>
      <c r="U76" s="6">
        <v>122.5</v>
      </c>
      <c r="V76" s="6">
        <v>117.3</v>
      </c>
      <c r="W76" s="6">
        <v>116.5</v>
      </c>
      <c r="X76" s="6">
        <v>118.1</v>
      </c>
      <c r="Y76" s="6">
        <v>115.5</v>
      </c>
      <c r="Z76" s="6">
        <v>109.4</v>
      </c>
      <c r="AA76" s="6">
        <v>114.3</v>
      </c>
      <c r="AB76" s="6">
        <v>119.7</v>
      </c>
      <c r="AC76" s="6">
        <v>110.7</v>
      </c>
      <c r="AD76" s="6">
        <v>114</v>
      </c>
      <c r="AE76" s="6">
        <v>119.5</v>
      </c>
      <c r="AF76" s="6">
        <f t="shared" si="9"/>
        <v>1569.3</v>
      </c>
      <c r="AG76" s="6">
        <f t="shared" si="10"/>
        <v>364.9</v>
      </c>
      <c r="AH76" s="6">
        <f t="shared" si="11"/>
        <v>355.09999999999997</v>
      </c>
      <c r="AI76" s="6">
        <f t="shared" si="12"/>
        <v>226.2</v>
      </c>
      <c r="AJ76" s="6">
        <f t="shared" si="13"/>
        <v>225.9</v>
      </c>
      <c r="AK76" s="6">
        <f t="shared" si="7"/>
        <v>352.3</v>
      </c>
    </row>
    <row r="77" spans="1:37">
      <c r="A77" s="6" t="s">
        <v>30</v>
      </c>
      <c r="B77" s="6">
        <v>2015</v>
      </c>
      <c r="C77" s="8" t="s">
        <v>35</v>
      </c>
      <c r="D77" s="21" t="str">
        <f t="shared" si="8"/>
        <v>2015 February</v>
      </c>
      <c r="E77" s="6">
        <v>123.4</v>
      </c>
      <c r="F77" s="6">
        <v>124.4</v>
      </c>
      <c r="G77" s="6">
        <v>122.1</v>
      </c>
      <c r="H77" s="6">
        <v>125.8</v>
      </c>
      <c r="I77" s="6">
        <v>111.5</v>
      </c>
      <c r="J77" s="6">
        <v>129.4</v>
      </c>
      <c r="K77" s="6">
        <v>128.19999999999999</v>
      </c>
      <c r="L77" s="6">
        <v>118.8</v>
      </c>
      <c r="M77" s="6">
        <v>100</v>
      </c>
      <c r="N77" s="6">
        <v>118.6</v>
      </c>
      <c r="O77" s="6">
        <v>118.8</v>
      </c>
      <c r="P77" s="6">
        <v>126.8</v>
      </c>
      <c r="Q77" s="6">
        <v>122.8</v>
      </c>
      <c r="R77" s="6">
        <v>124.2</v>
      </c>
      <c r="S77" s="6">
        <v>125.4</v>
      </c>
      <c r="T77" s="6">
        <v>122.7</v>
      </c>
      <c r="U77" s="6">
        <v>125</v>
      </c>
      <c r="V77" s="6">
        <v>118.1</v>
      </c>
      <c r="W77" s="6">
        <v>120</v>
      </c>
      <c r="X77" s="6">
        <v>119.6</v>
      </c>
      <c r="Y77" s="6">
        <v>117.7</v>
      </c>
      <c r="Z77" s="6">
        <v>110.9</v>
      </c>
      <c r="AA77" s="6">
        <v>114.8</v>
      </c>
      <c r="AB77" s="6">
        <v>118.7</v>
      </c>
      <c r="AC77" s="6">
        <v>110.8</v>
      </c>
      <c r="AD77" s="6">
        <v>115</v>
      </c>
      <c r="AE77" s="6">
        <v>120.6</v>
      </c>
      <c r="AF77" s="6">
        <f t="shared" si="9"/>
        <v>1570.5999999999997</v>
      </c>
      <c r="AG77" s="6">
        <f t="shared" si="10"/>
        <v>373.1</v>
      </c>
      <c r="AH77" s="6">
        <f t="shared" si="11"/>
        <v>356.4</v>
      </c>
      <c r="AI77" s="6">
        <f t="shared" si="12"/>
        <v>228.5</v>
      </c>
      <c r="AJ77" s="6">
        <f t="shared" si="13"/>
        <v>230.9</v>
      </c>
      <c r="AK77" s="6">
        <f t="shared" si="7"/>
        <v>354</v>
      </c>
    </row>
    <row r="78" spans="1:37">
      <c r="A78" s="6" t="s">
        <v>33</v>
      </c>
      <c r="B78" s="6">
        <v>2015</v>
      </c>
      <c r="C78" s="8" t="s">
        <v>35</v>
      </c>
      <c r="D78" s="21" t="str">
        <f t="shared" si="8"/>
        <v>2015 February</v>
      </c>
      <c r="E78" s="6">
        <v>124.3</v>
      </c>
      <c r="F78" s="6">
        <v>126.5</v>
      </c>
      <c r="G78" s="6">
        <v>119.5</v>
      </c>
      <c r="H78" s="6">
        <v>125.6</v>
      </c>
      <c r="I78" s="6">
        <v>104.9</v>
      </c>
      <c r="J78" s="6">
        <v>121.6</v>
      </c>
      <c r="K78" s="6">
        <v>131.80000000000001</v>
      </c>
      <c r="L78" s="6">
        <v>125.1</v>
      </c>
      <c r="M78" s="6">
        <v>95</v>
      </c>
      <c r="N78" s="6">
        <v>127.7</v>
      </c>
      <c r="O78" s="6">
        <v>116.8</v>
      </c>
      <c r="P78" s="6">
        <v>128.6</v>
      </c>
      <c r="Q78" s="6">
        <v>123.7</v>
      </c>
      <c r="R78" s="6">
        <v>128.1</v>
      </c>
      <c r="S78" s="6">
        <v>121.3</v>
      </c>
      <c r="T78" s="6">
        <v>116.5</v>
      </c>
      <c r="U78" s="6">
        <v>120.6</v>
      </c>
      <c r="V78" s="6">
        <v>118.1</v>
      </c>
      <c r="W78" s="6">
        <v>114</v>
      </c>
      <c r="X78" s="6">
        <v>117.7</v>
      </c>
      <c r="Y78" s="6">
        <v>114.1</v>
      </c>
      <c r="Z78" s="6">
        <v>106.8</v>
      </c>
      <c r="AA78" s="6">
        <v>114.9</v>
      </c>
      <c r="AB78" s="6">
        <v>120.4</v>
      </c>
      <c r="AC78" s="6">
        <v>111.7</v>
      </c>
      <c r="AD78" s="6">
        <v>113.2</v>
      </c>
      <c r="AE78" s="6">
        <v>118.7</v>
      </c>
      <c r="AF78" s="6">
        <f t="shared" si="9"/>
        <v>1571.1000000000001</v>
      </c>
      <c r="AG78" s="6">
        <f t="shared" si="10"/>
        <v>358.4</v>
      </c>
      <c r="AH78" s="6">
        <f t="shared" si="11"/>
        <v>356.20000000000005</v>
      </c>
      <c r="AI78" s="6">
        <f t="shared" si="12"/>
        <v>225.8</v>
      </c>
      <c r="AJ78" s="6">
        <f t="shared" si="13"/>
        <v>220.8</v>
      </c>
      <c r="AK78" s="6">
        <f t="shared" si="7"/>
        <v>356.2</v>
      </c>
    </row>
    <row r="79" spans="1:37">
      <c r="A79" s="6" t="s">
        <v>34</v>
      </c>
      <c r="B79" s="6">
        <v>2015</v>
      </c>
      <c r="C79" s="8" t="s">
        <v>35</v>
      </c>
      <c r="D79" s="21" t="str">
        <f t="shared" si="8"/>
        <v>2015 February</v>
      </c>
      <c r="E79" s="6">
        <v>123.7</v>
      </c>
      <c r="F79" s="6">
        <v>125.1</v>
      </c>
      <c r="G79" s="6">
        <v>121.1</v>
      </c>
      <c r="H79" s="6">
        <v>125.7</v>
      </c>
      <c r="I79" s="6">
        <v>109.1</v>
      </c>
      <c r="J79" s="6">
        <v>125.8</v>
      </c>
      <c r="K79" s="6">
        <v>129.4</v>
      </c>
      <c r="L79" s="6">
        <v>120.9</v>
      </c>
      <c r="M79" s="6">
        <v>98.3</v>
      </c>
      <c r="N79" s="6">
        <v>121.6</v>
      </c>
      <c r="O79" s="6">
        <v>118</v>
      </c>
      <c r="P79" s="6">
        <v>127.6</v>
      </c>
      <c r="Q79" s="6">
        <v>123.1</v>
      </c>
      <c r="R79" s="6">
        <v>125.2</v>
      </c>
      <c r="S79" s="6">
        <v>123.8</v>
      </c>
      <c r="T79" s="6">
        <v>120.1</v>
      </c>
      <c r="U79" s="6">
        <v>123.3</v>
      </c>
      <c r="V79" s="6">
        <v>118.1</v>
      </c>
      <c r="W79" s="6">
        <v>117.7</v>
      </c>
      <c r="X79" s="6">
        <v>118.7</v>
      </c>
      <c r="Y79" s="6">
        <v>116.3</v>
      </c>
      <c r="Z79" s="6">
        <v>108.7</v>
      </c>
      <c r="AA79" s="6">
        <v>114.9</v>
      </c>
      <c r="AB79" s="6">
        <v>119.7</v>
      </c>
      <c r="AC79" s="6">
        <v>111.2</v>
      </c>
      <c r="AD79" s="6">
        <v>114.1</v>
      </c>
      <c r="AE79" s="6">
        <v>119.7</v>
      </c>
      <c r="AF79" s="6">
        <f t="shared" si="9"/>
        <v>1569.3999999999996</v>
      </c>
      <c r="AG79" s="6">
        <f t="shared" si="10"/>
        <v>367.2</v>
      </c>
      <c r="AH79" s="6">
        <f t="shared" si="11"/>
        <v>356.5</v>
      </c>
      <c r="AI79" s="6">
        <f t="shared" si="12"/>
        <v>227.5</v>
      </c>
      <c r="AJ79" s="6">
        <f t="shared" si="13"/>
        <v>226.4</v>
      </c>
      <c r="AK79" s="6">
        <f t="shared" si="7"/>
        <v>354.20000000000005</v>
      </c>
    </row>
    <row r="80" spans="1:37">
      <c r="A80" s="6" t="s">
        <v>30</v>
      </c>
      <c r="B80" s="6">
        <v>2015</v>
      </c>
      <c r="C80" s="8" t="s">
        <v>36</v>
      </c>
      <c r="D80" s="21" t="str">
        <f t="shared" si="8"/>
        <v>2015 March</v>
      </c>
      <c r="E80" s="6">
        <v>123.3</v>
      </c>
      <c r="F80" s="6">
        <v>124.7</v>
      </c>
      <c r="G80" s="6">
        <v>118.9</v>
      </c>
      <c r="H80" s="6">
        <v>126</v>
      </c>
      <c r="I80" s="6">
        <v>111.8</v>
      </c>
      <c r="J80" s="6">
        <v>130.9</v>
      </c>
      <c r="K80" s="6">
        <v>128</v>
      </c>
      <c r="L80" s="6">
        <v>119.9</v>
      </c>
      <c r="M80" s="6">
        <v>98.9</v>
      </c>
      <c r="N80" s="6">
        <v>119.4</v>
      </c>
      <c r="O80" s="6">
        <v>118.9</v>
      </c>
      <c r="P80" s="6">
        <v>127.7</v>
      </c>
      <c r="Q80" s="6">
        <v>123.1</v>
      </c>
      <c r="R80" s="6">
        <v>124.7</v>
      </c>
      <c r="S80" s="6">
        <v>126</v>
      </c>
      <c r="T80" s="6">
        <v>122.9</v>
      </c>
      <c r="U80" s="6">
        <v>125.5</v>
      </c>
      <c r="V80" s="6">
        <v>118.6</v>
      </c>
      <c r="W80" s="6">
        <v>120.6</v>
      </c>
      <c r="X80" s="6">
        <v>120.2</v>
      </c>
      <c r="Y80" s="6">
        <v>118.2</v>
      </c>
      <c r="Z80" s="6">
        <v>111.6</v>
      </c>
      <c r="AA80" s="6">
        <v>115.5</v>
      </c>
      <c r="AB80" s="6">
        <v>119.4</v>
      </c>
      <c r="AC80" s="6">
        <v>110.8</v>
      </c>
      <c r="AD80" s="6">
        <v>115.5</v>
      </c>
      <c r="AE80" s="6">
        <v>121.1</v>
      </c>
      <c r="AF80" s="6">
        <f t="shared" si="9"/>
        <v>1571.5</v>
      </c>
      <c r="AG80" s="6">
        <f t="shared" si="10"/>
        <v>374.4</v>
      </c>
      <c r="AH80" s="6">
        <f t="shared" si="11"/>
        <v>358.20000000000005</v>
      </c>
      <c r="AI80" s="6">
        <f t="shared" si="12"/>
        <v>229</v>
      </c>
      <c r="AJ80" s="6">
        <f t="shared" si="13"/>
        <v>232.2</v>
      </c>
      <c r="AK80" s="6">
        <f t="shared" si="7"/>
        <v>355.7</v>
      </c>
    </row>
    <row r="81" spans="1:37">
      <c r="A81" s="6" t="s">
        <v>33</v>
      </c>
      <c r="B81" s="6">
        <v>2015</v>
      </c>
      <c r="C81" s="8" t="s">
        <v>36</v>
      </c>
      <c r="D81" s="21" t="str">
        <f t="shared" si="8"/>
        <v>2015 March</v>
      </c>
      <c r="E81" s="6">
        <v>124</v>
      </c>
      <c r="F81" s="6">
        <v>126.7</v>
      </c>
      <c r="G81" s="6">
        <v>113.5</v>
      </c>
      <c r="H81" s="6">
        <v>125.9</v>
      </c>
      <c r="I81" s="6">
        <v>104.8</v>
      </c>
      <c r="J81" s="6">
        <v>123.8</v>
      </c>
      <c r="K81" s="6">
        <v>131.4</v>
      </c>
      <c r="L81" s="6">
        <v>127.2</v>
      </c>
      <c r="M81" s="6">
        <v>93.2</v>
      </c>
      <c r="N81" s="6">
        <v>127.4</v>
      </c>
      <c r="O81" s="6">
        <v>117</v>
      </c>
      <c r="P81" s="6">
        <v>129.19999999999999</v>
      </c>
      <c r="Q81" s="6">
        <v>123.9</v>
      </c>
      <c r="R81" s="6">
        <v>128.80000000000001</v>
      </c>
      <c r="S81" s="6">
        <v>121.7</v>
      </c>
      <c r="T81" s="6">
        <v>116.9</v>
      </c>
      <c r="U81" s="6">
        <v>120.9</v>
      </c>
      <c r="V81" s="6">
        <v>118.6</v>
      </c>
      <c r="W81" s="6">
        <v>114.4</v>
      </c>
      <c r="X81" s="6">
        <v>118</v>
      </c>
      <c r="Y81" s="6">
        <v>114.3</v>
      </c>
      <c r="Z81" s="6">
        <v>108.4</v>
      </c>
      <c r="AA81" s="6">
        <v>115.4</v>
      </c>
      <c r="AB81" s="6">
        <v>120.6</v>
      </c>
      <c r="AC81" s="6">
        <v>111.3</v>
      </c>
      <c r="AD81" s="6">
        <v>113.8</v>
      </c>
      <c r="AE81" s="6">
        <v>119.1</v>
      </c>
      <c r="AF81" s="6">
        <f t="shared" si="9"/>
        <v>1568.0000000000002</v>
      </c>
      <c r="AG81" s="6">
        <f t="shared" si="10"/>
        <v>359.5</v>
      </c>
      <c r="AH81" s="6">
        <f t="shared" si="11"/>
        <v>357.2</v>
      </c>
      <c r="AI81" s="6">
        <f t="shared" si="12"/>
        <v>225.6</v>
      </c>
      <c r="AJ81" s="6">
        <f t="shared" si="13"/>
        <v>222.8</v>
      </c>
      <c r="AK81" s="6">
        <f t="shared" si="7"/>
        <v>358</v>
      </c>
    </row>
    <row r="82" spans="1:37">
      <c r="A82" s="6" t="s">
        <v>34</v>
      </c>
      <c r="B82" s="6">
        <v>2015</v>
      </c>
      <c r="C82" s="8" t="s">
        <v>36</v>
      </c>
      <c r="D82" s="21" t="str">
        <f t="shared" si="8"/>
        <v>2015 March</v>
      </c>
      <c r="E82" s="6">
        <v>123.5</v>
      </c>
      <c r="F82" s="6">
        <v>125.4</v>
      </c>
      <c r="G82" s="6">
        <v>116.8</v>
      </c>
      <c r="H82" s="6">
        <v>126</v>
      </c>
      <c r="I82" s="6">
        <v>109.2</v>
      </c>
      <c r="J82" s="6">
        <v>127.6</v>
      </c>
      <c r="K82" s="6">
        <v>129.19999999999999</v>
      </c>
      <c r="L82" s="6">
        <v>122.4</v>
      </c>
      <c r="M82" s="6">
        <v>97</v>
      </c>
      <c r="N82" s="6">
        <v>122.1</v>
      </c>
      <c r="O82" s="6">
        <v>118.1</v>
      </c>
      <c r="P82" s="6">
        <v>128.4</v>
      </c>
      <c r="Q82" s="6">
        <v>123.4</v>
      </c>
      <c r="R82" s="6">
        <v>125.8</v>
      </c>
      <c r="S82" s="6">
        <v>124.3</v>
      </c>
      <c r="T82" s="6">
        <v>120.4</v>
      </c>
      <c r="U82" s="6">
        <v>123.7</v>
      </c>
      <c r="V82" s="6">
        <v>118.6</v>
      </c>
      <c r="W82" s="6">
        <v>118.3</v>
      </c>
      <c r="X82" s="6">
        <v>119.2</v>
      </c>
      <c r="Y82" s="6">
        <v>116.7</v>
      </c>
      <c r="Z82" s="6">
        <v>109.9</v>
      </c>
      <c r="AA82" s="6">
        <v>115.4</v>
      </c>
      <c r="AB82" s="6">
        <v>120.1</v>
      </c>
      <c r="AC82" s="6">
        <v>111</v>
      </c>
      <c r="AD82" s="6">
        <v>114.7</v>
      </c>
      <c r="AE82" s="6">
        <v>120.2</v>
      </c>
      <c r="AF82" s="6">
        <f t="shared" si="9"/>
        <v>1569.1</v>
      </c>
      <c r="AG82" s="6">
        <f t="shared" si="10"/>
        <v>368.4</v>
      </c>
      <c r="AH82" s="6">
        <f t="shared" si="11"/>
        <v>357.9</v>
      </c>
      <c r="AI82" s="6">
        <f t="shared" si="12"/>
        <v>227.7</v>
      </c>
      <c r="AJ82" s="6">
        <f t="shared" si="13"/>
        <v>228.2</v>
      </c>
      <c r="AK82" s="6">
        <f t="shared" si="7"/>
        <v>355.9</v>
      </c>
    </row>
    <row r="83" spans="1:37">
      <c r="A83" s="6" t="s">
        <v>30</v>
      </c>
      <c r="B83" s="6">
        <v>2015</v>
      </c>
      <c r="C83" s="8" t="s">
        <v>37</v>
      </c>
      <c r="D83" s="21" t="str">
        <f t="shared" si="8"/>
        <v>2015 April</v>
      </c>
      <c r="E83" s="6">
        <v>123.3</v>
      </c>
      <c r="F83" s="6">
        <v>125.5</v>
      </c>
      <c r="G83" s="6">
        <v>117.2</v>
      </c>
      <c r="H83" s="6">
        <v>126.8</v>
      </c>
      <c r="I83" s="6">
        <v>111.9</v>
      </c>
      <c r="J83" s="6">
        <v>134.19999999999999</v>
      </c>
      <c r="K83" s="6">
        <v>127.5</v>
      </c>
      <c r="L83" s="6">
        <v>121.5</v>
      </c>
      <c r="M83" s="6">
        <v>97.8</v>
      </c>
      <c r="N83" s="6">
        <v>119.8</v>
      </c>
      <c r="O83" s="6">
        <v>119.4</v>
      </c>
      <c r="P83" s="6">
        <v>128.69999999999999</v>
      </c>
      <c r="Q83" s="6">
        <v>123.6</v>
      </c>
      <c r="R83" s="6">
        <v>125.7</v>
      </c>
      <c r="S83" s="6">
        <v>126.4</v>
      </c>
      <c r="T83" s="6">
        <v>123.3</v>
      </c>
      <c r="U83" s="6">
        <v>126</v>
      </c>
      <c r="V83" s="6">
        <v>119.2</v>
      </c>
      <c r="W83" s="6">
        <v>121.2</v>
      </c>
      <c r="X83" s="6">
        <v>120.9</v>
      </c>
      <c r="Y83" s="6">
        <v>118.6</v>
      </c>
      <c r="Z83" s="6">
        <v>111.9</v>
      </c>
      <c r="AA83" s="6">
        <v>116.2</v>
      </c>
      <c r="AB83" s="6">
        <v>119.9</v>
      </c>
      <c r="AC83" s="6">
        <v>111.6</v>
      </c>
      <c r="AD83" s="6">
        <v>116</v>
      </c>
      <c r="AE83" s="6">
        <v>121.5</v>
      </c>
      <c r="AF83" s="6">
        <f t="shared" si="9"/>
        <v>1577.2</v>
      </c>
      <c r="AG83" s="6">
        <f t="shared" si="10"/>
        <v>375.7</v>
      </c>
      <c r="AH83" s="6">
        <f t="shared" si="11"/>
        <v>360</v>
      </c>
      <c r="AI83" s="6">
        <f t="shared" si="12"/>
        <v>230.2</v>
      </c>
      <c r="AJ83" s="6">
        <f t="shared" si="13"/>
        <v>233.10000000000002</v>
      </c>
      <c r="AK83" s="6">
        <f t="shared" si="7"/>
        <v>357.9</v>
      </c>
    </row>
    <row r="84" spans="1:37">
      <c r="A84" s="6" t="s">
        <v>33</v>
      </c>
      <c r="B84" s="6">
        <v>2015</v>
      </c>
      <c r="C84" s="8" t="s">
        <v>37</v>
      </c>
      <c r="D84" s="21" t="str">
        <f t="shared" si="8"/>
        <v>2015 April</v>
      </c>
      <c r="E84" s="6">
        <v>123.8</v>
      </c>
      <c r="F84" s="6">
        <v>128.19999999999999</v>
      </c>
      <c r="G84" s="6">
        <v>110</v>
      </c>
      <c r="H84" s="6">
        <v>126.3</v>
      </c>
      <c r="I84" s="6">
        <v>104.5</v>
      </c>
      <c r="J84" s="6">
        <v>130.6</v>
      </c>
      <c r="K84" s="6">
        <v>130.80000000000001</v>
      </c>
      <c r="L84" s="6">
        <v>131.30000000000001</v>
      </c>
      <c r="M84" s="6">
        <v>91.6</v>
      </c>
      <c r="N84" s="6">
        <v>127.7</v>
      </c>
      <c r="O84" s="6">
        <v>117.2</v>
      </c>
      <c r="P84" s="6">
        <v>129.5</v>
      </c>
      <c r="Q84" s="6">
        <v>124.6</v>
      </c>
      <c r="R84" s="6">
        <v>130.1</v>
      </c>
      <c r="S84" s="6">
        <v>122.1</v>
      </c>
      <c r="T84" s="6">
        <v>117.2</v>
      </c>
      <c r="U84" s="6">
        <v>121.3</v>
      </c>
      <c r="V84" s="6">
        <v>119.2</v>
      </c>
      <c r="W84" s="6">
        <v>114.7</v>
      </c>
      <c r="X84" s="6">
        <v>118.4</v>
      </c>
      <c r="Y84" s="6">
        <v>114.6</v>
      </c>
      <c r="Z84" s="6">
        <v>108.4</v>
      </c>
      <c r="AA84" s="6">
        <v>115.6</v>
      </c>
      <c r="AB84" s="6">
        <v>121.7</v>
      </c>
      <c r="AC84" s="6">
        <v>111.8</v>
      </c>
      <c r="AD84" s="6">
        <v>114.2</v>
      </c>
      <c r="AE84" s="6">
        <v>119.7</v>
      </c>
      <c r="AF84" s="6">
        <f t="shared" si="9"/>
        <v>1576.1</v>
      </c>
      <c r="AG84" s="6">
        <f t="shared" si="10"/>
        <v>360.6</v>
      </c>
      <c r="AH84" s="6">
        <f t="shared" si="11"/>
        <v>359.3</v>
      </c>
      <c r="AI84" s="6">
        <f t="shared" si="12"/>
        <v>226.39999999999998</v>
      </c>
      <c r="AJ84" s="6">
        <f t="shared" si="13"/>
        <v>223.10000000000002</v>
      </c>
      <c r="AK84" s="6">
        <f t="shared" si="7"/>
        <v>359.9</v>
      </c>
    </row>
    <row r="85" spans="1:37">
      <c r="A85" s="6" t="s">
        <v>34</v>
      </c>
      <c r="B85" s="6">
        <v>2015</v>
      </c>
      <c r="C85" s="8" t="s">
        <v>37</v>
      </c>
      <c r="D85" s="21" t="str">
        <f t="shared" si="8"/>
        <v>2015 April</v>
      </c>
      <c r="E85" s="6">
        <v>123.5</v>
      </c>
      <c r="F85" s="6">
        <v>126.4</v>
      </c>
      <c r="G85" s="6">
        <v>114.4</v>
      </c>
      <c r="H85" s="6">
        <v>126.6</v>
      </c>
      <c r="I85" s="6">
        <v>109.2</v>
      </c>
      <c r="J85" s="6">
        <v>132.5</v>
      </c>
      <c r="K85" s="6">
        <v>128.6</v>
      </c>
      <c r="L85" s="6">
        <v>124.8</v>
      </c>
      <c r="M85" s="6">
        <v>95.7</v>
      </c>
      <c r="N85" s="6">
        <v>122.4</v>
      </c>
      <c r="O85" s="6">
        <v>118.5</v>
      </c>
      <c r="P85" s="6">
        <v>129.1</v>
      </c>
      <c r="Q85" s="6">
        <v>124</v>
      </c>
      <c r="R85" s="6">
        <v>126.9</v>
      </c>
      <c r="S85" s="6">
        <v>124.7</v>
      </c>
      <c r="T85" s="6">
        <v>120.8</v>
      </c>
      <c r="U85" s="6">
        <v>124.1</v>
      </c>
      <c r="V85" s="6">
        <v>119.2</v>
      </c>
      <c r="W85" s="6">
        <v>118.7</v>
      </c>
      <c r="X85" s="6">
        <v>119.7</v>
      </c>
      <c r="Y85" s="6">
        <v>117.1</v>
      </c>
      <c r="Z85" s="6">
        <v>110.1</v>
      </c>
      <c r="AA85" s="6">
        <v>115.9</v>
      </c>
      <c r="AB85" s="6">
        <v>121</v>
      </c>
      <c r="AC85" s="6">
        <v>111.7</v>
      </c>
      <c r="AD85" s="6">
        <v>115.1</v>
      </c>
      <c r="AE85" s="6">
        <v>120.7</v>
      </c>
      <c r="AF85" s="6">
        <f t="shared" si="9"/>
        <v>1575.7</v>
      </c>
      <c r="AG85" s="6">
        <f t="shared" si="10"/>
        <v>369.6</v>
      </c>
      <c r="AH85" s="6">
        <f t="shared" si="11"/>
        <v>359.9</v>
      </c>
      <c r="AI85" s="6">
        <f t="shared" si="12"/>
        <v>228.8</v>
      </c>
      <c r="AJ85" s="6">
        <f t="shared" si="13"/>
        <v>228.8</v>
      </c>
      <c r="AK85" s="6">
        <f t="shared" si="7"/>
        <v>357.9</v>
      </c>
    </row>
    <row r="86" spans="1:37">
      <c r="A86" s="6" t="s">
        <v>30</v>
      </c>
      <c r="B86" s="6">
        <v>2015</v>
      </c>
      <c r="C86" s="8" t="s">
        <v>38</v>
      </c>
      <c r="D86" s="21" t="str">
        <f t="shared" si="8"/>
        <v>2015 May</v>
      </c>
      <c r="E86" s="6">
        <v>123.5</v>
      </c>
      <c r="F86" s="6">
        <v>127.1</v>
      </c>
      <c r="G86" s="6">
        <v>117.3</v>
      </c>
      <c r="H86" s="6">
        <v>127.7</v>
      </c>
      <c r="I86" s="6">
        <v>112.5</v>
      </c>
      <c r="J86" s="6">
        <v>134.1</v>
      </c>
      <c r="K86" s="6">
        <v>128.5</v>
      </c>
      <c r="L86" s="6">
        <v>124.3</v>
      </c>
      <c r="M86" s="6">
        <v>97.6</v>
      </c>
      <c r="N86" s="6">
        <v>120.7</v>
      </c>
      <c r="O86" s="6">
        <v>120.2</v>
      </c>
      <c r="P86" s="6">
        <v>129.80000000000001</v>
      </c>
      <c r="Q86" s="6">
        <v>124.4</v>
      </c>
      <c r="R86" s="6">
        <v>126.7</v>
      </c>
      <c r="S86" s="6">
        <v>127.3</v>
      </c>
      <c r="T86" s="6">
        <v>124.1</v>
      </c>
      <c r="U86" s="6">
        <v>126.8</v>
      </c>
      <c r="V86" s="6">
        <v>119.6</v>
      </c>
      <c r="W86" s="6">
        <v>121.9</v>
      </c>
      <c r="X86" s="6">
        <v>121.5</v>
      </c>
      <c r="Y86" s="6">
        <v>119.4</v>
      </c>
      <c r="Z86" s="6">
        <v>113.3</v>
      </c>
      <c r="AA86" s="6">
        <v>116.7</v>
      </c>
      <c r="AB86" s="6">
        <v>120.5</v>
      </c>
      <c r="AC86" s="6">
        <v>112.3</v>
      </c>
      <c r="AD86" s="6">
        <v>116.9</v>
      </c>
      <c r="AE86" s="6">
        <v>122.4</v>
      </c>
      <c r="AF86" s="6">
        <f t="shared" si="9"/>
        <v>1587.7</v>
      </c>
      <c r="AG86" s="6">
        <f t="shared" si="10"/>
        <v>378.2</v>
      </c>
      <c r="AH86" s="6">
        <f t="shared" si="11"/>
        <v>361.6</v>
      </c>
      <c r="AI86" s="6">
        <f t="shared" si="12"/>
        <v>231.7</v>
      </c>
      <c r="AJ86" s="6">
        <f t="shared" si="13"/>
        <v>235.2</v>
      </c>
      <c r="AK86" s="6">
        <f t="shared" si="7"/>
        <v>360.3</v>
      </c>
    </row>
    <row r="87" spans="1:37">
      <c r="A87" s="6" t="s">
        <v>33</v>
      </c>
      <c r="B87" s="6">
        <v>2015</v>
      </c>
      <c r="C87" s="8" t="s">
        <v>38</v>
      </c>
      <c r="D87" s="21" t="str">
        <f t="shared" si="8"/>
        <v>2015 May</v>
      </c>
      <c r="E87" s="6">
        <v>123.8</v>
      </c>
      <c r="F87" s="6">
        <v>129.69999999999999</v>
      </c>
      <c r="G87" s="6">
        <v>111.3</v>
      </c>
      <c r="H87" s="6">
        <v>126.6</v>
      </c>
      <c r="I87" s="6">
        <v>105.2</v>
      </c>
      <c r="J87" s="6">
        <v>130.80000000000001</v>
      </c>
      <c r="K87" s="6">
        <v>135.6</v>
      </c>
      <c r="L87" s="6">
        <v>142.6</v>
      </c>
      <c r="M87" s="6">
        <v>90.8</v>
      </c>
      <c r="N87" s="6">
        <v>128.80000000000001</v>
      </c>
      <c r="O87" s="6">
        <v>117.7</v>
      </c>
      <c r="P87" s="6">
        <v>129.9</v>
      </c>
      <c r="Q87" s="6">
        <v>126.1</v>
      </c>
      <c r="R87" s="6">
        <v>131.30000000000001</v>
      </c>
      <c r="S87" s="6">
        <v>122.4</v>
      </c>
      <c r="T87" s="6">
        <v>117.4</v>
      </c>
      <c r="U87" s="6">
        <v>121.6</v>
      </c>
      <c r="V87" s="6">
        <v>119.6</v>
      </c>
      <c r="W87" s="6">
        <v>114.9</v>
      </c>
      <c r="X87" s="6">
        <v>118.7</v>
      </c>
      <c r="Y87" s="6">
        <v>114.9</v>
      </c>
      <c r="Z87" s="6">
        <v>110.8</v>
      </c>
      <c r="AA87" s="6">
        <v>116</v>
      </c>
      <c r="AB87" s="6">
        <v>122</v>
      </c>
      <c r="AC87" s="6">
        <v>112.4</v>
      </c>
      <c r="AD87" s="6">
        <v>115.2</v>
      </c>
      <c r="AE87" s="6">
        <v>120.7</v>
      </c>
      <c r="AF87" s="6">
        <f t="shared" si="9"/>
        <v>1598.9</v>
      </c>
      <c r="AG87" s="6">
        <f t="shared" si="10"/>
        <v>361.4</v>
      </c>
      <c r="AH87" s="6">
        <f t="shared" si="11"/>
        <v>360.3</v>
      </c>
      <c r="AI87" s="6">
        <f t="shared" si="12"/>
        <v>227.3</v>
      </c>
      <c r="AJ87" s="6">
        <f t="shared" si="13"/>
        <v>225.7</v>
      </c>
      <c r="AK87" s="6">
        <f t="shared" si="7"/>
        <v>362.5</v>
      </c>
    </row>
    <row r="88" spans="1:37">
      <c r="A88" s="6" t="s">
        <v>34</v>
      </c>
      <c r="B88" s="6">
        <v>2015</v>
      </c>
      <c r="C88" s="8" t="s">
        <v>38</v>
      </c>
      <c r="D88" s="21" t="str">
        <f t="shared" si="8"/>
        <v>2015 May</v>
      </c>
      <c r="E88" s="6">
        <v>123.6</v>
      </c>
      <c r="F88" s="6">
        <v>128</v>
      </c>
      <c r="G88" s="6">
        <v>115</v>
      </c>
      <c r="H88" s="6">
        <v>127.3</v>
      </c>
      <c r="I88" s="6">
        <v>109.8</v>
      </c>
      <c r="J88" s="6">
        <v>132.6</v>
      </c>
      <c r="K88" s="6">
        <v>130.9</v>
      </c>
      <c r="L88" s="6">
        <v>130.5</v>
      </c>
      <c r="M88" s="6">
        <v>95.3</v>
      </c>
      <c r="N88" s="6">
        <v>123.4</v>
      </c>
      <c r="O88" s="6">
        <v>119.2</v>
      </c>
      <c r="P88" s="6">
        <v>129.80000000000001</v>
      </c>
      <c r="Q88" s="6">
        <v>125</v>
      </c>
      <c r="R88" s="6">
        <v>127.9</v>
      </c>
      <c r="S88" s="6">
        <v>125.4</v>
      </c>
      <c r="T88" s="6">
        <v>121.3</v>
      </c>
      <c r="U88" s="6">
        <v>124.7</v>
      </c>
      <c r="V88" s="6">
        <v>119.6</v>
      </c>
      <c r="W88" s="6">
        <v>119.2</v>
      </c>
      <c r="X88" s="6">
        <v>120.2</v>
      </c>
      <c r="Y88" s="6">
        <v>117.7</v>
      </c>
      <c r="Z88" s="6">
        <v>112</v>
      </c>
      <c r="AA88" s="6">
        <v>116.3</v>
      </c>
      <c r="AB88" s="6">
        <v>121.4</v>
      </c>
      <c r="AC88" s="6">
        <v>112.3</v>
      </c>
      <c r="AD88" s="6">
        <v>116.1</v>
      </c>
      <c r="AE88" s="6">
        <v>121.6</v>
      </c>
      <c r="AF88" s="6">
        <f t="shared" si="9"/>
        <v>1590.4</v>
      </c>
      <c r="AG88" s="6">
        <f t="shared" si="10"/>
        <v>371.4</v>
      </c>
      <c r="AH88" s="6">
        <f t="shared" si="11"/>
        <v>361.20000000000005</v>
      </c>
      <c r="AI88" s="6">
        <f t="shared" si="12"/>
        <v>230</v>
      </c>
      <c r="AJ88" s="6">
        <f t="shared" si="13"/>
        <v>231.2</v>
      </c>
      <c r="AK88" s="6">
        <f t="shared" si="7"/>
        <v>360.29999999999995</v>
      </c>
    </row>
    <row r="89" spans="1:37">
      <c r="A89" s="6" t="s">
        <v>30</v>
      </c>
      <c r="B89" s="6">
        <v>2015</v>
      </c>
      <c r="C89" s="8" t="s">
        <v>39</v>
      </c>
      <c r="D89" s="21" t="str">
        <f t="shared" si="8"/>
        <v>2015 June</v>
      </c>
      <c r="E89" s="6">
        <v>124.1</v>
      </c>
      <c r="F89" s="6">
        <v>130.4</v>
      </c>
      <c r="G89" s="6">
        <v>122.1</v>
      </c>
      <c r="H89" s="6">
        <v>128.69999999999999</v>
      </c>
      <c r="I89" s="6">
        <v>114.1</v>
      </c>
      <c r="J89" s="6">
        <v>133.19999999999999</v>
      </c>
      <c r="K89" s="6">
        <v>135.19999999999999</v>
      </c>
      <c r="L89" s="6">
        <v>131.9</v>
      </c>
      <c r="M89" s="6">
        <v>96.3</v>
      </c>
      <c r="N89" s="6">
        <v>123</v>
      </c>
      <c r="O89" s="6">
        <v>121.1</v>
      </c>
      <c r="P89" s="6">
        <v>131.19999999999999</v>
      </c>
      <c r="Q89" s="6">
        <v>126.6</v>
      </c>
      <c r="R89" s="6">
        <v>128.19999999999999</v>
      </c>
      <c r="S89" s="6">
        <v>128.4</v>
      </c>
      <c r="T89" s="6">
        <v>125.1</v>
      </c>
      <c r="U89" s="6">
        <v>128</v>
      </c>
      <c r="V89" s="6">
        <v>119</v>
      </c>
      <c r="W89" s="6">
        <v>122.6</v>
      </c>
      <c r="X89" s="6">
        <v>122.8</v>
      </c>
      <c r="Y89" s="6">
        <v>120.4</v>
      </c>
      <c r="Z89" s="6">
        <v>114.2</v>
      </c>
      <c r="AA89" s="6">
        <v>117.9</v>
      </c>
      <c r="AB89" s="6">
        <v>122</v>
      </c>
      <c r="AC89" s="6">
        <v>113</v>
      </c>
      <c r="AD89" s="6">
        <v>117.9</v>
      </c>
      <c r="AE89" s="6">
        <v>124.1</v>
      </c>
      <c r="AF89" s="6">
        <f t="shared" si="9"/>
        <v>1617.8999999999999</v>
      </c>
      <c r="AG89" s="6">
        <f t="shared" si="10"/>
        <v>381.5</v>
      </c>
      <c r="AH89" s="6">
        <f t="shared" si="11"/>
        <v>363.8</v>
      </c>
      <c r="AI89" s="6">
        <f t="shared" si="12"/>
        <v>233.4</v>
      </c>
      <c r="AJ89" s="6">
        <f t="shared" si="13"/>
        <v>236.8</v>
      </c>
      <c r="AK89" s="6">
        <f t="shared" si="7"/>
        <v>364</v>
      </c>
    </row>
    <row r="90" spans="1:37">
      <c r="A90" s="6" t="s">
        <v>33</v>
      </c>
      <c r="B90" s="6">
        <v>2015</v>
      </c>
      <c r="C90" s="8" t="s">
        <v>39</v>
      </c>
      <c r="D90" s="21" t="str">
        <f t="shared" si="8"/>
        <v>2015 June</v>
      </c>
      <c r="E90" s="6">
        <v>123.6</v>
      </c>
      <c r="F90" s="6">
        <v>134.4</v>
      </c>
      <c r="G90" s="6">
        <v>120.9</v>
      </c>
      <c r="H90" s="6">
        <v>127.3</v>
      </c>
      <c r="I90" s="6">
        <v>106</v>
      </c>
      <c r="J90" s="6">
        <v>132.30000000000001</v>
      </c>
      <c r="K90" s="6">
        <v>146.69999999999999</v>
      </c>
      <c r="L90" s="6">
        <v>148.1</v>
      </c>
      <c r="M90" s="6">
        <v>89.8</v>
      </c>
      <c r="N90" s="6">
        <v>130.5</v>
      </c>
      <c r="O90" s="6">
        <v>118</v>
      </c>
      <c r="P90" s="6">
        <v>130.5</v>
      </c>
      <c r="Q90" s="6">
        <v>128.5</v>
      </c>
      <c r="R90" s="6">
        <v>132.1</v>
      </c>
      <c r="S90" s="6">
        <v>123.2</v>
      </c>
      <c r="T90" s="6">
        <v>117.6</v>
      </c>
      <c r="U90" s="6">
        <v>122.3</v>
      </c>
      <c r="V90" s="6">
        <v>119</v>
      </c>
      <c r="W90" s="6">
        <v>115.1</v>
      </c>
      <c r="X90" s="6">
        <v>119.2</v>
      </c>
      <c r="Y90" s="6">
        <v>115.4</v>
      </c>
      <c r="Z90" s="6">
        <v>111.7</v>
      </c>
      <c r="AA90" s="6">
        <v>116.2</v>
      </c>
      <c r="AB90" s="6">
        <v>123.8</v>
      </c>
      <c r="AC90" s="6">
        <v>112.5</v>
      </c>
      <c r="AD90" s="6">
        <v>116</v>
      </c>
      <c r="AE90" s="6">
        <v>121.7</v>
      </c>
      <c r="AF90" s="6">
        <f t="shared" si="9"/>
        <v>1636.6</v>
      </c>
      <c r="AG90" s="6">
        <f t="shared" si="10"/>
        <v>363.1</v>
      </c>
      <c r="AH90" s="6">
        <f t="shared" si="11"/>
        <v>362</v>
      </c>
      <c r="AI90" s="6">
        <f t="shared" si="12"/>
        <v>227.9</v>
      </c>
      <c r="AJ90" s="6">
        <f t="shared" si="13"/>
        <v>226.8</v>
      </c>
      <c r="AK90" s="6">
        <f t="shared" si="7"/>
        <v>364.3</v>
      </c>
    </row>
    <row r="91" spans="1:37">
      <c r="A91" s="6" t="s">
        <v>34</v>
      </c>
      <c r="B91" s="6">
        <v>2015</v>
      </c>
      <c r="C91" s="8" t="s">
        <v>39</v>
      </c>
      <c r="D91" s="21" t="str">
        <f t="shared" si="8"/>
        <v>2015 June</v>
      </c>
      <c r="E91" s="6">
        <v>123.9</v>
      </c>
      <c r="F91" s="6">
        <v>131.80000000000001</v>
      </c>
      <c r="G91" s="6">
        <v>121.6</v>
      </c>
      <c r="H91" s="6">
        <v>128.19999999999999</v>
      </c>
      <c r="I91" s="6">
        <v>111.1</v>
      </c>
      <c r="J91" s="6">
        <v>132.80000000000001</v>
      </c>
      <c r="K91" s="6">
        <v>139.1</v>
      </c>
      <c r="L91" s="6">
        <v>137.4</v>
      </c>
      <c r="M91" s="6">
        <v>94.1</v>
      </c>
      <c r="N91" s="6">
        <v>125.5</v>
      </c>
      <c r="O91" s="6">
        <v>119.8</v>
      </c>
      <c r="P91" s="6">
        <v>130.9</v>
      </c>
      <c r="Q91" s="6">
        <v>127.3</v>
      </c>
      <c r="R91" s="6">
        <v>129.19999999999999</v>
      </c>
      <c r="S91" s="6">
        <v>126.4</v>
      </c>
      <c r="T91" s="6">
        <v>122</v>
      </c>
      <c r="U91" s="6">
        <v>125.7</v>
      </c>
      <c r="V91" s="6">
        <v>119</v>
      </c>
      <c r="W91" s="6">
        <v>119.8</v>
      </c>
      <c r="X91" s="6">
        <v>121.1</v>
      </c>
      <c r="Y91" s="6">
        <v>118.5</v>
      </c>
      <c r="Z91" s="6">
        <v>112.9</v>
      </c>
      <c r="AA91" s="6">
        <v>116.9</v>
      </c>
      <c r="AB91" s="6">
        <v>123.1</v>
      </c>
      <c r="AC91" s="6">
        <v>112.8</v>
      </c>
      <c r="AD91" s="6">
        <v>117</v>
      </c>
      <c r="AE91" s="6">
        <v>123</v>
      </c>
      <c r="AF91" s="6">
        <f t="shared" si="9"/>
        <v>1623.5</v>
      </c>
      <c r="AG91" s="6">
        <f t="shared" si="10"/>
        <v>374.1</v>
      </c>
      <c r="AH91" s="6">
        <f t="shared" si="11"/>
        <v>363.2</v>
      </c>
      <c r="AI91" s="6">
        <f t="shared" si="12"/>
        <v>231.3</v>
      </c>
      <c r="AJ91" s="6">
        <f t="shared" si="13"/>
        <v>232.7</v>
      </c>
      <c r="AK91" s="6">
        <f t="shared" si="7"/>
        <v>363.1</v>
      </c>
    </row>
    <row r="92" spans="1:37">
      <c r="A92" s="6" t="s">
        <v>30</v>
      </c>
      <c r="B92" s="6">
        <v>2015</v>
      </c>
      <c r="C92" s="8" t="s">
        <v>40</v>
      </c>
      <c r="D92" s="21" t="str">
        <f t="shared" si="8"/>
        <v>2015 July</v>
      </c>
      <c r="E92" s="6">
        <v>124</v>
      </c>
      <c r="F92" s="6">
        <v>131.5</v>
      </c>
      <c r="G92" s="6">
        <v>122</v>
      </c>
      <c r="H92" s="6">
        <v>128.69999999999999</v>
      </c>
      <c r="I92" s="6">
        <v>113.5</v>
      </c>
      <c r="J92" s="6">
        <v>133.30000000000001</v>
      </c>
      <c r="K92" s="6">
        <v>140.80000000000001</v>
      </c>
      <c r="L92" s="6">
        <v>133.80000000000001</v>
      </c>
      <c r="M92" s="6">
        <v>94.1</v>
      </c>
      <c r="N92" s="6">
        <v>123.4</v>
      </c>
      <c r="O92" s="6">
        <v>121</v>
      </c>
      <c r="P92" s="6">
        <v>131.69999999999999</v>
      </c>
      <c r="Q92" s="6">
        <v>127.5</v>
      </c>
      <c r="R92" s="6">
        <v>129.4</v>
      </c>
      <c r="S92" s="6">
        <v>128.80000000000001</v>
      </c>
      <c r="T92" s="6">
        <v>125.5</v>
      </c>
      <c r="U92" s="6">
        <v>128.30000000000001</v>
      </c>
      <c r="V92" s="6">
        <v>119.9</v>
      </c>
      <c r="W92" s="6">
        <v>123</v>
      </c>
      <c r="X92" s="6">
        <v>123</v>
      </c>
      <c r="Y92" s="6">
        <v>120.8</v>
      </c>
      <c r="Z92" s="6">
        <v>114.1</v>
      </c>
      <c r="AA92" s="6">
        <v>118</v>
      </c>
      <c r="AB92" s="6">
        <v>122.9</v>
      </c>
      <c r="AC92" s="6">
        <v>112.7</v>
      </c>
      <c r="AD92" s="6">
        <v>118.1</v>
      </c>
      <c r="AE92" s="6">
        <v>124.7</v>
      </c>
      <c r="AF92" s="6">
        <f t="shared" si="9"/>
        <v>1625.3</v>
      </c>
      <c r="AG92" s="6">
        <f t="shared" si="10"/>
        <v>382.6</v>
      </c>
      <c r="AH92" s="6">
        <f t="shared" si="11"/>
        <v>365.8</v>
      </c>
      <c r="AI92" s="6">
        <f t="shared" si="12"/>
        <v>233.5</v>
      </c>
      <c r="AJ92" s="6">
        <f t="shared" si="13"/>
        <v>237.1</v>
      </c>
      <c r="AK92" s="6">
        <f t="shared" si="7"/>
        <v>365.5</v>
      </c>
    </row>
    <row r="93" spans="1:37">
      <c r="A93" s="6" t="s">
        <v>33</v>
      </c>
      <c r="B93" s="6">
        <v>2015</v>
      </c>
      <c r="C93" s="8" t="s">
        <v>40</v>
      </c>
      <c r="D93" s="21" t="str">
        <f t="shared" si="8"/>
        <v>2015 July</v>
      </c>
      <c r="E93" s="6">
        <v>123.2</v>
      </c>
      <c r="F93" s="6">
        <v>134.30000000000001</v>
      </c>
      <c r="G93" s="6">
        <v>119.5</v>
      </c>
      <c r="H93" s="6">
        <v>127.7</v>
      </c>
      <c r="I93" s="6">
        <v>106.3</v>
      </c>
      <c r="J93" s="6">
        <v>132.80000000000001</v>
      </c>
      <c r="K93" s="6">
        <v>153.5</v>
      </c>
      <c r="L93" s="6">
        <v>149.5</v>
      </c>
      <c r="M93" s="6">
        <v>85.7</v>
      </c>
      <c r="N93" s="6">
        <v>131.5</v>
      </c>
      <c r="O93" s="6">
        <v>118.3</v>
      </c>
      <c r="P93" s="6">
        <v>131.1</v>
      </c>
      <c r="Q93" s="6">
        <v>129.5</v>
      </c>
      <c r="R93" s="6">
        <v>133.1</v>
      </c>
      <c r="S93" s="6">
        <v>123.5</v>
      </c>
      <c r="T93" s="6">
        <v>117.9</v>
      </c>
      <c r="U93" s="6">
        <v>122.7</v>
      </c>
      <c r="V93" s="6">
        <v>119.9</v>
      </c>
      <c r="W93" s="6">
        <v>115.3</v>
      </c>
      <c r="X93" s="6">
        <v>119.5</v>
      </c>
      <c r="Y93" s="6">
        <v>116</v>
      </c>
      <c r="Z93" s="6">
        <v>111.5</v>
      </c>
      <c r="AA93" s="6">
        <v>116.6</v>
      </c>
      <c r="AB93" s="6">
        <v>125.4</v>
      </c>
      <c r="AC93" s="6">
        <v>111.7</v>
      </c>
      <c r="AD93" s="6">
        <v>116.3</v>
      </c>
      <c r="AE93" s="6">
        <v>122.4</v>
      </c>
      <c r="AF93" s="6">
        <f t="shared" si="9"/>
        <v>1642.8999999999999</v>
      </c>
      <c r="AG93" s="6">
        <f t="shared" si="10"/>
        <v>364.1</v>
      </c>
      <c r="AH93" s="6">
        <f t="shared" si="11"/>
        <v>364.8</v>
      </c>
      <c r="AI93" s="6">
        <f t="shared" si="12"/>
        <v>227.7</v>
      </c>
      <c r="AJ93" s="6">
        <f t="shared" si="13"/>
        <v>226.8</v>
      </c>
      <c r="AK93" s="6">
        <f t="shared" si="7"/>
        <v>366</v>
      </c>
    </row>
    <row r="94" spans="1:37">
      <c r="A94" s="6" t="s">
        <v>34</v>
      </c>
      <c r="B94" s="6">
        <v>2015</v>
      </c>
      <c r="C94" s="8" t="s">
        <v>40</v>
      </c>
      <c r="D94" s="21" t="str">
        <f t="shared" si="8"/>
        <v>2015 July</v>
      </c>
      <c r="E94" s="6">
        <v>123.7</v>
      </c>
      <c r="F94" s="6">
        <v>132.5</v>
      </c>
      <c r="G94" s="6">
        <v>121</v>
      </c>
      <c r="H94" s="6">
        <v>128.30000000000001</v>
      </c>
      <c r="I94" s="6">
        <v>110.9</v>
      </c>
      <c r="J94" s="6">
        <v>133.1</v>
      </c>
      <c r="K94" s="6">
        <v>145.1</v>
      </c>
      <c r="L94" s="6">
        <v>139.1</v>
      </c>
      <c r="M94" s="6">
        <v>91.3</v>
      </c>
      <c r="N94" s="6">
        <v>126.1</v>
      </c>
      <c r="O94" s="6">
        <v>119.9</v>
      </c>
      <c r="P94" s="6">
        <v>131.4</v>
      </c>
      <c r="Q94" s="6">
        <v>128.19999999999999</v>
      </c>
      <c r="R94" s="6">
        <v>130.4</v>
      </c>
      <c r="S94" s="6">
        <v>126.7</v>
      </c>
      <c r="T94" s="6">
        <v>122.3</v>
      </c>
      <c r="U94" s="6">
        <v>126.1</v>
      </c>
      <c r="V94" s="6">
        <v>119.9</v>
      </c>
      <c r="W94" s="6">
        <v>120.1</v>
      </c>
      <c r="X94" s="6">
        <v>121.3</v>
      </c>
      <c r="Y94" s="6">
        <v>119</v>
      </c>
      <c r="Z94" s="6">
        <v>112.7</v>
      </c>
      <c r="AA94" s="6">
        <v>117.2</v>
      </c>
      <c r="AB94" s="6">
        <v>124.4</v>
      </c>
      <c r="AC94" s="6">
        <v>112.3</v>
      </c>
      <c r="AD94" s="6">
        <v>117.2</v>
      </c>
      <c r="AE94" s="6">
        <v>123.6</v>
      </c>
      <c r="AF94" s="6">
        <f t="shared" si="9"/>
        <v>1630.6000000000001</v>
      </c>
      <c r="AG94" s="6">
        <f t="shared" si="10"/>
        <v>375.1</v>
      </c>
      <c r="AH94" s="6">
        <f t="shared" si="11"/>
        <v>365.6</v>
      </c>
      <c r="AI94" s="6">
        <f t="shared" si="12"/>
        <v>231.3</v>
      </c>
      <c r="AJ94" s="6">
        <f t="shared" si="13"/>
        <v>232.8</v>
      </c>
      <c r="AK94" s="6">
        <f t="shared" si="7"/>
        <v>364.8</v>
      </c>
    </row>
    <row r="95" spans="1:37">
      <c r="A95" s="6" t="s">
        <v>30</v>
      </c>
      <c r="B95" s="6">
        <v>2015</v>
      </c>
      <c r="C95" s="8" t="s">
        <v>41</v>
      </c>
      <c r="D95" s="21" t="str">
        <f t="shared" si="8"/>
        <v>2015 August</v>
      </c>
      <c r="E95" s="6">
        <v>124.7</v>
      </c>
      <c r="F95" s="6">
        <v>131.30000000000001</v>
      </c>
      <c r="G95" s="6">
        <v>121.3</v>
      </c>
      <c r="H95" s="6">
        <v>128.80000000000001</v>
      </c>
      <c r="I95" s="6">
        <v>114</v>
      </c>
      <c r="J95" s="6">
        <v>134.19999999999999</v>
      </c>
      <c r="K95" s="6">
        <v>153.6</v>
      </c>
      <c r="L95" s="6">
        <v>137.9</v>
      </c>
      <c r="M95" s="6">
        <v>93.1</v>
      </c>
      <c r="N95" s="6">
        <v>123.9</v>
      </c>
      <c r="O95" s="6">
        <v>121.5</v>
      </c>
      <c r="P95" s="6">
        <v>132.5</v>
      </c>
      <c r="Q95" s="6">
        <v>129.80000000000001</v>
      </c>
      <c r="R95" s="6">
        <v>130.1</v>
      </c>
      <c r="S95" s="6">
        <v>129.5</v>
      </c>
      <c r="T95" s="6">
        <v>126.3</v>
      </c>
      <c r="U95" s="6">
        <v>129</v>
      </c>
      <c r="V95" s="6">
        <v>120.9</v>
      </c>
      <c r="W95" s="6">
        <v>123.8</v>
      </c>
      <c r="X95" s="6">
        <v>123.7</v>
      </c>
      <c r="Y95" s="6">
        <v>121.1</v>
      </c>
      <c r="Z95" s="6">
        <v>113.6</v>
      </c>
      <c r="AA95" s="6">
        <v>118.5</v>
      </c>
      <c r="AB95" s="6">
        <v>123.6</v>
      </c>
      <c r="AC95" s="6">
        <v>112.5</v>
      </c>
      <c r="AD95" s="6">
        <v>118.2</v>
      </c>
      <c r="AE95" s="6">
        <v>126.1</v>
      </c>
      <c r="AF95" s="6">
        <f t="shared" si="9"/>
        <v>1646.6</v>
      </c>
      <c r="AG95" s="6">
        <f t="shared" si="10"/>
        <v>384.8</v>
      </c>
      <c r="AH95" s="6">
        <f t="shared" si="11"/>
        <v>368.20000000000005</v>
      </c>
      <c r="AI95" s="6">
        <f t="shared" si="12"/>
        <v>233.6</v>
      </c>
      <c r="AJ95" s="6">
        <f t="shared" si="13"/>
        <v>237.39999999999998</v>
      </c>
      <c r="AK95" s="6">
        <f t="shared" si="7"/>
        <v>366.8</v>
      </c>
    </row>
    <row r="96" spans="1:37">
      <c r="A96" s="6" t="s">
        <v>33</v>
      </c>
      <c r="B96" s="6">
        <v>2015</v>
      </c>
      <c r="C96" s="8" t="s">
        <v>41</v>
      </c>
      <c r="D96" s="21" t="str">
        <f t="shared" si="8"/>
        <v>2015 August</v>
      </c>
      <c r="E96" s="6">
        <v>123.1</v>
      </c>
      <c r="F96" s="6">
        <v>131.69999999999999</v>
      </c>
      <c r="G96" s="6">
        <v>118.1</v>
      </c>
      <c r="H96" s="6">
        <v>128</v>
      </c>
      <c r="I96" s="6">
        <v>106.8</v>
      </c>
      <c r="J96" s="6">
        <v>130.1</v>
      </c>
      <c r="K96" s="6">
        <v>165.5</v>
      </c>
      <c r="L96" s="6">
        <v>156</v>
      </c>
      <c r="M96" s="6">
        <v>85.3</v>
      </c>
      <c r="N96" s="6">
        <v>132.69999999999999</v>
      </c>
      <c r="O96" s="6">
        <v>118.8</v>
      </c>
      <c r="P96" s="6">
        <v>131.69999999999999</v>
      </c>
      <c r="Q96" s="6">
        <v>131.1</v>
      </c>
      <c r="R96" s="6">
        <v>134.19999999999999</v>
      </c>
      <c r="S96" s="6">
        <v>123.7</v>
      </c>
      <c r="T96" s="6">
        <v>118.2</v>
      </c>
      <c r="U96" s="6">
        <v>122.9</v>
      </c>
      <c r="V96" s="6">
        <v>120.9</v>
      </c>
      <c r="W96" s="6">
        <v>115.3</v>
      </c>
      <c r="X96" s="6">
        <v>120</v>
      </c>
      <c r="Y96" s="6">
        <v>116.6</v>
      </c>
      <c r="Z96" s="6">
        <v>109.9</v>
      </c>
      <c r="AA96" s="6">
        <v>117.2</v>
      </c>
      <c r="AB96" s="6">
        <v>126.2</v>
      </c>
      <c r="AC96" s="6">
        <v>112</v>
      </c>
      <c r="AD96" s="6">
        <v>116.2</v>
      </c>
      <c r="AE96" s="6">
        <v>123.2</v>
      </c>
      <c r="AF96" s="6">
        <f t="shared" si="9"/>
        <v>1658.8999999999999</v>
      </c>
      <c r="AG96" s="6">
        <f t="shared" si="10"/>
        <v>364.8</v>
      </c>
      <c r="AH96" s="6">
        <f t="shared" si="11"/>
        <v>367.1</v>
      </c>
      <c r="AI96" s="6">
        <f t="shared" si="12"/>
        <v>228.6</v>
      </c>
      <c r="AJ96" s="6">
        <f t="shared" si="13"/>
        <v>225.2</v>
      </c>
      <c r="AK96" s="6">
        <f t="shared" si="7"/>
        <v>367.59999999999997</v>
      </c>
    </row>
    <row r="97" spans="1:37">
      <c r="A97" s="6" t="s">
        <v>34</v>
      </c>
      <c r="B97" s="6">
        <v>2015</v>
      </c>
      <c r="C97" s="8" t="s">
        <v>41</v>
      </c>
      <c r="D97" s="21" t="str">
        <f t="shared" si="8"/>
        <v>2015 August</v>
      </c>
      <c r="E97" s="6">
        <v>124.2</v>
      </c>
      <c r="F97" s="6">
        <v>131.4</v>
      </c>
      <c r="G97" s="6">
        <v>120.1</v>
      </c>
      <c r="H97" s="6">
        <v>128.5</v>
      </c>
      <c r="I97" s="6">
        <v>111.4</v>
      </c>
      <c r="J97" s="6">
        <v>132.30000000000001</v>
      </c>
      <c r="K97" s="6">
        <v>157.6</v>
      </c>
      <c r="L97" s="6">
        <v>144</v>
      </c>
      <c r="M97" s="6">
        <v>90.5</v>
      </c>
      <c r="N97" s="6">
        <v>126.8</v>
      </c>
      <c r="O97" s="6">
        <v>120.4</v>
      </c>
      <c r="P97" s="6">
        <v>132.1</v>
      </c>
      <c r="Q97" s="6">
        <v>130.30000000000001</v>
      </c>
      <c r="R97" s="6">
        <v>131.19999999999999</v>
      </c>
      <c r="S97" s="6">
        <v>127.2</v>
      </c>
      <c r="T97" s="6">
        <v>122.9</v>
      </c>
      <c r="U97" s="6">
        <v>126.6</v>
      </c>
      <c r="V97" s="6">
        <v>120.9</v>
      </c>
      <c r="W97" s="6">
        <v>120.6</v>
      </c>
      <c r="X97" s="6">
        <v>122</v>
      </c>
      <c r="Y97" s="6">
        <v>119.4</v>
      </c>
      <c r="Z97" s="6">
        <v>111.7</v>
      </c>
      <c r="AA97" s="6">
        <v>117.8</v>
      </c>
      <c r="AB97" s="6">
        <v>125.1</v>
      </c>
      <c r="AC97" s="6">
        <v>112.3</v>
      </c>
      <c r="AD97" s="6">
        <v>117.2</v>
      </c>
      <c r="AE97" s="6">
        <v>124.8</v>
      </c>
      <c r="AF97" s="6">
        <f t="shared" si="9"/>
        <v>1649.6</v>
      </c>
      <c r="AG97" s="6">
        <f t="shared" si="10"/>
        <v>376.70000000000005</v>
      </c>
      <c r="AH97" s="6">
        <f t="shared" si="11"/>
        <v>368</v>
      </c>
      <c r="AI97" s="6">
        <f t="shared" si="12"/>
        <v>231.7</v>
      </c>
      <c r="AJ97" s="6">
        <f t="shared" si="13"/>
        <v>232.3</v>
      </c>
      <c r="AK97" s="6">
        <f t="shared" si="7"/>
        <v>366.2</v>
      </c>
    </row>
    <row r="98" spans="1:37">
      <c r="A98" s="6" t="s">
        <v>30</v>
      </c>
      <c r="B98" s="6">
        <v>2015</v>
      </c>
      <c r="C98" s="8" t="s">
        <v>42</v>
      </c>
      <c r="D98" s="21" t="str">
        <f t="shared" si="8"/>
        <v>2015 September</v>
      </c>
      <c r="E98" s="6">
        <v>125.1</v>
      </c>
      <c r="F98" s="6">
        <v>131.1</v>
      </c>
      <c r="G98" s="6">
        <v>120.7</v>
      </c>
      <c r="H98" s="6">
        <v>129.19999999999999</v>
      </c>
      <c r="I98" s="6">
        <v>114.7</v>
      </c>
      <c r="J98" s="6">
        <v>132.30000000000001</v>
      </c>
      <c r="K98" s="6">
        <v>158.9</v>
      </c>
      <c r="L98" s="6">
        <v>142.1</v>
      </c>
      <c r="M98" s="6">
        <v>92.5</v>
      </c>
      <c r="N98" s="6">
        <v>125.4</v>
      </c>
      <c r="O98" s="6">
        <v>121.9</v>
      </c>
      <c r="P98" s="6">
        <v>132.69999999999999</v>
      </c>
      <c r="Q98" s="6">
        <v>131</v>
      </c>
      <c r="R98" s="6">
        <v>131</v>
      </c>
      <c r="S98" s="6">
        <v>130.4</v>
      </c>
      <c r="T98" s="6">
        <v>126.8</v>
      </c>
      <c r="U98" s="6">
        <v>129.9</v>
      </c>
      <c r="V98" s="6">
        <v>121.6</v>
      </c>
      <c r="W98" s="6">
        <v>123.7</v>
      </c>
      <c r="X98" s="6">
        <v>124.5</v>
      </c>
      <c r="Y98" s="6">
        <v>121.4</v>
      </c>
      <c r="Z98" s="6">
        <v>113.8</v>
      </c>
      <c r="AA98" s="6">
        <v>119.6</v>
      </c>
      <c r="AB98" s="6">
        <v>124.5</v>
      </c>
      <c r="AC98" s="6">
        <v>113.7</v>
      </c>
      <c r="AD98" s="6">
        <v>118.8</v>
      </c>
      <c r="AE98" s="6">
        <v>127</v>
      </c>
      <c r="AF98" s="6">
        <f t="shared" si="9"/>
        <v>1657.6000000000001</v>
      </c>
      <c r="AG98" s="6">
        <f t="shared" si="10"/>
        <v>387.1</v>
      </c>
      <c r="AH98" s="6">
        <f t="shared" si="11"/>
        <v>370.6</v>
      </c>
      <c r="AI98" s="6">
        <f t="shared" si="12"/>
        <v>235.10000000000002</v>
      </c>
      <c r="AJ98" s="6">
        <f t="shared" si="13"/>
        <v>237.5</v>
      </c>
      <c r="AK98" s="6">
        <f t="shared" si="7"/>
        <v>369.4</v>
      </c>
    </row>
    <row r="99" spans="1:37">
      <c r="A99" s="6" t="s">
        <v>33</v>
      </c>
      <c r="B99" s="6">
        <v>2015</v>
      </c>
      <c r="C99" s="8" t="s">
        <v>42</v>
      </c>
      <c r="D99" s="21" t="str">
        <f t="shared" si="8"/>
        <v>2015 September</v>
      </c>
      <c r="E99" s="6">
        <v>123.4</v>
      </c>
      <c r="F99" s="6">
        <v>129</v>
      </c>
      <c r="G99" s="6">
        <v>115.6</v>
      </c>
      <c r="H99" s="6">
        <v>128.30000000000001</v>
      </c>
      <c r="I99" s="6">
        <v>107</v>
      </c>
      <c r="J99" s="6">
        <v>124</v>
      </c>
      <c r="K99" s="6">
        <v>168.5</v>
      </c>
      <c r="L99" s="6">
        <v>165.4</v>
      </c>
      <c r="M99" s="6">
        <v>86.3</v>
      </c>
      <c r="N99" s="6">
        <v>134.4</v>
      </c>
      <c r="O99" s="6">
        <v>119.1</v>
      </c>
      <c r="P99" s="6">
        <v>132.30000000000001</v>
      </c>
      <c r="Q99" s="6">
        <v>131.5</v>
      </c>
      <c r="R99" s="6">
        <v>134.69999999999999</v>
      </c>
      <c r="S99" s="6">
        <v>124</v>
      </c>
      <c r="T99" s="6">
        <v>118.6</v>
      </c>
      <c r="U99" s="6">
        <v>123.2</v>
      </c>
      <c r="V99" s="6">
        <v>121.6</v>
      </c>
      <c r="W99" s="6">
        <v>115.1</v>
      </c>
      <c r="X99" s="6">
        <v>120.4</v>
      </c>
      <c r="Y99" s="6">
        <v>117.1</v>
      </c>
      <c r="Z99" s="6">
        <v>109.1</v>
      </c>
      <c r="AA99" s="6">
        <v>117.3</v>
      </c>
      <c r="AB99" s="6">
        <v>126.5</v>
      </c>
      <c r="AC99" s="6">
        <v>112.9</v>
      </c>
      <c r="AD99" s="6">
        <v>116.2</v>
      </c>
      <c r="AE99" s="6">
        <v>123.5</v>
      </c>
      <c r="AF99" s="6">
        <f t="shared" si="9"/>
        <v>1664.8</v>
      </c>
      <c r="AG99" s="6">
        <f t="shared" si="10"/>
        <v>365.8</v>
      </c>
      <c r="AH99" s="6">
        <f t="shared" si="11"/>
        <v>368.5</v>
      </c>
      <c r="AI99" s="6">
        <f t="shared" si="12"/>
        <v>230</v>
      </c>
      <c r="AJ99" s="6">
        <f t="shared" si="13"/>
        <v>224.2</v>
      </c>
      <c r="AK99" s="6">
        <f t="shared" si="7"/>
        <v>368.2</v>
      </c>
    </row>
    <row r="100" spans="1:37">
      <c r="A100" s="6" t="s">
        <v>34</v>
      </c>
      <c r="B100" s="6">
        <v>2015</v>
      </c>
      <c r="C100" s="8" t="s">
        <v>42</v>
      </c>
      <c r="D100" s="21" t="str">
        <f t="shared" si="8"/>
        <v>2015 September</v>
      </c>
      <c r="E100" s="6">
        <v>124.6</v>
      </c>
      <c r="F100" s="6">
        <v>130.4</v>
      </c>
      <c r="G100" s="6">
        <v>118.7</v>
      </c>
      <c r="H100" s="6">
        <v>128.9</v>
      </c>
      <c r="I100" s="6">
        <v>111.9</v>
      </c>
      <c r="J100" s="6">
        <v>128.4</v>
      </c>
      <c r="K100" s="6">
        <v>162.19999999999999</v>
      </c>
      <c r="L100" s="6">
        <v>150</v>
      </c>
      <c r="M100" s="6">
        <v>90.4</v>
      </c>
      <c r="N100" s="6">
        <v>128.4</v>
      </c>
      <c r="O100" s="6">
        <v>120.7</v>
      </c>
      <c r="P100" s="6">
        <v>132.5</v>
      </c>
      <c r="Q100" s="6">
        <v>131.19999999999999</v>
      </c>
      <c r="R100" s="6">
        <v>132</v>
      </c>
      <c r="S100" s="6">
        <v>127.9</v>
      </c>
      <c r="T100" s="6">
        <v>123.4</v>
      </c>
      <c r="U100" s="6">
        <v>127.2</v>
      </c>
      <c r="V100" s="6">
        <v>121.6</v>
      </c>
      <c r="W100" s="6">
        <v>120.4</v>
      </c>
      <c r="X100" s="6">
        <v>122.6</v>
      </c>
      <c r="Y100" s="6">
        <v>119.8</v>
      </c>
      <c r="Z100" s="6">
        <v>111.3</v>
      </c>
      <c r="AA100" s="6">
        <v>118.3</v>
      </c>
      <c r="AB100" s="6">
        <v>125.7</v>
      </c>
      <c r="AC100" s="6">
        <v>113.4</v>
      </c>
      <c r="AD100" s="6">
        <v>117.5</v>
      </c>
      <c r="AE100" s="6">
        <v>125.4</v>
      </c>
      <c r="AF100" s="6">
        <f t="shared" si="9"/>
        <v>1658.3000000000002</v>
      </c>
      <c r="AG100" s="6">
        <f t="shared" si="10"/>
        <v>378.5</v>
      </c>
      <c r="AH100" s="6">
        <f t="shared" si="11"/>
        <v>369.9</v>
      </c>
      <c r="AI100" s="6">
        <f t="shared" si="12"/>
        <v>233.2</v>
      </c>
      <c r="AJ100" s="6">
        <f t="shared" si="13"/>
        <v>231.7</v>
      </c>
      <c r="AK100" s="6">
        <f t="shared" si="7"/>
        <v>367.8</v>
      </c>
    </row>
    <row r="101" spans="1:37">
      <c r="A101" s="6" t="s">
        <v>30</v>
      </c>
      <c r="B101" s="6">
        <v>2015</v>
      </c>
      <c r="C101" s="8" t="s">
        <v>43</v>
      </c>
      <c r="D101" s="21" t="str">
        <f t="shared" si="8"/>
        <v>2015 October</v>
      </c>
      <c r="E101" s="6">
        <v>125.6</v>
      </c>
      <c r="F101" s="6">
        <v>130.4</v>
      </c>
      <c r="G101" s="6">
        <v>120.8</v>
      </c>
      <c r="H101" s="6">
        <v>129.4</v>
      </c>
      <c r="I101" s="6">
        <v>115.8</v>
      </c>
      <c r="J101" s="6">
        <v>133.19999999999999</v>
      </c>
      <c r="K101" s="6">
        <v>157.69999999999999</v>
      </c>
      <c r="L101" s="6">
        <v>154.19999999999999</v>
      </c>
      <c r="M101" s="6">
        <v>93.7</v>
      </c>
      <c r="N101" s="6">
        <v>126.6</v>
      </c>
      <c r="O101" s="6">
        <v>122.3</v>
      </c>
      <c r="P101" s="6">
        <v>133.1</v>
      </c>
      <c r="Q101" s="6">
        <v>131.80000000000001</v>
      </c>
      <c r="R101" s="6">
        <v>131.5</v>
      </c>
      <c r="S101" s="6">
        <v>131.1</v>
      </c>
      <c r="T101" s="6">
        <v>127.3</v>
      </c>
      <c r="U101" s="6">
        <v>130.6</v>
      </c>
      <c r="V101" s="6">
        <v>122.4</v>
      </c>
      <c r="W101" s="6">
        <v>124.4</v>
      </c>
      <c r="X101" s="6">
        <v>125.1</v>
      </c>
      <c r="Y101" s="6">
        <v>122</v>
      </c>
      <c r="Z101" s="6">
        <v>113.8</v>
      </c>
      <c r="AA101" s="6">
        <v>120.1</v>
      </c>
      <c r="AB101" s="6">
        <v>125.1</v>
      </c>
      <c r="AC101" s="6">
        <v>114.2</v>
      </c>
      <c r="AD101" s="6">
        <v>119.2</v>
      </c>
      <c r="AE101" s="6">
        <v>127.7</v>
      </c>
      <c r="AF101" s="6">
        <f t="shared" si="9"/>
        <v>1674.6</v>
      </c>
      <c r="AG101" s="6">
        <f t="shared" si="10"/>
        <v>389</v>
      </c>
      <c r="AH101" s="6">
        <f t="shared" si="11"/>
        <v>372.6</v>
      </c>
      <c r="AI101" s="6">
        <f t="shared" si="12"/>
        <v>236.2</v>
      </c>
      <c r="AJ101" s="6">
        <f t="shared" si="13"/>
        <v>238.2</v>
      </c>
      <c r="AK101" s="6">
        <f t="shared" si="7"/>
        <v>370.8</v>
      </c>
    </row>
    <row r="102" spans="1:37">
      <c r="A102" s="6" t="s">
        <v>33</v>
      </c>
      <c r="B102" s="6">
        <v>2015</v>
      </c>
      <c r="C102" s="8" t="s">
        <v>43</v>
      </c>
      <c r="D102" s="21" t="str">
        <f t="shared" si="8"/>
        <v>2015 October</v>
      </c>
      <c r="E102" s="6">
        <v>123.6</v>
      </c>
      <c r="F102" s="6">
        <v>128.6</v>
      </c>
      <c r="G102" s="6">
        <v>115.9</v>
      </c>
      <c r="H102" s="6">
        <v>128.5</v>
      </c>
      <c r="I102" s="6">
        <v>109</v>
      </c>
      <c r="J102" s="6">
        <v>124.1</v>
      </c>
      <c r="K102" s="6">
        <v>165.8</v>
      </c>
      <c r="L102" s="6">
        <v>187.2</v>
      </c>
      <c r="M102" s="6">
        <v>89.4</v>
      </c>
      <c r="N102" s="6">
        <v>135.80000000000001</v>
      </c>
      <c r="O102" s="6">
        <v>119.4</v>
      </c>
      <c r="P102" s="6">
        <v>132.9</v>
      </c>
      <c r="Q102" s="6">
        <v>132.6</v>
      </c>
      <c r="R102" s="6">
        <v>135.30000000000001</v>
      </c>
      <c r="S102" s="6">
        <v>124.4</v>
      </c>
      <c r="T102" s="6">
        <v>118.8</v>
      </c>
      <c r="U102" s="6">
        <v>123.6</v>
      </c>
      <c r="V102" s="6">
        <v>122.4</v>
      </c>
      <c r="W102" s="6">
        <v>114.9</v>
      </c>
      <c r="X102" s="6">
        <v>120.7</v>
      </c>
      <c r="Y102" s="6">
        <v>117.7</v>
      </c>
      <c r="Z102" s="6">
        <v>109.3</v>
      </c>
      <c r="AA102" s="6">
        <v>117.7</v>
      </c>
      <c r="AB102" s="6">
        <v>126.5</v>
      </c>
      <c r="AC102" s="6">
        <v>113.5</v>
      </c>
      <c r="AD102" s="6">
        <v>116.5</v>
      </c>
      <c r="AE102" s="6">
        <v>124.2</v>
      </c>
      <c r="AF102" s="6">
        <f t="shared" si="9"/>
        <v>1692.8000000000002</v>
      </c>
      <c r="AG102" s="6">
        <f t="shared" si="10"/>
        <v>366.79999999999995</v>
      </c>
      <c r="AH102" s="6">
        <f t="shared" si="11"/>
        <v>369.6</v>
      </c>
      <c r="AI102" s="6">
        <f t="shared" si="12"/>
        <v>231.2</v>
      </c>
      <c r="AJ102" s="6">
        <f t="shared" si="13"/>
        <v>224.2</v>
      </c>
      <c r="AK102" s="6">
        <f t="shared" si="7"/>
        <v>369.5</v>
      </c>
    </row>
    <row r="103" spans="1:37">
      <c r="A103" s="6" t="s">
        <v>34</v>
      </c>
      <c r="B103" s="6">
        <v>2015</v>
      </c>
      <c r="C103" s="8" t="s">
        <v>43</v>
      </c>
      <c r="D103" s="21" t="str">
        <f t="shared" si="8"/>
        <v>2015 October</v>
      </c>
      <c r="E103" s="6">
        <v>125</v>
      </c>
      <c r="F103" s="6">
        <v>129.80000000000001</v>
      </c>
      <c r="G103" s="6">
        <v>118.9</v>
      </c>
      <c r="H103" s="6">
        <v>129.1</v>
      </c>
      <c r="I103" s="6">
        <v>113.3</v>
      </c>
      <c r="J103" s="6">
        <v>129</v>
      </c>
      <c r="K103" s="6">
        <v>160.4</v>
      </c>
      <c r="L103" s="6">
        <v>165.3</v>
      </c>
      <c r="M103" s="6">
        <v>92.3</v>
      </c>
      <c r="N103" s="6">
        <v>129.69999999999999</v>
      </c>
      <c r="O103" s="6">
        <v>121.1</v>
      </c>
      <c r="P103" s="6">
        <v>133</v>
      </c>
      <c r="Q103" s="6">
        <v>132.1</v>
      </c>
      <c r="R103" s="6">
        <v>132.5</v>
      </c>
      <c r="S103" s="6">
        <v>128.5</v>
      </c>
      <c r="T103" s="6">
        <v>123.8</v>
      </c>
      <c r="U103" s="6">
        <v>127.8</v>
      </c>
      <c r="V103" s="6">
        <v>122.4</v>
      </c>
      <c r="W103" s="6">
        <v>120.8</v>
      </c>
      <c r="X103" s="6">
        <v>123</v>
      </c>
      <c r="Y103" s="6">
        <v>120.4</v>
      </c>
      <c r="Z103" s="6">
        <v>111.4</v>
      </c>
      <c r="AA103" s="6">
        <v>118.7</v>
      </c>
      <c r="AB103" s="6">
        <v>125.9</v>
      </c>
      <c r="AC103" s="6">
        <v>113.9</v>
      </c>
      <c r="AD103" s="6">
        <v>117.9</v>
      </c>
      <c r="AE103" s="6">
        <v>126.1</v>
      </c>
      <c r="AF103" s="6">
        <f t="shared" si="9"/>
        <v>1678.9999999999998</v>
      </c>
      <c r="AG103" s="6">
        <f t="shared" si="10"/>
        <v>380.1</v>
      </c>
      <c r="AH103" s="6">
        <f t="shared" si="11"/>
        <v>371.3</v>
      </c>
      <c r="AI103" s="6">
        <f t="shared" si="12"/>
        <v>234.3</v>
      </c>
      <c r="AJ103" s="6">
        <f t="shared" si="13"/>
        <v>232.2</v>
      </c>
      <c r="AK103" s="6">
        <f t="shared" si="7"/>
        <v>369.1</v>
      </c>
    </row>
    <row r="104" spans="1:37">
      <c r="A104" s="6" t="s">
        <v>30</v>
      </c>
      <c r="B104" s="6">
        <v>2015</v>
      </c>
      <c r="C104" s="8" t="s">
        <v>45</v>
      </c>
      <c r="D104" s="21" t="str">
        <f t="shared" si="8"/>
        <v>2015 November</v>
      </c>
      <c r="E104" s="6">
        <v>126.1</v>
      </c>
      <c r="F104" s="6">
        <v>130.6</v>
      </c>
      <c r="G104" s="6">
        <v>121.7</v>
      </c>
      <c r="H104" s="6">
        <v>129.5</v>
      </c>
      <c r="I104" s="6">
        <v>117.8</v>
      </c>
      <c r="J104" s="6">
        <v>132.1</v>
      </c>
      <c r="K104" s="6">
        <v>155.19999999999999</v>
      </c>
      <c r="L104" s="6">
        <v>160.80000000000001</v>
      </c>
      <c r="M104" s="6">
        <v>94.5</v>
      </c>
      <c r="N104" s="6">
        <v>128.30000000000001</v>
      </c>
      <c r="O104" s="6">
        <v>123.1</v>
      </c>
      <c r="P104" s="6">
        <v>134.19999999999999</v>
      </c>
      <c r="Q104" s="6">
        <v>132.4</v>
      </c>
      <c r="R104" s="6">
        <v>132.19999999999999</v>
      </c>
      <c r="S104" s="6">
        <v>132.1</v>
      </c>
      <c r="T104" s="6">
        <v>128.19999999999999</v>
      </c>
      <c r="U104" s="6">
        <v>131.5</v>
      </c>
      <c r="V104" s="6">
        <v>122.9</v>
      </c>
      <c r="W104" s="6">
        <v>125.6</v>
      </c>
      <c r="X104" s="6">
        <v>125.6</v>
      </c>
      <c r="Y104" s="6">
        <v>122.6</v>
      </c>
      <c r="Z104" s="6">
        <v>114</v>
      </c>
      <c r="AA104" s="6">
        <v>120.9</v>
      </c>
      <c r="AB104" s="6">
        <v>125.8</v>
      </c>
      <c r="AC104" s="6">
        <v>114.2</v>
      </c>
      <c r="AD104" s="6">
        <v>119.6</v>
      </c>
      <c r="AE104" s="6">
        <v>128.30000000000001</v>
      </c>
      <c r="AF104" s="6">
        <f t="shared" si="9"/>
        <v>1686.3</v>
      </c>
      <c r="AG104" s="6">
        <f t="shared" si="10"/>
        <v>391.79999999999995</v>
      </c>
      <c r="AH104" s="6">
        <f t="shared" si="11"/>
        <v>374.3</v>
      </c>
      <c r="AI104" s="6">
        <f t="shared" si="12"/>
        <v>236.8</v>
      </c>
      <c r="AJ104" s="6">
        <f t="shared" si="13"/>
        <v>239.6</v>
      </c>
      <c r="AK104" s="6">
        <f t="shared" si="7"/>
        <v>372.7</v>
      </c>
    </row>
    <row r="105" spans="1:37">
      <c r="A105" s="6" t="s">
        <v>33</v>
      </c>
      <c r="B105" s="6">
        <v>2015</v>
      </c>
      <c r="C105" s="8" t="s">
        <v>45</v>
      </c>
      <c r="D105" s="21" t="str">
        <f t="shared" si="8"/>
        <v>2015 November</v>
      </c>
      <c r="E105" s="6">
        <v>124</v>
      </c>
      <c r="F105" s="6">
        <v>129.80000000000001</v>
      </c>
      <c r="G105" s="6">
        <v>121.5</v>
      </c>
      <c r="H105" s="6">
        <v>128.6</v>
      </c>
      <c r="I105" s="6">
        <v>110</v>
      </c>
      <c r="J105" s="6">
        <v>123.7</v>
      </c>
      <c r="K105" s="6">
        <v>164.6</v>
      </c>
      <c r="L105" s="6">
        <v>191.6</v>
      </c>
      <c r="M105" s="6">
        <v>90.8</v>
      </c>
      <c r="N105" s="6">
        <v>137.1</v>
      </c>
      <c r="O105" s="6">
        <v>119.8</v>
      </c>
      <c r="P105" s="6">
        <v>133.69999999999999</v>
      </c>
      <c r="Q105" s="6">
        <v>133.30000000000001</v>
      </c>
      <c r="R105" s="6">
        <v>137.6</v>
      </c>
      <c r="S105" s="6">
        <v>125</v>
      </c>
      <c r="T105" s="6">
        <v>119.3</v>
      </c>
      <c r="U105" s="6">
        <v>124.2</v>
      </c>
      <c r="V105" s="6">
        <v>122.9</v>
      </c>
      <c r="W105" s="6">
        <v>115.1</v>
      </c>
      <c r="X105" s="6">
        <v>121</v>
      </c>
      <c r="Y105" s="6">
        <v>118.1</v>
      </c>
      <c r="Z105" s="6">
        <v>109.3</v>
      </c>
      <c r="AA105" s="6">
        <v>117.9</v>
      </c>
      <c r="AB105" s="6">
        <v>126.6</v>
      </c>
      <c r="AC105" s="6">
        <v>113.3</v>
      </c>
      <c r="AD105" s="6">
        <v>116.6</v>
      </c>
      <c r="AE105" s="6">
        <v>124.6</v>
      </c>
      <c r="AF105" s="6">
        <f t="shared" si="9"/>
        <v>1708.4999999999998</v>
      </c>
      <c r="AG105" s="6">
        <f t="shared" si="10"/>
        <v>368.5</v>
      </c>
      <c r="AH105" s="6">
        <f t="shared" si="11"/>
        <v>370.5</v>
      </c>
      <c r="AI105" s="6">
        <f t="shared" si="12"/>
        <v>231.39999999999998</v>
      </c>
      <c r="AJ105" s="6">
        <f t="shared" si="13"/>
        <v>224.39999999999998</v>
      </c>
      <c r="AK105" s="6">
        <f t="shared" si="7"/>
        <v>372.1</v>
      </c>
    </row>
    <row r="106" spans="1:37">
      <c r="A106" s="6" t="s">
        <v>34</v>
      </c>
      <c r="B106" s="6">
        <v>2015</v>
      </c>
      <c r="C106" s="8" t="s">
        <v>45</v>
      </c>
      <c r="D106" s="21" t="str">
        <f t="shared" si="8"/>
        <v>2015 November</v>
      </c>
      <c r="E106" s="6">
        <v>125.4</v>
      </c>
      <c r="F106" s="6">
        <v>130.30000000000001</v>
      </c>
      <c r="G106" s="6">
        <v>121.6</v>
      </c>
      <c r="H106" s="6">
        <v>129.19999999999999</v>
      </c>
      <c r="I106" s="6">
        <v>114.9</v>
      </c>
      <c r="J106" s="6">
        <v>128.19999999999999</v>
      </c>
      <c r="K106" s="6">
        <v>158.4</v>
      </c>
      <c r="L106" s="6">
        <v>171.2</v>
      </c>
      <c r="M106" s="6">
        <v>93.3</v>
      </c>
      <c r="N106" s="6">
        <v>131.19999999999999</v>
      </c>
      <c r="O106" s="6">
        <v>121.7</v>
      </c>
      <c r="P106" s="6">
        <v>134</v>
      </c>
      <c r="Q106" s="6">
        <v>132.69999999999999</v>
      </c>
      <c r="R106" s="6">
        <v>133.6</v>
      </c>
      <c r="S106" s="6">
        <v>129.30000000000001</v>
      </c>
      <c r="T106" s="6">
        <v>124.5</v>
      </c>
      <c r="U106" s="6">
        <v>128.6</v>
      </c>
      <c r="V106" s="6">
        <v>122.9</v>
      </c>
      <c r="W106" s="6">
        <v>121.6</v>
      </c>
      <c r="X106" s="6">
        <v>123.4</v>
      </c>
      <c r="Y106" s="6">
        <v>120.9</v>
      </c>
      <c r="Z106" s="6">
        <v>111.5</v>
      </c>
      <c r="AA106" s="6">
        <v>119.2</v>
      </c>
      <c r="AB106" s="6">
        <v>126.3</v>
      </c>
      <c r="AC106" s="6">
        <v>113.8</v>
      </c>
      <c r="AD106" s="6">
        <v>118.1</v>
      </c>
      <c r="AE106" s="6">
        <v>126.6</v>
      </c>
      <c r="AF106" s="6">
        <f t="shared" si="9"/>
        <v>1692.1</v>
      </c>
      <c r="AG106" s="6">
        <f t="shared" si="10"/>
        <v>382.4</v>
      </c>
      <c r="AH106" s="6">
        <f t="shared" si="11"/>
        <v>372.6</v>
      </c>
      <c r="AI106" s="6">
        <f t="shared" si="12"/>
        <v>234.7</v>
      </c>
      <c r="AJ106" s="6">
        <f t="shared" si="13"/>
        <v>233.1</v>
      </c>
      <c r="AK106" s="6">
        <f t="shared" si="7"/>
        <v>370.9</v>
      </c>
    </row>
    <row r="107" spans="1:37">
      <c r="A107" s="6" t="s">
        <v>30</v>
      </c>
      <c r="B107" s="6">
        <v>2015</v>
      </c>
      <c r="C107" s="8" t="s">
        <v>46</v>
      </c>
      <c r="D107" s="21" t="str">
        <f t="shared" si="8"/>
        <v>2015 December</v>
      </c>
      <c r="E107" s="6">
        <v>126.3</v>
      </c>
      <c r="F107" s="6">
        <v>131.30000000000001</v>
      </c>
      <c r="G107" s="6">
        <v>123.3</v>
      </c>
      <c r="H107" s="6">
        <v>129.80000000000001</v>
      </c>
      <c r="I107" s="6">
        <v>118.3</v>
      </c>
      <c r="J107" s="6">
        <v>131.6</v>
      </c>
      <c r="K107" s="6">
        <v>145.5</v>
      </c>
      <c r="L107" s="6">
        <v>162.1</v>
      </c>
      <c r="M107" s="6">
        <v>95.4</v>
      </c>
      <c r="N107" s="6">
        <v>128.9</v>
      </c>
      <c r="O107" s="6">
        <v>123.3</v>
      </c>
      <c r="P107" s="6">
        <v>135.1</v>
      </c>
      <c r="Q107" s="6">
        <v>131.4</v>
      </c>
      <c r="R107" s="6">
        <v>133.1</v>
      </c>
      <c r="S107" s="6">
        <v>132.5</v>
      </c>
      <c r="T107" s="6">
        <v>128.5</v>
      </c>
      <c r="U107" s="6">
        <v>131.9</v>
      </c>
      <c r="V107" s="6">
        <v>122.4</v>
      </c>
      <c r="W107" s="6">
        <v>125.7</v>
      </c>
      <c r="X107" s="6">
        <v>126</v>
      </c>
      <c r="Y107" s="6">
        <v>123.1</v>
      </c>
      <c r="Z107" s="6">
        <v>114</v>
      </c>
      <c r="AA107" s="6">
        <v>121.6</v>
      </c>
      <c r="AB107" s="6">
        <v>125.6</v>
      </c>
      <c r="AC107" s="6">
        <v>114.1</v>
      </c>
      <c r="AD107" s="6">
        <v>119.8</v>
      </c>
      <c r="AE107" s="6">
        <v>127.9</v>
      </c>
      <c r="AF107" s="6">
        <f t="shared" si="9"/>
        <v>1682.3000000000002</v>
      </c>
      <c r="AG107" s="6">
        <f t="shared" si="10"/>
        <v>392.9</v>
      </c>
      <c r="AH107" s="6">
        <f t="shared" si="11"/>
        <v>374</v>
      </c>
      <c r="AI107" s="6">
        <f t="shared" si="12"/>
        <v>237.2</v>
      </c>
      <c r="AJ107" s="6">
        <f t="shared" si="13"/>
        <v>239.7</v>
      </c>
      <c r="AK107" s="6">
        <f t="shared" si="7"/>
        <v>374.5</v>
      </c>
    </row>
    <row r="108" spans="1:37">
      <c r="A108" s="6" t="s">
        <v>33</v>
      </c>
      <c r="B108" s="6">
        <v>2015</v>
      </c>
      <c r="C108" s="8" t="s">
        <v>46</v>
      </c>
      <c r="D108" s="21" t="str">
        <f t="shared" si="8"/>
        <v>2015 December</v>
      </c>
      <c r="E108" s="6">
        <v>124.3</v>
      </c>
      <c r="F108" s="6">
        <v>131.69999999999999</v>
      </c>
      <c r="G108" s="6">
        <v>127.1</v>
      </c>
      <c r="H108" s="6">
        <v>128.6</v>
      </c>
      <c r="I108" s="6">
        <v>110</v>
      </c>
      <c r="J108" s="6">
        <v>120.8</v>
      </c>
      <c r="K108" s="6">
        <v>149</v>
      </c>
      <c r="L108" s="6">
        <v>190.1</v>
      </c>
      <c r="M108" s="6">
        <v>92.7</v>
      </c>
      <c r="N108" s="6">
        <v>138.6</v>
      </c>
      <c r="O108" s="6">
        <v>120.2</v>
      </c>
      <c r="P108" s="6">
        <v>134.19999999999999</v>
      </c>
      <c r="Q108" s="6">
        <v>131.5</v>
      </c>
      <c r="R108" s="6">
        <v>138.19999999999999</v>
      </c>
      <c r="S108" s="6">
        <v>125.4</v>
      </c>
      <c r="T108" s="6">
        <v>119.5</v>
      </c>
      <c r="U108" s="6">
        <v>124.5</v>
      </c>
      <c r="V108" s="6">
        <v>122.4</v>
      </c>
      <c r="W108" s="6">
        <v>116</v>
      </c>
      <c r="X108" s="6">
        <v>121</v>
      </c>
      <c r="Y108" s="6">
        <v>118.6</v>
      </c>
      <c r="Z108" s="6">
        <v>109.3</v>
      </c>
      <c r="AA108" s="6">
        <v>118.1</v>
      </c>
      <c r="AB108" s="6">
        <v>126.6</v>
      </c>
      <c r="AC108" s="6">
        <v>113.2</v>
      </c>
      <c r="AD108" s="6">
        <v>116.7</v>
      </c>
      <c r="AE108" s="6">
        <v>124</v>
      </c>
      <c r="AF108" s="6">
        <f t="shared" si="9"/>
        <v>1698.8</v>
      </c>
      <c r="AG108" s="6">
        <f t="shared" si="10"/>
        <v>369.4</v>
      </c>
      <c r="AH108" s="6">
        <f t="shared" si="11"/>
        <v>370</v>
      </c>
      <c r="AI108" s="6">
        <f t="shared" si="12"/>
        <v>231.8</v>
      </c>
      <c r="AJ108" s="6">
        <f t="shared" si="13"/>
        <v>225.3</v>
      </c>
      <c r="AK108" s="6">
        <f t="shared" si="7"/>
        <v>372.99999999999994</v>
      </c>
    </row>
    <row r="109" spans="1:37">
      <c r="A109" s="6" t="s">
        <v>34</v>
      </c>
      <c r="B109" s="6">
        <v>2015</v>
      </c>
      <c r="C109" s="8" t="s">
        <v>46</v>
      </c>
      <c r="D109" s="21" t="str">
        <f t="shared" si="8"/>
        <v>2015 December</v>
      </c>
      <c r="E109" s="6">
        <v>125.7</v>
      </c>
      <c r="F109" s="6">
        <v>131.4</v>
      </c>
      <c r="G109" s="6">
        <v>124.8</v>
      </c>
      <c r="H109" s="6">
        <v>129.4</v>
      </c>
      <c r="I109" s="6">
        <v>115.3</v>
      </c>
      <c r="J109" s="6">
        <v>126.6</v>
      </c>
      <c r="K109" s="6">
        <v>146.69999999999999</v>
      </c>
      <c r="L109" s="6">
        <v>171.5</v>
      </c>
      <c r="M109" s="6">
        <v>94.5</v>
      </c>
      <c r="N109" s="6">
        <v>132.1</v>
      </c>
      <c r="O109" s="6">
        <v>122</v>
      </c>
      <c r="P109" s="6">
        <v>134.69999999999999</v>
      </c>
      <c r="Q109" s="6">
        <v>131.4</v>
      </c>
      <c r="R109" s="6">
        <v>134.5</v>
      </c>
      <c r="S109" s="6">
        <v>129.69999999999999</v>
      </c>
      <c r="T109" s="6">
        <v>124.8</v>
      </c>
      <c r="U109" s="6">
        <v>129</v>
      </c>
      <c r="V109" s="6">
        <v>122.4</v>
      </c>
      <c r="W109" s="6">
        <v>122</v>
      </c>
      <c r="X109" s="6">
        <v>123.6</v>
      </c>
      <c r="Y109" s="6">
        <v>121.4</v>
      </c>
      <c r="Z109" s="6">
        <v>111.5</v>
      </c>
      <c r="AA109" s="6">
        <v>119.6</v>
      </c>
      <c r="AB109" s="6">
        <v>126.2</v>
      </c>
      <c r="AC109" s="6">
        <v>113.7</v>
      </c>
      <c r="AD109" s="6">
        <v>118.3</v>
      </c>
      <c r="AE109" s="6">
        <v>126.1</v>
      </c>
      <c r="AF109" s="6">
        <f t="shared" si="9"/>
        <v>1686.1000000000001</v>
      </c>
      <c r="AG109" s="6">
        <f t="shared" si="10"/>
        <v>383.5</v>
      </c>
      <c r="AH109" s="6">
        <f t="shared" si="11"/>
        <v>372.2</v>
      </c>
      <c r="AI109" s="6">
        <f t="shared" si="12"/>
        <v>235.10000000000002</v>
      </c>
      <c r="AJ109" s="6">
        <f t="shared" si="13"/>
        <v>233.5</v>
      </c>
      <c r="AK109" s="6">
        <f t="shared" si="7"/>
        <v>372.4</v>
      </c>
    </row>
    <row r="110" spans="1:37">
      <c r="A110" s="6" t="s">
        <v>30</v>
      </c>
      <c r="B110" s="6">
        <v>2016</v>
      </c>
      <c r="C110" s="8" t="s">
        <v>31</v>
      </c>
      <c r="D110" s="21" t="str">
        <f t="shared" si="8"/>
        <v>2016 January</v>
      </c>
      <c r="E110" s="6">
        <v>126.8</v>
      </c>
      <c r="F110" s="6">
        <v>133.19999999999999</v>
      </c>
      <c r="G110" s="6">
        <v>126.5</v>
      </c>
      <c r="H110" s="6">
        <v>130.30000000000001</v>
      </c>
      <c r="I110" s="6">
        <v>118.9</v>
      </c>
      <c r="J110" s="6">
        <v>131.6</v>
      </c>
      <c r="K110" s="6">
        <v>140.1</v>
      </c>
      <c r="L110" s="6">
        <v>163.80000000000001</v>
      </c>
      <c r="M110" s="6">
        <v>97.7</v>
      </c>
      <c r="N110" s="6">
        <v>129.6</v>
      </c>
      <c r="O110" s="6">
        <v>124.3</v>
      </c>
      <c r="P110" s="6">
        <v>135.9</v>
      </c>
      <c r="Q110" s="6">
        <v>131.4</v>
      </c>
      <c r="R110" s="6">
        <v>133.6</v>
      </c>
      <c r="S110" s="6">
        <v>133.19999999999999</v>
      </c>
      <c r="T110" s="6">
        <v>128.9</v>
      </c>
      <c r="U110" s="6">
        <v>132.6</v>
      </c>
      <c r="V110" s="6">
        <v>123.4</v>
      </c>
      <c r="W110" s="6">
        <v>126.2</v>
      </c>
      <c r="X110" s="6">
        <v>126.6</v>
      </c>
      <c r="Y110" s="6">
        <v>123.7</v>
      </c>
      <c r="Z110" s="6">
        <v>113.6</v>
      </c>
      <c r="AA110" s="6">
        <v>121.4</v>
      </c>
      <c r="AB110" s="6">
        <v>126.2</v>
      </c>
      <c r="AC110" s="6">
        <v>114.9</v>
      </c>
      <c r="AD110" s="6">
        <v>120.1</v>
      </c>
      <c r="AE110" s="6">
        <v>128.1</v>
      </c>
      <c r="AF110" s="6">
        <f t="shared" si="9"/>
        <v>1690.1000000000001</v>
      </c>
      <c r="AG110" s="6">
        <f t="shared" si="10"/>
        <v>394.70000000000005</v>
      </c>
      <c r="AH110" s="6">
        <f t="shared" si="11"/>
        <v>376.2</v>
      </c>
      <c r="AI110" s="6">
        <f t="shared" si="12"/>
        <v>238.60000000000002</v>
      </c>
      <c r="AJ110" s="6">
        <f t="shared" si="13"/>
        <v>239.8</v>
      </c>
      <c r="AK110" s="6">
        <f t="shared" si="7"/>
        <v>375.1</v>
      </c>
    </row>
    <row r="111" spans="1:37">
      <c r="A111" s="6" t="s">
        <v>33</v>
      </c>
      <c r="B111" s="6">
        <v>2016</v>
      </c>
      <c r="C111" s="8" t="s">
        <v>31</v>
      </c>
      <c r="D111" s="21" t="str">
        <f t="shared" si="8"/>
        <v>2016 January</v>
      </c>
      <c r="E111" s="6">
        <v>124.7</v>
      </c>
      <c r="F111" s="6">
        <v>135.9</v>
      </c>
      <c r="G111" s="6">
        <v>132</v>
      </c>
      <c r="H111" s="6">
        <v>129.19999999999999</v>
      </c>
      <c r="I111" s="6">
        <v>109.7</v>
      </c>
      <c r="J111" s="6">
        <v>119</v>
      </c>
      <c r="K111" s="6">
        <v>144.1</v>
      </c>
      <c r="L111" s="6">
        <v>184.2</v>
      </c>
      <c r="M111" s="6">
        <v>96.7</v>
      </c>
      <c r="N111" s="6">
        <v>139.5</v>
      </c>
      <c r="O111" s="6">
        <v>120.5</v>
      </c>
      <c r="P111" s="6">
        <v>134.69999999999999</v>
      </c>
      <c r="Q111" s="6">
        <v>131.19999999999999</v>
      </c>
      <c r="R111" s="6">
        <v>139.5</v>
      </c>
      <c r="S111" s="6">
        <v>125.8</v>
      </c>
      <c r="T111" s="6">
        <v>119.8</v>
      </c>
      <c r="U111" s="6">
        <v>124.9</v>
      </c>
      <c r="V111" s="6">
        <v>123.4</v>
      </c>
      <c r="W111" s="6">
        <v>116.9</v>
      </c>
      <c r="X111" s="6">
        <v>121.6</v>
      </c>
      <c r="Y111" s="6">
        <v>119.1</v>
      </c>
      <c r="Z111" s="6">
        <v>108.9</v>
      </c>
      <c r="AA111" s="6">
        <v>118.5</v>
      </c>
      <c r="AB111" s="6">
        <v>126.4</v>
      </c>
      <c r="AC111" s="6">
        <v>114</v>
      </c>
      <c r="AD111" s="6">
        <v>116.8</v>
      </c>
      <c r="AE111" s="6">
        <v>124.2</v>
      </c>
      <c r="AF111" s="6">
        <f t="shared" si="9"/>
        <v>1701.4</v>
      </c>
      <c r="AG111" s="6">
        <f t="shared" si="10"/>
        <v>370.5</v>
      </c>
      <c r="AH111" s="6">
        <f t="shared" si="11"/>
        <v>371.4</v>
      </c>
      <c r="AI111" s="6">
        <f t="shared" si="12"/>
        <v>233.1</v>
      </c>
      <c r="AJ111" s="6">
        <f t="shared" si="13"/>
        <v>225.8</v>
      </c>
      <c r="AK111" s="6">
        <f t="shared" si="7"/>
        <v>374.8</v>
      </c>
    </row>
    <row r="112" spans="1:37">
      <c r="A112" s="6" t="s">
        <v>34</v>
      </c>
      <c r="B112" s="6">
        <v>2016</v>
      </c>
      <c r="C112" s="8" t="s">
        <v>31</v>
      </c>
      <c r="D112" s="21" t="str">
        <f t="shared" si="8"/>
        <v>2016 January</v>
      </c>
      <c r="E112" s="6">
        <v>126.1</v>
      </c>
      <c r="F112" s="6">
        <v>134.1</v>
      </c>
      <c r="G112" s="6">
        <v>128.6</v>
      </c>
      <c r="H112" s="6">
        <v>129.9</v>
      </c>
      <c r="I112" s="6">
        <v>115.5</v>
      </c>
      <c r="J112" s="6">
        <v>125.7</v>
      </c>
      <c r="K112" s="6">
        <v>141.5</v>
      </c>
      <c r="L112" s="6">
        <v>170.7</v>
      </c>
      <c r="M112" s="6">
        <v>97.4</v>
      </c>
      <c r="N112" s="6">
        <v>132.9</v>
      </c>
      <c r="O112" s="6">
        <v>122.7</v>
      </c>
      <c r="P112" s="6">
        <v>135.30000000000001</v>
      </c>
      <c r="Q112" s="6">
        <v>131.30000000000001</v>
      </c>
      <c r="R112" s="6">
        <v>135.19999999999999</v>
      </c>
      <c r="S112" s="6">
        <v>130.30000000000001</v>
      </c>
      <c r="T112" s="6">
        <v>125.1</v>
      </c>
      <c r="U112" s="6">
        <v>129.5</v>
      </c>
      <c r="V112" s="6">
        <v>123.4</v>
      </c>
      <c r="W112" s="6">
        <v>122.7</v>
      </c>
      <c r="X112" s="6">
        <v>124.2</v>
      </c>
      <c r="Y112" s="6">
        <v>122</v>
      </c>
      <c r="Z112" s="6">
        <v>111.1</v>
      </c>
      <c r="AA112" s="6">
        <v>119.8</v>
      </c>
      <c r="AB112" s="6">
        <v>126.3</v>
      </c>
      <c r="AC112" s="6">
        <v>114.5</v>
      </c>
      <c r="AD112" s="6">
        <v>118.5</v>
      </c>
      <c r="AE112" s="6">
        <v>126.3</v>
      </c>
      <c r="AF112" s="6">
        <f t="shared" si="9"/>
        <v>1691.7</v>
      </c>
      <c r="AG112" s="6">
        <f t="shared" si="10"/>
        <v>384.9</v>
      </c>
      <c r="AH112" s="6">
        <f t="shared" si="11"/>
        <v>373.90000000000003</v>
      </c>
      <c r="AI112" s="6">
        <f t="shared" si="12"/>
        <v>236.5</v>
      </c>
      <c r="AJ112" s="6">
        <f t="shared" si="13"/>
        <v>233.8</v>
      </c>
      <c r="AK112" s="6">
        <f t="shared" si="7"/>
        <v>373.5</v>
      </c>
    </row>
    <row r="113" spans="1:37">
      <c r="A113" s="6" t="s">
        <v>30</v>
      </c>
      <c r="B113" s="6">
        <v>2016</v>
      </c>
      <c r="C113" s="8" t="s">
        <v>35</v>
      </c>
      <c r="D113" s="21" t="str">
        <f t="shared" si="8"/>
        <v>2016 February</v>
      </c>
      <c r="E113" s="6">
        <v>127.1</v>
      </c>
      <c r="F113" s="6">
        <v>133.69999999999999</v>
      </c>
      <c r="G113" s="6">
        <v>127.7</v>
      </c>
      <c r="H113" s="6">
        <v>130.69999999999999</v>
      </c>
      <c r="I113" s="6">
        <v>118.5</v>
      </c>
      <c r="J113" s="6">
        <v>130.4</v>
      </c>
      <c r="K113" s="6">
        <v>130.9</v>
      </c>
      <c r="L113" s="6">
        <v>162.80000000000001</v>
      </c>
      <c r="M113" s="6">
        <v>98.7</v>
      </c>
      <c r="N113" s="6">
        <v>130.6</v>
      </c>
      <c r="O113" s="6">
        <v>124.8</v>
      </c>
      <c r="P113" s="6">
        <v>136.4</v>
      </c>
      <c r="Q113" s="6">
        <v>130.30000000000001</v>
      </c>
      <c r="R113" s="6">
        <v>134.4</v>
      </c>
      <c r="S113" s="6">
        <v>133.9</v>
      </c>
      <c r="T113" s="6">
        <v>129.80000000000001</v>
      </c>
      <c r="U113" s="6">
        <v>133.4</v>
      </c>
      <c r="V113" s="6">
        <v>124.4</v>
      </c>
      <c r="W113" s="6">
        <v>127.5</v>
      </c>
      <c r="X113" s="6">
        <v>127.1</v>
      </c>
      <c r="Y113" s="6">
        <v>124.3</v>
      </c>
      <c r="Z113" s="6">
        <v>113.9</v>
      </c>
      <c r="AA113" s="6">
        <v>122.3</v>
      </c>
      <c r="AB113" s="6">
        <v>127.1</v>
      </c>
      <c r="AC113" s="6">
        <v>116.8</v>
      </c>
      <c r="AD113" s="6">
        <v>120.9</v>
      </c>
      <c r="AE113" s="6">
        <v>127.9</v>
      </c>
      <c r="AF113" s="6">
        <f t="shared" si="9"/>
        <v>1682.6</v>
      </c>
      <c r="AG113" s="6">
        <f t="shared" si="10"/>
        <v>397.1</v>
      </c>
      <c r="AH113" s="6">
        <f t="shared" si="11"/>
        <v>378.6</v>
      </c>
      <c r="AI113" s="6">
        <f t="shared" si="12"/>
        <v>241.1</v>
      </c>
      <c r="AJ113" s="6">
        <f t="shared" si="13"/>
        <v>241.4</v>
      </c>
      <c r="AK113" s="6">
        <f t="shared" si="7"/>
        <v>377.6</v>
      </c>
    </row>
    <row r="114" spans="1:37">
      <c r="A114" s="6" t="s">
        <v>33</v>
      </c>
      <c r="B114" s="6">
        <v>2016</v>
      </c>
      <c r="C114" s="8" t="s">
        <v>35</v>
      </c>
      <c r="D114" s="21" t="str">
        <f t="shared" si="8"/>
        <v>2016 February</v>
      </c>
      <c r="E114" s="6">
        <v>124.8</v>
      </c>
      <c r="F114" s="6">
        <v>135.1</v>
      </c>
      <c r="G114" s="6">
        <v>130.30000000000001</v>
      </c>
      <c r="H114" s="6">
        <v>129.6</v>
      </c>
      <c r="I114" s="6">
        <v>108.4</v>
      </c>
      <c r="J114" s="6">
        <v>118.6</v>
      </c>
      <c r="K114" s="6">
        <v>129.19999999999999</v>
      </c>
      <c r="L114" s="6">
        <v>176.4</v>
      </c>
      <c r="M114" s="6">
        <v>99.1</v>
      </c>
      <c r="N114" s="6">
        <v>139.69999999999999</v>
      </c>
      <c r="O114" s="6">
        <v>120.6</v>
      </c>
      <c r="P114" s="6">
        <v>135.19999999999999</v>
      </c>
      <c r="Q114" s="6">
        <v>129.1</v>
      </c>
      <c r="R114" s="6">
        <v>140</v>
      </c>
      <c r="S114" s="6">
        <v>126.2</v>
      </c>
      <c r="T114" s="6">
        <v>120.1</v>
      </c>
      <c r="U114" s="6">
        <v>125.3</v>
      </c>
      <c r="V114" s="6">
        <v>124.4</v>
      </c>
      <c r="W114" s="6">
        <v>116</v>
      </c>
      <c r="X114" s="6">
        <v>121.8</v>
      </c>
      <c r="Y114" s="6">
        <v>119.5</v>
      </c>
      <c r="Z114" s="6">
        <v>109.1</v>
      </c>
      <c r="AA114" s="6">
        <v>118.8</v>
      </c>
      <c r="AB114" s="6">
        <v>126.3</v>
      </c>
      <c r="AC114" s="6">
        <v>116.2</v>
      </c>
      <c r="AD114" s="6">
        <v>117.2</v>
      </c>
      <c r="AE114" s="6">
        <v>123.8</v>
      </c>
      <c r="AF114" s="6">
        <f t="shared" si="9"/>
        <v>1676.1</v>
      </c>
      <c r="AG114" s="6">
        <f t="shared" si="10"/>
        <v>371.6</v>
      </c>
      <c r="AH114" s="6">
        <f t="shared" si="11"/>
        <v>372.5</v>
      </c>
      <c r="AI114" s="6">
        <f t="shared" si="12"/>
        <v>235.7</v>
      </c>
      <c r="AJ114" s="6">
        <f t="shared" si="13"/>
        <v>225.1</v>
      </c>
      <c r="AK114" s="6">
        <f t="shared" si="7"/>
        <v>376</v>
      </c>
    </row>
    <row r="115" spans="1:37">
      <c r="A115" s="6" t="s">
        <v>34</v>
      </c>
      <c r="B115" s="6">
        <v>2016</v>
      </c>
      <c r="C115" s="8" t="s">
        <v>35</v>
      </c>
      <c r="D115" s="21" t="str">
        <f t="shared" si="8"/>
        <v>2016 February</v>
      </c>
      <c r="E115" s="6">
        <v>126.4</v>
      </c>
      <c r="F115" s="6">
        <v>134.19999999999999</v>
      </c>
      <c r="G115" s="6">
        <v>128.69999999999999</v>
      </c>
      <c r="H115" s="6">
        <v>130.30000000000001</v>
      </c>
      <c r="I115" s="6">
        <v>114.8</v>
      </c>
      <c r="J115" s="6">
        <v>124.9</v>
      </c>
      <c r="K115" s="6">
        <v>130.30000000000001</v>
      </c>
      <c r="L115" s="6">
        <v>167.4</v>
      </c>
      <c r="M115" s="6">
        <v>98.8</v>
      </c>
      <c r="N115" s="6">
        <v>133.6</v>
      </c>
      <c r="O115" s="6">
        <v>123</v>
      </c>
      <c r="P115" s="6">
        <v>135.80000000000001</v>
      </c>
      <c r="Q115" s="6">
        <v>129.9</v>
      </c>
      <c r="R115" s="6">
        <v>135.9</v>
      </c>
      <c r="S115" s="6">
        <v>130.9</v>
      </c>
      <c r="T115" s="6">
        <v>125.8</v>
      </c>
      <c r="U115" s="6">
        <v>130.19999999999999</v>
      </c>
      <c r="V115" s="6">
        <v>124.4</v>
      </c>
      <c r="W115" s="6">
        <v>123.1</v>
      </c>
      <c r="X115" s="6">
        <v>124.6</v>
      </c>
      <c r="Y115" s="6">
        <v>122.5</v>
      </c>
      <c r="Z115" s="6">
        <v>111.4</v>
      </c>
      <c r="AA115" s="6">
        <v>120.3</v>
      </c>
      <c r="AB115" s="6">
        <v>126.6</v>
      </c>
      <c r="AC115" s="6">
        <v>116.6</v>
      </c>
      <c r="AD115" s="6">
        <v>119.1</v>
      </c>
      <c r="AE115" s="6">
        <v>126</v>
      </c>
      <c r="AF115" s="6">
        <f t="shared" si="9"/>
        <v>1678.1</v>
      </c>
      <c r="AG115" s="6">
        <f t="shared" si="10"/>
        <v>386.9</v>
      </c>
      <c r="AH115" s="6">
        <f t="shared" si="11"/>
        <v>375.6</v>
      </c>
      <c r="AI115" s="6">
        <f t="shared" si="12"/>
        <v>239.1</v>
      </c>
      <c r="AJ115" s="6">
        <f t="shared" si="13"/>
        <v>234.5</v>
      </c>
      <c r="AK115" s="6">
        <f t="shared" si="7"/>
        <v>375.29999999999995</v>
      </c>
    </row>
    <row r="116" spans="1:37">
      <c r="A116" s="6" t="s">
        <v>30</v>
      </c>
      <c r="B116" s="6">
        <v>2016</v>
      </c>
      <c r="C116" s="8" t="s">
        <v>36</v>
      </c>
      <c r="D116" s="21" t="str">
        <f t="shared" si="8"/>
        <v>2016 March</v>
      </c>
      <c r="E116" s="6">
        <v>127.3</v>
      </c>
      <c r="F116" s="6">
        <v>134.4</v>
      </c>
      <c r="G116" s="6">
        <v>125.1</v>
      </c>
      <c r="H116" s="6">
        <v>130.5</v>
      </c>
      <c r="I116" s="6">
        <v>118.3</v>
      </c>
      <c r="J116" s="6">
        <v>131.69999999999999</v>
      </c>
      <c r="K116" s="6">
        <v>130.69999999999999</v>
      </c>
      <c r="L116" s="6">
        <v>161.19999999999999</v>
      </c>
      <c r="M116" s="6">
        <v>100.4</v>
      </c>
      <c r="N116" s="6">
        <v>130.80000000000001</v>
      </c>
      <c r="O116" s="6">
        <v>124.9</v>
      </c>
      <c r="P116" s="6">
        <v>137</v>
      </c>
      <c r="Q116" s="6">
        <v>130.4</v>
      </c>
      <c r="R116" s="6">
        <v>135</v>
      </c>
      <c r="S116" s="6">
        <v>134.4</v>
      </c>
      <c r="T116" s="6">
        <v>130.19999999999999</v>
      </c>
      <c r="U116" s="6">
        <v>133.80000000000001</v>
      </c>
      <c r="V116" s="6">
        <v>124.9</v>
      </c>
      <c r="W116" s="6">
        <v>127</v>
      </c>
      <c r="X116" s="6">
        <v>127.7</v>
      </c>
      <c r="Y116" s="6">
        <v>124.8</v>
      </c>
      <c r="Z116" s="6">
        <v>113.6</v>
      </c>
      <c r="AA116" s="6">
        <v>122.5</v>
      </c>
      <c r="AB116" s="6">
        <v>127.5</v>
      </c>
      <c r="AC116" s="6">
        <v>117.4</v>
      </c>
      <c r="AD116" s="6">
        <v>121.1</v>
      </c>
      <c r="AE116" s="6">
        <v>128</v>
      </c>
      <c r="AF116" s="6">
        <f t="shared" si="9"/>
        <v>1682.7000000000003</v>
      </c>
      <c r="AG116" s="6">
        <f t="shared" si="10"/>
        <v>398.40000000000003</v>
      </c>
      <c r="AH116" s="6">
        <f t="shared" si="11"/>
        <v>380.1</v>
      </c>
      <c r="AI116" s="6">
        <f t="shared" si="12"/>
        <v>242.2</v>
      </c>
      <c r="AJ116" s="6">
        <f t="shared" si="13"/>
        <v>240.6</v>
      </c>
      <c r="AK116" s="6">
        <f t="shared" si="7"/>
        <v>378.6</v>
      </c>
    </row>
    <row r="117" spans="1:37">
      <c r="A117" s="6" t="s">
        <v>33</v>
      </c>
      <c r="B117" s="6">
        <v>2016</v>
      </c>
      <c r="C117" s="8" t="s">
        <v>36</v>
      </c>
      <c r="D117" s="21" t="str">
        <f t="shared" si="8"/>
        <v>2016 March</v>
      </c>
      <c r="E117" s="6">
        <v>124.8</v>
      </c>
      <c r="F117" s="6">
        <v>136.30000000000001</v>
      </c>
      <c r="G117" s="6">
        <v>123.7</v>
      </c>
      <c r="H117" s="6">
        <v>129.69999999999999</v>
      </c>
      <c r="I117" s="6">
        <v>107.9</v>
      </c>
      <c r="J117" s="6">
        <v>119.9</v>
      </c>
      <c r="K117" s="6">
        <v>128.1</v>
      </c>
      <c r="L117" s="6">
        <v>170.3</v>
      </c>
      <c r="M117" s="6">
        <v>101.8</v>
      </c>
      <c r="N117" s="6">
        <v>140.1</v>
      </c>
      <c r="O117" s="6">
        <v>120.7</v>
      </c>
      <c r="P117" s="6">
        <v>135.4</v>
      </c>
      <c r="Q117" s="6">
        <v>128.9</v>
      </c>
      <c r="R117" s="6">
        <v>140.6</v>
      </c>
      <c r="S117" s="6">
        <v>126.4</v>
      </c>
      <c r="T117" s="6">
        <v>120.3</v>
      </c>
      <c r="U117" s="6">
        <v>125.5</v>
      </c>
      <c r="V117" s="6">
        <v>124.9</v>
      </c>
      <c r="W117" s="6">
        <v>114.8</v>
      </c>
      <c r="X117" s="6">
        <v>122.3</v>
      </c>
      <c r="Y117" s="6">
        <v>119.7</v>
      </c>
      <c r="Z117" s="6">
        <v>108.5</v>
      </c>
      <c r="AA117" s="6">
        <v>119.1</v>
      </c>
      <c r="AB117" s="6">
        <v>126.4</v>
      </c>
      <c r="AC117" s="6">
        <v>117.1</v>
      </c>
      <c r="AD117" s="6">
        <v>117.3</v>
      </c>
      <c r="AE117" s="6">
        <v>123.8</v>
      </c>
      <c r="AF117" s="6">
        <f t="shared" si="9"/>
        <v>1667.6000000000001</v>
      </c>
      <c r="AG117" s="6">
        <f t="shared" si="10"/>
        <v>372.2</v>
      </c>
      <c r="AH117" s="6">
        <f t="shared" si="11"/>
        <v>373.6</v>
      </c>
      <c r="AI117" s="6">
        <f t="shared" si="12"/>
        <v>236.8</v>
      </c>
      <c r="AJ117" s="6">
        <f t="shared" si="13"/>
        <v>223.3</v>
      </c>
      <c r="AK117" s="6">
        <f t="shared" si="7"/>
        <v>377</v>
      </c>
    </row>
    <row r="118" spans="1:37">
      <c r="A118" s="6" t="s">
        <v>34</v>
      </c>
      <c r="B118" s="6">
        <v>2016</v>
      </c>
      <c r="C118" s="8" t="s">
        <v>36</v>
      </c>
      <c r="D118" s="21" t="str">
        <f t="shared" si="8"/>
        <v>2016 March</v>
      </c>
      <c r="E118" s="6">
        <v>126.5</v>
      </c>
      <c r="F118" s="6">
        <v>135.1</v>
      </c>
      <c r="G118" s="6">
        <v>124.6</v>
      </c>
      <c r="H118" s="6">
        <v>130.19999999999999</v>
      </c>
      <c r="I118" s="6">
        <v>114.5</v>
      </c>
      <c r="J118" s="6">
        <v>126.2</v>
      </c>
      <c r="K118" s="6">
        <v>129.80000000000001</v>
      </c>
      <c r="L118" s="6">
        <v>164.3</v>
      </c>
      <c r="M118" s="6">
        <v>100.9</v>
      </c>
      <c r="N118" s="6">
        <v>133.9</v>
      </c>
      <c r="O118" s="6">
        <v>123.1</v>
      </c>
      <c r="P118" s="6">
        <v>136.30000000000001</v>
      </c>
      <c r="Q118" s="6">
        <v>129.80000000000001</v>
      </c>
      <c r="R118" s="6">
        <v>136.5</v>
      </c>
      <c r="S118" s="6">
        <v>131.30000000000001</v>
      </c>
      <c r="T118" s="6">
        <v>126.1</v>
      </c>
      <c r="U118" s="6">
        <v>130.5</v>
      </c>
      <c r="V118" s="6">
        <v>124.9</v>
      </c>
      <c r="W118" s="6">
        <v>122.4</v>
      </c>
      <c r="X118" s="6">
        <v>125.1</v>
      </c>
      <c r="Y118" s="6">
        <v>122.9</v>
      </c>
      <c r="Z118" s="6">
        <v>110.9</v>
      </c>
      <c r="AA118" s="6">
        <v>120.6</v>
      </c>
      <c r="AB118" s="6">
        <v>126.9</v>
      </c>
      <c r="AC118" s="6">
        <v>117.3</v>
      </c>
      <c r="AD118" s="6">
        <v>119.3</v>
      </c>
      <c r="AE118" s="6">
        <v>126</v>
      </c>
      <c r="AF118" s="6">
        <f t="shared" si="9"/>
        <v>1675.2</v>
      </c>
      <c r="AG118" s="6">
        <f t="shared" si="10"/>
        <v>387.9</v>
      </c>
      <c r="AH118" s="6">
        <f t="shared" si="11"/>
        <v>376.9</v>
      </c>
      <c r="AI118" s="6">
        <f t="shared" si="12"/>
        <v>240.2</v>
      </c>
      <c r="AJ118" s="6">
        <f t="shared" si="13"/>
        <v>233.3</v>
      </c>
      <c r="AK118" s="6">
        <f t="shared" si="7"/>
        <v>376.40000000000003</v>
      </c>
    </row>
    <row r="119" spans="1:37">
      <c r="A119" s="6" t="s">
        <v>30</v>
      </c>
      <c r="B119" s="6">
        <v>2016</v>
      </c>
      <c r="C119" s="8" t="s">
        <v>37</v>
      </c>
      <c r="D119" s="21" t="str">
        <f t="shared" si="8"/>
        <v>2016 April</v>
      </c>
      <c r="E119" s="6">
        <v>127.4</v>
      </c>
      <c r="F119" s="6">
        <v>135.4</v>
      </c>
      <c r="G119" s="6">
        <v>123.4</v>
      </c>
      <c r="H119" s="6">
        <v>131.30000000000001</v>
      </c>
      <c r="I119" s="6">
        <v>118.2</v>
      </c>
      <c r="J119" s="6">
        <v>138.1</v>
      </c>
      <c r="K119" s="6">
        <v>134.1</v>
      </c>
      <c r="L119" s="6">
        <v>162.69999999999999</v>
      </c>
      <c r="M119" s="6">
        <v>105</v>
      </c>
      <c r="N119" s="6">
        <v>131.4</v>
      </c>
      <c r="O119" s="6">
        <v>125.4</v>
      </c>
      <c r="P119" s="6">
        <v>137.4</v>
      </c>
      <c r="Q119" s="6">
        <v>131.80000000000001</v>
      </c>
      <c r="R119" s="6">
        <v>135.5</v>
      </c>
      <c r="S119" s="6">
        <v>135</v>
      </c>
      <c r="T119" s="6">
        <v>130.6</v>
      </c>
      <c r="U119" s="6">
        <v>134.4</v>
      </c>
      <c r="V119" s="6">
        <v>125.6</v>
      </c>
      <c r="W119" s="6">
        <v>127</v>
      </c>
      <c r="X119" s="6">
        <v>128</v>
      </c>
      <c r="Y119" s="6">
        <v>125.2</v>
      </c>
      <c r="Z119" s="6">
        <v>114.4</v>
      </c>
      <c r="AA119" s="6">
        <v>123.2</v>
      </c>
      <c r="AB119" s="6">
        <v>127.9</v>
      </c>
      <c r="AC119" s="6">
        <v>118.4</v>
      </c>
      <c r="AD119" s="6">
        <v>121.7</v>
      </c>
      <c r="AE119" s="6">
        <v>129</v>
      </c>
      <c r="AF119" s="6">
        <f t="shared" si="9"/>
        <v>1701.6000000000004</v>
      </c>
      <c r="AG119" s="6">
        <f t="shared" si="10"/>
        <v>400</v>
      </c>
      <c r="AH119" s="6">
        <f t="shared" si="11"/>
        <v>381.5</v>
      </c>
      <c r="AI119" s="6">
        <f t="shared" si="12"/>
        <v>243.60000000000002</v>
      </c>
      <c r="AJ119" s="6">
        <f t="shared" si="13"/>
        <v>241.4</v>
      </c>
      <c r="AK119" s="6">
        <f t="shared" si="7"/>
        <v>380.4</v>
      </c>
    </row>
    <row r="120" spans="1:37">
      <c r="A120" s="6" t="s">
        <v>33</v>
      </c>
      <c r="B120" s="6">
        <v>2016</v>
      </c>
      <c r="C120" s="8" t="s">
        <v>37</v>
      </c>
      <c r="D120" s="21" t="str">
        <f t="shared" si="8"/>
        <v>2016 April</v>
      </c>
      <c r="E120" s="6">
        <v>124.9</v>
      </c>
      <c r="F120" s="6">
        <v>139.30000000000001</v>
      </c>
      <c r="G120" s="6">
        <v>119.9</v>
      </c>
      <c r="H120" s="6">
        <v>130.19999999999999</v>
      </c>
      <c r="I120" s="6">
        <v>108.9</v>
      </c>
      <c r="J120" s="6">
        <v>131.1</v>
      </c>
      <c r="K120" s="6">
        <v>136.80000000000001</v>
      </c>
      <c r="L120" s="6">
        <v>176.9</v>
      </c>
      <c r="M120" s="6">
        <v>109.1</v>
      </c>
      <c r="N120" s="6">
        <v>140.4</v>
      </c>
      <c r="O120" s="6">
        <v>121.1</v>
      </c>
      <c r="P120" s="6">
        <v>135.9</v>
      </c>
      <c r="Q120" s="6">
        <v>131.80000000000001</v>
      </c>
      <c r="R120" s="6">
        <v>141.5</v>
      </c>
      <c r="S120" s="6">
        <v>126.8</v>
      </c>
      <c r="T120" s="6">
        <v>120.5</v>
      </c>
      <c r="U120" s="6">
        <v>125.8</v>
      </c>
      <c r="V120" s="6">
        <v>125.6</v>
      </c>
      <c r="W120" s="6">
        <v>114.6</v>
      </c>
      <c r="X120" s="6">
        <v>122.8</v>
      </c>
      <c r="Y120" s="6">
        <v>120</v>
      </c>
      <c r="Z120" s="6">
        <v>110</v>
      </c>
      <c r="AA120" s="6">
        <v>119.5</v>
      </c>
      <c r="AB120" s="6">
        <v>127.6</v>
      </c>
      <c r="AC120" s="6">
        <v>117.6</v>
      </c>
      <c r="AD120" s="6">
        <v>118.2</v>
      </c>
      <c r="AE120" s="6">
        <v>125.3</v>
      </c>
      <c r="AF120" s="6">
        <f t="shared" si="9"/>
        <v>1706.3</v>
      </c>
      <c r="AG120" s="6">
        <f t="shared" si="10"/>
        <v>373.1</v>
      </c>
      <c r="AH120" s="6">
        <f t="shared" si="11"/>
        <v>376</v>
      </c>
      <c r="AI120" s="6">
        <f t="shared" si="12"/>
        <v>237.6</v>
      </c>
      <c r="AJ120" s="6">
        <f t="shared" si="13"/>
        <v>224.6</v>
      </c>
      <c r="AK120" s="6">
        <f t="shared" si="7"/>
        <v>379.2</v>
      </c>
    </row>
    <row r="121" spans="1:37">
      <c r="A121" s="6" t="s">
        <v>34</v>
      </c>
      <c r="B121" s="6">
        <v>2016</v>
      </c>
      <c r="C121" s="8" t="s">
        <v>37</v>
      </c>
      <c r="D121" s="21" t="str">
        <f t="shared" si="8"/>
        <v>2016 April</v>
      </c>
      <c r="E121" s="6">
        <v>126.6</v>
      </c>
      <c r="F121" s="6">
        <v>136.80000000000001</v>
      </c>
      <c r="G121" s="6">
        <v>122</v>
      </c>
      <c r="H121" s="6">
        <v>130.9</v>
      </c>
      <c r="I121" s="6">
        <v>114.8</v>
      </c>
      <c r="J121" s="6">
        <v>134.80000000000001</v>
      </c>
      <c r="K121" s="6">
        <v>135</v>
      </c>
      <c r="L121" s="6">
        <v>167.5</v>
      </c>
      <c r="M121" s="6">
        <v>106.4</v>
      </c>
      <c r="N121" s="6">
        <v>134.4</v>
      </c>
      <c r="O121" s="6">
        <v>123.6</v>
      </c>
      <c r="P121" s="6">
        <v>136.69999999999999</v>
      </c>
      <c r="Q121" s="6">
        <v>131.80000000000001</v>
      </c>
      <c r="R121" s="6">
        <v>137.1</v>
      </c>
      <c r="S121" s="6">
        <v>131.80000000000001</v>
      </c>
      <c r="T121" s="6">
        <v>126.4</v>
      </c>
      <c r="U121" s="6">
        <v>131</v>
      </c>
      <c r="V121" s="6">
        <v>125.6</v>
      </c>
      <c r="W121" s="6">
        <v>122.3</v>
      </c>
      <c r="X121" s="6">
        <v>125.5</v>
      </c>
      <c r="Y121" s="6">
        <v>123.2</v>
      </c>
      <c r="Z121" s="6">
        <v>112.1</v>
      </c>
      <c r="AA121" s="6">
        <v>121.1</v>
      </c>
      <c r="AB121" s="6">
        <v>127.7</v>
      </c>
      <c r="AC121" s="6">
        <v>118.1</v>
      </c>
      <c r="AD121" s="6">
        <v>120</v>
      </c>
      <c r="AE121" s="6">
        <v>127.3</v>
      </c>
      <c r="AF121" s="6">
        <f t="shared" si="9"/>
        <v>1701.3</v>
      </c>
      <c r="AG121" s="6">
        <f t="shared" si="10"/>
        <v>389.20000000000005</v>
      </c>
      <c r="AH121" s="6">
        <f t="shared" si="11"/>
        <v>378.8</v>
      </c>
      <c r="AI121" s="6">
        <f t="shared" si="12"/>
        <v>241.3</v>
      </c>
      <c r="AJ121" s="6">
        <f t="shared" si="13"/>
        <v>234.39999999999998</v>
      </c>
      <c r="AK121" s="6">
        <f t="shared" si="7"/>
        <v>378.2</v>
      </c>
    </row>
    <row r="122" spans="1:37">
      <c r="A122" s="6" t="s">
        <v>30</v>
      </c>
      <c r="B122" s="6">
        <v>2016</v>
      </c>
      <c r="C122" s="8" t="s">
        <v>38</v>
      </c>
      <c r="D122" s="21" t="str">
        <f t="shared" si="8"/>
        <v>2016 May</v>
      </c>
      <c r="E122" s="6">
        <v>127.6</v>
      </c>
      <c r="F122" s="6">
        <v>137.5</v>
      </c>
      <c r="G122" s="6">
        <v>124.4</v>
      </c>
      <c r="H122" s="6">
        <v>132.4</v>
      </c>
      <c r="I122" s="6">
        <v>118.2</v>
      </c>
      <c r="J122" s="6">
        <v>138.1</v>
      </c>
      <c r="K122" s="6">
        <v>141.80000000000001</v>
      </c>
      <c r="L122" s="6">
        <v>166</v>
      </c>
      <c r="M122" s="6">
        <v>107.5</v>
      </c>
      <c r="N122" s="6">
        <v>132.19999999999999</v>
      </c>
      <c r="O122" s="6">
        <v>126.1</v>
      </c>
      <c r="P122" s="6">
        <v>138.30000000000001</v>
      </c>
      <c r="Q122" s="6">
        <v>133.6</v>
      </c>
      <c r="R122" s="6">
        <v>136</v>
      </c>
      <c r="S122" s="6">
        <v>135.4</v>
      </c>
      <c r="T122" s="6">
        <v>131.1</v>
      </c>
      <c r="U122" s="6">
        <v>134.80000000000001</v>
      </c>
      <c r="V122" s="6">
        <v>126</v>
      </c>
      <c r="W122" s="6">
        <v>127.4</v>
      </c>
      <c r="X122" s="6">
        <v>128.5</v>
      </c>
      <c r="Y122" s="6">
        <v>125.8</v>
      </c>
      <c r="Z122" s="6">
        <v>115.1</v>
      </c>
      <c r="AA122" s="6">
        <v>123.6</v>
      </c>
      <c r="AB122" s="6">
        <v>129.1</v>
      </c>
      <c r="AC122" s="6">
        <v>119.7</v>
      </c>
      <c r="AD122" s="6">
        <v>122.5</v>
      </c>
      <c r="AE122" s="6">
        <v>130.30000000000001</v>
      </c>
      <c r="AF122" s="6">
        <f t="shared" si="9"/>
        <v>1723.6999999999998</v>
      </c>
      <c r="AG122" s="6">
        <f t="shared" si="10"/>
        <v>401.3</v>
      </c>
      <c r="AH122" s="6">
        <f t="shared" si="11"/>
        <v>383.6</v>
      </c>
      <c r="AI122" s="6">
        <f t="shared" si="12"/>
        <v>245.5</v>
      </c>
      <c r="AJ122" s="6">
        <f t="shared" si="13"/>
        <v>242.5</v>
      </c>
      <c r="AK122" s="6">
        <f t="shared" si="7"/>
        <v>382.1</v>
      </c>
    </row>
    <row r="123" spans="1:37">
      <c r="A123" s="6" t="s">
        <v>33</v>
      </c>
      <c r="B123" s="6">
        <v>2016</v>
      </c>
      <c r="C123" s="8" t="s">
        <v>38</v>
      </c>
      <c r="D123" s="21" t="str">
        <f t="shared" si="8"/>
        <v>2016 May</v>
      </c>
      <c r="E123" s="6">
        <v>125</v>
      </c>
      <c r="F123" s="6">
        <v>142.1</v>
      </c>
      <c r="G123" s="6">
        <v>127</v>
      </c>
      <c r="H123" s="6">
        <v>130.4</v>
      </c>
      <c r="I123" s="6">
        <v>109.6</v>
      </c>
      <c r="J123" s="6">
        <v>133.5</v>
      </c>
      <c r="K123" s="6">
        <v>151.4</v>
      </c>
      <c r="L123" s="6">
        <v>182.8</v>
      </c>
      <c r="M123" s="6">
        <v>111.1</v>
      </c>
      <c r="N123" s="6">
        <v>141.5</v>
      </c>
      <c r="O123" s="6">
        <v>121.5</v>
      </c>
      <c r="P123" s="6">
        <v>136.30000000000001</v>
      </c>
      <c r="Q123" s="6">
        <v>134.6</v>
      </c>
      <c r="R123" s="6">
        <v>142.19999999999999</v>
      </c>
      <c r="S123" s="6">
        <v>127.2</v>
      </c>
      <c r="T123" s="6">
        <v>120.7</v>
      </c>
      <c r="U123" s="6">
        <v>126.2</v>
      </c>
      <c r="V123" s="6">
        <v>126</v>
      </c>
      <c r="W123" s="6">
        <v>115</v>
      </c>
      <c r="X123" s="6">
        <v>123.2</v>
      </c>
      <c r="Y123" s="6">
        <v>120.3</v>
      </c>
      <c r="Z123" s="6">
        <v>110.7</v>
      </c>
      <c r="AA123" s="6">
        <v>119.8</v>
      </c>
      <c r="AB123" s="6">
        <v>128</v>
      </c>
      <c r="AC123" s="6">
        <v>118.5</v>
      </c>
      <c r="AD123" s="6">
        <v>118.7</v>
      </c>
      <c r="AE123" s="6">
        <v>126.6</v>
      </c>
      <c r="AF123" s="6">
        <f t="shared" si="9"/>
        <v>1746.7999999999997</v>
      </c>
      <c r="AG123" s="6">
        <f t="shared" si="10"/>
        <v>374.1</v>
      </c>
      <c r="AH123" s="6">
        <f t="shared" si="11"/>
        <v>377.2</v>
      </c>
      <c r="AI123" s="6">
        <f t="shared" si="12"/>
        <v>238.8</v>
      </c>
      <c r="AJ123" s="6">
        <f t="shared" si="13"/>
        <v>225.7</v>
      </c>
      <c r="AK123" s="6">
        <f t="shared" si="7"/>
        <v>380.7</v>
      </c>
    </row>
    <row r="124" spans="1:37">
      <c r="A124" s="6" t="s">
        <v>34</v>
      </c>
      <c r="B124" s="6">
        <v>2016</v>
      </c>
      <c r="C124" s="8" t="s">
        <v>38</v>
      </c>
      <c r="D124" s="21" t="str">
        <f t="shared" si="8"/>
        <v>2016 May</v>
      </c>
      <c r="E124" s="6">
        <v>126.8</v>
      </c>
      <c r="F124" s="6">
        <v>139.1</v>
      </c>
      <c r="G124" s="6">
        <v>125.4</v>
      </c>
      <c r="H124" s="6">
        <v>131.69999999999999</v>
      </c>
      <c r="I124" s="6">
        <v>115</v>
      </c>
      <c r="J124" s="6">
        <v>136</v>
      </c>
      <c r="K124" s="6">
        <v>145.1</v>
      </c>
      <c r="L124" s="6">
        <v>171.7</v>
      </c>
      <c r="M124" s="6">
        <v>108.7</v>
      </c>
      <c r="N124" s="6">
        <v>135.30000000000001</v>
      </c>
      <c r="O124" s="6">
        <v>124.2</v>
      </c>
      <c r="P124" s="6">
        <v>137.4</v>
      </c>
      <c r="Q124" s="6">
        <v>134</v>
      </c>
      <c r="R124" s="6">
        <v>137.69999999999999</v>
      </c>
      <c r="S124" s="6">
        <v>132.19999999999999</v>
      </c>
      <c r="T124" s="6">
        <v>126.8</v>
      </c>
      <c r="U124" s="6">
        <v>131.4</v>
      </c>
      <c r="V124" s="6">
        <v>126</v>
      </c>
      <c r="W124" s="6">
        <v>122.7</v>
      </c>
      <c r="X124" s="6">
        <v>126</v>
      </c>
      <c r="Y124" s="6">
        <v>123.7</v>
      </c>
      <c r="Z124" s="6">
        <v>112.8</v>
      </c>
      <c r="AA124" s="6">
        <v>121.5</v>
      </c>
      <c r="AB124" s="6">
        <v>128.5</v>
      </c>
      <c r="AC124" s="6">
        <v>119.2</v>
      </c>
      <c r="AD124" s="6">
        <v>120.7</v>
      </c>
      <c r="AE124" s="6">
        <v>128.6</v>
      </c>
      <c r="AF124" s="6">
        <f t="shared" si="9"/>
        <v>1730.4</v>
      </c>
      <c r="AG124" s="6">
        <f t="shared" si="10"/>
        <v>390.4</v>
      </c>
      <c r="AH124" s="6">
        <f t="shared" si="11"/>
        <v>380.5</v>
      </c>
      <c r="AI124" s="6">
        <f t="shared" si="12"/>
        <v>242.9</v>
      </c>
      <c r="AJ124" s="6">
        <f t="shared" si="13"/>
        <v>235.5</v>
      </c>
      <c r="AK124" s="6">
        <f t="shared" si="7"/>
        <v>379.9</v>
      </c>
    </row>
    <row r="125" spans="1:37">
      <c r="A125" s="6" t="s">
        <v>30</v>
      </c>
      <c r="B125" s="6">
        <v>2016</v>
      </c>
      <c r="C125" s="8" t="s">
        <v>39</v>
      </c>
      <c r="D125" s="21" t="str">
        <f t="shared" si="8"/>
        <v>2016 June</v>
      </c>
      <c r="E125" s="6">
        <v>128.6</v>
      </c>
      <c r="F125" s="6">
        <v>138.6</v>
      </c>
      <c r="G125" s="6">
        <v>126.6</v>
      </c>
      <c r="H125" s="6">
        <v>133.6</v>
      </c>
      <c r="I125" s="6">
        <v>118.6</v>
      </c>
      <c r="J125" s="6">
        <v>137.4</v>
      </c>
      <c r="K125" s="6">
        <v>152.5</v>
      </c>
      <c r="L125" s="6">
        <v>169.2</v>
      </c>
      <c r="M125" s="6">
        <v>108.8</v>
      </c>
      <c r="N125" s="6">
        <v>133.1</v>
      </c>
      <c r="O125" s="6">
        <v>126.4</v>
      </c>
      <c r="P125" s="6">
        <v>139.19999999999999</v>
      </c>
      <c r="Q125" s="6">
        <v>136</v>
      </c>
      <c r="R125" s="6">
        <v>137.19999999999999</v>
      </c>
      <c r="S125" s="6">
        <v>136.30000000000001</v>
      </c>
      <c r="T125" s="6">
        <v>131.6</v>
      </c>
      <c r="U125" s="6">
        <v>135.6</v>
      </c>
      <c r="V125" s="6">
        <v>125.5</v>
      </c>
      <c r="W125" s="6">
        <v>128</v>
      </c>
      <c r="X125" s="6">
        <v>129.30000000000001</v>
      </c>
      <c r="Y125" s="6">
        <v>126.2</v>
      </c>
      <c r="Z125" s="6">
        <v>116.3</v>
      </c>
      <c r="AA125" s="6">
        <v>124.1</v>
      </c>
      <c r="AB125" s="6">
        <v>130.19999999999999</v>
      </c>
      <c r="AC125" s="6">
        <v>119.9</v>
      </c>
      <c r="AD125" s="6">
        <v>123.3</v>
      </c>
      <c r="AE125" s="6">
        <v>131.9</v>
      </c>
      <c r="AF125" s="6">
        <f t="shared" si="9"/>
        <v>1748.6</v>
      </c>
      <c r="AG125" s="6">
        <f t="shared" si="10"/>
        <v>403.5</v>
      </c>
      <c r="AH125" s="6">
        <f t="shared" si="11"/>
        <v>385</v>
      </c>
      <c r="AI125" s="6">
        <f t="shared" si="12"/>
        <v>246.10000000000002</v>
      </c>
      <c r="AJ125" s="6">
        <f t="shared" si="13"/>
        <v>244.3</v>
      </c>
      <c r="AK125" s="6">
        <f t="shared" si="7"/>
        <v>384.59999999999997</v>
      </c>
    </row>
    <row r="126" spans="1:37">
      <c r="A126" s="6" t="s">
        <v>33</v>
      </c>
      <c r="B126" s="6">
        <v>2016</v>
      </c>
      <c r="C126" s="8" t="s">
        <v>39</v>
      </c>
      <c r="D126" s="21" t="str">
        <f t="shared" si="8"/>
        <v>2016 June</v>
      </c>
      <c r="E126" s="6">
        <v>125.9</v>
      </c>
      <c r="F126" s="6">
        <v>143.9</v>
      </c>
      <c r="G126" s="6">
        <v>130.9</v>
      </c>
      <c r="H126" s="6">
        <v>131</v>
      </c>
      <c r="I126" s="6">
        <v>110.2</v>
      </c>
      <c r="J126" s="6">
        <v>135.5</v>
      </c>
      <c r="K126" s="6">
        <v>173.7</v>
      </c>
      <c r="L126" s="6">
        <v>184.4</v>
      </c>
      <c r="M126" s="6">
        <v>112</v>
      </c>
      <c r="N126" s="6">
        <v>142.80000000000001</v>
      </c>
      <c r="O126" s="6">
        <v>121.6</v>
      </c>
      <c r="P126" s="6">
        <v>136.9</v>
      </c>
      <c r="Q126" s="6">
        <v>138.19999999999999</v>
      </c>
      <c r="R126" s="6">
        <v>142.69999999999999</v>
      </c>
      <c r="S126" s="6">
        <v>127.6</v>
      </c>
      <c r="T126" s="6">
        <v>121.1</v>
      </c>
      <c r="U126" s="6">
        <v>126.6</v>
      </c>
      <c r="V126" s="6">
        <v>125.5</v>
      </c>
      <c r="W126" s="6">
        <v>115.5</v>
      </c>
      <c r="X126" s="6">
        <v>123.2</v>
      </c>
      <c r="Y126" s="6">
        <v>120.6</v>
      </c>
      <c r="Z126" s="6">
        <v>112.3</v>
      </c>
      <c r="AA126" s="6">
        <v>119.9</v>
      </c>
      <c r="AB126" s="6">
        <v>129.30000000000001</v>
      </c>
      <c r="AC126" s="6">
        <v>118.8</v>
      </c>
      <c r="AD126" s="6">
        <v>119.6</v>
      </c>
      <c r="AE126" s="6">
        <v>128.1</v>
      </c>
      <c r="AF126" s="6">
        <f t="shared" si="9"/>
        <v>1787.0000000000002</v>
      </c>
      <c r="AG126" s="6">
        <f t="shared" si="10"/>
        <v>375.29999999999995</v>
      </c>
      <c r="AH126" s="6">
        <f t="shared" si="11"/>
        <v>378</v>
      </c>
      <c r="AI126" s="6">
        <f t="shared" si="12"/>
        <v>239.39999999999998</v>
      </c>
      <c r="AJ126" s="6">
        <f t="shared" si="13"/>
        <v>227.8</v>
      </c>
      <c r="AK126" s="6">
        <f t="shared" si="7"/>
        <v>382.20000000000005</v>
      </c>
    </row>
    <row r="127" spans="1:37">
      <c r="A127" s="6" t="s">
        <v>34</v>
      </c>
      <c r="B127" s="6">
        <v>2016</v>
      </c>
      <c r="C127" s="8" t="s">
        <v>39</v>
      </c>
      <c r="D127" s="21" t="str">
        <f t="shared" si="8"/>
        <v>2016 June</v>
      </c>
      <c r="E127" s="6">
        <v>127.7</v>
      </c>
      <c r="F127" s="6">
        <v>140.5</v>
      </c>
      <c r="G127" s="6">
        <v>128.30000000000001</v>
      </c>
      <c r="H127" s="6">
        <v>132.6</v>
      </c>
      <c r="I127" s="6">
        <v>115.5</v>
      </c>
      <c r="J127" s="6">
        <v>136.5</v>
      </c>
      <c r="K127" s="6">
        <v>159.69999999999999</v>
      </c>
      <c r="L127" s="6">
        <v>174.3</v>
      </c>
      <c r="M127" s="6">
        <v>109.9</v>
      </c>
      <c r="N127" s="6">
        <v>136.30000000000001</v>
      </c>
      <c r="O127" s="6">
        <v>124.4</v>
      </c>
      <c r="P127" s="6">
        <v>138.1</v>
      </c>
      <c r="Q127" s="6">
        <v>136.80000000000001</v>
      </c>
      <c r="R127" s="6">
        <v>138.69999999999999</v>
      </c>
      <c r="S127" s="6">
        <v>132.9</v>
      </c>
      <c r="T127" s="6">
        <v>127.2</v>
      </c>
      <c r="U127" s="6">
        <v>132</v>
      </c>
      <c r="V127" s="6">
        <v>125.5</v>
      </c>
      <c r="W127" s="6">
        <v>123.3</v>
      </c>
      <c r="X127" s="6">
        <v>126.4</v>
      </c>
      <c r="Y127" s="6">
        <v>124.1</v>
      </c>
      <c r="Z127" s="6">
        <v>114.2</v>
      </c>
      <c r="AA127" s="6">
        <v>121.7</v>
      </c>
      <c r="AB127" s="6">
        <v>129.69999999999999</v>
      </c>
      <c r="AC127" s="6">
        <v>119.4</v>
      </c>
      <c r="AD127" s="6">
        <v>121.5</v>
      </c>
      <c r="AE127" s="6">
        <v>130.1</v>
      </c>
      <c r="AF127" s="6">
        <f t="shared" si="9"/>
        <v>1760.6</v>
      </c>
      <c r="AG127" s="6">
        <f t="shared" si="10"/>
        <v>392.1</v>
      </c>
      <c r="AH127" s="6">
        <f t="shared" si="11"/>
        <v>381.6</v>
      </c>
      <c r="AI127" s="6">
        <f t="shared" si="12"/>
        <v>243.5</v>
      </c>
      <c r="AJ127" s="6">
        <f t="shared" si="13"/>
        <v>237.5</v>
      </c>
      <c r="AK127" s="6">
        <f t="shared" si="7"/>
        <v>381.9</v>
      </c>
    </row>
    <row r="128" spans="1:37">
      <c r="A128" s="6" t="s">
        <v>30</v>
      </c>
      <c r="B128" s="6">
        <v>2016</v>
      </c>
      <c r="C128" s="8" t="s">
        <v>40</v>
      </c>
      <c r="D128" s="21" t="str">
        <f t="shared" si="8"/>
        <v>2016 July</v>
      </c>
      <c r="E128" s="6">
        <v>129.30000000000001</v>
      </c>
      <c r="F128" s="6">
        <v>139.5</v>
      </c>
      <c r="G128" s="6">
        <v>129.6</v>
      </c>
      <c r="H128" s="6">
        <v>134.5</v>
      </c>
      <c r="I128" s="6">
        <v>119.5</v>
      </c>
      <c r="J128" s="6">
        <v>138.5</v>
      </c>
      <c r="K128" s="6">
        <v>158.19999999999999</v>
      </c>
      <c r="L128" s="6">
        <v>171.8</v>
      </c>
      <c r="M128" s="6">
        <v>110.3</v>
      </c>
      <c r="N128" s="6">
        <v>134.30000000000001</v>
      </c>
      <c r="O128" s="6">
        <v>127.3</v>
      </c>
      <c r="P128" s="6">
        <v>139.9</v>
      </c>
      <c r="Q128" s="6">
        <v>137.6</v>
      </c>
      <c r="R128" s="6">
        <v>138</v>
      </c>
      <c r="S128" s="6">
        <v>137.19999999999999</v>
      </c>
      <c r="T128" s="6">
        <v>132.19999999999999</v>
      </c>
      <c r="U128" s="6">
        <v>136.5</v>
      </c>
      <c r="V128" s="6">
        <v>126.4</v>
      </c>
      <c r="W128" s="6">
        <v>128.19999999999999</v>
      </c>
      <c r="X128" s="6">
        <v>130</v>
      </c>
      <c r="Y128" s="6">
        <v>126.7</v>
      </c>
      <c r="Z128" s="6">
        <v>116.4</v>
      </c>
      <c r="AA128" s="6">
        <v>125.2</v>
      </c>
      <c r="AB128" s="6">
        <v>130.80000000000001</v>
      </c>
      <c r="AC128" s="6">
        <v>120.9</v>
      </c>
      <c r="AD128" s="6">
        <v>123.8</v>
      </c>
      <c r="AE128" s="6">
        <v>133</v>
      </c>
      <c r="AF128" s="6">
        <f t="shared" si="9"/>
        <v>1770.2999999999997</v>
      </c>
      <c r="AG128" s="6">
        <f t="shared" si="10"/>
        <v>405.9</v>
      </c>
      <c r="AH128" s="6">
        <f t="shared" si="11"/>
        <v>387.2</v>
      </c>
      <c r="AI128" s="6">
        <f t="shared" si="12"/>
        <v>247.60000000000002</v>
      </c>
      <c r="AJ128" s="6">
        <f t="shared" si="13"/>
        <v>244.6</v>
      </c>
      <c r="AK128" s="6">
        <f t="shared" si="7"/>
        <v>387</v>
      </c>
    </row>
    <row r="129" spans="1:37">
      <c r="A129" s="6" t="s">
        <v>33</v>
      </c>
      <c r="B129" s="6">
        <v>2016</v>
      </c>
      <c r="C129" s="8" t="s">
        <v>40</v>
      </c>
      <c r="D129" s="21" t="str">
        <f t="shared" si="8"/>
        <v>2016 July</v>
      </c>
      <c r="E129" s="6">
        <v>126.8</v>
      </c>
      <c r="F129" s="6">
        <v>144.19999999999999</v>
      </c>
      <c r="G129" s="6">
        <v>136.6</v>
      </c>
      <c r="H129" s="6">
        <v>131.80000000000001</v>
      </c>
      <c r="I129" s="6">
        <v>111</v>
      </c>
      <c r="J129" s="6">
        <v>137</v>
      </c>
      <c r="K129" s="6">
        <v>179.5</v>
      </c>
      <c r="L129" s="6">
        <v>188.4</v>
      </c>
      <c r="M129" s="6">
        <v>113.3</v>
      </c>
      <c r="N129" s="6">
        <v>143.9</v>
      </c>
      <c r="O129" s="6">
        <v>121.7</v>
      </c>
      <c r="P129" s="6">
        <v>137.5</v>
      </c>
      <c r="Q129" s="6">
        <v>139.80000000000001</v>
      </c>
      <c r="R129" s="6">
        <v>142.9</v>
      </c>
      <c r="S129" s="6">
        <v>127.9</v>
      </c>
      <c r="T129" s="6">
        <v>121.1</v>
      </c>
      <c r="U129" s="6">
        <v>126.9</v>
      </c>
      <c r="V129" s="6">
        <v>126.4</v>
      </c>
      <c r="W129" s="6">
        <v>115.5</v>
      </c>
      <c r="X129" s="6">
        <v>123.5</v>
      </c>
      <c r="Y129" s="6">
        <v>120.9</v>
      </c>
      <c r="Z129" s="6">
        <v>111.7</v>
      </c>
      <c r="AA129" s="6">
        <v>120.3</v>
      </c>
      <c r="AB129" s="6">
        <v>130.80000000000001</v>
      </c>
      <c r="AC129" s="6">
        <v>120</v>
      </c>
      <c r="AD129" s="6">
        <v>119.9</v>
      </c>
      <c r="AE129" s="6">
        <v>129</v>
      </c>
      <c r="AF129" s="6">
        <f t="shared" si="9"/>
        <v>1811.5000000000002</v>
      </c>
      <c r="AG129" s="6">
        <f t="shared" si="10"/>
        <v>375.9</v>
      </c>
      <c r="AH129" s="6">
        <f t="shared" si="11"/>
        <v>380.70000000000005</v>
      </c>
      <c r="AI129" s="6">
        <f t="shared" si="12"/>
        <v>240.9</v>
      </c>
      <c r="AJ129" s="6">
        <f t="shared" si="13"/>
        <v>227.2</v>
      </c>
      <c r="AK129" s="6">
        <f t="shared" si="7"/>
        <v>383.1</v>
      </c>
    </row>
    <row r="130" spans="1:37">
      <c r="A130" s="6" t="s">
        <v>34</v>
      </c>
      <c r="B130" s="6">
        <v>2016</v>
      </c>
      <c r="C130" s="8" t="s">
        <v>40</v>
      </c>
      <c r="D130" s="21" t="str">
        <f t="shared" si="8"/>
        <v>2016 July</v>
      </c>
      <c r="E130" s="6">
        <v>128.5</v>
      </c>
      <c r="F130" s="6">
        <v>141.19999999999999</v>
      </c>
      <c r="G130" s="6">
        <v>132.30000000000001</v>
      </c>
      <c r="H130" s="6">
        <v>133.5</v>
      </c>
      <c r="I130" s="6">
        <v>116.4</v>
      </c>
      <c r="J130" s="6">
        <v>137.80000000000001</v>
      </c>
      <c r="K130" s="6">
        <v>165.4</v>
      </c>
      <c r="L130" s="6">
        <v>177.4</v>
      </c>
      <c r="M130" s="6">
        <v>111.3</v>
      </c>
      <c r="N130" s="6">
        <v>137.5</v>
      </c>
      <c r="O130" s="6">
        <v>125</v>
      </c>
      <c r="P130" s="6">
        <v>138.80000000000001</v>
      </c>
      <c r="Q130" s="6">
        <v>138.4</v>
      </c>
      <c r="R130" s="6">
        <v>139.30000000000001</v>
      </c>
      <c r="S130" s="6">
        <v>133.5</v>
      </c>
      <c r="T130" s="6">
        <v>127.6</v>
      </c>
      <c r="U130" s="6">
        <v>132.69999999999999</v>
      </c>
      <c r="V130" s="6">
        <v>126.4</v>
      </c>
      <c r="W130" s="6">
        <v>123.4</v>
      </c>
      <c r="X130" s="6">
        <v>126.9</v>
      </c>
      <c r="Y130" s="6">
        <v>124.5</v>
      </c>
      <c r="Z130" s="6">
        <v>113.9</v>
      </c>
      <c r="AA130" s="6">
        <v>122.4</v>
      </c>
      <c r="AB130" s="6">
        <v>130.80000000000001</v>
      </c>
      <c r="AC130" s="6">
        <v>120.5</v>
      </c>
      <c r="AD130" s="6">
        <v>121.9</v>
      </c>
      <c r="AE130" s="6">
        <v>131.1</v>
      </c>
      <c r="AF130" s="6">
        <f t="shared" si="9"/>
        <v>1783.5</v>
      </c>
      <c r="AG130" s="6">
        <f t="shared" si="10"/>
        <v>393.8</v>
      </c>
      <c r="AH130" s="6">
        <f t="shared" si="11"/>
        <v>384.1</v>
      </c>
      <c r="AI130" s="6">
        <f t="shared" si="12"/>
        <v>245</v>
      </c>
      <c r="AJ130" s="6">
        <f t="shared" si="13"/>
        <v>237.3</v>
      </c>
      <c r="AK130" s="6">
        <f t="shared" ref="AK130:AK193" si="14">SUM(R130,AA130,AD130)</f>
        <v>383.6</v>
      </c>
    </row>
    <row r="131" spans="1:37">
      <c r="A131" s="6" t="s">
        <v>30</v>
      </c>
      <c r="B131" s="6">
        <v>2016</v>
      </c>
      <c r="C131" s="8" t="s">
        <v>41</v>
      </c>
      <c r="D131" s="21" t="str">
        <f t="shared" ref="D131:D194" si="15">B131&amp;" "&amp;C131</f>
        <v>2016 August</v>
      </c>
      <c r="E131" s="6">
        <v>130.1</v>
      </c>
      <c r="F131" s="6">
        <v>138.80000000000001</v>
      </c>
      <c r="G131" s="6">
        <v>130.30000000000001</v>
      </c>
      <c r="H131" s="6">
        <v>135.30000000000001</v>
      </c>
      <c r="I131" s="6">
        <v>119.9</v>
      </c>
      <c r="J131" s="6">
        <v>140.19999999999999</v>
      </c>
      <c r="K131" s="6">
        <v>156.9</v>
      </c>
      <c r="L131" s="6">
        <v>172.2</v>
      </c>
      <c r="M131" s="6">
        <v>112.1</v>
      </c>
      <c r="N131" s="6">
        <v>134.9</v>
      </c>
      <c r="O131" s="6">
        <v>128.1</v>
      </c>
      <c r="P131" s="6">
        <v>140.69999999999999</v>
      </c>
      <c r="Q131" s="6">
        <v>138</v>
      </c>
      <c r="R131" s="6">
        <v>138.9</v>
      </c>
      <c r="S131" s="6">
        <v>137.80000000000001</v>
      </c>
      <c r="T131" s="6">
        <v>133</v>
      </c>
      <c r="U131" s="6">
        <v>137.1</v>
      </c>
      <c r="V131" s="6">
        <v>127.3</v>
      </c>
      <c r="W131" s="6">
        <v>129.1</v>
      </c>
      <c r="X131" s="6">
        <v>130.6</v>
      </c>
      <c r="Y131" s="6">
        <v>127</v>
      </c>
      <c r="Z131" s="6">
        <v>116</v>
      </c>
      <c r="AA131" s="6">
        <v>125.5</v>
      </c>
      <c r="AB131" s="6">
        <v>131.9</v>
      </c>
      <c r="AC131" s="6">
        <v>122</v>
      </c>
      <c r="AD131" s="6">
        <v>124.2</v>
      </c>
      <c r="AE131" s="6">
        <v>133.5</v>
      </c>
      <c r="AF131" s="6">
        <f t="shared" ref="AF131:AF194" si="16">SUM($E131:$Q131)</f>
        <v>1777.4999999999998</v>
      </c>
      <c r="AG131" s="6">
        <f t="shared" ref="AG131:AG194" si="17">SUM($S131:$U131)</f>
        <v>407.9</v>
      </c>
      <c r="AH131" s="6">
        <f t="shared" ref="AH131:AH194" si="18">SUM(V131,X131,AB131)</f>
        <v>389.79999999999995</v>
      </c>
      <c r="AI131" s="6">
        <f t="shared" ref="AI131:AI194" si="19">SUM(Y131,AC131)</f>
        <v>249</v>
      </c>
      <c r="AJ131" s="6">
        <f t="shared" ref="AJ131:AJ194" si="20">SUM(W131,Z131)</f>
        <v>245.1</v>
      </c>
      <c r="AK131" s="6">
        <f t="shared" si="14"/>
        <v>388.59999999999997</v>
      </c>
    </row>
    <row r="132" spans="1:37">
      <c r="A132" s="6" t="s">
        <v>33</v>
      </c>
      <c r="B132" s="6">
        <v>2016</v>
      </c>
      <c r="C132" s="8" t="s">
        <v>41</v>
      </c>
      <c r="D132" s="21" t="str">
        <f t="shared" si="15"/>
        <v>2016 August</v>
      </c>
      <c r="E132" s="6">
        <v>127.6</v>
      </c>
      <c r="F132" s="6">
        <v>140.30000000000001</v>
      </c>
      <c r="G132" s="6">
        <v>133.69999999999999</v>
      </c>
      <c r="H132" s="6">
        <v>132.19999999999999</v>
      </c>
      <c r="I132" s="6">
        <v>111.8</v>
      </c>
      <c r="J132" s="6">
        <v>135.80000000000001</v>
      </c>
      <c r="K132" s="6">
        <v>163.5</v>
      </c>
      <c r="L132" s="6">
        <v>182.3</v>
      </c>
      <c r="M132" s="6">
        <v>114.6</v>
      </c>
      <c r="N132" s="6">
        <v>144.6</v>
      </c>
      <c r="O132" s="6">
        <v>121.9</v>
      </c>
      <c r="P132" s="6">
        <v>138.1</v>
      </c>
      <c r="Q132" s="6">
        <v>137.6</v>
      </c>
      <c r="R132" s="6">
        <v>143.6</v>
      </c>
      <c r="S132" s="6">
        <v>128.30000000000001</v>
      </c>
      <c r="T132" s="6">
        <v>121.4</v>
      </c>
      <c r="U132" s="6">
        <v>127.3</v>
      </c>
      <c r="V132" s="6">
        <v>127.3</v>
      </c>
      <c r="W132" s="6">
        <v>114.7</v>
      </c>
      <c r="X132" s="6">
        <v>123.9</v>
      </c>
      <c r="Y132" s="6">
        <v>121.2</v>
      </c>
      <c r="Z132" s="6">
        <v>110.4</v>
      </c>
      <c r="AA132" s="6">
        <v>120.6</v>
      </c>
      <c r="AB132" s="6">
        <v>131.5</v>
      </c>
      <c r="AC132" s="6">
        <v>120.9</v>
      </c>
      <c r="AD132" s="6">
        <v>119.9</v>
      </c>
      <c r="AE132" s="6">
        <v>128.4</v>
      </c>
      <c r="AF132" s="6">
        <f t="shared" si="16"/>
        <v>1783.9999999999995</v>
      </c>
      <c r="AG132" s="6">
        <f t="shared" si="17"/>
        <v>377</v>
      </c>
      <c r="AH132" s="6">
        <f t="shared" si="18"/>
        <v>382.7</v>
      </c>
      <c r="AI132" s="6">
        <f t="shared" si="19"/>
        <v>242.10000000000002</v>
      </c>
      <c r="AJ132" s="6">
        <f t="shared" si="20"/>
        <v>225.10000000000002</v>
      </c>
      <c r="AK132" s="6">
        <f t="shared" si="14"/>
        <v>384.1</v>
      </c>
    </row>
    <row r="133" spans="1:37">
      <c r="A133" s="6" t="s">
        <v>34</v>
      </c>
      <c r="B133" s="6">
        <v>2016</v>
      </c>
      <c r="C133" s="8" t="s">
        <v>41</v>
      </c>
      <c r="D133" s="21" t="str">
        <f t="shared" si="15"/>
        <v>2016 August</v>
      </c>
      <c r="E133" s="6">
        <v>129.30000000000001</v>
      </c>
      <c r="F133" s="6">
        <v>139.30000000000001</v>
      </c>
      <c r="G133" s="6">
        <v>131.6</v>
      </c>
      <c r="H133" s="6">
        <v>134.1</v>
      </c>
      <c r="I133" s="6">
        <v>116.9</v>
      </c>
      <c r="J133" s="6">
        <v>138.1</v>
      </c>
      <c r="K133" s="6">
        <v>159.1</v>
      </c>
      <c r="L133" s="6">
        <v>175.6</v>
      </c>
      <c r="M133" s="6">
        <v>112.9</v>
      </c>
      <c r="N133" s="6">
        <v>138.1</v>
      </c>
      <c r="O133" s="6">
        <v>125.5</v>
      </c>
      <c r="P133" s="6">
        <v>139.5</v>
      </c>
      <c r="Q133" s="6">
        <v>137.9</v>
      </c>
      <c r="R133" s="6">
        <v>140.19999999999999</v>
      </c>
      <c r="S133" s="6">
        <v>134.1</v>
      </c>
      <c r="T133" s="6">
        <v>128.19999999999999</v>
      </c>
      <c r="U133" s="6">
        <v>133.19999999999999</v>
      </c>
      <c r="V133" s="6">
        <v>127.3</v>
      </c>
      <c r="W133" s="6">
        <v>123.6</v>
      </c>
      <c r="X133" s="6">
        <v>127.4</v>
      </c>
      <c r="Y133" s="6">
        <v>124.8</v>
      </c>
      <c r="Z133" s="6">
        <v>113.1</v>
      </c>
      <c r="AA133" s="6">
        <v>122.7</v>
      </c>
      <c r="AB133" s="6">
        <v>131.69999999999999</v>
      </c>
      <c r="AC133" s="6">
        <v>121.5</v>
      </c>
      <c r="AD133" s="6">
        <v>122.1</v>
      </c>
      <c r="AE133" s="6">
        <v>131.1</v>
      </c>
      <c r="AF133" s="6">
        <f t="shared" si="16"/>
        <v>1777.9</v>
      </c>
      <c r="AG133" s="6">
        <f t="shared" si="17"/>
        <v>395.49999999999994</v>
      </c>
      <c r="AH133" s="6">
        <f t="shared" si="18"/>
        <v>386.4</v>
      </c>
      <c r="AI133" s="6">
        <f t="shared" si="19"/>
        <v>246.3</v>
      </c>
      <c r="AJ133" s="6">
        <f t="shared" si="20"/>
        <v>236.7</v>
      </c>
      <c r="AK133" s="6">
        <f t="shared" si="14"/>
        <v>385</v>
      </c>
    </row>
    <row r="134" spans="1:37">
      <c r="A134" s="6" t="s">
        <v>30</v>
      </c>
      <c r="B134" s="6">
        <v>2016</v>
      </c>
      <c r="C134" s="8" t="s">
        <v>42</v>
      </c>
      <c r="D134" s="21" t="str">
        <f t="shared" si="15"/>
        <v>2016 September</v>
      </c>
      <c r="E134" s="6">
        <v>130.80000000000001</v>
      </c>
      <c r="F134" s="6">
        <v>138.19999999999999</v>
      </c>
      <c r="G134" s="6">
        <v>130.5</v>
      </c>
      <c r="H134" s="6">
        <v>135.5</v>
      </c>
      <c r="I134" s="6">
        <v>120.2</v>
      </c>
      <c r="J134" s="6">
        <v>139.19999999999999</v>
      </c>
      <c r="K134" s="6">
        <v>149.5</v>
      </c>
      <c r="L134" s="6">
        <v>170.4</v>
      </c>
      <c r="M134" s="6">
        <v>113.1</v>
      </c>
      <c r="N134" s="6">
        <v>135.80000000000001</v>
      </c>
      <c r="O134" s="6">
        <v>128.80000000000001</v>
      </c>
      <c r="P134" s="6">
        <v>141.5</v>
      </c>
      <c r="Q134" s="6">
        <v>137.19999999999999</v>
      </c>
      <c r="R134" s="6">
        <v>139.9</v>
      </c>
      <c r="S134" s="6">
        <v>138.5</v>
      </c>
      <c r="T134" s="6">
        <v>133.5</v>
      </c>
      <c r="U134" s="6">
        <v>137.80000000000001</v>
      </c>
      <c r="V134" s="6">
        <v>127.9</v>
      </c>
      <c r="W134" s="6">
        <v>129.69999999999999</v>
      </c>
      <c r="X134" s="6">
        <v>131.1</v>
      </c>
      <c r="Y134" s="6">
        <v>127.8</v>
      </c>
      <c r="Z134" s="6">
        <v>117</v>
      </c>
      <c r="AA134" s="6">
        <v>125.7</v>
      </c>
      <c r="AB134" s="6">
        <v>132.19999999999999</v>
      </c>
      <c r="AC134" s="6">
        <v>122.8</v>
      </c>
      <c r="AD134" s="6">
        <v>124.9</v>
      </c>
      <c r="AE134" s="6">
        <v>133.4</v>
      </c>
      <c r="AF134" s="6">
        <f t="shared" si="16"/>
        <v>1770.7</v>
      </c>
      <c r="AG134" s="6">
        <f t="shared" si="17"/>
        <v>409.8</v>
      </c>
      <c r="AH134" s="6">
        <f t="shared" si="18"/>
        <v>391.2</v>
      </c>
      <c r="AI134" s="6">
        <f t="shared" si="19"/>
        <v>250.6</v>
      </c>
      <c r="AJ134" s="6">
        <f t="shared" si="20"/>
        <v>246.7</v>
      </c>
      <c r="AK134" s="6">
        <f t="shared" si="14"/>
        <v>390.5</v>
      </c>
    </row>
    <row r="135" spans="1:37">
      <c r="A135" s="6" t="s">
        <v>33</v>
      </c>
      <c r="B135" s="6">
        <v>2016</v>
      </c>
      <c r="C135" s="8" t="s">
        <v>42</v>
      </c>
      <c r="D135" s="21" t="str">
        <f t="shared" si="15"/>
        <v>2016 September</v>
      </c>
      <c r="E135" s="6">
        <v>128.1</v>
      </c>
      <c r="F135" s="6">
        <v>137.69999999999999</v>
      </c>
      <c r="G135" s="6">
        <v>130.6</v>
      </c>
      <c r="H135" s="6">
        <v>132.6</v>
      </c>
      <c r="I135" s="6">
        <v>111.9</v>
      </c>
      <c r="J135" s="6">
        <v>132.5</v>
      </c>
      <c r="K135" s="6">
        <v>152.9</v>
      </c>
      <c r="L135" s="6">
        <v>173.6</v>
      </c>
      <c r="M135" s="6">
        <v>115.1</v>
      </c>
      <c r="N135" s="6">
        <v>144.80000000000001</v>
      </c>
      <c r="O135" s="6">
        <v>122.1</v>
      </c>
      <c r="P135" s="6">
        <v>138.80000000000001</v>
      </c>
      <c r="Q135" s="6">
        <v>135.69999999999999</v>
      </c>
      <c r="R135" s="6">
        <v>143.9</v>
      </c>
      <c r="S135" s="6">
        <v>128.69999999999999</v>
      </c>
      <c r="T135" s="6">
        <v>121.6</v>
      </c>
      <c r="U135" s="6">
        <v>127.7</v>
      </c>
      <c r="V135" s="6">
        <v>127.9</v>
      </c>
      <c r="W135" s="6">
        <v>114.8</v>
      </c>
      <c r="X135" s="6">
        <v>124.3</v>
      </c>
      <c r="Y135" s="6">
        <v>121.4</v>
      </c>
      <c r="Z135" s="6">
        <v>111.8</v>
      </c>
      <c r="AA135" s="6">
        <v>120.8</v>
      </c>
      <c r="AB135" s="6">
        <v>131.6</v>
      </c>
      <c r="AC135" s="6">
        <v>121.2</v>
      </c>
      <c r="AD135" s="6">
        <v>120.5</v>
      </c>
      <c r="AE135" s="6">
        <v>128</v>
      </c>
      <c r="AF135" s="6">
        <f t="shared" si="16"/>
        <v>1756.3999999999996</v>
      </c>
      <c r="AG135" s="6">
        <f t="shared" si="17"/>
        <v>378</v>
      </c>
      <c r="AH135" s="6">
        <f t="shared" si="18"/>
        <v>383.79999999999995</v>
      </c>
      <c r="AI135" s="6">
        <f t="shared" si="19"/>
        <v>242.60000000000002</v>
      </c>
      <c r="AJ135" s="6">
        <f t="shared" si="20"/>
        <v>226.6</v>
      </c>
      <c r="AK135" s="6">
        <f t="shared" si="14"/>
        <v>385.2</v>
      </c>
    </row>
    <row r="136" spans="1:37">
      <c r="A136" s="6" t="s">
        <v>34</v>
      </c>
      <c r="B136" s="6">
        <v>2016</v>
      </c>
      <c r="C136" s="8" t="s">
        <v>42</v>
      </c>
      <c r="D136" s="21" t="str">
        <f t="shared" si="15"/>
        <v>2016 September</v>
      </c>
      <c r="E136" s="6">
        <v>129.9</v>
      </c>
      <c r="F136" s="6">
        <v>138</v>
      </c>
      <c r="G136" s="6">
        <v>130.5</v>
      </c>
      <c r="H136" s="6">
        <v>134.4</v>
      </c>
      <c r="I136" s="6">
        <v>117.2</v>
      </c>
      <c r="J136" s="6">
        <v>136.1</v>
      </c>
      <c r="K136" s="6">
        <v>150.69999999999999</v>
      </c>
      <c r="L136" s="6">
        <v>171.5</v>
      </c>
      <c r="M136" s="6">
        <v>113.8</v>
      </c>
      <c r="N136" s="6">
        <v>138.80000000000001</v>
      </c>
      <c r="O136" s="6">
        <v>126</v>
      </c>
      <c r="P136" s="6">
        <v>140.19999999999999</v>
      </c>
      <c r="Q136" s="6">
        <v>136.6</v>
      </c>
      <c r="R136" s="6">
        <v>141</v>
      </c>
      <c r="S136" s="6">
        <v>134.6</v>
      </c>
      <c r="T136" s="6">
        <v>128.6</v>
      </c>
      <c r="U136" s="6">
        <v>133.80000000000001</v>
      </c>
      <c r="V136" s="6">
        <v>127.9</v>
      </c>
      <c r="W136" s="6">
        <v>124.1</v>
      </c>
      <c r="X136" s="6">
        <v>127.9</v>
      </c>
      <c r="Y136" s="6">
        <v>125.4</v>
      </c>
      <c r="Z136" s="6">
        <v>114.3</v>
      </c>
      <c r="AA136" s="6">
        <v>122.9</v>
      </c>
      <c r="AB136" s="6">
        <v>131.80000000000001</v>
      </c>
      <c r="AC136" s="6">
        <v>122.1</v>
      </c>
      <c r="AD136" s="6">
        <v>122.8</v>
      </c>
      <c r="AE136" s="6">
        <v>130.9</v>
      </c>
      <c r="AF136" s="6">
        <f t="shared" si="16"/>
        <v>1763.6999999999998</v>
      </c>
      <c r="AG136" s="6">
        <f t="shared" si="17"/>
        <v>397</v>
      </c>
      <c r="AH136" s="6">
        <f t="shared" si="18"/>
        <v>387.6</v>
      </c>
      <c r="AI136" s="6">
        <f t="shared" si="19"/>
        <v>247.5</v>
      </c>
      <c r="AJ136" s="6">
        <f t="shared" si="20"/>
        <v>238.39999999999998</v>
      </c>
      <c r="AK136" s="6">
        <f t="shared" si="14"/>
        <v>386.7</v>
      </c>
    </row>
    <row r="137" spans="1:37">
      <c r="A137" s="6" t="s">
        <v>30</v>
      </c>
      <c r="B137" s="6">
        <v>2016</v>
      </c>
      <c r="C137" s="8" t="s">
        <v>43</v>
      </c>
      <c r="D137" s="21" t="str">
        <f t="shared" si="15"/>
        <v>2016 October</v>
      </c>
      <c r="E137" s="6">
        <v>131.30000000000001</v>
      </c>
      <c r="F137" s="6">
        <v>137.6</v>
      </c>
      <c r="G137" s="6">
        <v>130.1</v>
      </c>
      <c r="H137" s="6">
        <v>136</v>
      </c>
      <c r="I137" s="6">
        <v>120.8</v>
      </c>
      <c r="J137" s="6">
        <v>138.4</v>
      </c>
      <c r="K137" s="6">
        <v>149.19999999999999</v>
      </c>
      <c r="L137" s="6">
        <v>170.2</v>
      </c>
      <c r="M137" s="6">
        <v>113.4</v>
      </c>
      <c r="N137" s="6">
        <v>136.30000000000001</v>
      </c>
      <c r="O137" s="6">
        <v>128.69999999999999</v>
      </c>
      <c r="P137" s="6">
        <v>142.4</v>
      </c>
      <c r="Q137" s="6">
        <v>137.4</v>
      </c>
      <c r="R137" s="6">
        <v>140.9</v>
      </c>
      <c r="S137" s="6">
        <v>139.6</v>
      </c>
      <c r="T137" s="6">
        <v>134.30000000000001</v>
      </c>
      <c r="U137" s="6">
        <v>138.80000000000001</v>
      </c>
      <c r="V137" s="6">
        <v>128.69999999999999</v>
      </c>
      <c r="W137" s="6">
        <v>129.80000000000001</v>
      </c>
      <c r="X137" s="6">
        <v>131.80000000000001</v>
      </c>
      <c r="Y137" s="6">
        <v>128.69999999999999</v>
      </c>
      <c r="Z137" s="6">
        <v>117.8</v>
      </c>
      <c r="AA137" s="6">
        <v>126.5</v>
      </c>
      <c r="AB137" s="6">
        <v>133</v>
      </c>
      <c r="AC137" s="6">
        <v>123</v>
      </c>
      <c r="AD137" s="6">
        <v>125.7</v>
      </c>
      <c r="AE137" s="6">
        <v>133.80000000000001</v>
      </c>
      <c r="AF137" s="6">
        <f t="shared" si="16"/>
        <v>1771.8000000000002</v>
      </c>
      <c r="AG137" s="6">
        <f t="shared" si="17"/>
        <v>412.7</v>
      </c>
      <c r="AH137" s="6">
        <f t="shared" si="18"/>
        <v>393.5</v>
      </c>
      <c r="AI137" s="6">
        <f t="shared" si="19"/>
        <v>251.7</v>
      </c>
      <c r="AJ137" s="6">
        <f t="shared" si="20"/>
        <v>247.60000000000002</v>
      </c>
      <c r="AK137" s="6">
        <f t="shared" si="14"/>
        <v>393.09999999999997</v>
      </c>
    </row>
    <row r="138" spans="1:37">
      <c r="A138" s="6" t="s">
        <v>33</v>
      </c>
      <c r="B138" s="6">
        <v>2016</v>
      </c>
      <c r="C138" s="8" t="s">
        <v>43</v>
      </c>
      <c r="D138" s="21" t="str">
        <f t="shared" si="15"/>
        <v>2016 October</v>
      </c>
      <c r="E138" s="6">
        <v>128.69999999999999</v>
      </c>
      <c r="F138" s="6">
        <v>138.4</v>
      </c>
      <c r="G138" s="6">
        <v>130.30000000000001</v>
      </c>
      <c r="H138" s="6">
        <v>132.69999999999999</v>
      </c>
      <c r="I138" s="6">
        <v>112.5</v>
      </c>
      <c r="J138" s="6">
        <v>130.4</v>
      </c>
      <c r="K138" s="6">
        <v>155.1</v>
      </c>
      <c r="L138" s="6">
        <v>175.7</v>
      </c>
      <c r="M138" s="6">
        <v>115.4</v>
      </c>
      <c r="N138" s="6">
        <v>145.30000000000001</v>
      </c>
      <c r="O138" s="6">
        <v>122.5</v>
      </c>
      <c r="P138" s="6">
        <v>139.6</v>
      </c>
      <c r="Q138" s="6">
        <v>136.30000000000001</v>
      </c>
      <c r="R138" s="6">
        <v>144.30000000000001</v>
      </c>
      <c r="S138" s="6">
        <v>129.1</v>
      </c>
      <c r="T138" s="6">
        <v>121.9</v>
      </c>
      <c r="U138" s="6">
        <v>128</v>
      </c>
      <c r="V138" s="6">
        <v>128.69999999999999</v>
      </c>
      <c r="W138" s="6">
        <v>115.2</v>
      </c>
      <c r="X138" s="6">
        <v>124.5</v>
      </c>
      <c r="Y138" s="6">
        <v>121.8</v>
      </c>
      <c r="Z138" s="6">
        <v>112.8</v>
      </c>
      <c r="AA138" s="6">
        <v>121.2</v>
      </c>
      <c r="AB138" s="6">
        <v>131.9</v>
      </c>
      <c r="AC138" s="6">
        <v>120.8</v>
      </c>
      <c r="AD138" s="6">
        <v>120.9</v>
      </c>
      <c r="AE138" s="6">
        <v>128.6</v>
      </c>
      <c r="AF138" s="6">
        <f t="shared" si="16"/>
        <v>1762.8999999999999</v>
      </c>
      <c r="AG138" s="6">
        <f t="shared" si="17"/>
        <v>379</v>
      </c>
      <c r="AH138" s="6">
        <f t="shared" si="18"/>
        <v>385.1</v>
      </c>
      <c r="AI138" s="6">
        <f t="shared" si="19"/>
        <v>242.6</v>
      </c>
      <c r="AJ138" s="6">
        <f t="shared" si="20"/>
        <v>228</v>
      </c>
      <c r="AK138" s="6">
        <f t="shared" si="14"/>
        <v>386.4</v>
      </c>
    </row>
    <row r="139" spans="1:37">
      <c r="A139" s="6" t="s">
        <v>34</v>
      </c>
      <c r="B139" s="6">
        <v>2016</v>
      </c>
      <c r="C139" s="8" t="s">
        <v>43</v>
      </c>
      <c r="D139" s="21" t="str">
        <f t="shared" si="15"/>
        <v>2016 October</v>
      </c>
      <c r="E139" s="6">
        <v>130.5</v>
      </c>
      <c r="F139" s="6">
        <v>137.9</v>
      </c>
      <c r="G139" s="6">
        <v>130.19999999999999</v>
      </c>
      <c r="H139" s="6">
        <v>134.80000000000001</v>
      </c>
      <c r="I139" s="6">
        <v>117.8</v>
      </c>
      <c r="J139" s="6">
        <v>134.69999999999999</v>
      </c>
      <c r="K139" s="6">
        <v>151.19999999999999</v>
      </c>
      <c r="L139" s="6">
        <v>172.1</v>
      </c>
      <c r="M139" s="6">
        <v>114.1</v>
      </c>
      <c r="N139" s="6">
        <v>139.30000000000001</v>
      </c>
      <c r="O139" s="6">
        <v>126.1</v>
      </c>
      <c r="P139" s="6">
        <v>141.1</v>
      </c>
      <c r="Q139" s="6">
        <v>137</v>
      </c>
      <c r="R139" s="6">
        <v>141.80000000000001</v>
      </c>
      <c r="S139" s="6">
        <v>135.5</v>
      </c>
      <c r="T139" s="6">
        <v>129.1</v>
      </c>
      <c r="U139" s="6">
        <v>134.5</v>
      </c>
      <c r="V139" s="6">
        <v>128.69999999999999</v>
      </c>
      <c r="W139" s="6">
        <v>124.3</v>
      </c>
      <c r="X139" s="6">
        <v>128.4</v>
      </c>
      <c r="Y139" s="6">
        <v>126.1</v>
      </c>
      <c r="Z139" s="6">
        <v>115.2</v>
      </c>
      <c r="AA139" s="6">
        <v>123.5</v>
      </c>
      <c r="AB139" s="6">
        <v>132.4</v>
      </c>
      <c r="AC139" s="6">
        <v>122.1</v>
      </c>
      <c r="AD139" s="6">
        <v>123.4</v>
      </c>
      <c r="AE139" s="6">
        <v>131.4</v>
      </c>
      <c r="AF139" s="6">
        <f t="shared" si="16"/>
        <v>1766.7999999999995</v>
      </c>
      <c r="AG139" s="6">
        <f t="shared" si="17"/>
        <v>399.1</v>
      </c>
      <c r="AH139" s="6">
        <f t="shared" si="18"/>
        <v>389.5</v>
      </c>
      <c r="AI139" s="6">
        <f t="shared" si="19"/>
        <v>248.2</v>
      </c>
      <c r="AJ139" s="6">
        <f t="shared" si="20"/>
        <v>239.5</v>
      </c>
      <c r="AK139" s="6">
        <f t="shared" si="14"/>
        <v>388.70000000000005</v>
      </c>
    </row>
    <row r="140" spans="1:37">
      <c r="A140" s="6" t="s">
        <v>30</v>
      </c>
      <c r="B140" s="6">
        <v>2016</v>
      </c>
      <c r="C140" s="8" t="s">
        <v>45</v>
      </c>
      <c r="D140" s="21" t="str">
        <f t="shared" si="15"/>
        <v>2016 November</v>
      </c>
      <c r="E140" s="6">
        <v>132</v>
      </c>
      <c r="F140" s="6">
        <v>137.4</v>
      </c>
      <c r="G140" s="6">
        <v>130.6</v>
      </c>
      <c r="H140" s="6">
        <v>136.19999999999999</v>
      </c>
      <c r="I140" s="6">
        <v>121.1</v>
      </c>
      <c r="J140" s="6">
        <v>136.9</v>
      </c>
      <c r="K140" s="6">
        <v>141.80000000000001</v>
      </c>
      <c r="L140" s="6">
        <v>170</v>
      </c>
      <c r="M140" s="6">
        <v>113.4</v>
      </c>
      <c r="N140" s="6">
        <v>136.80000000000001</v>
      </c>
      <c r="O140" s="6">
        <v>128.69999999999999</v>
      </c>
      <c r="P140" s="6">
        <v>143.1</v>
      </c>
      <c r="Q140" s="6">
        <v>136.6</v>
      </c>
      <c r="R140" s="6">
        <v>141.19999999999999</v>
      </c>
      <c r="S140" s="6">
        <v>139.9</v>
      </c>
      <c r="T140" s="6">
        <v>134.5</v>
      </c>
      <c r="U140" s="6">
        <v>139.19999999999999</v>
      </c>
      <c r="V140" s="6">
        <v>129.1</v>
      </c>
      <c r="W140" s="6">
        <v>130.30000000000001</v>
      </c>
      <c r="X140" s="6">
        <v>132.1</v>
      </c>
      <c r="Y140" s="6">
        <v>129.1</v>
      </c>
      <c r="Z140" s="6">
        <v>118.2</v>
      </c>
      <c r="AA140" s="6">
        <v>126.9</v>
      </c>
      <c r="AB140" s="6">
        <v>133.69999999999999</v>
      </c>
      <c r="AC140" s="6">
        <v>123.5</v>
      </c>
      <c r="AD140" s="6">
        <v>126.1</v>
      </c>
      <c r="AE140" s="6">
        <v>133.6</v>
      </c>
      <c r="AF140" s="6">
        <f t="shared" si="16"/>
        <v>1764.6</v>
      </c>
      <c r="AG140" s="6">
        <f t="shared" si="17"/>
        <v>413.59999999999997</v>
      </c>
      <c r="AH140" s="6">
        <f t="shared" si="18"/>
        <v>394.9</v>
      </c>
      <c r="AI140" s="6">
        <f t="shared" si="19"/>
        <v>252.6</v>
      </c>
      <c r="AJ140" s="6">
        <f t="shared" si="20"/>
        <v>248.5</v>
      </c>
      <c r="AK140" s="6">
        <f t="shared" si="14"/>
        <v>394.20000000000005</v>
      </c>
    </row>
    <row r="141" spans="1:37">
      <c r="A141" s="6" t="s">
        <v>33</v>
      </c>
      <c r="B141" s="6">
        <v>2016</v>
      </c>
      <c r="C141" s="8" t="s">
        <v>45</v>
      </c>
      <c r="D141" s="21" t="str">
        <f t="shared" si="15"/>
        <v>2016 November</v>
      </c>
      <c r="E141" s="6">
        <v>130.19999999999999</v>
      </c>
      <c r="F141" s="6">
        <v>138.5</v>
      </c>
      <c r="G141" s="6">
        <v>134.1</v>
      </c>
      <c r="H141" s="6">
        <v>132.9</v>
      </c>
      <c r="I141" s="6">
        <v>112.6</v>
      </c>
      <c r="J141" s="6">
        <v>130.80000000000001</v>
      </c>
      <c r="K141" s="6">
        <v>142</v>
      </c>
      <c r="L141" s="6">
        <v>174.9</v>
      </c>
      <c r="M141" s="6">
        <v>115.6</v>
      </c>
      <c r="N141" s="6">
        <v>145.4</v>
      </c>
      <c r="O141" s="6">
        <v>122.7</v>
      </c>
      <c r="P141" s="6">
        <v>140.30000000000001</v>
      </c>
      <c r="Q141" s="6">
        <v>135.19999999999999</v>
      </c>
      <c r="R141" s="6">
        <v>144.30000000000001</v>
      </c>
      <c r="S141" s="6">
        <v>129.6</v>
      </c>
      <c r="T141" s="6">
        <v>122.1</v>
      </c>
      <c r="U141" s="6">
        <v>128.5</v>
      </c>
      <c r="V141" s="6">
        <v>129.1</v>
      </c>
      <c r="W141" s="6">
        <v>116.2</v>
      </c>
      <c r="X141" s="6">
        <v>124.7</v>
      </c>
      <c r="Y141" s="6">
        <v>122.1</v>
      </c>
      <c r="Z141" s="6">
        <v>113.4</v>
      </c>
      <c r="AA141" s="6">
        <v>121.7</v>
      </c>
      <c r="AB141" s="6">
        <v>132.1</v>
      </c>
      <c r="AC141" s="6">
        <v>121.3</v>
      </c>
      <c r="AD141" s="6">
        <v>121.3</v>
      </c>
      <c r="AE141" s="6">
        <v>128.5</v>
      </c>
      <c r="AF141" s="6">
        <f t="shared" si="16"/>
        <v>1755.2</v>
      </c>
      <c r="AG141" s="6">
        <f t="shared" si="17"/>
        <v>380.2</v>
      </c>
      <c r="AH141" s="6">
        <f t="shared" si="18"/>
        <v>385.9</v>
      </c>
      <c r="AI141" s="6">
        <f t="shared" si="19"/>
        <v>243.39999999999998</v>
      </c>
      <c r="AJ141" s="6">
        <f t="shared" si="20"/>
        <v>229.60000000000002</v>
      </c>
      <c r="AK141" s="6">
        <f t="shared" si="14"/>
        <v>387.3</v>
      </c>
    </row>
    <row r="142" spans="1:37">
      <c r="A142" s="6" t="s">
        <v>34</v>
      </c>
      <c r="B142" s="6">
        <v>2016</v>
      </c>
      <c r="C142" s="8" t="s">
        <v>45</v>
      </c>
      <c r="D142" s="21" t="str">
        <f t="shared" si="15"/>
        <v>2016 November</v>
      </c>
      <c r="E142" s="6">
        <v>131.4</v>
      </c>
      <c r="F142" s="6">
        <v>137.80000000000001</v>
      </c>
      <c r="G142" s="6">
        <v>132</v>
      </c>
      <c r="H142" s="6">
        <v>135</v>
      </c>
      <c r="I142" s="6">
        <v>118</v>
      </c>
      <c r="J142" s="6">
        <v>134.1</v>
      </c>
      <c r="K142" s="6">
        <v>141.9</v>
      </c>
      <c r="L142" s="6">
        <v>171.7</v>
      </c>
      <c r="M142" s="6">
        <v>114.1</v>
      </c>
      <c r="N142" s="6">
        <v>139.69999999999999</v>
      </c>
      <c r="O142" s="6">
        <v>126.2</v>
      </c>
      <c r="P142" s="6">
        <v>141.80000000000001</v>
      </c>
      <c r="Q142" s="6">
        <v>136.1</v>
      </c>
      <c r="R142" s="6">
        <v>142</v>
      </c>
      <c r="S142" s="6">
        <v>135.80000000000001</v>
      </c>
      <c r="T142" s="6">
        <v>129.30000000000001</v>
      </c>
      <c r="U142" s="6">
        <v>135</v>
      </c>
      <c r="V142" s="6">
        <v>129.1</v>
      </c>
      <c r="W142" s="6">
        <v>125</v>
      </c>
      <c r="X142" s="6">
        <v>128.6</v>
      </c>
      <c r="Y142" s="6">
        <v>126.4</v>
      </c>
      <c r="Z142" s="6">
        <v>115.7</v>
      </c>
      <c r="AA142" s="6">
        <v>124</v>
      </c>
      <c r="AB142" s="6">
        <v>132.80000000000001</v>
      </c>
      <c r="AC142" s="6">
        <v>122.6</v>
      </c>
      <c r="AD142" s="6">
        <v>123.8</v>
      </c>
      <c r="AE142" s="6">
        <v>131.19999999999999</v>
      </c>
      <c r="AF142" s="6">
        <f t="shared" si="16"/>
        <v>1759.8</v>
      </c>
      <c r="AG142" s="6">
        <f t="shared" si="17"/>
        <v>400.1</v>
      </c>
      <c r="AH142" s="6">
        <f t="shared" si="18"/>
        <v>390.5</v>
      </c>
      <c r="AI142" s="6">
        <f t="shared" si="19"/>
        <v>249</v>
      </c>
      <c r="AJ142" s="6">
        <f t="shared" si="20"/>
        <v>240.7</v>
      </c>
      <c r="AK142" s="6">
        <f t="shared" si="14"/>
        <v>389.8</v>
      </c>
    </row>
    <row r="143" spans="1:37">
      <c r="A143" s="6" t="s">
        <v>30</v>
      </c>
      <c r="B143" s="6">
        <v>2016</v>
      </c>
      <c r="C143" s="8" t="s">
        <v>46</v>
      </c>
      <c r="D143" s="21" t="str">
        <f t="shared" si="15"/>
        <v>2016 December</v>
      </c>
      <c r="E143" s="6">
        <v>132.6</v>
      </c>
      <c r="F143" s="6">
        <v>137.30000000000001</v>
      </c>
      <c r="G143" s="6">
        <v>131.6</v>
      </c>
      <c r="H143" s="6">
        <v>136.30000000000001</v>
      </c>
      <c r="I143" s="6">
        <v>121.6</v>
      </c>
      <c r="J143" s="6">
        <v>135.6</v>
      </c>
      <c r="K143" s="6">
        <v>127.5</v>
      </c>
      <c r="L143" s="6">
        <v>167.9</v>
      </c>
      <c r="M143" s="6">
        <v>113.8</v>
      </c>
      <c r="N143" s="6">
        <v>137.5</v>
      </c>
      <c r="O143" s="6">
        <v>129.1</v>
      </c>
      <c r="P143" s="6">
        <v>143.6</v>
      </c>
      <c r="Q143" s="6">
        <v>134.69999999999999</v>
      </c>
      <c r="R143" s="6">
        <v>142.4</v>
      </c>
      <c r="S143" s="6">
        <v>140.4</v>
      </c>
      <c r="T143" s="6">
        <v>135.19999999999999</v>
      </c>
      <c r="U143" s="6">
        <v>139.69999999999999</v>
      </c>
      <c r="V143" s="6">
        <v>128.5</v>
      </c>
      <c r="W143" s="6">
        <v>132</v>
      </c>
      <c r="X143" s="6">
        <v>132.9</v>
      </c>
      <c r="Y143" s="6">
        <v>129.69999999999999</v>
      </c>
      <c r="Z143" s="6">
        <v>118.6</v>
      </c>
      <c r="AA143" s="6">
        <v>127.3</v>
      </c>
      <c r="AB143" s="6">
        <v>134.19999999999999</v>
      </c>
      <c r="AC143" s="6">
        <v>121.9</v>
      </c>
      <c r="AD143" s="6">
        <v>126.3</v>
      </c>
      <c r="AE143" s="6">
        <v>132.80000000000001</v>
      </c>
      <c r="AF143" s="6">
        <f t="shared" si="16"/>
        <v>1749.1</v>
      </c>
      <c r="AG143" s="6">
        <f t="shared" si="17"/>
        <v>415.3</v>
      </c>
      <c r="AH143" s="6">
        <f t="shared" si="18"/>
        <v>395.59999999999997</v>
      </c>
      <c r="AI143" s="6">
        <f t="shared" si="19"/>
        <v>251.6</v>
      </c>
      <c r="AJ143" s="6">
        <f t="shared" si="20"/>
        <v>250.6</v>
      </c>
      <c r="AK143" s="6">
        <f t="shared" si="14"/>
        <v>396</v>
      </c>
    </row>
    <row r="144" spans="1:37">
      <c r="A144" s="6" t="s">
        <v>33</v>
      </c>
      <c r="B144" s="6">
        <v>2016</v>
      </c>
      <c r="C144" s="8" t="s">
        <v>46</v>
      </c>
      <c r="D144" s="21" t="str">
        <f t="shared" si="15"/>
        <v>2016 December</v>
      </c>
      <c r="E144" s="6">
        <v>131.6</v>
      </c>
      <c r="F144" s="6">
        <v>138.19999999999999</v>
      </c>
      <c r="G144" s="6">
        <v>134.9</v>
      </c>
      <c r="H144" s="6">
        <v>133.1</v>
      </c>
      <c r="I144" s="6">
        <v>113.5</v>
      </c>
      <c r="J144" s="6">
        <v>129.30000000000001</v>
      </c>
      <c r="K144" s="6">
        <v>121.1</v>
      </c>
      <c r="L144" s="6">
        <v>170.3</v>
      </c>
      <c r="M144" s="6">
        <v>115.5</v>
      </c>
      <c r="N144" s="6">
        <v>145.5</v>
      </c>
      <c r="O144" s="6">
        <v>123.1</v>
      </c>
      <c r="P144" s="6">
        <v>140.9</v>
      </c>
      <c r="Q144" s="6">
        <v>132.80000000000001</v>
      </c>
      <c r="R144" s="6">
        <v>145</v>
      </c>
      <c r="S144" s="6">
        <v>130</v>
      </c>
      <c r="T144" s="6">
        <v>122.2</v>
      </c>
      <c r="U144" s="6">
        <v>128.80000000000001</v>
      </c>
      <c r="V144" s="6">
        <v>128.5</v>
      </c>
      <c r="W144" s="6">
        <v>117.8</v>
      </c>
      <c r="X144" s="6">
        <v>125</v>
      </c>
      <c r="Y144" s="6">
        <v>122.3</v>
      </c>
      <c r="Z144" s="6">
        <v>113.7</v>
      </c>
      <c r="AA144" s="6">
        <v>121.8</v>
      </c>
      <c r="AB144" s="6">
        <v>132.30000000000001</v>
      </c>
      <c r="AC144" s="6">
        <v>119.9</v>
      </c>
      <c r="AD144" s="6">
        <v>121.4</v>
      </c>
      <c r="AE144" s="6">
        <v>127.6</v>
      </c>
      <c r="AF144" s="6">
        <f t="shared" si="16"/>
        <v>1729.8</v>
      </c>
      <c r="AG144" s="6">
        <f t="shared" si="17"/>
        <v>381</v>
      </c>
      <c r="AH144" s="6">
        <f t="shared" si="18"/>
        <v>385.8</v>
      </c>
      <c r="AI144" s="6">
        <f t="shared" si="19"/>
        <v>242.2</v>
      </c>
      <c r="AJ144" s="6">
        <f t="shared" si="20"/>
        <v>231.5</v>
      </c>
      <c r="AK144" s="6">
        <f t="shared" si="14"/>
        <v>388.20000000000005</v>
      </c>
    </row>
    <row r="145" spans="1:37">
      <c r="A145" s="6" t="s">
        <v>34</v>
      </c>
      <c r="B145" s="6">
        <v>2016</v>
      </c>
      <c r="C145" s="8" t="s">
        <v>46</v>
      </c>
      <c r="D145" s="21" t="str">
        <f t="shared" si="15"/>
        <v>2016 December</v>
      </c>
      <c r="E145" s="6">
        <v>132.30000000000001</v>
      </c>
      <c r="F145" s="6">
        <v>137.6</v>
      </c>
      <c r="G145" s="6">
        <v>132.9</v>
      </c>
      <c r="H145" s="6">
        <v>135.1</v>
      </c>
      <c r="I145" s="6">
        <v>118.6</v>
      </c>
      <c r="J145" s="6">
        <v>132.69999999999999</v>
      </c>
      <c r="K145" s="6">
        <v>125.3</v>
      </c>
      <c r="L145" s="6">
        <v>168.7</v>
      </c>
      <c r="M145" s="6">
        <v>114.4</v>
      </c>
      <c r="N145" s="6">
        <v>140.19999999999999</v>
      </c>
      <c r="O145" s="6">
        <v>126.6</v>
      </c>
      <c r="P145" s="6">
        <v>142.30000000000001</v>
      </c>
      <c r="Q145" s="6">
        <v>134</v>
      </c>
      <c r="R145" s="6">
        <v>143.1</v>
      </c>
      <c r="S145" s="6">
        <v>136.30000000000001</v>
      </c>
      <c r="T145" s="6">
        <v>129.80000000000001</v>
      </c>
      <c r="U145" s="6">
        <v>135.4</v>
      </c>
      <c r="V145" s="6">
        <v>128.5</v>
      </c>
      <c r="W145" s="6">
        <v>126.6</v>
      </c>
      <c r="X145" s="6">
        <v>129.19999999999999</v>
      </c>
      <c r="Y145" s="6">
        <v>126.9</v>
      </c>
      <c r="Z145" s="6">
        <v>116</v>
      </c>
      <c r="AA145" s="6">
        <v>124.2</v>
      </c>
      <c r="AB145" s="6">
        <v>133.1</v>
      </c>
      <c r="AC145" s="6">
        <v>121.1</v>
      </c>
      <c r="AD145" s="6">
        <v>123.9</v>
      </c>
      <c r="AE145" s="6">
        <v>130.4</v>
      </c>
      <c r="AF145" s="6">
        <f t="shared" si="16"/>
        <v>1740.7</v>
      </c>
      <c r="AG145" s="6">
        <f t="shared" si="17"/>
        <v>401.5</v>
      </c>
      <c r="AH145" s="6">
        <f t="shared" si="18"/>
        <v>390.79999999999995</v>
      </c>
      <c r="AI145" s="6">
        <f t="shared" si="19"/>
        <v>248</v>
      </c>
      <c r="AJ145" s="6">
        <f t="shared" si="20"/>
        <v>242.6</v>
      </c>
      <c r="AK145" s="6">
        <f t="shared" si="14"/>
        <v>391.20000000000005</v>
      </c>
    </row>
    <row r="146" spans="1:37">
      <c r="A146" s="6" t="s">
        <v>30</v>
      </c>
      <c r="B146" s="6">
        <v>2017</v>
      </c>
      <c r="C146" s="8" t="s">
        <v>31</v>
      </c>
      <c r="D146" s="21" t="str">
        <f t="shared" si="15"/>
        <v>2017 January</v>
      </c>
      <c r="E146" s="6">
        <v>133.1</v>
      </c>
      <c r="F146" s="6">
        <v>137.80000000000001</v>
      </c>
      <c r="G146" s="6">
        <v>131.9</v>
      </c>
      <c r="H146" s="6">
        <v>136.69999999999999</v>
      </c>
      <c r="I146" s="6">
        <v>122</v>
      </c>
      <c r="J146" s="6">
        <v>136</v>
      </c>
      <c r="K146" s="6">
        <v>119.8</v>
      </c>
      <c r="L146" s="6">
        <v>161.69999999999999</v>
      </c>
      <c r="M146" s="6">
        <v>114.8</v>
      </c>
      <c r="N146" s="6">
        <v>136.9</v>
      </c>
      <c r="O146" s="6">
        <v>129</v>
      </c>
      <c r="P146" s="6">
        <v>143.9</v>
      </c>
      <c r="Q146" s="6">
        <v>133.69999999999999</v>
      </c>
      <c r="R146" s="6">
        <v>143.1</v>
      </c>
      <c r="S146" s="6">
        <v>140.69999999999999</v>
      </c>
      <c r="T146" s="6">
        <v>135.80000000000001</v>
      </c>
      <c r="U146" s="6">
        <v>140</v>
      </c>
      <c r="V146" s="6">
        <v>129.6</v>
      </c>
      <c r="W146" s="6">
        <v>132.1</v>
      </c>
      <c r="X146" s="6">
        <v>133.19999999999999</v>
      </c>
      <c r="Y146" s="6">
        <v>129.9</v>
      </c>
      <c r="Z146" s="6">
        <v>119.1</v>
      </c>
      <c r="AA146" s="6">
        <v>127</v>
      </c>
      <c r="AB146" s="6">
        <v>134.6</v>
      </c>
      <c r="AC146" s="6">
        <v>122.3</v>
      </c>
      <c r="AD146" s="6">
        <v>126.6</v>
      </c>
      <c r="AE146" s="6">
        <v>132.4</v>
      </c>
      <c r="AF146" s="6">
        <f t="shared" si="16"/>
        <v>1737.3000000000002</v>
      </c>
      <c r="AG146" s="6">
        <f t="shared" si="17"/>
        <v>416.5</v>
      </c>
      <c r="AH146" s="6">
        <f t="shared" si="18"/>
        <v>397.4</v>
      </c>
      <c r="AI146" s="6">
        <f t="shared" si="19"/>
        <v>252.2</v>
      </c>
      <c r="AJ146" s="6">
        <f t="shared" si="20"/>
        <v>251.2</v>
      </c>
      <c r="AK146" s="6">
        <f t="shared" si="14"/>
        <v>396.70000000000005</v>
      </c>
    </row>
    <row r="147" spans="1:37">
      <c r="A147" s="6" t="s">
        <v>33</v>
      </c>
      <c r="B147" s="6">
        <v>2017</v>
      </c>
      <c r="C147" s="8" t="s">
        <v>31</v>
      </c>
      <c r="D147" s="21" t="str">
        <f t="shared" si="15"/>
        <v>2017 January</v>
      </c>
      <c r="E147" s="6">
        <v>132.19999999999999</v>
      </c>
      <c r="F147" s="6">
        <v>138.9</v>
      </c>
      <c r="G147" s="6">
        <v>132.6</v>
      </c>
      <c r="H147" s="6">
        <v>133.1</v>
      </c>
      <c r="I147" s="6">
        <v>114</v>
      </c>
      <c r="J147" s="6">
        <v>129.6</v>
      </c>
      <c r="K147" s="6">
        <v>118.7</v>
      </c>
      <c r="L147" s="6">
        <v>155.1</v>
      </c>
      <c r="M147" s="6">
        <v>117.3</v>
      </c>
      <c r="N147" s="6">
        <v>144.9</v>
      </c>
      <c r="O147" s="6">
        <v>123.2</v>
      </c>
      <c r="P147" s="6">
        <v>141.6</v>
      </c>
      <c r="Q147" s="6">
        <v>132</v>
      </c>
      <c r="R147" s="6">
        <v>145.6</v>
      </c>
      <c r="S147" s="6">
        <v>130.19999999999999</v>
      </c>
      <c r="T147" s="6">
        <v>122.3</v>
      </c>
      <c r="U147" s="6">
        <v>129</v>
      </c>
      <c r="V147" s="6">
        <v>129.6</v>
      </c>
      <c r="W147" s="6">
        <v>118</v>
      </c>
      <c r="X147" s="6">
        <v>125.1</v>
      </c>
      <c r="Y147" s="6">
        <v>122.6</v>
      </c>
      <c r="Z147" s="6">
        <v>115.2</v>
      </c>
      <c r="AA147" s="6">
        <v>122</v>
      </c>
      <c r="AB147" s="6">
        <v>132.4</v>
      </c>
      <c r="AC147" s="6">
        <v>120.9</v>
      </c>
      <c r="AD147" s="6">
        <v>122.1</v>
      </c>
      <c r="AE147" s="6">
        <v>127.8</v>
      </c>
      <c r="AF147" s="6">
        <f t="shared" si="16"/>
        <v>1713.2</v>
      </c>
      <c r="AG147" s="6">
        <f t="shared" si="17"/>
        <v>381.5</v>
      </c>
      <c r="AH147" s="6">
        <f t="shared" si="18"/>
        <v>387.1</v>
      </c>
      <c r="AI147" s="6">
        <f t="shared" si="19"/>
        <v>243.5</v>
      </c>
      <c r="AJ147" s="6">
        <f t="shared" si="20"/>
        <v>233.2</v>
      </c>
      <c r="AK147" s="6">
        <f t="shared" si="14"/>
        <v>389.70000000000005</v>
      </c>
    </row>
    <row r="148" spans="1:37">
      <c r="A148" s="6" t="s">
        <v>34</v>
      </c>
      <c r="B148" s="6">
        <v>2017</v>
      </c>
      <c r="C148" s="8" t="s">
        <v>31</v>
      </c>
      <c r="D148" s="21" t="str">
        <f t="shared" si="15"/>
        <v>2017 January</v>
      </c>
      <c r="E148" s="6">
        <v>132.80000000000001</v>
      </c>
      <c r="F148" s="6">
        <v>138.19999999999999</v>
      </c>
      <c r="G148" s="6">
        <v>132.19999999999999</v>
      </c>
      <c r="H148" s="6">
        <v>135.4</v>
      </c>
      <c r="I148" s="6">
        <v>119.1</v>
      </c>
      <c r="J148" s="6">
        <v>133</v>
      </c>
      <c r="K148" s="6">
        <v>119.4</v>
      </c>
      <c r="L148" s="6">
        <v>159.5</v>
      </c>
      <c r="M148" s="6">
        <v>115.6</v>
      </c>
      <c r="N148" s="6">
        <v>139.6</v>
      </c>
      <c r="O148" s="6">
        <v>126.6</v>
      </c>
      <c r="P148" s="6">
        <v>142.80000000000001</v>
      </c>
      <c r="Q148" s="6">
        <v>133.1</v>
      </c>
      <c r="R148" s="6">
        <v>143.80000000000001</v>
      </c>
      <c r="S148" s="6">
        <v>136.6</v>
      </c>
      <c r="T148" s="6">
        <v>130.19999999999999</v>
      </c>
      <c r="U148" s="6">
        <v>135.6</v>
      </c>
      <c r="V148" s="6">
        <v>129.6</v>
      </c>
      <c r="W148" s="6">
        <v>126.8</v>
      </c>
      <c r="X148" s="6">
        <v>129.4</v>
      </c>
      <c r="Y148" s="6">
        <v>127.1</v>
      </c>
      <c r="Z148" s="6">
        <v>117</v>
      </c>
      <c r="AA148" s="6">
        <v>124.2</v>
      </c>
      <c r="AB148" s="6">
        <v>133.30000000000001</v>
      </c>
      <c r="AC148" s="6">
        <v>121.7</v>
      </c>
      <c r="AD148" s="6">
        <v>124.4</v>
      </c>
      <c r="AE148" s="6">
        <v>130.30000000000001</v>
      </c>
      <c r="AF148" s="6">
        <f t="shared" si="16"/>
        <v>1727.2999999999995</v>
      </c>
      <c r="AG148" s="6">
        <f t="shared" si="17"/>
        <v>402.4</v>
      </c>
      <c r="AH148" s="6">
        <f t="shared" si="18"/>
        <v>392.3</v>
      </c>
      <c r="AI148" s="6">
        <f t="shared" si="19"/>
        <v>248.8</v>
      </c>
      <c r="AJ148" s="6">
        <f t="shared" si="20"/>
        <v>243.8</v>
      </c>
      <c r="AK148" s="6">
        <f t="shared" si="14"/>
        <v>392.4</v>
      </c>
    </row>
    <row r="149" spans="1:37">
      <c r="A149" s="6" t="s">
        <v>30</v>
      </c>
      <c r="B149" s="6">
        <v>2017</v>
      </c>
      <c r="C149" s="8" t="s">
        <v>35</v>
      </c>
      <c r="D149" s="21" t="str">
        <f t="shared" si="15"/>
        <v>2017 February</v>
      </c>
      <c r="E149" s="6">
        <v>133.30000000000001</v>
      </c>
      <c r="F149" s="6">
        <v>138.30000000000001</v>
      </c>
      <c r="G149" s="6">
        <v>129.30000000000001</v>
      </c>
      <c r="H149" s="6">
        <v>137.19999999999999</v>
      </c>
      <c r="I149" s="6">
        <v>122.1</v>
      </c>
      <c r="J149" s="6">
        <v>138.69999999999999</v>
      </c>
      <c r="K149" s="6">
        <v>119.1</v>
      </c>
      <c r="L149" s="6">
        <v>156.9</v>
      </c>
      <c r="M149" s="6">
        <v>116.2</v>
      </c>
      <c r="N149" s="6">
        <v>136</v>
      </c>
      <c r="O149" s="6">
        <v>129.4</v>
      </c>
      <c r="P149" s="6">
        <v>144.4</v>
      </c>
      <c r="Q149" s="6">
        <v>133.6</v>
      </c>
      <c r="R149" s="6">
        <v>143.69999999999999</v>
      </c>
      <c r="S149" s="6">
        <v>140.9</v>
      </c>
      <c r="T149" s="6">
        <v>135.80000000000001</v>
      </c>
      <c r="U149" s="6">
        <v>140.19999999999999</v>
      </c>
      <c r="V149" s="6">
        <v>130.5</v>
      </c>
      <c r="W149" s="6">
        <v>133.19999999999999</v>
      </c>
      <c r="X149" s="6">
        <v>133.6</v>
      </c>
      <c r="Y149" s="6">
        <v>130.1</v>
      </c>
      <c r="Z149" s="6">
        <v>119.5</v>
      </c>
      <c r="AA149" s="6">
        <v>127.7</v>
      </c>
      <c r="AB149" s="6">
        <v>134.9</v>
      </c>
      <c r="AC149" s="6">
        <v>123.2</v>
      </c>
      <c r="AD149" s="6">
        <v>127</v>
      </c>
      <c r="AE149" s="6">
        <v>132.6</v>
      </c>
      <c r="AF149" s="6">
        <f t="shared" si="16"/>
        <v>1734.5000000000002</v>
      </c>
      <c r="AG149" s="6">
        <f t="shared" si="17"/>
        <v>416.90000000000003</v>
      </c>
      <c r="AH149" s="6">
        <f t="shared" si="18"/>
        <v>399</v>
      </c>
      <c r="AI149" s="6">
        <f t="shared" si="19"/>
        <v>253.3</v>
      </c>
      <c r="AJ149" s="6">
        <f t="shared" si="20"/>
        <v>252.7</v>
      </c>
      <c r="AK149" s="6">
        <f t="shared" si="14"/>
        <v>398.4</v>
      </c>
    </row>
    <row r="150" spans="1:37">
      <c r="A150" s="6" t="s">
        <v>33</v>
      </c>
      <c r="B150" s="6">
        <v>2017</v>
      </c>
      <c r="C150" s="8" t="s">
        <v>35</v>
      </c>
      <c r="D150" s="21" t="str">
        <f t="shared" si="15"/>
        <v>2017 February</v>
      </c>
      <c r="E150" s="6">
        <v>132.80000000000001</v>
      </c>
      <c r="F150" s="6">
        <v>139.80000000000001</v>
      </c>
      <c r="G150" s="6">
        <v>129.30000000000001</v>
      </c>
      <c r="H150" s="6">
        <v>133.5</v>
      </c>
      <c r="I150" s="6">
        <v>114.3</v>
      </c>
      <c r="J150" s="6">
        <v>131.4</v>
      </c>
      <c r="K150" s="6">
        <v>120.2</v>
      </c>
      <c r="L150" s="6">
        <v>143.1</v>
      </c>
      <c r="M150" s="6">
        <v>119.5</v>
      </c>
      <c r="N150" s="6">
        <v>144</v>
      </c>
      <c r="O150" s="6">
        <v>123.4</v>
      </c>
      <c r="P150" s="6">
        <v>141.9</v>
      </c>
      <c r="Q150" s="6">
        <v>132.1</v>
      </c>
      <c r="R150" s="6">
        <v>146.30000000000001</v>
      </c>
      <c r="S150" s="6">
        <v>130.5</v>
      </c>
      <c r="T150" s="6">
        <v>122.5</v>
      </c>
      <c r="U150" s="6">
        <v>129.30000000000001</v>
      </c>
      <c r="V150" s="6">
        <v>130.5</v>
      </c>
      <c r="W150" s="6">
        <v>119.2</v>
      </c>
      <c r="X150" s="6">
        <v>125.3</v>
      </c>
      <c r="Y150" s="6">
        <v>122.9</v>
      </c>
      <c r="Z150" s="6">
        <v>115.5</v>
      </c>
      <c r="AA150" s="6">
        <v>122.2</v>
      </c>
      <c r="AB150" s="6">
        <v>132.4</v>
      </c>
      <c r="AC150" s="6">
        <v>121.7</v>
      </c>
      <c r="AD150" s="6">
        <v>122.4</v>
      </c>
      <c r="AE150" s="6">
        <v>128.19999999999999</v>
      </c>
      <c r="AF150" s="6">
        <f t="shared" si="16"/>
        <v>1705.3000000000002</v>
      </c>
      <c r="AG150" s="6">
        <f t="shared" si="17"/>
        <v>382.3</v>
      </c>
      <c r="AH150" s="6">
        <f t="shared" si="18"/>
        <v>388.20000000000005</v>
      </c>
      <c r="AI150" s="6">
        <f t="shared" si="19"/>
        <v>244.60000000000002</v>
      </c>
      <c r="AJ150" s="6">
        <f t="shared" si="20"/>
        <v>234.7</v>
      </c>
      <c r="AK150" s="6">
        <f t="shared" si="14"/>
        <v>390.9</v>
      </c>
    </row>
    <row r="151" spans="1:37">
      <c r="A151" s="6" t="s">
        <v>34</v>
      </c>
      <c r="B151" s="6">
        <v>2017</v>
      </c>
      <c r="C151" s="8" t="s">
        <v>35</v>
      </c>
      <c r="D151" s="21" t="str">
        <f t="shared" si="15"/>
        <v>2017 February</v>
      </c>
      <c r="E151" s="6">
        <v>133.1</v>
      </c>
      <c r="F151" s="6">
        <v>138.80000000000001</v>
      </c>
      <c r="G151" s="6">
        <v>129.30000000000001</v>
      </c>
      <c r="H151" s="6">
        <v>135.80000000000001</v>
      </c>
      <c r="I151" s="6">
        <v>119.2</v>
      </c>
      <c r="J151" s="6">
        <v>135.30000000000001</v>
      </c>
      <c r="K151" s="6">
        <v>119.5</v>
      </c>
      <c r="L151" s="6">
        <v>152.19999999999999</v>
      </c>
      <c r="M151" s="6">
        <v>117.3</v>
      </c>
      <c r="N151" s="6">
        <v>138.69999999999999</v>
      </c>
      <c r="O151" s="6">
        <v>126.9</v>
      </c>
      <c r="P151" s="6">
        <v>143.19999999999999</v>
      </c>
      <c r="Q151" s="6">
        <v>133</v>
      </c>
      <c r="R151" s="6">
        <v>144.4</v>
      </c>
      <c r="S151" s="6">
        <v>136.80000000000001</v>
      </c>
      <c r="T151" s="6">
        <v>130.30000000000001</v>
      </c>
      <c r="U151" s="6">
        <v>135.9</v>
      </c>
      <c r="V151" s="6">
        <v>130.5</v>
      </c>
      <c r="W151" s="6">
        <v>127.9</v>
      </c>
      <c r="X151" s="6">
        <v>129.69999999999999</v>
      </c>
      <c r="Y151" s="6">
        <v>127.4</v>
      </c>
      <c r="Z151" s="6">
        <v>117.4</v>
      </c>
      <c r="AA151" s="6">
        <v>124.6</v>
      </c>
      <c r="AB151" s="6">
        <v>133.4</v>
      </c>
      <c r="AC151" s="6">
        <v>122.6</v>
      </c>
      <c r="AD151" s="6">
        <v>124.8</v>
      </c>
      <c r="AE151" s="6">
        <v>130.6</v>
      </c>
      <c r="AF151" s="6">
        <f t="shared" si="16"/>
        <v>1722.3000000000002</v>
      </c>
      <c r="AG151" s="6">
        <f t="shared" si="17"/>
        <v>403</v>
      </c>
      <c r="AH151" s="6">
        <f t="shared" si="18"/>
        <v>393.6</v>
      </c>
      <c r="AI151" s="6">
        <f t="shared" si="19"/>
        <v>250</v>
      </c>
      <c r="AJ151" s="6">
        <f t="shared" si="20"/>
        <v>245.3</v>
      </c>
      <c r="AK151" s="6">
        <f t="shared" si="14"/>
        <v>393.8</v>
      </c>
    </row>
    <row r="152" spans="1:37">
      <c r="A152" s="6" t="s">
        <v>30</v>
      </c>
      <c r="B152" s="6">
        <v>2017</v>
      </c>
      <c r="C152" s="8" t="s">
        <v>36</v>
      </c>
      <c r="D152" s="21" t="str">
        <f t="shared" si="15"/>
        <v>2017 March</v>
      </c>
      <c r="E152" s="6">
        <v>133.6</v>
      </c>
      <c r="F152" s="6">
        <v>138.80000000000001</v>
      </c>
      <c r="G152" s="6">
        <v>128.80000000000001</v>
      </c>
      <c r="H152" s="6">
        <v>137.19999999999999</v>
      </c>
      <c r="I152" s="6">
        <v>121.6</v>
      </c>
      <c r="J152" s="6">
        <v>139.69999999999999</v>
      </c>
      <c r="K152" s="6">
        <v>119.7</v>
      </c>
      <c r="L152" s="6">
        <v>148</v>
      </c>
      <c r="M152" s="6">
        <v>116.9</v>
      </c>
      <c r="N152" s="6">
        <v>135.6</v>
      </c>
      <c r="O152" s="6">
        <v>129.80000000000001</v>
      </c>
      <c r="P152" s="6">
        <v>145.4</v>
      </c>
      <c r="Q152" s="6">
        <v>133.4</v>
      </c>
      <c r="R152" s="6">
        <v>144.19999999999999</v>
      </c>
      <c r="S152" s="6">
        <v>141.6</v>
      </c>
      <c r="T152" s="6">
        <v>136.19999999999999</v>
      </c>
      <c r="U152" s="6">
        <v>140.80000000000001</v>
      </c>
      <c r="V152" s="6">
        <v>131.1</v>
      </c>
      <c r="W152" s="6">
        <v>134.19999999999999</v>
      </c>
      <c r="X152" s="6">
        <v>134.1</v>
      </c>
      <c r="Y152" s="6">
        <v>130.6</v>
      </c>
      <c r="Z152" s="6">
        <v>119.8</v>
      </c>
      <c r="AA152" s="6">
        <v>128.30000000000001</v>
      </c>
      <c r="AB152" s="6">
        <v>135.19999999999999</v>
      </c>
      <c r="AC152" s="6">
        <v>123.3</v>
      </c>
      <c r="AD152" s="6">
        <v>127.4</v>
      </c>
      <c r="AE152" s="6">
        <v>132.80000000000001</v>
      </c>
      <c r="AF152" s="6">
        <f t="shared" si="16"/>
        <v>1728.5000000000002</v>
      </c>
      <c r="AG152" s="6">
        <f t="shared" si="17"/>
        <v>418.59999999999997</v>
      </c>
      <c r="AH152" s="6">
        <f t="shared" si="18"/>
        <v>400.4</v>
      </c>
      <c r="AI152" s="6">
        <f t="shared" si="19"/>
        <v>253.89999999999998</v>
      </c>
      <c r="AJ152" s="6">
        <f t="shared" si="20"/>
        <v>254</v>
      </c>
      <c r="AK152" s="6">
        <f t="shared" si="14"/>
        <v>399.9</v>
      </c>
    </row>
    <row r="153" spans="1:37">
      <c r="A153" s="6" t="s">
        <v>33</v>
      </c>
      <c r="B153" s="6">
        <v>2017</v>
      </c>
      <c r="C153" s="8" t="s">
        <v>36</v>
      </c>
      <c r="D153" s="21" t="str">
        <f t="shared" si="15"/>
        <v>2017 March</v>
      </c>
      <c r="E153" s="6">
        <v>132.69999999999999</v>
      </c>
      <c r="F153" s="6">
        <v>139.4</v>
      </c>
      <c r="G153" s="6">
        <v>128.4</v>
      </c>
      <c r="H153" s="6">
        <v>134.9</v>
      </c>
      <c r="I153" s="6">
        <v>114</v>
      </c>
      <c r="J153" s="6">
        <v>136.80000000000001</v>
      </c>
      <c r="K153" s="6">
        <v>122.2</v>
      </c>
      <c r="L153" s="6">
        <v>135.80000000000001</v>
      </c>
      <c r="M153" s="6">
        <v>120.3</v>
      </c>
      <c r="N153" s="6">
        <v>142.6</v>
      </c>
      <c r="O153" s="6">
        <v>123.6</v>
      </c>
      <c r="P153" s="6">
        <v>142.4</v>
      </c>
      <c r="Q153" s="6">
        <v>132.6</v>
      </c>
      <c r="R153" s="6">
        <v>147.5</v>
      </c>
      <c r="S153" s="6">
        <v>130.80000000000001</v>
      </c>
      <c r="T153" s="6">
        <v>122.8</v>
      </c>
      <c r="U153" s="6">
        <v>129.6</v>
      </c>
      <c r="V153" s="6">
        <v>131.1</v>
      </c>
      <c r="W153" s="6">
        <v>120.8</v>
      </c>
      <c r="X153" s="6">
        <v>125.6</v>
      </c>
      <c r="Y153" s="6">
        <v>123.1</v>
      </c>
      <c r="Z153" s="6">
        <v>115.6</v>
      </c>
      <c r="AA153" s="6">
        <v>122.4</v>
      </c>
      <c r="AB153" s="6">
        <v>132.80000000000001</v>
      </c>
      <c r="AC153" s="6">
        <v>121.7</v>
      </c>
      <c r="AD153" s="6">
        <v>122.6</v>
      </c>
      <c r="AE153" s="6">
        <v>128.69999999999999</v>
      </c>
      <c r="AF153" s="6">
        <f t="shared" si="16"/>
        <v>1705.6999999999998</v>
      </c>
      <c r="AG153" s="6">
        <f t="shared" si="17"/>
        <v>383.20000000000005</v>
      </c>
      <c r="AH153" s="6">
        <f t="shared" si="18"/>
        <v>389.5</v>
      </c>
      <c r="AI153" s="6">
        <f t="shared" si="19"/>
        <v>244.8</v>
      </c>
      <c r="AJ153" s="6">
        <f t="shared" si="20"/>
        <v>236.39999999999998</v>
      </c>
      <c r="AK153" s="6">
        <f t="shared" si="14"/>
        <v>392.5</v>
      </c>
    </row>
    <row r="154" spans="1:37">
      <c r="A154" s="6" t="s">
        <v>34</v>
      </c>
      <c r="B154" s="6">
        <v>2017</v>
      </c>
      <c r="C154" s="8" t="s">
        <v>36</v>
      </c>
      <c r="D154" s="21" t="str">
        <f t="shared" si="15"/>
        <v>2017 March</v>
      </c>
      <c r="E154" s="6">
        <v>133.30000000000001</v>
      </c>
      <c r="F154" s="6">
        <v>139</v>
      </c>
      <c r="G154" s="6">
        <v>128.6</v>
      </c>
      <c r="H154" s="6">
        <v>136.30000000000001</v>
      </c>
      <c r="I154" s="6">
        <v>118.8</v>
      </c>
      <c r="J154" s="6">
        <v>138.30000000000001</v>
      </c>
      <c r="K154" s="6">
        <v>120.5</v>
      </c>
      <c r="L154" s="6">
        <v>143.9</v>
      </c>
      <c r="M154" s="6">
        <v>118</v>
      </c>
      <c r="N154" s="6">
        <v>137.9</v>
      </c>
      <c r="O154" s="6">
        <v>127.2</v>
      </c>
      <c r="P154" s="6">
        <v>144</v>
      </c>
      <c r="Q154" s="6">
        <v>133.1</v>
      </c>
      <c r="R154" s="6">
        <v>145.1</v>
      </c>
      <c r="S154" s="6">
        <v>137.30000000000001</v>
      </c>
      <c r="T154" s="6">
        <v>130.6</v>
      </c>
      <c r="U154" s="6">
        <v>136.4</v>
      </c>
      <c r="V154" s="6">
        <v>131.1</v>
      </c>
      <c r="W154" s="6">
        <v>129.1</v>
      </c>
      <c r="X154" s="6">
        <v>130.1</v>
      </c>
      <c r="Y154" s="6">
        <v>127.8</v>
      </c>
      <c r="Z154" s="6">
        <v>117.6</v>
      </c>
      <c r="AA154" s="6">
        <v>125</v>
      </c>
      <c r="AB154" s="6">
        <v>133.80000000000001</v>
      </c>
      <c r="AC154" s="6">
        <v>122.6</v>
      </c>
      <c r="AD154" s="6">
        <v>125.1</v>
      </c>
      <c r="AE154" s="6">
        <v>130.9</v>
      </c>
      <c r="AF154" s="6">
        <f t="shared" si="16"/>
        <v>1718.9</v>
      </c>
      <c r="AG154" s="6">
        <f t="shared" si="17"/>
        <v>404.29999999999995</v>
      </c>
      <c r="AH154" s="6">
        <f t="shared" si="18"/>
        <v>395</v>
      </c>
      <c r="AI154" s="6">
        <f t="shared" si="19"/>
        <v>250.39999999999998</v>
      </c>
      <c r="AJ154" s="6">
        <f t="shared" si="20"/>
        <v>246.7</v>
      </c>
      <c r="AK154" s="6">
        <f t="shared" si="14"/>
        <v>395.20000000000005</v>
      </c>
    </row>
    <row r="155" spans="1:37">
      <c r="A155" s="6" t="s">
        <v>30</v>
      </c>
      <c r="B155" s="6">
        <v>2017</v>
      </c>
      <c r="C155" s="8" t="s">
        <v>37</v>
      </c>
      <c r="D155" s="21" t="str">
        <f t="shared" si="15"/>
        <v>2017 April</v>
      </c>
      <c r="E155" s="6">
        <v>133.19999999999999</v>
      </c>
      <c r="F155" s="6">
        <v>138.69999999999999</v>
      </c>
      <c r="G155" s="6">
        <v>127.1</v>
      </c>
      <c r="H155" s="6">
        <v>137.69999999999999</v>
      </c>
      <c r="I155" s="6">
        <v>121.3</v>
      </c>
      <c r="J155" s="6">
        <v>141.80000000000001</v>
      </c>
      <c r="K155" s="6">
        <v>121.5</v>
      </c>
      <c r="L155" s="6">
        <v>144.5</v>
      </c>
      <c r="M155" s="6">
        <v>117.4</v>
      </c>
      <c r="N155" s="6">
        <v>134.1</v>
      </c>
      <c r="O155" s="6">
        <v>130</v>
      </c>
      <c r="P155" s="6">
        <v>145.5</v>
      </c>
      <c r="Q155" s="6">
        <v>133.5</v>
      </c>
      <c r="R155" s="6">
        <v>144.4</v>
      </c>
      <c r="S155" s="6">
        <v>142.4</v>
      </c>
      <c r="T155" s="6">
        <v>136.80000000000001</v>
      </c>
      <c r="U155" s="6">
        <v>141.6</v>
      </c>
      <c r="V155" s="6">
        <v>131.69999999999999</v>
      </c>
      <c r="W155" s="6">
        <v>135</v>
      </c>
      <c r="X155" s="6">
        <v>134.30000000000001</v>
      </c>
      <c r="Y155" s="6">
        <v>131</v>
      </c>
      <c r="Z155" s="6">
        <v>119.2</v>
      </c>
      <c r="AA155" s="6">
        <v>128.30000000000001</v>
      </c>
      <c r="AB155" s="6">
        <v>135.69999999999999</v>
      </c>
      <c r="AC155" s="6">
        <v>123.7</v>
      </c>
      <c r="AD155" s="6">
        <v>127.5</v>
      </c>
      <c r="AE155" s="6">
        <v>132.9</v>
      </c>
      <c r="AF155" s="6">
        <f t="shared" si="16"/>
        <v>1726.3</v>
      </c>
      <c r="AG155" s="6">
        <f t="shared" si="17"/>
        <v>420.80000000000007</v>
      </c>
      <c r="AH155" s="6">
        <f t="shared" si="18"/>
        <v>401.7</v>
      </c>
      <c r="AI155" s="6">
        <f t="shared" si="19"/>
        <v>254.7</v>
      </c>
      <c r="AJ155" s="6">
        <f t="shared" si="20"/>
        <v>254.2</v>
      </c>
      <c r="AK155" s="6">
        <f t="shared" si="14"/>
        <v>400.20000000000005</v>
      </c>
    </row>
    <row r="156" spans="1:37">
      <c r="A156" s="6" t="s">
        <v>33</v>
      </c>
      <c r="B156" s="6">
        <v>2017</v>
      </c>
      <c r="C156" s="8" t="s">
        <v>37</v>
      </c>
      <c r="D156" s="21" t="str">
        <f t="shared" si="15"/>
        <v>2017 April</v>
      </c>
      <c r="E156" s="6">
        <v>132.69999999999999</v>
      </c>
      <c r="F156" s="6">
        <v>140.6</v>
      </c>
      <c r="G156" s="6">
        <v>124.5</v>
      </c>
      <c r="H156" s="6">
        <v>136.30000000000001</v>
      </c>
      <c r="I156" s="6">
        <v>113.5</v>
      </c>
      <c r="J156" s="6">
        <v>137.69999999999999</v>
      </c>
      <c r="K156" s="6">
        <v>127.1</v>
      </c>
      <c r="L156" s="6">
        <v>133.80000000000001</v>
      </c>
      <c r="M156" s="6">
        <v>120.8</v>
      </c>
      <c r="N156" s="6">
        <v>141.30000000000001</v>
      </c>
      <c r="O156" s="6">
        <v>123.8</v>
      </c>
      <c r="P156" s="6">
        <v>142.6</v>
      </c>
      <c r="Q156" s="6">
        <v>133.4</v>
      </c>
      <c r="R156" s="6">
        <v>148</v>
      </c>
      <c r="S156" s="6">
        <v>131.19999999999999</v>
      </c>
      <c r="T156" s="6">
        <v>123</v>
      </c>
      <c r="U156" s="6">
        <v>130</v>
      </c>
      <c r="V156" s="6">
        <v>131.69999999999999</v>
      </c>
      <c r="W156" s="6">
        <v>121.4</v>
      </c>
      <c r="X156" s="6">
        <v>126</v>
      </c>
      <c r="Y156" s="6">
        <v>123.4</v>
      </c>
      <c r="Z156" s="6">
        <v>114.3</v>
      </c>
      <c r="AA156" s="6">
        <v>122.6</v>
      </c>
      <c r="AB156" s="6">
        <v>133.6</v>
      </c>
      <c r="AC156" s="6">
        <v>122.2</v>
      </c>
      <c r="AD156" s="6">
        <v>122.5</v>
      </c>
      <c r="AE156" s="6">
        <v>129.1</v>
      </c>
      <c r="AF156" s="6">
        <f t="shared" si="16"/>
        <v>1708.1</v>
      </c>
      <c r="AG156" s="6">
        <f t="shared" si="17"/>
        <v>384.2</v>
      </c>
      <c r="AH156" s="6">
        <f t="shared" si="18"/>
        <v>391.29999999999995</v>
      </c>
      <c r="AI156" s="6">
        <f t="shared" si="19"/>
        <v>245.60000000000002</v>
      </c>
      <c r="AJ156" s="6">
        <f t="shared" si="20"/>
        <v>235.7</v>
      </c>
      <c r="AK156" s="6">
        <f t="shared" si="14"/>
        <v>393.1</v>
      </c>
    </row>
    <row r="157" spans="1:37">
      <c r="A157" s="6" t="s">
        <v>34</v>
      </c>
      <c r="B157" s="6">
        <v>2017</v>
      </c>
      <c r="C157" s="8" t="s">
        <v>37</v>
      </c>
      <c r="D157" s="21" t="str">
        <f t="shared" si="15"/>
        <v>2017 April</v>
      </c>
      <c r="E157" s="6">
        <v>133</v>
      </c>
      <c r="F157" s="6">
        <v>139.4</v>
      </c>
      <c r="G157" s="6">
        <v>126.1</v>
      </c>
      <c r="H157" s="6">
        <v>137.19999999999999</v>
      </c>
      <c r="I157" s="6">
        <v>118.4</v>
      </c>
      <c r="J157" s="6">
        <v>139.9</v>
      </c>
      <c r="K157" s="6">
        <v>123.4</v>
      </c>
      <c r="L157" s="6">
        <v>140.9</v>
      </c>
      <c r="M157" s="6">
        <v>118.5</v>
      </c>
      <c r="N157" s="6">
        <v>136.5</v>
      </c>
      <c r="O157" s="6">
        <v>127.4</v>
      </c>
      <c r="P157" s="6">
        <v>144.19999999999999</v>
      </c>
      <c r="Q157" s="6">
        <v>133.5</v>
      </c>
      <c r="R157" s="6">
        <v>145.4</v>
      </c>
      <c r="S157" s="6">
        <v>138</v>
      </c>
      <c r="T157" s="6">
        <v>131.1</v>
      </c>
      <c r="U157" s="6">
        <v>137</v>
      </c>
      <c r="V157" s="6">
        <v>131.69999999999999</v>
      </c>
      <c r="W157" s="6">
        <v>129.80000000000001</v>
      </c>
      <c r="X157" s="6">
        <v>130.4</v>
      </c>
      <c r="Y157" s="6">
        <v>128.1</v>
      </c>
      <c r="Z157" s="6">
        <v>116.6</v>
      </c>
      <c r="AA157" s="6">
        <v>125.1</v>
      </c>
      <c r="AB157" s="6">
        <v>134.5</v>
      </c>
      <c r="AC157" s="6">
        <v>123.1</v>
      </c>
      <c r="AD157" s="6">
        <v>125.1</v>
      </c>
      <c r="AE157" s="6">
        <v>131.1</v>
      </c>
      <c r="AF157" s="6">
        <f t="shared" si="16"/>
        <v>1718.4</v>
      </c>
      <c r="AG157" s="6">
        <f t="shared" si="17"/>
        <v>406.1</v>
      </c>
      <c r="AH157" s="6">
        <f t="shared" si="18"/>
        <v>396.6</v>
      </c>
      <c r="AI157" s="6">
        <f t="shared" si="19"/>
        <v>251.2</v>
      </c>
      <c r="AJ157" s="6">
        <f t="shared" si="20"/>
        <v>246.4</v>
      </c>
      <c r="AK157" s="6">
        <f t="shared" si="14"/>
        <v>395.6</v>
      </c>
    </row>
    <row r="158" spans="1:37">
      <c r="A158" s="6" t="s">
        <v>30</v>
      </c>
      <c r="B158" s="6">
        <v>2017</v>
      </c>
      <c r="C158" s="8" t="s">
        <v>38</v>
      </c>
      <c r="D158" s="21" t="str">
        <f t="shared" si="15"/>
        <v>2017 May</v>
      </c>
      <c r="E158" s="6">
        <v>133.1</v>
      </c>
      <c r="F158" s="6">
        <v>140.30000000000001</v>
      </c>
      <c r="G158" s="6">
        <v>126.8</v>
      </c>
      <c r="H158" s="6">
        <v>138.19999999999999</v>
      </c>
      <c r="I158" s="6">
        <v>120.8</v>
      </c>
      <c r="J158" s="6">
        <v>140.19999999999999</v>
      </c>
      <c r="K158" s="6">
        <v>123.8</v>
      </c>
      <c r="L158" s="6">
        <v>141.80000000000001</v>
      </c>
      <c r="M158" s="6">
        <v>118.6</v>
      </c>
      <c r="N158" s="6">
        <v>134</v>
      </c>
      <c r="O158" s="6">
        <v>130.30000000000001</v>
      </c>
      <c r="P158" s="6">
        <v>145.80000000000001</v>
      </c>
      <c r="Q158" s="6">
        <v>133.80000000000001</v>
      </c>
      <c r="R158" s="6">
        <v>145.5</v>
      </c>
      <c r="S158" s="6">
        <v>142.5</v>
      </c>
      <c r="T158" s="6">
        <v>137.30000000000001</v>
      </c>
      <c r="U158" s="6">
        <v>141.80000000000001</v>
      </c>
      <c r="V158" s="6">
        <v>132.1</v>
      </c>
      <c r="W158" s="6">
        <v>135</v>
      </c>
      <c r="X158" s="6">
        <v>134.9</v>
      </c>
      <c r="Y158" s="6">
        <v>131.4</v>
      </c>
      <c r="Z158" s="6">
        <v>119.4</v>
      </c>
      <c r="AA158" s="6">
        <v>129.4</v>
      </c>
      <c r="AB158" s="6">
        <v>136.30000000000001</v>
      </c>
      <c r="AC158" s="6">
        <v>123.7</v>
      </c>
      <c r="AD158" s="6">
        <v>127.9</v>
      </c>
      <c r="AE158" s="6">
        <v>133.30000000000001</v>
      </c>
      <c r="AF158" s="6">
        <f t="shared" si="16"/>
        <v>1727.4999999999995</v>
      </c>
      <c r="AG158" s="6">
        <f t="shared" si="17"/>
        <v>421.6</v>
      </c>
      <c r="AH158" s="6">
        <f t="shared" si="18"/>
        <v>403.3</v>
      </c>
      <c r="AI158" s="6">
        <f t="shared" si="19"/>
        <v>255.10000000000002</v>
      </c>
      <c r="AJ158" s="6">
        <f t="shared" si="20"/>
        <v>254.4</v>
      </c>
      <c r="AK158" s="6">
        <f t="shared" si="14"/>
        <v>402.79999999999995</v>
      </c>
    </row>
    <row r="159" spans="1:37">
      <c r="A159" s="6" t="s">
        <v>33</v>
      </c>
      <c r="B159" s="6">
        <v>2017</v>
      </c>
      <c r="C159" s="8" t="s">
        <v>38</v>
      </c>
      <c r="D159" s="21" t="str">
        <f t="shared" si="15"/>
        <v>2017 May</v>
      </c>
      <c r="E159" s="6">
        <v>132.6</v>
      </c>
      <c r="F159" s="6">
        <v>144.1</v>
      </c>
      <c r="G159" s="6">
        <v>125.6</v>
      </c>
      <c r="H159" s="6">
        <v>136.80000000000001</v>
      </c>
      <c r="I159" s="6">
        <v>113.4</v>
      </c>
      <c r="J159" s="6">
        <v>135.19999999999999</v>
      </c>
      <c r="K159" s="6">
        <v>129.19999999999999</v>
      </c>
      <c r="L159" s="6">
        <v>131.5</v>
      </c>
      <c r="M159" s="6">
        <v>121</v>
      </c>
      <c r="N159" s="6">
        <v>139.9</v>
      </c>
      <c r="O159" s="6">
        <v>123.8</v>
      </c>
      <c r="P159" s="6">
        <v>142.9</v>
      </c>
      <c r="Q159" s="6">
        <v>133.6</v>
      </c>
      <c r="R159" s="6">
        <v>148.30000000000001</v>
      </c>
      <c r="S159" s="6">
        <v>131.5</v>
      </c>
      <c r="T159" s="6">
        <v>123.2</v>
      </c>
      <c r="U159" s="6">
        <v>130.19999999999999</v>
      </c>
      <c r="V159" s="6">
        <v>132.1</v>
      </c>
      <c r="W159" s="6">
        <v>120.1</v>
      </c>
      <c r="X159" s="6">
        <v>126.5</v>
      </c>
      <c r="Y159" s="6">
        <v>123.6</v>
      </c>
      <c r="Z159" s="6">
        <v>114.3</v>
      </c>
      <c r="AA159" s="6">
        <v>122.8</v>
      </c>
      <c r="AB159" s="6">
        <v>133.80000000000001</v>
      </c>
      <c r="AC159" s="6">
        <v>122</v>
      </c>
      <c r="AD159" s="6">
        <v>122.6</v>
      </c>
      <c r="AE159" s="6">
        <v>129.30000000000001</v>
      </c>
      <c r="AF159" s="6">
        <f t="shared" si="16"/>
        <v>1709.6</v>
      </c>
      <c r="AG159" s="6">
        <f t="shared" si="17"/>
        <v>384.9</v>
      </c>
      <c r="AH159" s="6">
        <f t="shared" si="18"/>
        <v>392.40000000000003</v>
      </c>
      <c r="AI159" s="6">
        <f t="shared" si="19"/>
        <v>245.6</v>
      </c>
      <c r="AJ159" s="6">
        <f t="shared" si="20"/>
        <v>234.39999999999998</v>
      </c>
      <c r="AK159" s="6">
        <f t="shared" si="14"/>
        <v>393.70000000000005</v>
      </c>
    </row>
    <row r="160" spans="1:37">
      <c r="A160" s="6" t="s">
        <v>34</v>
      </c>
      <c r="B160" s="6">
        <v>2017</v>
      </c>
      <c r="C160" s="8" t="s">
        <v>38</v>
      </c>
      <c r="D160" s="21" t="str">
        <f t="shared" si="15"/>
        <v>2017 May</v>
      </c>
      <c r="E160" s="6">
        <v>132.9</v>
      </c>
      <c r="F160" s="6">
        <v>141.6</v>
      </c>
      <c r="G160" s="6">
        <v>126.3</v>
      </c>
      <c r="H160" s="6">
        <v>137.69999999999999</v>
      </c>
      <c r="I160" s="6">
        <v>118.1</v>
      </c>
      <c r="J160" s="6">
        <v>137.9</v>
      </c>
      <c r="K160" s="6">
        <v>125.6</v>
      </c>
      <c r="L160" s="6">
        <v>138.30000000000001</v>
      </c>
      <c r="M160" s="6">
        <v>119.4</v>
      </c>
      <c r="N160" s="6">
        <v>136</v>
      </c>
      <c r="O160" s="6">
        <v>127.6</v>
      </c>
      <c r="P160" s="6">
        <v>144.5</v>
      </c>
      <c r="Q160" s="6">
        <v>133.69999999999999</v>
      </c>
      <c r="R160" s="6">
        <v>146.19999999999999</v>
      </c>
      <c r="S160" s="6">
        <v>138.19999999999999</v>
      </c>
      <c r="T160" s="6">
        <v>131.4</v>
      </c>
      <c r="U160" s="6">
        <v>137.19999999999999</v>
      </c>
      <c r="V160" s="6">
        <v>132.1</v>
      </c>
      <c r="W160" s="6">
        <v>129.4</v>
      </c>
      <c r="X160" s="6">
        <v>130.9</v>
      </c>
      <c r="Y160" s="6">
        <v>128.4</v>
      </c>
      <c r="Z160" s="6">
        <v>116.7</v>
      </c>
      <c r="AA160" s="6">
        <v>125.7</v>
      </c>
      <c r="AB160" s="6">
        <v>134.80000000000001</v>
      </c>
      <c r="AC160" s="6">
        <v>123</v>
      </c>
      <c r="AD160" s="6">
        <v>125.3</v>
      </c>
      <c r="AE160" s="6">
        <v>131.4</v>
      </c>
      <c r="AF160" s="6">
        <f t="shared" si="16"/>
        <v>1719.6000000000001</v>
      </c>
      <c r="AG160" s="6">
        <f t="shared" si="17"/>
        <v>406.8</v>
      </c>
      <c r="AH160" s="6">
        <f t="shared" si="18"/>
        <v>397.8</v>
      </c>
      <c r="AI160" s="6">
        <f t="shared" si="19"/>
        <v>251.4</v>
      </c>
      <c r="AJ160" s="6">
        <f t="shared" si="20"/>
        <v>246.10000000000002</v>
      </c>
      <c r="AK160" s="6">
        <f t="shared" si="14"/>
        <v>397.2</v>
      </c>
    </row>
    <row r="161" spans="1:37">
      <c r="A161" s="6" t="s">
        <v>30</v>
      </c>
      <c r="B161" s="6">
        <v>2017</v>
      </c>
      <c r="C161" s="8" t="s">
        <v>39</v>
      </c>
      <c r="D161" s="21" t="str">
        <f t="shared" si="15"/>
        <v>2017 June</v>
      </c>
      <c r="E161" s="6">
        <v>133.5</v>
      </c>
      <c r="F161" s="6">
        <v>143.69999999999999</v>
      </c>
      <c r="G161" s="6">
        <v>128</v>
      </c>
      <c r="H161" s="6">
        <v>138.6</v>
      </c>
      <c r="I161" s="6">
        <v>120.9</v>
      </c>
      <c r="J161" s="6">
        <v>140.9</v>
      </c>
      <c r="K161" s="6">
        <v>128.80000000000001</v>
      </c>
      <c r="L161" s="6">
        <v>140.19999999999999</v>
      </c>
      <c r="M161" s="6">
        <v>118.9</v>
      </c>
      <c r="N161" s="6">
        <v>133.5</v>
      </c>
      <c r="O161" s="6">
        <v>130.4</v>
      </c>
      <c r="P161" s="6">
        <v>146.5</v>
      </c>
      <c r="Q161" s="6">
        <v>134.9</v>
      </c>
      <c r="R161" s="6">
        <v>145.80000000000001</v>
      </c>
      <c r="S161" s="6">
        <v>143.1</v>
      </c>
      <c r="T161" s="6">
        <v>137.69999999999999</v>
      </c>
      <c r="U161" s="6">
        <v>142.30000000000001</v>
      </c>
      <c r="V161" s="6">
        <v>131.4</v>
      </c>
      <c r="W161" s="6">
        <v>134.80000000000001</v>
      </c>
      <c r="X161" s="6">
        <v>135.19999999999999</v>
      </c>
      <c r="Y161" s="6">
        <v>131.30000000000001</v>
      </c>
      <c r="Z161" s="6">
        <v>119.4</v>
      </c>
      <c r="AA161" s="6">
        <v>129.80000000000001</v>
      </c>
      <c r="AB161" s="6">
        <v>136.9</v>
      </c>
      <c r="AC161" s="6">
        <v>124.1</v>
      </c>
      <c r="AD161" s="6">
        <v>128.1</v>
      </c>
      <c r="AE161" s="6">
        <v>133.9</v>
      </c>
      <c r="AF161" s="6">
        <f t="shared" si="16"/>
        <v>1738.8000000000002</v>
      </c>
      <c r="AG161" s="6">
        <f t="shared" si="17"/>
        <v>423.09999999999997</v>
      </c>
      <c r="AH161" s="6">
        <f t="shared" si="18"/>
        <v>403.5</v>
      </c>
      <c r="AI161" s="6">
        <f t="shared" si="19"/>
        <v>255.4</v>
      </c>
      <c r="AJ161" s="6">
        <f t="shared" si="20"/>
        <v>254.20000000000002</v>
      </c>
      <c r="AK161" s="6">
        <f t="shared" si="14"/>
        <v>403.70000000000005</v>
      </c>
    </row>
    <row r="162" spans="1:37">
      <c r="A162" s="6" t="s">
        <v>33</v>
      </c>
      <c r="B162" s="6">
        <v>2017</v>
      </c>
      <c r="C162" s="8" t="s">
        <v>39</v>
      </c>
      <c r="D162" s="21" t="str">
        <f t="shared" si="15"/>
        <v>2017 June</v>
      </c>
      <c r="E162" s="6">
        <v>132.9</v>
      </c>
      <c r="F162" s="6">
        <v>148.69999999999999</v>
      </c>
      <c r="G162" s="6">
        <v>128.30000000000001</v>
      </c>
      <c r="H162" s="6">
        <v>137.30000000000001</v>
      </c>
      <c r="I162" s="6">
        <v>113.5</v>
      </c>
      <c r="J162" s="6">
        <v>137.19999999999999</v>
      </c>
      <c r="K162" s="6">
        <v>142.19999999999999</v>
      </c>
      <c r="L162" s="6">
        <v>128.19999999999999</v>
      </c>
      <c r="M162" s="6">
        <v>120.9</v>
      </c>
      <c r="N162" s="6">
        <v>138.80000000000001</v>
      </c>
      <c r="O162" s="6">
        <v>124.2</v>
      </c>
      <c r="P162" s="6">
        <v>143.1</v>
      </c>
      <c r="Q162" s="6">
        <v>135.69999999999999</v>
      </c>
      <c r="R162" s="6">
        <v>148.6</v>
      </c>
      <c r="S162" s="6">
        <v>131.5</v>
      </c>
      <c r="T162" s="6">
        <v>123.2</v>
      </c>
      <c r="U162" s="6">
        <v>130.19999999999999</v>
      </c>
      <c r="V162" s="6">
        <v>131.4</v>
      </c>
      <c r="W162" s="6">
        <v>119</v>
      </c>
      <c r="X162" s="6">
        <v>126.8</v>
      </c>
      <c r="Y162" s="6">
        <v>123.8</v>
      </c>
      <c r="Z162" s="6">
        <v>113.9</v>
      </c>
      <c r="AA162" s="6">
        <v>122.9</v>
      </c>
      <c r="AB162" s="6">
        <v>134.30000000000001</v>
      </c>
      <c r="AC162" s="6">
        <v>122.5</v>
      </c>
      <c r="AD162" s="6">
        <v>122.7</v>
      </c>
      <c r="AE162" s="6">
        <v>129.9</v>
      </c>
      <c r="AF162" s="6">
        <f t="shared" si="16"/>
        <v>1731.0000000000002</v>
      </c>
      <c r="AG162" s="6">
        <f t="shared" si="17"/>
        <v>384.9</v>
      </c>
      <c r="AH162" s="6">
        <f t="shared" si="18"/>
        <v>392.5</v>
      </c>
      <c r="AI162" s="6">
        <f t="shared" si="19"/>
        <v>246.3</v>
      </c>
      <c r="AJ162" s="6">
        <f t="shared" si="20"/>
        <v>232.9</v>
      </c>
      <c r="AK162" s="6">
        <f t="shared" si="14"/>
        <v>394.2</v>
      </c>
    </row>
    <row r="163" spans="1:37">
      <c r="A163" s="6" t="s">
        <v>34</v>
      </c>
      <c r="B163" s="6">
        <v>2017</v>
      </c>
      <c r="C163" s="8" t="s">
        <v>39</v>
      </c>
      <c r="D163" s="21" t="str">
        <f t="shared" si="15"/>
        <v>2017 June</v>
      </c>
      <c r="E163" s="6">
        <v>133.30000000000001</v>
      </c>
      <c r="F163" s="6">
        <v>145.5</v>
      </c>
      <c r="G163" s="6">
        <v>128.1</v>
      </c>
      <c r="H163" s="6">
        <v>138.1</v>
      </c>
      <c r="I163" s="6">
        <v>118.2</v>
      </c>
      <c r="J163" s="6">
        <v>139.19999999999999</v>
      </c>
      <c r="K163" s="6">
        <v>133.30000000000001</v>
      </c>
      <c r="L163" s="6">
        <v>136.19999999999999</v>
      </c>
      <c r="M163" s="6">
        <v>119.6</v>
      </c>
      <c r="N163" s="6">
        <v>135.30000000000001</v>
      </c>
      <c r="O163" s="6">
        <v>127.8</v>
      </c>
      <c r="P163" s="6">
        <v>144.9</v>
      </c>
      <c r="Q163" s="6">
        <v>135.19999999999999</v>
      </c>
      <c r="R163" s="6">
        <v>146.5</v>
      </c>
      <c r="S163" s="6">
        <v>138.5</v>
      </c>
      <c r="T163" s="6">
        <v>131.69999999999999</v>
      </c>
      <c r="U163" s="6">
        <v>137.5</v>
      </c>
      <c r="V163" s="6">
        <v>131.4</v>
      </c>
      <c r="W163" s="6">
        <v>128.80000000000001</v>
      </c>
      <c r="X163" s="6">
        <v>131.19999999999999</v>
      </c>
      <c r="Y163" s="6">
        <v>128.5</v>
      </c>
      <c r="Z163" s="6">
        <v>116.5</v>
      </c>
      <c r="AA163" s="6">
        <v>125.9</v>
      </c>
      <c r="AB163" s="6">
        <v>135.4</v>
      </c>
      <c r="AC163" s="6">
        <v>123.4</v>
      </c>
      <c r="AD163" s="6">
        <v>125.5</v>
      </c>
      <c r="AE163" s="6">
        <v>132</v>
      </c>
      <c r="AF163" s="6">
        <f t="shared" si="16"/>
        <v>1734.7</v>
      </c>
      <c r="AG163" s="6">
        <f t="shared" si="17"/>
        <v>407.7</v>
      </c>
      <c r="AH163" s="6">
        <f t="shared" si="18"/>
        <v>398</v>
      </c>
      <c r="AI163" s="6">
        <f t="shared" si="19"/>
        <v>251.9</v>
      </c>
      <c r="AJ163" s="6">
        <f t="shared" si="20"/>
        <v>245.3</v>
      </c>
      <c r="AK163" s="6">
        <f t="shared" si="14"/>
        <v>397.9</v>
      </c>
    </row>
    <row r="164" spans="1:37">
      <c r="A164" s="6" t="s">
        <v>30</v>
      </c>
      <c r="B164" s="6">
        <v>2017</v>
      </c>
      <c r="C164" s="8" t="s">
        <v>40</v>
      </c>
      <c r="D164" s="21" t="str">
        <f t="shared" si="15"/>
        <v>2017 July</v>
      </c>
      <c r="E164" s="6">
        <v>134</v>
      </c>
      <c r="F164" s="6">
        <v>144.19999999999999</v>
      </c>
      <c r="G164" s="6">
        <v>129.80000000000001</v>
      </c>
      <c r="H164" s="6">
        <v>139</v>
      </c>
      <c r="I164" s="6">
        <v>120.9</v>
      </c>
      <c r="J164" s="6">
        <v>143.9</v>
      </c>
      <c r="K164" s="6">
        <v>151.5</v>
      </c>
      <c r="L164" s="6">
        <v>138.1</v>
      </c>
      <c r="M164" s="6">
        <v>120</v>
      </c>
      <c r="N164" s="6">
        <v>133.9</v>
      </c>
      <c r="O164" s="6">
        <v>131.4</v>
      </c>
      <c r="P164" s="6">
        <v>147.69999999999999</v>
      </c>
      <c r="Q164" s="6">
        <v>138.5</v>
      </c>
      <c r="R164" s="6">
        <v>147.4</v>
      </c>
      <c r="S164" s="6">
        <v>144.30000000000001</v>
      </c>
      <c r="T164" s="6">
        <v>138.1</v>
      </c>
      <c r="U164" s="6">
        <v>143.5</v>
      </c>
      <c r="V164" s="6">
        <v>132.6</v>
      </c>
      <c r="W164" s="6">
        <v>135.30000000000001</v>
      </c>
      <c r="X164" s="6">
        <v>136.1</v>
      </c>
      <c r="Y164" s="6">
        <v>132.1</v>
      </c>
      <c r="Z164" s="6">
        <v>119.1</v>
      </c>
      <c r="AA164" s="6">
        <v>130.6</v>
      </c>
      <c r="AB164" s="6">
        <v>138.6</v>
      </c>
      <c r="AC164" s="6">
        <v>124.4</v>
      </c>
      <c r="AD164" s="6">
        <v>128.6</v>
      </c>
      <c r="AE164" s="6">
        <v>136.19999999999999</v>
      </c>
      <c r="AF164" s="6">
        <f t="shared" si="16"/>
        <v>1772.9</v>
      </c>
      <c r="AG164" s="6">
        <f t="shared" si="17"/>
        <v>425.9</v>
      </c>
      <c r="AH164" s="6">
        <f t="shared" si="18"/>
        <v>407.29999999999995</v>
      </c>
      <c r="AI164" s="6">
        <f t="shared" si="19"/>
        <v>256.5</v>
      </c>
      <c r="AJ164" s="6">
        <f t="shared" si="20"/>
        <v>254.4</v>
      </c>
      <c r="AK164" s="6">
        <f t="shared" si="14"/>
        <v>406.6</v>
      </c>
    </row>
    <row r="165" spans="1:37">
      <c r="A165" s="6" t="s">
        <v>33</v>
      </c>
      <c r="B165" s="6">
        <v>2017</v>
      </c>
      <c r="C165" s="8" t="s">
        <v>40</v>
      </c>
      <c r="D165" s="21" t="str">
        <f t="shared" si="15"/>
        <v>2017 July</v>
      </c>
      <c r="E165" s="6">
        <v>132.80000000000001</v>
      </c>
      <c r="F165" s="6">
        <v>148.4</v>
      </c>
      <c r="G165" s="6">
        <v>129.4</v>
      </c>
      <c r="H165" s="6">
        <v>137.69999999999999</v>
      </c>
      <c r="I165" s="6">
        <v>113.4</v>
      </c>
      <c r="J165" s="6">
        <v>139.4</v>
      </c>
      <c r="K165" s="6">
        <v>175.1</v>
      </c>
      <c r="L165" s="6">
        <v>124.7</v>
      </c>
      <c r="M165" s="6">
        <v>121.5</v>
      </c>
      <c r="N165" s="6">
        <v>137.80000000000001</v>
      </c>
      <c r="O165" s="6">
        <v>124.4</v>
      </c>
      <c r="P165" s="6">
        <v>143.69999999999999</v>
      </c>
      <c r="Q165" s="6">
        <v>139.80000000000001</v>
      </c>
      <c r="R165" s="6">
        <v>150.5</v>
      </c>
      <c r="S165" s="6">
        <v>131.6</v>
      </c>
      <c r="T165" s="6">
        <v>123.7</v>
      </c>
      <c r="U165" s="6">
        <v>130.4</v>
      </c>
      <c r="V165" s="6">
        <v>132.6</v>
      </c>
      <c r="W165" s="6">
        <v>119.7</v>
      </c>
      <c r="X165" s="6">
        <v>127.2</v>
      </c>
      <c r="Y165" s="6">
        <v>125</v>
      </c>
      <c r="Z165" s="6">
        <v>113.2</v>
      </c>
      <c r="AA165" s="6">
        <v>123.5</v>
      </c>
      <c r="AB165" s="6">
        <v>135.5</v>
      </c>
      <c r="AC165" s="6">
        <v>122.4</v>
      </c>
      <c r="AD165" s="6">
        <v>123</v>
      </c>
      <c r="AE165" s="6">
        <v>131.80000000000001</v>
      </c>
      <c r="AF165" s="6">
        <f t="shared" si="16"/>
        <v>1768.1</v>
      </c>
      <c r="AG165" s="6">
        <f t="shared" si="17"/>
        <v>385.70000000000005</v>
      </c>
      <c r="AH165" s="6">
        <f t="shared" si="18"/>
        <v>395.3</v>
      </c>
      <c r="AI165" s="6">
        <f t="shared" si="19"/>
        <v>247.4</v>
      </c>
      <c r="AJ165" s="6">
        <f t="shared" si="20"/>
        <v>232.9</v>
      </c>
      <c r="AK165" s="6">
        <f t="shared" si="14"/>
        <v>397</v>
      </c>
    </row>
    <row r="166" spans="1:37">
      <c r="A166" s="6" t="s">
        <v>34</v>
      </c>
      <c r="B166" s="6">
        <v>2017</v>
      </c>
      <c r="C166" s="8" t="s">
        <v>40</v>
      </c>
      <c r="D166" s="21" t="str">
        <f t="shared" si="15"/>
        <v>2017 July</v>
      </c>
      <c r="E166" s="6">
        <v>133.6</v>
      </c>
      <c r="F166" s="6">
        <v>145.69999999999999</v>
      </c>
      <c r="G166" s="6">
        <v>129.6</v>
      </c>
      <c r="H166" s="6">
        <v>138.5</v>
      </c>
      <c r="I166" s="6">
        <v>118.1</v>
      </c>
      <c r="J166" s="6">
        <v>141.80000000000001</v>
      </c>
      <c r="K166" s="6">
        <v>159.5</v>
      </c>
      <c r="L166" s="6">
        <v>133.6</v>
      </c>
      <c r="M166" s="6">
        <v>120.5</v>
      </c>
      <c r="N166" s="6">
        <v>135.19999999999999</v>
      </c>
      <c r="O166" s="6">
        <v>128.5</v>
      </c>
      <c r="P166" s="6">
        <v>145.80000000000001</v>
      </c>
      <c r="Q166" s="6">
        <v>139</v>
      </c>
      <c r="R166" s="6">
        <v>148.19999999999999</v>
      </c>
      <c r="S166" s="6">
        <v>139.30000000000001</v>
      </c>
      <c r="T166" s="6">
        <v>132.1</v>
      </c>
      <c r="U166" s="6">
        <v>138.30000000000001</v>
      </c>
      <c r="V166" s="6">
        <v>132.6</v>
      </c>
      <c r="W166" s="6">
        <v>129.4</v>
      </c>
      <c r="X166" s="6">
        <v>131.9</v>
      </c>
      <c r="Y166" s="6">
        <v>129.4</v>
      </c>
      <c r="Z166" s="6">
        <v>116</v>
      </c>
      <c r="AA166" s="6">
        <v>126.6</v>
      </c>
      <c r="AB166" s="6">
        <v>136.80000000000001</v>
      </c>
      <c r="AC166" s="6">
        <v>123.6</v>
      </c>
      <c r="AD166" s="6">
        <v>125.9</v>
      </c>
      <c r="AE166" s="6">
        <v>134.19999999999999</v>
      </c>
      <c r="AF166" s="6">
        <f t="shared" si="16"/>
        <v>1769.3999999999999</v>
      </c>
      <c r="AG166" s="6">
        <f t="shared" si="17"/>
        <v>409.7</v>
      </c>
      <c r="AH166" s="6">
        <f t="shared" si="18"/>
        <v>401.3</v>
      </c>
      <c r="AI166" s="6">
        <f t="shared" si="19"/>
        <v>253</v>
      </c>
      <c r="AJ166" s="6">
        <f t="shared" si="20"/>
        <v>245.4</v>
      </c>
      <c r="AK166" s="6">
        <f t="shared" si="14"/>
        <v>400.69999999999993</v>
      </c>
    </row>
    <row r="167" spans="1:37">
      <c r="A167" s="6" t="s">
        <v>30</v>
      </c>
      <c r="B167" s="6">
        <v>2017</v>
      </c>
      <c r="C167" s="8" t="s">
        <v>41</v>
      </c>
      <c r="D167" s="21" t="str">
        <f t="shared" si="15"/>
        <v>2017 August</v>
      </c>
      <c r="E167" s="6">
        <v>134.80000000000001</v>
      </c>
      <c r="F167" s="6">
        <v>143.1</v>
      </c>
      <c r="G167" s="6">
        <v>130</v>
      </c>
      <c r="H167" s="6">
        <v>139.4</v>
      </c>
      <c r="I167" s="6">
        <v>120.5</v>
      </c>
      <c r="J167" s="6">
        <v>148</v>
      </c>
      <c r="K167" s="6">
        <v>162.9</v>
      </c>
      <c r="L167" s="6">
        <v>137.4</v>
      </c>
      <c r="M167" s="6">
        <v>120.8</v>
      </c>
      <c r="N167" s="6">
        <v>134.69999999999999</v>
      </c>
      <c r="O167" s="6">
        <v>131.6</v>
      </c>
      <c r="P167" s="6">
        <v>148.69999999999999</v>
      </c>
      <c r="Q167" s="6">
        <v>140.6</v>
      </c>
      <c r="R167" s="6">
        <v>149</v>
      </c>
      <c r="S167" s="6">
        <v>145.30000000000001</v>
      </c>
      <c r="T167" s="6">
        <v>139.19999999999999</v>
      </c>
      <c r="U167" s="6">
        <v>144.5</v>
      </c>
      <c r="V167" s="6">
        <v>134.4</v>
      </c>
      <c r="W167" s="6">
        <v>136.4</v>
      </c>
      <c r="X167" s="6">
        <v>137.30000000000001</v>
      </c>
      <c r="Y167" s="6">
        <v>133</v>
      </c>
      <c r="Z167" s="6">
        <v>120.3</v>
      </c>
      <c r="AA167" s="6">
        <v>131.5</v>
      </c>
      <c r="AB167" s="6">
        <v>140.19999999999999</v>
      </c>
      <c r="AC167" s="6">
        <v>125.4</v>
      </c>
      <c r="AD167" s="6">
        <v>129.69999999999999</v>
      </c>
      <c r="AE167" s="6">
        <v>137.80000000000001</v>
      </c>
      <c r="AF167" s="6">
        <f t="shared" si="16"/>
        <v>1792.4999999999998</v>
      </c>
      <c r="AG167" s="6">
        <f t="shared" si="17"/>
        <v>429</v>
      </c>
      <c r="AH167" s="6">
        <f t="shared" si="18"/>
        <v>411.90000000000003</v>
      </c>
      <c r="AI167" s="6">
        <f t="shared" si="19"/>
        <v>258.39999999999998</v>
      </c>
      <c r="AJ167" s="6">
        <f t="shared" si="20"/>
        <v>256.7</v>
      </c>
      <c r="AK167" s="6">
        <f t="shared" si="14"/>
        <v>410.2</v>
      </c>
    </row>
    <row r="168" spans="1:37">
      <c r="A168" s="6" t="s">
        <v>33</v>
      </c>
      <c r="B168" s="6">
        <v>2017</v>
      </c>
      <c r="C168" s="8" t="s">
        <v>41</v>
      </c>
      <c r="D168" s="21" t="str">
        <f t="shared" si="15"/>
        <v>2017 August</v>
      </c>
      <c r="E168" s="6">
        <v>133.19999999999999</v>
      </c>
      <c r="F168" s="6">
        <v>143.9</v>
      </c>
      <c r="G168" s="6">
        <v>128.30000000000001</v>
      </c>
      <c r="H168" s="6">
        <v>138.30000000000001</v>
      </c>
      <c r="I168" s="6">
        <v>114.1</v>
      </c>
      <c r="J168" s="6">
        <v>142.69999999999999</v>
      </c>
      <c r="K168" s="6">
        <v>179.8</v>
      </c>
      <c r="L168" s="6">
        <v>123.5</v>
      </c>
      <c r="M168" s="6">
        <v>122.1</v>
      </c>
      <c r="N168" s="6">
        <v>137.5</v>
      </c>
      <c r="O168" s="6">
        <v>124.6</v>
      </c>
      <c r="P168" s="6">
        <v>144.5</v>
      </c>
      <c r="Q168" s="6">
        <v>140.5</v>
      </c>
      <c r="R168" s="6">
        <v>152.1</v>
      </c>
      <c r="S168" s="6">
        <v>132.69999999999999</v>
      </c>
      <c r="T168" s="6">
        <v>124.3</v>
      </c>
      <c r="U168" s="6">
        <v>131.4</v>
      </c>
      <c r="V168" s="6">
        <v>134.4</v>
      </c>
      <c r="W168" s="6">
        <v>118.9</v>
      </c>
      <c r="X168" s="6">
        <v>127.7</v>
      </c>
      <c r="Y168" s="6">
        <v>125.7</v>
      </c>
      <c r="Z168" s="6">
        <v>114.6</v>
      </c>
      <c r="AA168" s="6">
        <v>124.1</v>
      </c>
      <c r="AB168" s="6">
        <v>135.69999999999999</v>
      </c>
      <c r="AC168" s="6">
        <v>123.3</v>
      </c>
      <c r="AD168" s="6">
        <v>123.8</v>
      </c>
      <c r="AE168" s="6">
        <v>132.69999999999999</v>
      </c>
      <c r="AF168" s="6">
        <f t="shared" si="16"/>
        <v>1772.9999999999998</v>
      </c>
      <c r="AG168" s="6">
        <f t="shared" si="17"/>
        <v>388.4</v>
      </c>
      <c r="AH168" s="6">
        <f t="shared" si="18"/>
        <v>397.8</v>
      </c>
      <c r="AI168" s="6">
        <f t="shared" si="19"/>
        <v>249</v>
      </c>
      <c r="AJ168" s="6">
        <f t="shared" si="20"/>
        <v>233.5</v>
      </c>
      <c r="AK168" s="6">
        <f t="shared" si="14"/>
        <v>400</v>
      </c>
    </row>
    <row r="169" spans="1:37">
      <c r="A169" s="6" t="s">
        <v>34</v>
      </c>
      <c r="B169" s="6">
        <v>2017</v>
      </c>
      <c r="C169" s="8" t="s">
        <v>41</v>
      </c>
      <c r="D169" s="21" t="str">
        <f t="shared" si="15"/>
        <v>2017 August</v>
      </c>
      <c r="E169" s="6">
        <v>134.30000000000001</v>
      </c>
      <c r="F169" s="6">
        <v>143.4</v>
      </c>
      <c r="G169" s="6">
        <v>129.30000000000001</v>
      </c>
      <c r="H169" s="6">
        <v>139</v>
      </c>
      <c r="I169" s="6">
        <v>118.1</v>
      </c>
      <c r="J169" s="6">
        <v>145.5</v>
      </c>
      <c r="K169" s="6">
        <v>168.6</v>
      </c>
      <c r="L169" s="6">
        <v>132.69999999999999</v>
      </c>
      <c r="M169" s="6">
        <v>121.2</v>
      </c>
      <c r="N169" s="6">
        <v>135.6</v>
      </c>
      <c r="O169" s="6">
        <v>128.69999999999999</v>
      </c>
      <c r="P169" s="6">
        <v>146.80000000000001</v>
      </c>
      <c r="Q169" s="6">
        <v>140.6</v>
      </c>
      <c r="R169" s="6">
        <v>149.80000000000001</v>
      </c>
      <c r="S169" s="6">
        <v>140.30000000000001</v>
      </c>
      <c r="T169" s="6">
        <v>133</v>
      </c>
      <c r="U169" s="6">
        <v>139.30000000000001</v>
      </c>
      <c r="V169" s="6">
        <v>134.4</v>
      </c>
      <c r="W169" s="6">
        <v>129.80000000000001</v>
      </c>
      <c r="X169" s="6">
        <v>132.80000000000001</v>
      </c>
      <c r="Y169" s="6">
        <v>130.19999999999999</v>
      </c>
      <c r="Z169" s="6">
        <v>117.3</v>
      </c>
      <c r="AA169" s="6">
        <v>127.3</v>
      </c>
      <c r="AB169" s="6">
        <v>137.6</v>
      </c>
      <c r="AC169" s="6">
        <v>124.5</v>
      </c>
      <c r="AD169" s="6">
        <v>126.8</v>
      </c>
      <c r="AE169" s="6">
        <v>135.4</v>
      </c>
      <c r="AF169" s="6">
        <f t="shared" si="16"/>
        <v>1783.8</v>
      </c>
      <c r="AG169" s="6">
        <f t="shared" si="17"/>
        <v>412.6</v>
      </c>
      <c r="AH169" s="6">
        <f t="shared" si="18"/>
        <v>404.80000000000007</v>
      </c>
      <c r="AI169" s="6">
        <f t="shared" si="19"/>
        <v>254.7</v>
      </c>
      <c r="AJ169" s="6">
        <f t="shared" si="20"/>
        <v>247.10000000000002</v>
      </c>
      <c r="AK169" s="6">
        <f t="shared" si="14"/>
        <v>403.90000000000003</v>
      </c>
    </row>
    <row r="170" spans="1:37">
      <c r="A170" s="6" t="s">
        <v>30</v>
      </c>
      <c r="B170" s="6">
        <v>2017</v>
      </c>
      <c r="C170" s="8" t="s">
        <v>42</v>
      </c>
      <c r="D170" s="21" t="str">
        <f t="shared" si="15"/>
        <v>2017 September</v>
      </c>
      <c r="E170" s="6">
        <v>135.19999999999999</v>
      </c>
      <c r="F170" s="6">
        <v>142</v>
      </c>
      <c r="G170" s="6">
        <v>130.5</v>
      </c>
      <c r="H170" s="6">
        <v>140.19999999999999</v>
      </c>
      <c r="I170" s="6">
        <v>120.7</v>
      </c>
      <c r="J170" s="6">
        <v>147.80000000000001</v>
      </c>
      <c r="K170" s="6">
        <v>154.5</v>
      </c>
      <c r="L170" s="6">
        <v>137.1</v>
      </c>
      <c r="M170" s="6">
        <v>121</v>
      </c>
      <c r="N170" s="6">
        <v>134.69999999999999</v>
      </c>
      <c r="O170" s="6">
        <v>131.69999999999999</v>
      </c>
      <c r="P170" s="6">
        <v>149.30000000000001</v>
      </c>
      <c r="Q170" s="6">
        <v>139.6</v>
      </c>
      <c r="R170" s="6">
        <v>149.80000000000001</v>
      </c>
      <c r="S170" s="6">
        <v>146.1</v>
      </c>
      <c r="T170" s="6">
        <v>139.69999999999999</v>
      </c>
      <c r="U170" s="6">
        <v>145.19999999999999</v>
      </c>
      <c r="V170" s="6">
        <v>135.69999999999999</v>
      </c>
      <c r="W170" s="6">
        <v>137.4</v>
      </c>
      <c r="X170" s="6">
        <v>137.9</v>
      </c>
      <c r="Y170" s="6">
        <v>133.4</v>
      </c>
      <c r="Z170" s="6">
        <v>121.2</v>
      </c>
      <c r="AA170" s="6">
        <v>132.30000000000001</v>
      </c>
      <c r="AB170" s="6">
        <v>139.6</v>
      </c>
      <c r="AC170" s="6">
        <v>126.7</v>
      </c>
      <c r="AD170" s="6">
        <v>130.30000000000001</v>
      </c>
      <c r="AE170" s="6">
        <v>137.6</v>
      </c>
      <c r="AF170" s="6">
        <f t="shared" si="16"/>
        <v>1784.3</v>
      </c>
      <c r="AG170" s="6">
        <f t="shared" si="17"/>
        <v>430.99999999999994</v>
      </c>
      <c r="AH170" s="6">
        <f t="shared" si="18"/>
        <v>413.20000000000005</v>
      </c>
      <c r="AI170" s="6">
        <f t="shared" si="19"/>
        <v>260.10000000000002</v>
      </c>
      <c r="AJ170" s="6">
        <f t="shared" si="20"/>
        <v>258.60000000000002</v>
      </c>
      <c r="AK170" s="6">
        <f t="shared" si="14"/>
        <v>412.40000000000003</v>
      </c>
    </row>
    <row r="171" spans="1:37">
      <c r="A171" s="6" t="s">
        <v>33</v>
      </c>
      <c r="B171" s="6">
        <v>2017</v>
      </c>
      <c r="C171" s="8" t="s">
        <v>42</v>
      </c>
      <c r="D171" s="21" t="str">
        <f t="shared" si="15"/>
        <v>2017 September</v>
      </c>
      <c r="E171" s="6">
        <v>133.6</v>
      </c>
      <c r="F171" s="6">
        <v>143</v>
      </c>
      <c r="G171" s="6">
        <v>129.69999999999999</v>
      </c>
      <c r="H171" s="6">
        <v>138.69999999999999</v>
      </c>
      <c r="I171" s="6">
        <v>114.5</v>
      </c>
      <c r="J171" s="6">
        <v>137.5</v>
      </c>
      <c r="K171" s="6">
        <v>160.69999999999999</v>
      </c>
      <c r="L171" s="6">
        <v>124.5</v>
      </c>
      <c r="M171" s="6">
        <v>122.4</v>
      </c>
      <c r="N171" s="6">
        <v>137.30000000000001</v>
      </c>
      <c r="O171" s="6">
        <v>124.8</v>
      </c>
      <c r="P171" s="6">
        <v>145</v>
      </c>
      <c r="Q171" s="6">
        <v>138</v>
      </c>
      <c r="R171" s="6">
        <v>153.6</v>
      </c>
      <c r="S171" s="6">
        <v>133.30000000000001</v>
      </c>
      <c r="T171" s="6">
        <v>124.6</v>
      </c>
      <c r="U171" s="6">
        <v>132</v>
      </c>
      <c r="V171" s="6">
        <v>135.69999999999999</v>
      </c>
      <c r="W171" s="6">
        <v>120.6</v>
      </c>
      <c r="X171" s="6">
        <v>128.1</v>
      </c>
      <c r="Y171" s="6">
        <v>126.1</v>
      </c>
      <c r="Z171" s="6">
        <v>115.7</v>
      </c>
      <c r="AA171" s="6">
        <v>124.5</v>
      </c>
      <c r="AB171" s="6">
        <v>135.9</v>
      </c>
      <c r="AC171" s="6">
        <v>124.4</v>
      </c>
      <c r="AD171" s="6">
        <v>124.5</v>
      </c>
      <c r="AE171" s="6">
        <v>132.4</v>
      </c>
      <c r="AF171" s="6">
        <f t="shared" si="16"/>
        <v>1749.7</v>
      </c>
      <c r="AG171" s="6">
        <f t="shared" si="17"/>
        <v>389.9</v>
      </c>
      <c r="AH171" s="6">
        <f t="shared" si="18"/>
        <v>399.69999999999993</v>
      </c>
      <c r="AI171" s="6">
        <f t="shared" si="19"/>
        <v>250.5</v>
      </c>
      <c r="AJ171" s="6">
        <f t="shared" si="20"/>
        <v>236.3</v>
      </c>
      <c r="AK171" s="6">
        <f t="shared" si="14"/>
        <v>402.6</v>
      </c>
    </row>
    <row r="172" spans="1:37">
      <c r="A172" s="6" t="s">
        <v>34</v>
      </c>
      <c r="B172" s="6">
        <v>2017</v>
      </c>
      <c r="C172" s="8" t="s">
        <v>42</v>
      </c>
      <c r="D172" s="21" t="str">
        <f t="shared" si="15"/>
        <v>2017 September</v>
      </c>
      <c r="E172" s="6">
        <v>134.69999999999999</v>
      </c>
      <c r="F172" s="6">
        <v>142.4</v>
      </c>
      <c r="G172" s="6">
        <v>130.19999999999999</v>
      </c>
      <c r="H172" s="6">
        <v>139.6</v>
      </c>
      <c r="I172" s="6">
        <v>118.4</v>
      </c>
      <c r="J172" s="6">
        <v>143</v>
      </c>
      <c r="K172" s="6">
        <v>156.6</v>
      </c>
      <c r="L172" s="6">
        <v>132.9</v>
      </c>
      <c r="M172" s="6">
        <v>121.5</v>
      </c>
      <c r="N172" s="6">
        <v>135.6</v>
      </c>
      <c r="O172" s="6">
        <v>128.80000000000001</v>
      </c>
      <c r="P172" s="6">
        <v>147.30000000000001</v>
      </c>
      <c r="Q172" s="6">
        <v>139</v>
      </c>
      <c r="R172" s="6">
        <v>150.80000000000001</v>
      </c>
      <c r="S172" s="6">
        <v>141.1</v>
      </c>
      <c r="T172" s="6">
        <v>133.4</v>
      </c>
      <c r="U172" s="6">
        <v>140</v>
      </c>
      <c r="V172" s="6">
        <v>135.69999999999999</v>
      </c>
      <c r="W172" s="6">
        <v>131</v>
      </c>
      <c r="X172" s="6">
        <v>133.30000000000001</v>
      </c>
      <c r="Y172" s="6">
        <v>130.6</v>
      </c>
      <c r="Z172" s="6">
        <v>118.3</v>
      </c>
      <c r="AA172" s="6">
        <v>127.9</v>
      </c>
      <c r="AB172" s="6">
        <v>137.4</v>
      </c>
      <c r="AC172" s="6">
        <v>125.7</v>
      </c>
      <c r="AD172" s="6">
        <v>127.5</v>
      </c>
      <c r="AE172" s="6">
        <v>135.19999999999999</v>
      </c>
      <c r="AF172" s="6">
        <f t="shared" si="16"/>
        <v>1769.9999999999998</v>
      </c>
      <c r="AG172" s="6">
        <f t="shared" si="17"/>
        <v>414.5</v>
      </c>
      <c r="AH172" s="6">
        <f t="shared" si="18"/>
        <v>406.4</v>
      </c>
      <c r="AI172" s="6">
        <f t="shared" si="19"/>
        <v>256.3</v>
      </c>
      <c r="AJ172" s="6">
        <f t="shared" si="20"/>
        <v>249.3</v>
      </c>
      <c r="AK172" s="6">
        <f t="shared" si="14"/>
        <v>406.20000000000005</v>
      </c>
    </row>
    <row r="173" spans="1:37">
      <c r="A173" s="6" t="s">
        <v>30</v>
      </c>
      <c r="B173" s="6">
        <v>2017</v>
      </c>
      <c r="C173" s="8" t="s">
        <v>43</v>
      </c>
      <c r="D173" s="21" t="str">
        <f t="shared" si="15"/>
        <v>2017 October</v>
      </c>
      <c r="E173" s="6">
        <v>135.9</v>
      </c>
      <c r="F173" s="6">
        <v>141.9</v>
      </c>
      <c r="G173" s="6">
        <v>131</v>
      </c>
      <c r="H173" s="6">
        <v>141.5</v>
      </c>
      <c r="I173" s="6">
        <v>121.4</v>
      </c>
      <c r="J173" s="6">
        <v>146.69999999999999</v>
      </c>
      <c r="K173" s="6">
        <v>157.1</v>
      </c>
      <c r="L173" s="6">
        <v>136.4</v>
      </c>
      <c r="M173" s="6">
        <v>121.4</v>
      </c>
      <c r="N173" s="6">
        <v>135.6</v>
      </c>
      <c r="O173" s="6">
        <v>131.30000000000001</v>
      </c>
      <c r="P173" s="6">
        <v>150.30000000000001</v>
      </c>
      <c r="Q173" s="6">
        <v>140.4</v>
      </c>
      <c r="R173" s="6">
        <v>150.5</v>
      </c>
      <c r="S173" s="6">
        <v>147.19999999999999</v>
      </c>
      <c r="T173" s="6">
        <v>140.6</v>
      </c>
      <c r="U173" s="6">
        <v>146.19999999999999</v>
      </c>
      <c r="V173" s="6">
        <v>137.30000000000001</v>
      </c>
      <c r="W173" s="6">
        <v>138.1</v>
      </c>
      <c r="X173" s="6">
        <v>138.4</v>
      </c>
      <c r="Y173" s="6">
        <v>134.19999999999999</v>
      </c>
      <c r="Z173" s="6">
        <v>121</v>
      </c>
      <c r="AA173" s="6">
        <v>133</v>
      </c>
      <c r="AB173" s="6">
        <v>140.1</v>
      </c>
      <c r="AC173" s="6">
        <v>127.4</v>
      </c>
      <c r="AD173" s="6">
        <v>130.69999999999999</v>
      </c>
      <c r="AE173" s="6">
        <v>138.30000000000001</v>
      </c>
      <c r="AF173" s="6">
        <f t="shared" si="16"/>
        <v>1790.8999999999999</v>
      </c>
      <c r="AG173" s="6">
        <f t="shared" si="17"/>
        <v>433.99999999999994</v>
      </c>
      <c r="AH173" s="6">
        <f t="shared" si="18"/>
        <v>415.80000000000007</v>
      </c>
      <c r="AI173" s="6">
        <f t="shared" si="19"/>
        <v>261.60000000000002</v>
      </c>
      <c r="AJ173" s="6">
        <f t="shared" si="20"/>
        <v>259.10000000000002</v>
      </c>
      <c r="AK173" s="6">
        <f t="shared" si="14"/>
        <v>414.2</v>
      </c>
    </row>
    <row r="174" spans="1:37">
      <c r="A174" s="6" t="s">
        <v>33</v>
      </c>
      <c r="B174" s="6">
        <v>2017</v>
      </c>
      <c r="C174" s="8" t="s">
        <v>43</v>
      </c>
      <c r="D174" s="21" t="str">
        <f t="shared" si="15"/>
        <v>2017 October</v>
      </c>
      <c r="E174" s="6">
        <v>133.9</v>
      </c>
      <c r="F174" s="6">
        <v>142.80000000000001</v>
      </c>
      <c r="G174" s="6">
        <v>131.4</v>
      </c>
      <c r="H174" s="6">
        <v>139.1</v>
      </c>
      <c r="I174" s="6">
        <v>114.9</v>
      </c>
      <c r="J174" s="6">
        <v>135.6</v>
      </c>
      <c r="K174" s="6">
        <v>173.2</v>
      </c>
      <c r="L174" s="6">
        <v>124.1</v>
      </c>
      <c r="M174" s="6">
        <v>122.6</v>
      </c>
      <c r="N174" s="6">
        <v>137.80000000000001</v>
      </c>
      <c r="O174" s="6">
        <v>125.1</v>
      </c>
      <c r="P174" s="6">
        <v>145.5</v>
      </c>
      <c r="Q174" s="6">
        <v>139.69999999999999</v>
      </c>
      <c r="R174" s="6">
        <v>154.6</v>
      </c>
      <c r="S174" s="6">
        <v>134</v>
      </c>
      <c r="T174" s="6">
        <v>124.9</v>
      </c>
      <c r="U174" s="6">
        <v>132.6</v>
      </c>
      <c r="V174" s="6">
        <v>137.30000000000001</v>
      </c>
      <c r="W174" s="6">
        <v>122.6</v>
      </c>
      <c r="X174" s="6">
        <v>128.30000000000001</v>
      </c>
      <c r="Y174" s="6">
        <v>126.6</v>
      </c>
      <c r="Z174" s="6">
        <v>115</v>
      </c>
      <c r="AA174" s="6">
        <v>124.8</v>
      </c>
      <c r="AB174" s="6">
        <v>136.30000000000001</v>
      </c>
      <c r="AC174" s="6">
        <v>124.6</v>
      </c>
      <c r="AD174" s="6">
        <v>124.5</v>
      </c>
      <c r="AE174" s="6">
        <v>133.5</v>
      </c>
      <c r="AF174" s="6">
        <f t="shared" si="16"/>
        <v>1765.6999999999998</v>
      </c>
      <c r="AG174" s="6">
        <f t="shared" si="17"/>
        <v>391.5</v>
      </c>
      <c r="AH174" s="6">
        <f t="shared" si="18"/>
        <v>401.90000000000003</v>
      </c>
      <c r="AI174" s="6">
        <f t="shared" si="19"/>
        <v>251.2</v>
      </c>
      <c r="AJ174" s="6">
        <f t="shared" si="20"/>
        <v>237.6</v>
      </c>
      <c r="AK174" s="6">
        <f t="shared" si="14"/>
        <v>403.9</v>
      </c>
    </row>
    <row r="175" spans="1:37">
      <c r="A175" s="6" t="s">
        <v>34</v>
      </c>
      <c r="B175" s="6">
        <v>2017</v>
      </c>
      <c r="C175" s="8" t="s">
        <v>43</v>
      </c>
      <c r="D175" s="21" t="str">
        <f t="shared" si="15"/>
        <v>2017 October</v>
      </c>
      <c r="E175" s="6">
        <v>135.30000000000001</v>
      </c>
      <c r="F175" s="6">
        <v>142.19999999999999</v>
      </c>
      <c r="G175" s="6">
        <v>131.19999999999999</v>
      </c>
      <c r="H175" s="6">
        <v>140.6</v>
      </c>
      <c r="I175" s="6">
        <v>119</v>
      </c>
      <c r="J175" s="6">
        <v>141.5</v>
      </c>
      <c r="K175" s="6">
        <v>162.6</v>
      </c>
      <c r="L175" s="6">
        <v>132.30000000000001</v>
      </c>
      <c r="M175" s="6">
        <v>121.8</v>
      </c>
      <c r="N175" s="6">
        <v>136.30000000000001</v>
      </c>
      <c r="O175" s="6">
        <v>128.69999999999999</v>
      </c>
      <c r="P175" s="6">
        <v>148.1</v>
      </c>
      <c r="Q175" s="6">
        <v>140.1</v>
      </c>
      <c r="R175" s="6">
        <v>151.6</v>
      </c>
      <c r="S175" s="6">
        <v>142</v>
      </c>
      <c r="T175" s="6">
        <v>134.1</v>
      </c>
      <c r="U175" s="6">
        <v>140.80000000000001</v>
      </c>
      <c r="V175" s="6">
        <v>137.30000000000001</v>
      </c>
      <c r="W175" s="6">
        <v>132.19999999999999</v>
      </c>
      <c r="X175" s="6">
        <v>133.6</v>
      </c>
      <c r="Y175" s="6">
        <v>131.30000000000001</v>
      </c>
      <c r="Z175" s="6">
        <v>117.8</v>
      </c>
      <c r="AA175" s="6">
        <v>128.4</v>
      </c>
      <c r="AB175" s="6">
        <v>137.9</v>
      </c>
      <c r="AC175" s="6">
        <v>126.2</v>
      </c>
      <c r="AD175" s="6">
        <v>127.7</v>
      </c>
      <c r="AE175" s="6">
        <v>136.1</v>
      </c>
      <c r="AF175" s="6">
        <f t="shared" si="16"/>
        <v>1779.6999999999998</v>
      </c>
      <c r="AG175" s="6">
        <f t="shared" si="17"/>
        <v>416.90000000000003</v>
      </c>
      <c r="AH175" s="6">
        <f t="shared" si="18"/>
        <v>408.79999999999995</v>
      </c>
      <c r="AI175" s="6">
        <f t="shared" si="19"/>
        <v>257.5</v>
      </c>
      <c r="AJ175" s="6">
        <f t="shared" si="20"/>
        <v>250</v>
      </c>
      <c r="AK175" s="6">
        <f t="shared" si="14"/>
        <v>407.7</v>
      </c>
    </row>
    <row r="176" spans="1:37">
      <c r="A176" s="6" t="s">
        <v>30</v>
      </c>
      <c r="B176" s="6">
        <v>2017</v>
      </c>
      <c r="C176" s="8" t="s">
        <v>45</v>
      </c>
      <c r="D176" s="21" t="str">
        <f t="shared" si="15"/>
        <v>2017 November</v>
      </c>
      <c r="E176" s="6">
        <v>136.30000000000001</v>
      </c>
      <c r="F176" s="6">
        <v>142.5</v>
      </c>
      <c r="G176" s="6">
        <v>140.5</v>
      </c>
      <c r="H176" s="6">
        <v>141.5</v>
      </c>
      <c r="I176" s="6">
        <v>121.6</v>
      </c>
      <c r="J176" s="6">
        <v>147.30000000000001</v>
      </c>
      <c r="K176" s="6">
        <v>168</v>
      </c>
      <c r="L176" s="6">
        <v>135.80000000000001</v>
      </c>
      <c r="M176" s="6">
        <v>122.5</v>
      </c>
      <c r="N176" s="6">
        <v>136</v>
      </c>
      <c r="O176" s="6">
        <v>131.9</v>
      </c>
      <c r="P176" s="6">
        <v>151.4</v>
      </c>
      <c r="Q176" s="6">
        <v>142.4</v>
      </c>
      <c r="R176" s="6">
        <v>152.1</v>
      </c>
      <c r="S176" s="6">
        <v>148.19999999999999</v>
      </c>
      <c r="T176" s="6">
        <v>141.5</v>
      </c>
      <c r="U176" s="6">
        <v>147.30000000000001</v>
      </c>
      <c r="V176" s="6">
        <v>138.6</v>
      </c>
      <c r="W176" s="6">
        <v>141.1</v>
      </c>
      <c r="X176" s="6">
        <v>139.4</v>
      </c>
      <c r="Y176" s="6">
        <v>135.80000000000001</v>
      </c>
      <c r="Z176" s="6">
        <v>121.6</v>
      </c>
      <c r="AA176" s="6">
        <v>133.69999999999999</v>
      </c>
      <c r="AB176" s="6">
        <v>141.5</v>
      </c>
      <c r="AC176" s="6">
        <v>128.1</v>
      </c>
      <c r="AD176" s="6">
        <v>131.69999999999999</v>
      </c>
      <c r="AE176" s="6">
        <v>140</v>
      </c>
      <c r="AF176" s="6">
        <f t="shared" si="16"/>
        <v>1817.7000000000003</v>
      </c>
      <c r="AG176" s="6">
        <f t="shared" si="17"/>
        <v>437</v>
      </c>
      <c r="AH176" s="6">
        <f t="shared" si="18"/>
        <v>419.5</v>
      </c>
      <c r="AI176" s="6">
        <f t="shared" si="19"/>
        <v>263.89999999999998</v>
      </c>
      <c r="AJ176" s="6">
        <f t="shared" si="20"/>
        <v>262.7</v>
      </c>
      <c r="AK176" s="6">
        <f t="shared" si="14"/>
        <v>417.49999999999994</v>
      </c>
    </row>
    <row r="177" spans="1:37">
      <c r="A177" s="6" t="s">
        <v>33</v>
      </c>
      <c r="B177" s="6">
        <v>2017</v>
      </c>
      <c r="C177" s="8" t="s">
        <v>45</v>
      </c>
      <c r="D177" s="21" t="str">
        <f t="shared" si="15"/>
        <v>2017 November</v>
      </c>
      <c r="E177" s="6">
        <v>134.30000000000001</v>
      </c>
      <c r="F177" s="6">
        <v>142.1</v>
      </c>
      <c r="G177" s="6">
        <v>146.69999999999999</v>
      </c>
      <c r="H177" s="6">
        <v>139.5</v>
      </c>
      <c r="I177" s="6">
        <v>115.2</v>
      </c>
      <c r="J177" s="6">
        <v>136.4</v>
      </c>
      <c r="K177" s="6">
        <v>185.2</v>
      </c>
      <c r="L177" s="6">
        <v>122.2</v>
      </c>
      <c r="M177" s="6">
        <v>123.9</v>
      </c>
      <c r="N177" s="6">
        <v>138.30000000000001</v>
      </c>
      <c r="O177" s="6">
        <v>125.4</v>
      </c>
      <c r="P177" s="6">
        <v>146</v>
      </c>
      <c r="Q177" s="6">
        <v>141.5</v>
      </c>
      <c r="R177" s="6">
        <v>156.19999999999999</v>
      </c>
      <c r="S177" s="6">
        <v>135</v>
      </c>
      <c r="T177" s="6">
        <v>125.4</v>
      </c>
      <c r="U177" s="6">
        <v>133.5</v>
      </c>
      <c r="V177" s="6">
        <v>138.6</v>
      </c>
      <c r="W177" s="6">
        <v>125.7</v>
      </c>
      <c r="X177" s="6">
        <v>128.80000000000001</v>
      </c>
      <c r="Y177" s="6">
        <v>127.4</v>
      </c>
      <c r="Z177" s="6">
        <v>115.3</v>
      </c>
      <c r="AA177" s="6">
        <v>125.1</v>
      </c>
      <c r="AB177" s="6">
        <v>136.6</v>
      </c>
      <c r="AC177" s="6">
        <v>124.9</v>
      </c>
      <c r="AD177" s="6">
        <v>124.9</v>
      </c>
      <c r="AE177" s="6">
        <v>134.80000000000001</v>
      </c>
      <c r="AF177" s="6">
        <f t="shared" si="16"/>
        <v>1796.7</v>
      </c>
      <c r="AG177" s="6">
        <f t="shared" si="17"/>
        <v>393.9</v>
      </c>
      <c r="AH177" s="6">
        <f t="shared" si="18"/>
        <v>404</v>
      </c>
      <c r="AI177" s="6">
        <f t="shared" si="19"/>
        <v>252.3</v>
      </c>
      <c r="AJ177" s="6">
        <f t="shared" si="20"/>
        <v>241</v>
      </c>
      <c r="AK177" s="6">
        <f t="shared" si="14"/>
        <v>406.19999999999993</v>
      </c>
    </row>
    <row r="178" spans="1:37">
      <c r="A178" s="6" t="s">
        <v>34</v>
      </c>
      <c r="B178" s="6">
        <v>2017</v>
      </c>
      <c r="C178" s="8" t="s">
        <v>45</v>
      </c>
      <c r="D178" s="21" t="str">
        <f t="shared" si="15"/>
        <v>2017 November</v>
      </c>
      <c r="E178" s="6">
        <v>135.69999999999999</v>
      </c>
      <c r="F178" s="6">
        <v>142.4</v>
      </c>
      <c r="G178" s="6">
        <v>142.9</v>
      </c>
      <c r="H178" s="6">
        <v>140.80000000000001</v>
      </c>
      <c r="I178" s="6">
        <v>119.2</v>
      </c>
      <c r="J178" s="6">
        <v>142.19999999999999</v>
      </c>
      <c r="K178" s="6">
        <v>173.8</v>
      </c>
      <c r="L178" s="6">
        <v>131.19999999999999</v>
      </c>
      <c r="M178" s="6">
        <v>123</v>
      </c>
      <c r="N178" s="6">
        <v>136.80000000000001</v>
      </c>
      <c r="O178" s="6">
        <v>129.19999999999999</v>
      </c>
      <c r="P178" s="6">
        <v>148.9</v>
      </c>
      <c r="Q178" s="6">
        <v>142.1</v>
      </c>
      <c r="R178" s="6">
        <v>153.19999999999999</v>
      </c>
      <c r="S178" s="6">
        <v>143</v>
      </c>
      <c r="T178" s="6">
        <v>134.80000000000001</v>
      </c>
      <c r="U178" s="6">
        <v>141.80000000000001</v>
      </c>
      <c r="V178" s="6">
        <v>138.6</v>
      </c>
      <c r="W178" s="6">
        <v>135.30000000000001</v>
      </c>
      <c r="X178" s="6">
        <v>134.4</v>
      </c>
      <c r="Y178" s="6">
        <v>132.6</v>
      </c>
      <c r="Z178" s="6">
        <v>118.3</v>
      </c>
      <c r="AA178" s="6">
        <v>128.9</v>
      </c>
      <c r="AB178" s="6">
        <v>138.6</v>
      </c>
      <c r="AC178" s="6">
        <v>126.8</v>
      </c>
      <c r="AD178" s="6">
        <v>128.4</v>
      </c>
      <c r="AE178" s="6">
        <v>137.6</v>
      </c>
      <c r="AF178" s="6">
        <f t="shared" si="16"/>
        <v>1808.2</v>
      </c>
      <c r="AG178" s="6">
        <f t="shared" si="17"/>
        <v>419.6</v>
      </c>
      <c r="AH178" s="6">
        <f t="shared" si="18"/>
        <v>411.6</v>
      </c>
      <c r="AI178" s="6">
        <f t="shared" si="19"/>
        <v>259.39999999999998</v>
      </c>
      <c r="AJ178" s="6">
        <f t="shared" si="20"/>
        <v>253.60000000000002</v>
      </c>
      <c r="AK178" s="6">
        <f t="shared" si="14"/>
        <v>410.5</v>
      </c>
    </row>
    <row r="179" spans="1:37">
      <c r="A179" s="6" t="s">
        <v>30</v>
      </c>
      <c r="B179" s="6">
        <v>2017</v>
      </c>
      <c r="C179" s="8" t="s">
        <v>46</v>
      </c>
      <c r="D179" s="21" t="str">
        <f t="shared" si="15"/>
        <v>2017 December</v>
      </c>
      <c r="E179" s="6">
        <v>136.4</v>
      </c>
      <c r="F179" s="6">
        <v>143.69999999999999</v>
      </c>
      <c r="G179" s="6">
        <v>144.80000000000001</v>
      </c>
      <c r="H179" s="6">
        <v>141.9</v>
      </c>
      <c r="I179" s="6">
        <v>123.1</v>
      </c>
      <c r="J179" s="6">
        <v>147.19999999999999</v>
      </c>
      <c r="K179" s="6">
        <v>161</v>
      </c>
      <c r="L179" s="6">
        <v>133.80000000000001</v>
      </c>
      <c r="M179" s="6">
        <v>121.9</v>
      </c>
      <c r="N179" s="6">
        <v>135.80000000000001</v>
      </c>
      <c r="O179" s="6">
        <v>131.1</v>
      </c>
      <c r="P179" s="6">
        <v>151.4</v>
      </c>
      <c r="Q179" s="6">
        <v>141.5</v>
      </c>
      <c r="R179" s="6">
        <v>153.19999999999999</v>
      </c>
      <c r="S179" s="6">
        <v>148</v>
      </c>
      <c r="T179" s="6">
        <v>141.9</v>
      </c>
      <c r="U179" s="6">
        <v>147.19999999999999</v>
      </c>
      <c r="V179" s="6">
        <v>139.1</v>
      </c>
      <c r="W179" s="6">
        <v>142.6</v>
      </c>
      <c r="X179" s="6">
        <v>139.5</v>
      </c>
      <c r="Y179" s="6">
        <v>136.1</v>
      </c>
      <c r="Z179" s="6">
        <v>122</v>
      </c>
      <c r="AA179" s="6">
        <v>133.4</v>
      </c>
      <c r="AB179" s="6">
        <v>141.1</v>
      </c>
      <c r="AC179" s="6">
        <v>127.8</v>
      </c>
      <c r="AD179" s="6">
        <v>131.9</v>
      </c>
      <c r="AE179" s="6">
        <v>139.80000000000001</v>
      </c>
      <c r="AF179" s="6">
        <f t="shared" si="16"/>
        <v>1813.6000000000001</v>
      </c>
      <c r="AG179" s="6">
        <f t="shared" si="17"/>
        <v>437.09999999999997</v>
      </c>
      <c r="AH179" s="6">
        <f t="shared" si="18"/>
        <v>419.70000000000005</v>
      </c>
      <c r="AI179" s="6">
        <f t="shared" si="19"/>
        <v>263.89999999999998</v>
      </c>
      <c r="AJ179" s="6">
        <f t="shared" si="20"/>
        <v>264.60000000000002</v>
      </c>
      <c r="AK179" s="6">
        <f t="shared" si="14"/>
        <v>418.5</v>
      </c>
    </row>
    <row r="180" spans="1:37">
      <c r="A180" s="6" t="s">
        <v>33</v>
      </c>
      <c r="B180" s="6">
        <v>2017</v>
      </c>
      <c r="C180" s="8" t="s">
        <v>46</v>
      </c>
      <c r="D180" s="21" t="str">
        <f t="shared" si="15"/>
        <v>2017 December</v>
      </c>
      <c r="E180" s="6">
        <v>134.4</v>
      </c>
      <c r="F180" s="6">
        <v>142.6</v>
      </c>
      <c r="G180" s="6">
        <v>145.9</v>
      </c>
      <c r="H180" s="6">
        <v>139.5</v>
      </c>
      <c r="I180" s="6">
        <v>115.9</v>
      </c>
      <c r="J180" s="6">
        <v>135</v>
      </c>
      <c r="K180" s="6">
        <v>163.19999999999999</v>
      </c>
      <c r="L180" s="6">
        <v>119.8</v>
      </c>
      <c r="M180" s="6">
        <v>120.7</v>
      </c>
      <c r="N180" s="6">
        <v>139.69999999999999</v>
      </c>
      <c r="O180" s="6">
        <v>125.7</v>
      </c>
      <c r="P180" s="6">
        <v>146.30000000000001</v>
      </c>
      <c r="Q180" s="6">
        <v>138.80000000000001</v>
      </c>
      <c r="R180" s="6">
        <v>157</v>
      </c>
      <c r="S180" s="6">
        <v>135.6</v>
      </c>
      <c r="T180" s="6">
        <v>125.6</v>
      </c>
      <c r="U180" s="6">
        <v>134</v>
      </c>
      <c r="V180" s="6">
        <v>139.1</v>
      </c>
      <c r="W180" s="6">
        <v>126.8</v>
      </c>
      <c r="X180" s="6">
        <v>129.30000000000001</v>
      </c>
      <c r="Y180" s="6">
        <v>128.19999999999999</v>
      </c>
      <c r="Z180" s="6">
        <v>115.3</v>
      </c>
      <c r="AA180" s="6">
        <v>125.6</v>
      </c>
      <c r="AB180" s="6">
        <v>136.69999999999999</v>
      </c>
      <c r="AC180" s="6">
        <v>124.6</v>
      </c>
      <c r="AD180" s="6">
        <v>125.1</v>
      </c>
      <c r="AE180" s="6">
        <v>134.1</v>
      </c>
      <c r="AF180" s="6">
        <f t="shared" si="16"/>
        <v>1767.5</v>
      </c>
      <c r="AG180" s="6">
        <f t="shared" si="17"/>
        <v>395.2</v>
      </c>
      <c r="AH180" s="6">
        <f t="shared" si="18"/>
        <v>405.09999999999997</v>
      </c>
      <c r="AI180" s="6">
        <f t="shared" si="19"/>
        <v>252.79999999999998</v>
      </c>
      <c r="AJ180" s="6">
        <f t="shared" si="20"/>
        <v>242.1</v>
      </c>
      <c r="AK180" s="6">
        <f t="shared" si="14"/>
        <v>407.70000000000005</v>
      </c>
    </row>
    <row r="181" spans="1:37">
      <c r="A181" s="6" t="s">
        <v>34</v>
      </c>
      <c r="B181" s="6">
        <v>2017</v>
      </c>
      <c r="C181" s="8" t="s">
        <v>46</v>
      </c>
      <c r="D181" s="21" t="str">
        <f t="shared" si="15"/>
        <v>2017 December</v>
      </c>
      <c r="E181" s="6">
        <v>135.80000000000001</v>
      </c>
      <c r="F181" s="6">
        <v>143.30000000000001</v>
      </c>
      <c r="G181" s="6">
        <v>145.19999999999999</v>
      </c>
      <c r="H181" s="6">
        <v>141</v>
      </c>
      <c r="I181" s="6">
        <v>120.5</v>
      </c>
      <c r="J181" s="6">
        <v>141.5</v>
      </c>
      <c r="K181" s="6">
        <v>161.69999999999999</v>
      </c>
      <c r="L181" s="6">
        <v>129.1</v>
      </c>
      <c r="M181" s="6">
        <v>121.5</v>
      </c>
      <c r="N181" s="6">
        <v>137.1</v>
      </c>
      <c r="O181" s="6">
        <v>128.80000000000001</v>
      </c>
      <c r="P181" s="6">
        <v>149</v>
      </c>
      <c r="Q181" s="6">
        <v>140.5</v>
      </c>
      <c r="R181" s="6">
        <v>154.19999999999999</v>
      </c>
      <c r="S181" s="6">
        <v>143.1</v>
      </c>
      <c r="T181" s="6">
        <v>135.1</v>
      </c>
      <c r="U181" s="6">
        <v>142</v>
      </c>
      <c r="V181" s="6">
        <v>139.1</v>
      </c>
      <c r="W181" s="6">
        <v>136.6</v>
      </c>
      <c r="X181" s="6">
        <v>134.69999999999999</v>
      </c>
      <c r="Y181" s="6">
        <v>133.1</v>
      </c>
      <c r="Z181" s="6">
        <v>118.5</v>
      </c>
      <c r="AA181" s="6">
        <v>129</v>
      </c>
      <c r="AB181" s="6">
        <v>138.5</v>
      </c>
      <c r="AC181" s="6">
        <v>126.5</v>
      </c>
      <c r="AD181" s="6">
        <v>128.6</v>
      </c>
      <c r="AE181" s="6">
        <v>137.19999999999999</v>
      </c>
      <c r="AF181" s="6">
        <f t="shared" si="16"/>
        <v>1794.9999999999998</v>
      </c>
      <c r="AG181" s="6">
        <f t="shared" si="17"/>
        <v>420.2</v>
      </c>
      <c r="AH181" s="6">
        <f t="shared" si="18"/>
        <v>412.29999999999995</v>
      </c>
      <c r="AI181" s="6">
        <f t="shared" si="19"/>
        <v>259.60000000000002</v>
      </c>
      <c r="AJ181" s="6">
        <f t="shared" si="20"/>
        <v>255.1</v>
      </c>
      <c r="AK181" s="6">
        <f t="shared" si="14"/>
        <v>411.79999999999995</v>
      </c>
    </row>
    <row r="182" spans="1:37">
      <c r="A182" s="6" t="s">
        <v>30</v>
      </c>
      <c r="B182" s="6">
        <v>2018</v>
      </c>
      <c r="C182" s="8" t="s">
        <v>31</v>
      </c>
      <c r="D182" s="21" t="str">
        <f t="shared" si="15"/>
        <v>2018 January</v>
      </c>
      <c r="E182" s="6">
        <v>136.6</v>
      </c>
      <c r="F182" s="6">
        <v>144.4</v>
      </c>
      <c r="G182" s="6">
        <v>143.80000000000001</v>
      </c>
      <c r="H182" s="6">
        <v>142</v>
      </c>
      <c r="I182" s="6">
        <v>123.2</v>
      </c>
      <c r="J182" s="6">
        <v>147.9</v>
      </c>
      <c r="K182" s="6">
        <v>152.1</v>
      </c>
      <c r="L182" s="6">
        <v>131.80000000000001</v>
      </c>
      <c r="M182" s="6">
        <v>119.5</v>
      </c>
      <c r="N182" s="6">
        <v>136</v>
      </c>
      <c r="O182" s="6">
        <v>131.19999999999999</v>
      </c>
      <c r="P182" s="6">
        <v>151.80000000000001</v>
      </c>
      <c r="Q182" s="6">
        <v>140.4</v>
      </c>
      <c r="R182" s="6">
        <v>153.6</v>
      </c>
      <c r="S182" s="6">
        <v>148.30000000000001</v>
      </c>
      <c r="T182" s="6">
        <v>142.30000000000001</v>
      </c>
      <c r="U182" s="6">
        <v>147.5</v>
      </c>
      <c r="V182" s="6">
        <v>140.4</v>
      </c>
      <c r="W182" s="6">
        <v>142.30000000000001</v>
      </c>
      <c r="X182" s="6">
        <v>139.80000000000001</v>
      </c>
      <c r="Y182" s="6">
        <v>136</v>
      </c>
      <c r="Z182" s="6">
        <v>122.7</v>
      </c>
      <c r="AA182" s="6">
        <v>134.30000000000001</v>
      </c>
      <c r="AB182" s="6">
        <v>141.6</v>
      </c>
      <c r="AC182" s="6">
        <v>128.6</v>
      </c>
      <c r="AD182" s="6">
        <v>132.30000000000001</v>
      </c>
      <c r="AE182" s="6">
        <v>139.30000000000001</v>
      </c>
      <c r="AF182" s="6">
        <f t="shared" si="16"/>
        <v>1800.7</v>
      </c>
      <c r="AG182" s="6">
        <f t="shared" si="17"/>
        <v>438.1</v>
      </c>
      <c r="AH182" s="6">
        <f t="shared" si="18"/>
        <v>421.80000000000007</v>
      </c>
      <c r="AI182" s="6">
        <f t="shared" si="19"/>
        <v>264.60000000000002</v>
      </c>
      <c r="AJ182" s="6">
        <f t="shared" si="20"/>
        <v>265</v>
      </c>
      <c r="AK182" s="6">
        <f t="shared" si="14"/>
        <v>420.2</v>
      </c>
    </row>
    <row r="183" spans="1:37">
      <c r="A183" s="6" t="s">
        <v>33</v>
      </c>
      <c r="B183" s="6">
        <v>2018</v>
      </c>
      <c r="C183" s="8" t="s">
        <v>31</v>
      </c>
      <c r="D183" s="21" t="str">
        <f t="shared" si="15"/>
        <v>2018 January</v>
      </c>
      <c r="E183" s="6">
        <v>134.6</v>
      </c>
      <c r="F183" s="6">
        <v>143.69999999999999</v>
      </c>
      <c r="G183" s="6">
        <v>143.6</v>
      </c>
      <c r="H183" s="6">
        <v>139.6</v>
      </c>
      <c r="I183" s="6">
        <v>116.4</v>
      </c>
      <c r="J183" s="6">
        <v>133.80000000000001</v>
      </c>
      <c r="K183" s="6">
        <v>150.5</v>
      </c>
      <c r="L183" s="6">
        <v>118.4</v>
      </c>
      <c r="M183" s="6">
        <v>117.3</v>
      </c>
      <c r="N183" s="6">
        <v>140.5</v>
      </c>
      <c r="O183" s="6">
        <v>125.9</v>
      </c>
      <c r="P183" s="6">
        <v>146.80000000000001</v>
      </c>
      <c r="Q183" s="6">
        <v>137.19999999999999</v>
      </c>
      <c r="R183" s="6">
        <v>157.69999999999999</v>
      </c>
      <c r="S183" s="6">
        <v>136</v>
      </c>
      <c r="T183" s="6">
        <v>125.9</v>
      </c>
      <c r="U183" s="6">
        <v>134.4</v>
      </c>
      <c r="V183" s="6">
        <v>140.4</v>
      </c>
      <c r="W183" s="6">
        <v>127.3</v>
      </c>
      <c r="X183" s="6">
        <v>129.5</v>
      </c>
      <c r="Y183" s="6">
        <v>129</v>
      </c>
      <c r="Z183" s="6">
        <v>116.3</v>
      </c>
      <c r="AA183" s="6">
        <v>126.2</v>
      </c>
      <c r="AB183" s="6">
        <v>137.1</v>
      </c>
      <c r="AC183" s="6">
        <v>125.5</v>
      </c>
      <c r="AD183" s="6">
        <v>125.8</v>
      </c>
      <c r="AE183" s="6">
        <v>134.1</v>
      </c>
      <c r="AF183" s="6">
        <f t="shared" si="16"/>
        <v>1748.3000000000002</v>
      </c>
      <c r="AG183" s="6">
        <f t="shared" si="17"/>
        <v>396.29999999999995</v>
      </c>
      <c r="AH183" s="6">
        <f t="shared" si="18"/>
        <v>407</v>
      </c>
      <c r="AI183" s="6">
        <f t="shared" si="19"/>
        <v>254.5</v>
      </c>
      <c r="AJ183" s="6">
        <f t="shared" si="20"/>
        <v>243.6</v>
      </c>
      <c r="AK183" s="6">
        <f t="shared" si="14"/>
        <v>409.7</v>
      </c>
    </row>
    <row r="184" spans="1:37">
      <c r="A184" s="6" t="s">
        <v>34</v>
      </c>
      <c r="B184" s="6">
        <v>2018</v>
      </c>
      <c r="C184" s="8" t="s">
        <v>31</v>
      </c>
      <c r="D184" s="21" t="str">
        <f t="shared" si="15"/>
        <v>2018 January</v>
      </c>
      <c r="E184" s="6">
        <v>136</v>
      </c>
      <c r="F184" s="6">
        <v>144.19999999999999</v>
      </c>
      <c r="G184" s="6">
        <v>143.69999999999999</v>
      </c>
      <c r="H184" s="6">
        <v>141.1</v>
      </c>
      <c r="I184" s="6">
        <v>120.7</v>
      </c>
      <c r="J184" s="6">
        <v>141.30000000000001</v>
      </c>
      <c r="K184" s="6">
        <v>151.6</v>
      </c>
      <c r="L184" s="6">
        <v>127.3</v>
      </c>
      <c r="M184" s="6">
        <v>118.8</v>
      </c>
      <c r="N184" s="6">
        <v>137.5</v>
      </c>
      <c r="O184" s="6">
        <v>129</v>
      </c>
      <c r="P184" s="6">
        <v>149.5</v>
      </c>
      <c r="Q184" s="6">
        <v>139.19999999999999</v>
      </c>
      <c r="R184" s="6">
        <v>154.69999999999999</v>
      </c>
      <c r="S184" s="6">
        <v>143.5</v>
      </c>
      <c r="T184" s="6">
        <v>135.5</v>
      </c>
      <c r="U184" s="6">
        <v>142.30000000000001</v>
      </c>
      <c r="V184" s="6">
        <v>140.4</v>
      </c>
      <c r="W184" s="6">
        <v>136.6</v>
      </c>
      <c r="X184" s="6">
        <v>134.9</v>
      </c>
      <c r="Y184" s="6">
        <v>133.30000000000001</v>
      </c>
      <c r="Z184" s="6">
        <v>119.3</v>
      </c>
      <c r="AA184" s="6">
        <v>129.69999999999999</v>
      </c>
      <c r="AB184" s="6">
        <v>139</v>
      </c>
      <c r="AC184" s="6">
        <v>127.3</v>
      </c>
      <c r="AD184" s="6">
        <v>129.1</v>
      </c>
      <c r="AE184" s="6">
        <v>136.9</v>
      </c>
      <c r="AF184" s="6">
        <f t="shared" si="16"/>
        <v>1779.9</v>
      </c>
      <c r="AG184" s="6">
        <f t="shared" si="17"/>
        <v>421.3</v>
      </c>
      <c r="AH184" s="6">
        <f t="shared" si="18"/>
        <v>414.3</v>
      </c>
      <c r="AI184" s="6">
        <f t="shared" si="19"/>
        <v>260.60000000000002</v>
      </c>
      <c r="AJ184" s="6">
        <f t="shared" si="20"/>
        <v>255.89999999999998</v>
      </c>
      <c r="AK184" s="6">
        <f t="shared" si="14"/>
        <v>413.5</v>
      </c>
    </row>
    <row r="185" spans="1:37">
      <c r="A185" s="6" t="s">
        <v>30</v>
      </c>
      <c r="B185" s="6">
        <v>2018</v>
      </c>
      <c r="C185" s="8" t="s">
        <v>35</v>
      </c>
      <c r="D185" s="21" t="str">
        <f t="shared" si="15"/>
        <v>2018 February</v>
      </c>
      <c r="E185" s="6">
        <v>136.4</v>
      </c>
      <c r="F185" s="6">
        <v>143.69999999999999</v>
      </c>
      <c r="G185" s="6">
        <v>140.6</v>
      </c>
      <c r="H185" s="6">
        <v>141.5</v>
      </c>
      <c r="I185" s="6">
        <v>122.9</v>
      </c>
      <c r="J185" s="6">
        <v>149.4</v>
      </c>
      <c r="K185" s="6">
        <v>142.4</v>
      </c>
      <c r="L185" s="6">
        <v>130.19999999999999</v>
      </c>
      <c r="M185" s="6">
        <v>117.9</v>
      </c>
      <c r="N185" s="6">
        <v>135.6</v>
      </c>
      <c r="O185" s="6">
        <v>130.5</v>
      </c>
      <c r="P185" s="6">
        <v>151.69999999999999</v>
      </c>
      <c r="Q185" s="6">
        <v>138.69999999999999</v>
      </c>
      <c r="R185" s="6">
        <v>153.30000000000001</v>
      </c>
      <c r="S185" s="6">
        <v>148.69999999999999</v>
      </c>
      <c r="T185" s="6">
        <v>142.4</v>
      </c>
      <c r="U185" s="6">
        <v>147.80000000000001</v>
      </c>
      <c r="V185" s="6">
        <v>141.30000000000001</v>
      </c>
      <c r="W185" s="6">
        <v>142.4</v>
      </c>
      <c r="X185" s="6">
        <v>139.9</v>
      </c>
      <c r="Y185" s="6">
        <v>136.19999999999999</v>
      </c>
      <c r="Z185" s="6">
        <v>123.3</v>
      </c>
      <c r="AA185" s="6">
        <v>134.30000000000001</v>
      </c>
      <c r="AB185" s="6">
        <v>141.5</v>
      </c>
      <c r="AC185" s="6">
        <v>128.80000000000001</v>
      </c>
      <c r="AD185" s="6">
        <v>132.5</v>
      </c>
      <c r="AE185" s="6">
        <v>138.5</v>
      </c>
      <c r="AF185" s="6">
        <f t="shared" si="16"/>
        <v>1781.5</v>
      </c>
      <c r="AG185" s="6">
        <f t="shared" si="17"/>
        <v>438.90000000000003</v>
      </c>
      <c r="AH185" s="6">
        <f t="shared" si="18"/>
        <v>422.70000000000005</v>
      </c>
      <c r="AI185" s="6">
        <f t="shared" si="19"/>
        <v>265</v>
      </c>
      <c r="AJ185" s="6">
        <f t="shared" si="20"/>
        <v>265.7</v>
      </c>
      <c r="AK185" s="6">
        <f t="shared" si="14"/>
        <v>420.1</v>
      </c>
    </row>
    <row r="186" spans="1:37">
      <c r="A186" s="6" t="s">
        <v>33</v>
      </c>
      <c r="B186" s="6">
        <v>2018</v>
      </c>
      <c r="C186" s="8" t="s">
        <v>35</v>
      </c>
      <c r="D186" s="21" t="str">
        <f t="shared" si="15"/>
        <v>2018 February</v>
      </c>
      <c r="E186" s="6">
        <v>134.80000000000001</v>
      </c>
      <c r="F186" s="6">
        <v>143</v>
      </c>
      <c r="G186" s="6">
        <v>139.9</v>
      </c>
      <c r="H186" s="6">
        <v>139.9</v>
      </c>
      <c r="I186" s="6">
        <v>116.2</v>
      </c>
      <c r="J186" s="6">
        <v>135.5</v>
      </c>
      <c r="K186" s="6">
        <v>136.9</v>
      </c>
      <c r="L186" s="6">
        <v>117</v>
      </c>
      <c r="M186" s="6">
        <v>115.4</v>
      </c>
      <c r="N186" s="6">
        <v>140.69999999999999</v>
      </c>
      <c r="O186" s="6">
        <v>125.9</v>
      </c>
      <c r="P186" s="6">
        <v>147.1</v>
      </c>
      <c r="Q186" s="6">
        <v>135.6</v>
      </c>
      <c r="R186" s="6">
        <v>159.30000000000001</v>
      </c>
      <c r="S186" s="6">
        <v>136.30000000000001</v>
      </c>
      <c r="T186" s="6">
        <v>126.1</v>
      </c>
      <c r="U186" s="6">
        <v>134.69999999999999</v>
      </c>
      <c r="V186" s="6">
        <v>141.30000000000001</v>
      </c>
      <c r="W186" s="6">
        <v>127.3</v>
      </c>
      <c r="X186" s="6">
        <v>129.9</v>
      </c>
      <c r="Y186" s="6">
        <v>129.80000000000001</v>
      </c>
      <c r="Z186" s="6">
        <v>117.4</v>
      </c>
      <c r="AA186" s="6">
        <v>126.5</v>
      </c>
      <c r="AB186" s="6">
        <v>137.19999999999999</v>
      </c>
      <c r="AC186" s="6">
        <v>126.2</v>
      </c>
      <c r="AD186" s="6">
        <v>126.5</v>
      </c>
      <c r="AE186" s="6">
        <v>134</v>
      </c>
      <c r="AF186" s="6">
        <f t="shared" si="16"/>
        <v>1727.9</v>
      </c>
      <c r="AG186" s="6">
        <f t="shared" si="17"/>
        <v>397.09999999999997</v>
      </c>
      <c r="AH186" s="6">
        <f t="shared" si="18"/>
        <v>408.40000000000003</v>
      </c>
      <c r="AI186" s="6">
        <f t="shared" si="19"/>
        <v>256</v>
      </c>
      <c r="AJ186" s="6">
        <f t="shared" si="20"/>
        <v>244.7</v>
      </c>
      <c r="AK186" s="6">
        <f t="shared" si="14"/>
        <v>412.3</v>
      </c>
    </row>
    <row r="187" spans="1:37">
      <c r="A187" s="6" t="s">
        <v>34</v>
      </c>
      <c r="B187" s="6">
        <v>2018</v>
      </c>
      <c r="C187" s="8" t="s">
        <v>35</v>
      </c>
      <c r="D187" s="21" t="str">
        <f t="shared" si="15"/>
        <v>2018 February</v>
      </c>
      <c r="E187" s="6">
        <v>135.9</v>
      </c>
      <c r="F187" s="6">
        <v>143.5</v>
      </c>
      <c r="G187" s="6">
        <v>140.30000000000001</v>
      </c>
      <c r="H187" s="6">
        <v>140.9</v>
      </c>
      <c r="I187" s="6">
        <v>120.4</v>
      </c>
      <c r="J187" s="6">
        <v>142.9</v>
      </c>
      <c r="K187" s="6">
        <v>140.5</v>
      </c>
      <c r="L187" s="6">
        <v>125.8</v>
      </c>
      <c r="M187" s="6">
        <v>117.1</v>
      </c>
      <c r="N187" s="6">
        <v>137.30000000000001</v>
      </c>
      <c r="O187" s="6">
        <v>128.6</v>
      </c>
      <c r="P187" s="6">
        <v>149.6</v>
      </c>
      <c r="Q187" s="6">
        <v>137.6</v>
      </c>
      <c r="R187" s="6">
        <v>154.9</v>
      </c>
      <c r="S187" s="6">
        <v>143.80000000000001</v>
      </c>
      <c r="T187" s="6">
        <v>135.6</v>
      </c>
      <c r="U187" s="6">
        <v>142.6</v>
      </c>
      <c r="V187" s="6">
        <v>141.30000000000001</v>
      </c>
      <c r="W187" s="6">
        <v>136.69999999999999</v>
      </c>
      <c r="X187" s="6">
        <v>135.19999999999999</v>
      </c>
      <c r="Y187" s="6">
        <v>133.80000000000001</v>
      </c>
      <c r="Z187" s="6">
        <v>120.2</v>
      </c>
      <c r="AA187" s="6">
        <v>129.9</v>
      </c>
      <c r="AB187" s="6">
        <v>139</v>
      </c>
      <c r="AC187" s="6">
        <v>127.7</v>
      </c>
      <c r="AD187" s="6">
        <v>129.6</v>
      </c>
      <c r="AE187" s="6">
        <v>136.4</v>
      </c>
      <c r="AF187" s="6">
        <f t="shared" si="16"/>
        <v>1760.3999999999996</v>
      </c>
      <c r="AG187" s="6">
        <f t="shared" si="17"/>
        <v>422</v>
      </c>
      <c r="AH187" s="6">
        <f t="shared" si="18"/>
        <v>415.5</v>
      </c>
      <c r="AI187" s="6">
        <f t="shared" si="19"/>
        <v>261.5</v>
      </c>
      <c r="AJ187" s="6">
        <f t="shared" si="20"/>
        <v>256.89999999999998</v>
      </c>
      <c r="AK187" s="6">
        <f t="shared" si="14"/>
        <v>414.4</v>
      </c>
    </row>
    <row r="188" spans="1:37">
      <c r="A188" s="6" t="s">
        <v>30</v>
      </c>
      <c r="B188" s="6">
        <v>2018</v>
      </c>
      <c r="C188" s="8" t="s">
        <v>36</v>
      </c>
      <c r="D188" s="21" t="str">
        <f t="shared" si="15"/>
        <v>2018 March</v>
      </c>
      <c r="E188" s="6">
        <v>136.80000000000001</v>
      </c>
      <c r="F188" s="6">
        <v>143.80000000000001</v>
      </c>
      <c r="G188" s="6">
        <v>140</v>
      </c>
      <c r="H188" s="6">
        <v>142</v>
      </c>
      <c r="I188" s="6">
        <v>123.2</v>
      </c>
      <c r="J188" s="6">
        <v>152.9</v>
      </c>
      <c r="K188" s="6">
        <v>138</v>
      </c>
      <c r="L188" s="6">
        <v>129.30000000000001</v>
      </c>
      <c r="M188" s="6">
        <v>117.1</v>
      </c>
      <c r="N188" s="6">
        <v>136.30000000000001</v>
      </c>
      <c r="O188" s="6">
        <v>131.19999999999999</v>
      </c>
      <c r="P188" s="6">
        <v>152.80000000000001</v>
      </c>
      <c r="Q188" s="6">
        <v>138.6</v>
      </c>
      <c r="R188" s="6">
        <v>155.1</v>
      </c>
      <c r="S188" s="6">
        <v>149.19999999999999</v>
      </c>
      <c r="T188" s="6">
        <v>143</v>
      </c>
      <c r="U188" s="6">
        <v>148.30000000000001</v>
      </c>
      <c r="V188" s="6">
        <v>142</v>
      </c>
      <c r="W188" s="6">
        <v>142.6</v>
      </c>
      <c r="X188" s="6">
        <v>139.9</v>
      </c>
      <c r="Y188" s="6">
        <v>136.69999999999999</v>
      </c>
      <c r="Z188" s="6">
        <v>124.6</v>
      </c>
      <c r="AA188" s="6">
        <v>135.1</v>
      </c>
      <c r="AB188" s="6">
        <v>142.69999999999999</v>
      </c>
      <c r="AC188" s="6">
        <v>129.30000000000001</v>
      </c>
      <c r="AD188" s="6">
        <v>133.30000000000001</v>
      </c>
      <c r="AE188" s="6">
        <v>138.69999999999999</v>
      </c>
      <c r="AF188" s="6">
        <f t="shared" si="16"/>
        <v>1781.9999999999998</v>
      </c>
      <c r="AG188" s="6">
        <f t="shared" si="17"/>
        <v>440.5</v>
      </c>
      <c r="AH188" s="6">
        <f t="shared" si="18"/>
        <v>424.59999999999997</v>
      </c>
      <c r="AI188" s="6">
        <f t="shared" si="19"/>
        <v>266</v>
      </c>
      <c r="AJ188" s="6">
        <f t="shared" si="20"/>
        <v>267.2</v>
      </c>
      <c r="AK188" s="6">
        <f t="shared" si="14"/>
        <v>423.5</v>
      </c>
    </row>
    <row r="189" spans="1:37">
      <c r="A189" s="6" t="s">
        <v>33</v>
      </c>
      <c r="B189" s="6">
        <v>2018</v>
      </c>
      <c r="C189" s="8" t="s">
        <v>36</v>
      </c>
      <c r="D189" s="21" t="str">
        <f t="shared" si="15"/>
        <v>2018 March</v>
      </c>
      <c r="E189" s="6">
        <v>135</v>
      </c>
      <c r="F189" s="6">
        <v>143.1</v>
      </c>
      <c r="G189" s="6">
        <v>135.5</v>
      </c>
      <c r="H189" s="6">
        <v>139.9</v>
      </c>
      <c r="I189" s="6">
        <v>116.5</v>
      </c>
      <c r="J189" s="6">
        <v>138.5</v>
      </c>
      <c r="K189" s="6">
        <v>128</v>
      </c>
      <c r="L189" s="6">
        <v>115.5</v>
      </c>
      <c r="M189" s="6">
        <v>114.2</v>
      </c>
      <c r="N189" s="6">
        <v>140.69999999999999</v>
      </c>
      <c r="O189" s="6">
        <v>126.2</v>
      </c>
      <c r="P189" s="6">
        <v>147.6</v>
      </c>
      <c r="Q189" s="6">
        <v>134.80000000000001</v>
      </c>
      <c r="R189" s="6">
        <v>159.69999999999999</v>
      </c>
      <c r="S189" s="6">
        <v>136.69999999999999</v>
      </c>
      <c r="T189" s="6">
        <v>126.7</v>
      </c>
      <c r="U189" s="6">
        <v>135.19999999999999</v>
      </c>
      <c r="V189" s="6">
        <v>142</v>
      </c>
      <c r="W189" s="6">
        <v>126.4</v>
      </c>
      <c r="X189" s="6">
        <v>130.80000000000001</v>
      </c>
      <c r="Y189" s="6">
        <v>130.5</v>
      </c>
      <c r="Z189" s="6">
        <v>117.8</v>
      </c>
      <c r="AA189" s="6">
        <v>126.8</v>
      </c>
      <c r="AB189" s="6">
        <v>137.80000000000001</v>
      </c>
      <c r="AC189" s="6">
        <v>126.7</v>
      </c>
      <c r="AD189" s="6">
        <v>127.1</v>
      </c>
      <c r="AE189" s="6">
        <v>134</v>
      </c>
      <c r="AF189" s="6">
        <f t="shared" si="16"/>
        <v>1715.5</v>
      </c>
      <c r="AG189" s="6">
        <f t="shared" si="17"/>
        <v>398.59999999999997</v>
      </c>
      <c r="AH189" s="6">
        <f t="shared" si="18"/>
        <v>410.6</v>
      </c>
      <c r="AI189" s="6">
        <f t="shared" si="19"/>
        <v>257.2</v>
      </c>
      <c r="AJ189" s="6">
        <f t="shared" si="20"/>
        <v>244.2</v>
      </c>
      <c r="AK189" s="6">
        <f t="shared" si="14"/>
        <v>413.6</v>
      </c>
    </row>
    <row r="190" spans="1:37">
      <c r="A190" s="6" t="s">
        <v>34</v>
      </c>
      <c r="B190" s="6">
        <v>2018</v>
      </c>
      <c r="C190" s="8" t="s">
        <v>36</v>
      </c>
      <c r="D190" s="21" t="str">
        <f t="shared" si="15"/>
        <v>2018 March</v>
      </c>
      <c r="E190" s="6">
        <v>136.19999999999999</v>
      </c>
      <c r="F190" s="6">
        <v>143.6</v>
      </c>
      <c r="G190" s="6">
        <v>138.30000000000001</v>
      </c>
      <c r="H190" s="6">
        <v>141.19999999999999</v>
      </c>
      <c r="I190" s="6">
        <v>120.7</v>
      </c>
      <c r="J190" s="6">
        <v>146.19999999999999</v>
      </c>
      <c r="K190" s="6">
        <v>134.6</v>
      </c>
      <c r="L190" s="6">
        <v>124.6</v>
      </c>
      <c r="M190" s="6">
        <v>116.1</v>
      </c>
      <c r="N190" s="6">
        <v>137.80000000000001</v>
      </c>
      <c r="O190" s="6">
        <v>129.1</v>
      </c>
      <c r="P190" s="6">
        <v>150.4</v>
      </c>
      <c r="Q190" s="6">
        <v>137.19999999999999</v>
      </c>
      <c r="R190" s="6">
        <v>156.30000000000001</v>
      </c>
      <c r="S190" s="6">
        <v>144.30000000000001</v>
      </c>
      <c r="T190" s="6">
        <v>136.19999999999999</v>
      </c>
      <c r="U190" s="6">
        <v>143.1</v>
      </c>
      <c r="V190" s="6">
        <v>142</v>
      </c>
      <c r="W190" s="6">
        <v>136.5</v>
      </c>
      <c r="X190" s="6">
        <v>135.6</v>
      </c>
      <c r="Y190" s="6">
        <v>134.30000000000001</v>
      </c>
      <c r="Z190" s="6">
        <v>121</v>
      </c>
      <c r="AA190" s="6">
        <v>130.4</v>
      </c>
      <c r="AB190" s="6">
        <v>139.80000000000001</v>
      </c>
      <c r="AC190" s="6">
        <v>128.19999999999999</v>
      </c>
      <c r="AD190" s="6">
        <v>130.30000000000001</v>
      </c>
      <c r="AE190" s="6">
        <v>136.5</v>
      </c>
      <c r="AF190" s="6">
        <f t="shared" si="16"/>
        <v>1756</v>
      </c>
      <c r="AG190" s="6">
        <f t="shared" si="17"/>
        <v>423.6</v>
      </c>
      <c r="AH190" s="6">
        <f t="shared" si="18"/>
        <v>417.40000000000003</v>
      </c>
      <c r="AI190" s="6">
        <f t="shared" si="19"/>
        <v>262.5</v>
      </c>
      <c r="AJ190" s="6">
        <f t="shared" si="20"/>
        <v>257.5</v>
      </c>
      <c r="AK190" s="6">
        <f t="shared" si="14"/>
        <v>417.00000000000006</v>
      </c>
    </row>
    <row r="191" spans="1:37">
      <c r="A191" s="6" t="s">
        <v>30</v>
      </c>
      <c r="B191" s="6">
        <v>2018</v>
      </c>
      <c r="C191" s="8" t="s">
        <v>37</v>
      </c>
      <c r="D191" s="21" t="str">
        <f t="shared" si="15"/>
        <v>2018 April</v>
      </c>
      <c r="E191" s="6">
        <v>137.1</v>
      </c>
      <c r="F191" s="6">
        <v>144.5</v>
      </c>
      <c r="G191" s="6">
        <v>135.9</v>
      </c>
      <c r="H191" s="6">
        <v>142.4</v>
      </c>
      <c r="I191" s="6">
        <v>123.5</v>
      </c>
      <c r="J191" s="6">
        <v>156.4</v>
      </c>
      <c r="K191" s="6">
        <v>135.1</v>
      </c>
      <c r="L191" s="6">
        <v>128.4</v>
      </c>
      <c r="M191" s="6">
        <v>115.2</v>
      </c>
      <c r="N191" s="6">
        <v>137.19999999999999</v>
      </c>
      <c r="O191" s="6">
        <v>131.9</v>
      </c>
      <c r="P191" s="6">
        <v>153.80000000000001</v>
      </c>
      <c r="Q191" s="6">
        <v>138.6</v>
      </c>
      <c r="R191" s="6">
        <v>156.1</v>
      </c>
      <c r="S191" s="6">
        <v>150.1</v>
      </c>
      <c r="T191" s="6">
        <v>143.30000000000001</v>
      </c>
      <c r="U191" s="6">
        <v>149.1</v>
      </c>
      <c r="V191" s="6">
        <v>142.9</v>
      </c>
      <c r="W191" s="6">
        <v>143.80000000000001</v>
      </c>
      <c r="X191" s="6">
        <v>140.9</v>
      </c>
      <c r="Y191" s="6">
        <v>137.6</v>
      </c>
      <c r="Z191" s="6">
        <v>125.3</v>
      </c>
      <c r="AA191" s="6">
        <v>136</v>
      </c>
      <c r="AB191" s="6">
        <v>143.69999999999999</v>
      </c>
      <c r="AC191" s="6">
        <v>130.4</v>
      </c>
      <c r="AD191" s="6">
        <v>134.19999999999999</v>
      </c>
      <c r="AE191" s="6">
        <v>139.1</v>
      </c>
      <c r="AF191" s="6">
        <f t="shared" si="16"/>
        <v>1780</v>
      </c>
      <c r="AG191" s="6">
        <f t="shared" si="17"/>
        <v>442.5</v>
      </c>
      <c r="AH191" s="6">
        <f t="shared" si="18"/>
        <v>427.5</v>
      </c>
      <c r="AI191" s="6">
        <f t="shared" si="19"/>
        <v>268</v>
      </c>
      <c r="AJ191" s="6">
        <f t="shared" si="20"/>
        <v>269.10000000000002</v>
      </c>
      <c r="AK191" s="6">
        <f t="shared" si="14"/>
        <v>426.3</v>
      </c>
    </row>
    <row r="192" spans="1:37">
      <c r="A192" s="6" t="s">
        <v>33</v>
      </c>
      <c r="B192" s="6">
        <v>2018</v>
      </c>
      <c r="C192" s="8" t="s">
        <v>37</v>
      </c>
      <c r="D192" s="21" t="str">
        <f t="shared" si="15"/>
        <v>2018 April</v>
      </c>
      <c r="E192" s="6">
        <v>135</v>
      </c>
      <c r="F192" s="6">
        <v>144.30000000000001</v>
      </c>
      <c r="G192" s="6">
        <v>130.80000000000001</v>
      </c>
      <c r="H192" s="6">
        <v>140.30000000000001</v>
      </c>
      <c r="I192" s="6">
        <v>116.6</v>
      </c>
      <c r="J192" s="6">
        <v>150.1</v>
      </c>
      <c r="K192" s="6">
        <v>127.6</v>
      </c>
      <c r="L192" s="6">
        <v>114</v>
      </c>
      <c r="M192" s="6">
        <v>110.6</v>
      </c>
      <c r="N192" s="6">
        <v>140.19999999999999</v>
      </c>
      <c r="O192" s="6">
        <v>126.5</v>
      </c>
      <c r="P192" s="6">
        <v>148.30000000000001</v>
      </c>
      <c r="Q192" s="6">
        <v>135.69999999999999</v>
      </c>
      <c r="R192" s="6">
        <v>159.19999999999999</v>
      </c>
      <c r="S192" s="6">
        <v>137.80000000000001</v>
      </c>
      <c r="T192" s="6">
        <v>127.4</v>
      </c>
      <c r="U192" s="6">
        <v>136.19999999999999</v>
      </c>
      <c r="V192" s="6">
        <v>142.9</v>
      </c>
      <c r="W192" s="6">
        <v>124.6</v>
      </c>
      <c r="X192" s="6">
        <v>131.80000000000001</v>
      </c>
      <c r="Y192" s="6">
        <v>131.30000000000001</v>
      </c>
      <c r="Z192" s="6">
        <v>118.9</v>
      </c>
      <c r="AA192" s="6">
        <v>127.6</v>
      </c>
      <c r="AB192" s="6">
        <v>139.69999999999999</v>
      </c>
      <c r="AC192" s="6">
        <v>127.6</v>
      </c>
      <c r="AD192" s="6">
        <v>128.19999999999999</v>
      </c>
      <c r="AE192" s="6">
        <v>134.80000000000001</v>
      </c>
      <c r="AF192" s="6">
        <f t="shared" si="16"/>
        <v>1720.0000000000002</v>
      </c>
      <c r="AG192" s="6">
        <f t="shared" si="17"/>
        <v>401.40000000000003</v>
      </c>
      <c r="AH192" s="6">
        <f t="shared" si="18"/>
        <v>414.40000000000003</v>
      </c>
      <c r="AI192" s="6">
        <f t="shared" si="19"/>
        <v>258.89999999999998</v>
      </c>
      <c r="AJ192" s="6">
        <f t="shared" si="20"/>
        <v>243.5</v>
      </c>
      <c r="AK192" s="6">
        <f t="shared" si="14"/>
        <v>414.99999999999994</v>
      </c>
    </row>
    <row r="193" spans="1:37">
      <c r="A193" s="6" t="s">
        <v>34</v>
      </c>
      <c r="B193" s="6">
        <v>2018</v>
      </c>
      <c r="C193" s="8" t="s">
        <v>37</v>
      </c>
      <c r="D193" s="21" t="str">
        <f t="shared" si="15"/>
        <v>2018 April</v>
      </c>
      <c r="E193" s="6">
        <v>136.4</v>
      </c>
      <c r="F193" s="6">
        <v>144.4</v>
      </c>
      <c r="G193" s="6">
        <v>133.9</v>
      </c>
      <c r="H193" s="6">
        <v>141.6</v>
      </c>
      <c r="I193" s="6">
        <v>121</v>
      </c>
      <c r="J193" s="6">
        <v>153.5</v>
      </c>
      <c r="K193" s="6">
        <v>132.6</v>
      </c>
      <c r="L193" s="6">
        <v>123.5</v>
      </c>
      <c r="M193" s="6">
        <v>113.7</v>
      </c>
      <c r="N193" s="6">
        <v>138.19999999999999</v>
      </c>
      <c r="O193" s="6">
        <v>129.6</v>
      </c>
      <c r="P193" s="6">
        <v>151.19999999999999</v>
      </c>
      <c r="Q193" s="6">
        <v>137.5</v>
      </c>
      <c r="R193" s="6">
        <v>156.9</v>
      </c>
      <c r="S193" s="6">
        <v>145.30000000000001</v>
      </c>
      <c r="T193" s="6">
        <v>136.69999999999999</v>
      </c>
      <c r="U193" s="6">
        <v>144</v>
      </c>
      <c r="V193" s="6">
        <v>142.9</v>
      </c>
      <c r="W193" s="6">
        <v>136.5</v>
      </c>
      <c r="X193" s="6">
        <v>136.6</v>
      </c>
      <c r="Y193" s="6">
        <v>135.19999999999999</v>
      </c>
      <c r="Z193" s="6">
        <v>121.9</v>
      </c>
      <c r="AA193" s="6">
        <v>131.30000000000001</v>
      </c>
      <c r="AB193" s="6">
        <v>141.4</v>
      </c>
      <c r="AC193" s="6">
        <v>129.19999999999999</v>
      </c>
      <c r="AD193" s="6">
        <v>131.30000000000001</v>
      </c>
      <c r="AE193" s="6">
        <v>137.1</v>
      </c>
      <c r="AF193" s="6">
        <f t="shared" si="16"/>
        <v>1757.1000000000001</v>
      </c>
      <c r="AG193" s="6">
        <f t="shared" si="17"/>
        <v>426</v>
      </c>
      <c r="AH193" s="6">
        <f t="shared" si="18"/>
        <v>420.9</v>
      </c>
      <c r="AI193" s="6">
        <f t="shared" si="19"/>
        <v>264.39999999999998</v>
      </c>
      <c r="AJ193" s="6">
        <f t="shared" si="20"/>
        <v>258.39999999999998</v>
      </c>
      <c r="AK193" s="6">
        <f t="shared" si="14"/>
        <v>419.50000000000006</v>
      </c>
    </row>
    <row r="194" spans="1:37">
      <c r="A194" s="6" t="s">
        <v>30</v>
      </c>
      <c r="B194" s="6">
        <v>2018</v>
      </c>
      <c r="C194" s="8" t="s">
        <v>38</v>
      </c>
      <c r="D194" s="21" t="str">
        <f t="shared" si="15"/>
        <v>2018 May</v>
      </c>
      <c r="E194" s="6">
        <v>137.4</v>
      </c>
      <c r="F194" s="6">
        <v>145.69999999999999</v>
      </c>
      <c r="G194" s="6">
        <v>135.5</v>
      </c>
      <c r="H194" s="6">
        <v>142.9</v>
      </c>
      <c r="I194" s="6">
        <v>123.6</v>
      </c>
      <c r="J194" s="6">
        <v>157.5</v>
      </c>
      <c r="K194" s="6">
        <v>137.80000000000001</v>
      </c>
      <c r="L194" s="6">
        <v>127.2</v>
      </c>
      <c r="M194" s="6">
        <v>111.8</v>
      </c>
      <c r="N194" s="6">
        <v>137.4</v>
      </c>
      <c r="O194" s="6">
        <v>132.19999999999999</v>
      </c>
      <c r="P194" s="6">
        <v>154.30000000000001</v>
      </c>
      <c r="Q194" s="6">
        <v>139.1</v>
      </c>
      <c r="R194" s="6">
        <v>157</v>
      </c>
      <c r="S194" s="6">
        <v>150.80000000000001</v>
      </c>
      <c r="T194" s="6">
        <v>144.1</v>
      </c>
      <c r="U194" s="6">
        <v>149.80000000000001</v>
      </c>
      <c r="V194" s="6">
        <v>143.19999999999999</v>
      </c>
      <c r="W194" s="6">
        <v>144.30000000000001</v>
      </c>
      <c r="X194" s="6">
        <v>141.80000000000001</v>
      </c>
      <c r="Y194" s="6">
        <v>138.4</v>
      </c>
      <c r="Z194" s="6">
        <v>126.4</v>
      </c>
      <c r="AA194" s="6">
        <v>136.80000000000001</v>
      </c>
      <c r="AB194" s="6">
        <v>144.4</v>
      </c>
      <c r="AC194" s="6">
        <v>131.19999999999999</v>
      </c>
      <c r="AD194" s="6">
        <v>135.1</v>
      </c>
      <c r="AE194" s="6">
        <v>139.80000000000001</v>
      </c>
      <c r="AF194" s="6">
        <f t="shared" si="16"/>
        <v>1782.4</v>
      </c>
      <c r="AG194" s="6">
        <f t="shared" si="17"/>
        <v>444.7</v>
      </c>
      <c r="AH194" s="6">
        <f t="shared" si="18"/>
        <v>429.4</v>
      </c>
      <c r="AI194" s="6">
        <f t="shared" si="19"/>
        <v>269.60000000000002</v>
      </c>
      <c r="AJ194" s="6">
        <f t="shared" si="20"/>
        <v>270.70000000000005</v>
      </c>
      <c r="AK194" s="6">
        <f t="shared" ref="AK194:AK257" si="21">SUM(R194,AA194,AD194)</f>
        <v>428.9</v>
      </c>
    </row>
    <row r="195" spans="1:37">
      <c r="A195" s="6" t="s">
        <v>33</v>
      </c>
      <c r="B195" s="6">
        <v>2018</v>
      </c>
      <c r="C195" s="8" t="s">
        <v>38</v>
      </c>
      <c r="D195" s="21" t="str">
        <f t="shared" ref="D195:D258" si="22">B195&amp;" "&amp;C195</f>
        <v>2018 May</v>
      </c>
      <c r="E195" s="6">
        <v>135</v>
      </c>
      <c r="F195" s="6">
        <v>148.19999999999999</v>
      </c>
      <c r="G195" s="6">
        <v>130.5</v>
      </c>
      <c r="H195" s="6">
        <v>140.69999999999999</v>
      </c>
      <c r="I195" s="6">
        <v>116.4</v>
      </c>
      <c r="J195" s="6">
        <v>151.30000000000001</v>
      </c>
      <c r="K195" s="6">
        <v>131.4</v>
      </c>
      <c r="L195" s="6">
        <v>112.8</v>
      </c>
      <c r="M195" s="6">
        <v>105.3</v>
      </c>
      <c r="N195" s="6">
        <v>139.6</v>
      </c>
      <c r="O195" s="6">
        <v>126.6</v>
      </c>
      <c r="P195" s="6">
        <v>148.69999999999999</v>
      </c>
      <c r="Q195" s="6">
        <v>136.4</v>
      </c>
      <c r="R195" s="6">
        <v>160.30000000000001</v>
      </c>
      <c r="S195" s="6">
        <v>138.6</v>
      </c>
      <c r="T195" s="6">
        <v>127.9</v>
      </c>
      <c r="U195" s="6">
        <v>137</v>
      </c>
      <c r="V195" s="6">
        <v>143.19999999999999</v>
      </c>
      <c r="W195" s="6">
        <v>124.7</v>
      </c>
      <c r="X195" s="6">
        <v>132.5</v>
      </c>
      <c r="Y195" s="6">
        <v>132</v>
      </c>
      <c r="Z195" s="6">
        <v>119.8</v>
      </c>
      <c r="AA195" s="6">
        <v>128</v>
      </c>
      <c r="AB195" s="6">
        <v>140.4</v>
      </c>
      <c r="AC195" s="6">
        <v>128.1</v>
      </c>
      <c r="AD195" s="6">
        <v>128.9</v>
      </c>
      <c r="AE195" s="6">
        <v>135.4</v>
      </c>
      <c r="AF195" s="6">
        <f t="shared" ref="AF195:AF258" si="23">SUM($E195:$Q195)</f>
        <v>1722.8999999999999</v>
      </c>
      <c r="AG195" s="6">
        <f t="shared" ref="AG195:AG258" si="24">SUM($S195:$U195)</f>
        <v>403.5</v>
      </c>
      <c r="AH195" s="6">
        <f t="shared" ref="AH195:AH258" si="25">SUM(V195,X195,AB195)</f>
        <v>416.1</v>
      </c>
      <c r="AI195" s="6">
        <f t="shared" ref="AI195:AI258" si="26">SUM(Y195,AC195)</f>
        <v>260.10000000000002</v>
      </c>
      <c r="AJ195" s="6">
        <f t="shared" ref="AJ195:AJ258" si="27">SUM(W195,Z195)</f>
        <v>244.5</v>
      </c>
      <c r="AK195" s="6">
        <f t="shared" si="21"/>
        <v>417.20000000000005</v>
      </c>
    </row>
    <row r="196" spans="1:37">
      <c r="A196" s="6" t="s">
        <v>34</v>
      </c>
      <c r="B196" s="6">
        <v>2018</v>
      </c>
      <c r="C196" s="8" t="s">
        <v>38</v>
      </c>
      <c r="D196" s="21" t="str">
        <f t="shared" si="22"/>
        <v>2018 May</v>
      </c>
      <c r="E196" s="6">
        <v>136.6</v>
      </c>
      <c r="F196" s="6">
        <v>146.6</v>
      </c>
      <c r="G196" s="6">
        <v>133.6</v>
      </c>
      <c r="H196" s="6">
        <v>142.1</v>
      </c>
      <c r="I196" s="6">
        <v>121</v>
      </c>
      <c r="J196" s="6">
        <v>154.6</v>
      </c>
      <c r="K196" s="6">
        <v>135.6</v>
      </c>
      <c r="L196" s="6">
        <v>122.3</v>
      </c>
      <c r="M196" s="6">
        <v>109.6</v>
      </c>
      <c r="N196" s="6">
        <v>138.1</v>
      </c>
      <c r="O196" s="6">
        <v>129.9</v>
      </c>
      <c r="P196" s="6">
        <v>151.69999999999999</v>
      </c>
      <c r="Q196" s="6">
        <v>138.1</v>
      </c>
      <c r="R196" s="6">
        <v>157.9</v>
      </c>
      <c r="S196" s="6">
        <v>146</v>
      </c>
      <c r="T196" s="6">
        <v>137.4</v>
      </c>
      <c r="U196" s="6">
        <v>144.69999999999999</v>
      </c>
      <c r="V196" s="6">
        <v>143.19999999999999</v>
      </c>
      <c r="W196" s="6">
        <v>136.9</v>
      </c>
      <c r="X196" s="6">
        <v>137.4</v>
      </c>
      <c r="Y196" s="6">
        <v>136</v>
      </c>
      <c r="Z196" s="6">
        <v>122.9</v>
      </c>
      <c r="AA196" s="6">
        <v>131.80000000000001</v>
      </c>
      <c r="AB196" s="6">
        <v>142.1</v>
      </c>
      <c r="AC196" s="6">
        <v>129.9</v>
      </c>
      <c r="AD196" s="6">
        <v>132.1</v>
      </c>
      <c r="AE196" s="6">
        <v>137.80000000000001</v>
      </c>
      <c r="AF196" s="6">
        <f t="shared" si="23"/>
        <v>1759.8</v>
      </c>
      <c r="AG196" s="6">
        <f t="shared" si="24"/>
        <v>428.09999999999997</v>
      </c>
      <c r="AH196" s="6">
        <f t="shared" si="25"/>
        <v>422.70000000000005</v>
      </c>
      <c r="AI196" s="6">
        <f t="shared" si="26"/>
        <v>265.89999999999998</v>
      </c>
      <c r="AJ196" s="6">
        <f t="shared" si="27"/>
        <v>259.8</v>
      </c>
      <c r="AK196" s="6">
        <f t="shared" si="21"/>
        <v>421.80000000000007</v>
      </c>
    </row>
    <row r="197" spans="1:37">
      <c r="A197" s="6" t="s">
        <v>30</v>
      </c>
      <c r="B197" s="6">
        <v>2018</v>
      </c>
      <c r="C197" s="8" t="s">
        <v>39</v>
      </c>
      <c r="D197" s="21" t="str">
        <f t="shared" si="22"/>
        <v>2018 June</v>
      </c>
      <c r="E197" s="6">
        <v>137.6</v>
      </c>
      <c r="F197" s="6">
        <v>148.1</v>
      </c>
      <c r="G197" s="6">
        <v>136.69999999999999</v>
      </c>
      <c r="H197" s="6">
        <v>143.19999999999999</v>
      </c>
      <c r="I197" s="6">
        <v>124</v>
      </c>
      <c r="J197" s="6">
        <v>154.1</v>
      </c>
      <c r="K197" s="6">
        <v>143.5</v>
      </c>
      <c r="L197" s="6">
        <v>126</v>
      </c>
      <c r="M197" s="6">
        <v>112.4</v>
      </c>
      <c r="N197" s="6">
        <v>137.6</v>
      </c>
      <c r="O197" s="6">
        <v>132.80000000000001</v>
      </c>
      <c r="P197" s="6">
        <v>154.30000000000001</v>
      </c>
      <c r="Q197" s="6">
        <v>140</v>
      </c>
      <c r="R197" s="6">
        <v>157.30000000000001</v>
      </c>
      <c r="S197" s="6">
        <v>151.30000000000001</v>
      </c>
      <c r="T197" s="6">
        <v>144.69999999999999</v>
      </c>
      <c r="U197" s="6">
        <v>150.30000000000001</v>
      </c>
      <c r="V197" s="6">
        <v>142.5</v>
      </c>
      <c r="W197" s="6">
        <v>145.1</v>
      </c>
      <c r="X197" s="6">
        <v>142.19999999999999</v>
      </c>
      <c r="Y197" s="6">
        <v>138.4</v>
      </c>
      <c r="Z197" s="6">
        <v>127.4</v>
      </c>
      <c r="AA197" s="6">
        <v>137.80000000000001</v>
      </c>
      <c r="AB197" s="6">
        <v>145.1</v>
      </c>
      <c r="AC197" s="6">
        <v>131.4</v>
      </c>
      <c r="AD197" s="6">
        <v>135.6</v>
      </c>
      <c r="AE197" s="6">
        <v>140.5</v>
      </c>
      <c r="AF197" s="6">
        <f t="shared" si="23"/>
        <v>1790.2999999999997</v>
      </c>
      <c r="AG197" s="6">
        <f t="shared" si="24"/>
        <v>446.3</v>
      </c>
      <c r="AH197" s="6">
        <f t="shared" si="25"/>
        <v>429.79999999999995</v>
      </c>
      <c r="AI197" s="6">
        <f t="shared" si="26"/>
        <v>269.8</v>
      </c>
      <c r="AJ197" s="6">
        <f t="shared" si="27"/>
        <v>272.5</v>
      </c>
      <c r="AK197" s="6">
        <f t="shared" si="21"/>
        <v>430.70000000000005</v>
      </c>
    </row>
    <row r="198" spans="1:37">
      <c r="A198" s="6" t="s">
        <v>33</v>
      </c>
      <c r="B198" s="6">
        <v>2018</v>
      </c>
      <c r="C198" s="8" t="s">
        <v>39</v>
      </c>
      <c r="D198" s="21" t="str">
        <f t="shared" si="22"/>
        <v>2018 June</v>
      </c>
      <c r="E198" s="6">
        <v>135.30000000000001</v>
      </c>
      <c r="F198" s="6">
        <v>149.69999999999999</v>
      </c>
      <c r="G198" s="6">
        <v>133.9</v>
      </c>
      <c r="H198" s="6">
        <v>140.80000000000001</v>
      </c>
      <c r="I198" s="6">
        <v>116.6</v>
      </c>
      <c r="J198" s="6">
        <v>152.19999999999999</v>
      </c>
      <c r="K198" s="6">
        <v>144</v>
      </c>
      <c r="L198" s="6">
        <v>112.3</v>
      </c>
      <c r="M198" s="6">
        <v>108.4</v>
      </c>
      <c r="N198" s="6">
        <v>140</v>
      </c>
      <c r="O198" s="6">
        <v>126.7</v>
      </c>
      <c r="P198" s="6">
        <v>149</v>
      </c>
      <c r="Q198" s="6">
        <v>138.4</v>
      </c>
      <c r="R198" s="6">
        <v>161</v>
      </c>
      <c r="S198" s="6">
        <v>138.9</v>
      </c>
      <c r="T198" s="6">
        <v>128.69999999999999</v>
      </c>
      <c r="U198" s="6">
        <v>137.4</v>
      </c>
      <c r="V198" s="6">
        <v>142.5</v>
      </c>
      <c r="W198" s="6">
        <v>126.5</v>
      </c>
      <c r="X198" s="6">
        <v>133.1</v>
      </c>
      <c r="Y198" s="6">
        <v>132.6</v>
      </c>
      <c r="Z198" s="6">
        <v>120.4</v>
      </c>
      <c r="AA198" s="6">
        <v>128.5</v>
      </c>
      <c r="AB198" s="6">
        <v>141.19999999999999</v>
      </c>
      <c r="AC198" s="6">
        <v>128.19999999999999</v>
      </c>
      <c r="AD198" s="6">
        <v>129.5</v>
      </c>
      <c r="AE198" s="6">
        <v>136.19999999999999</v>
      </c>
      <c r="AF198" s="6">
        <f t="shared" si="23"/>
        <v>1747.3000000000002</v>
      </c>
      <c r="AG198" s="6">
        <f t="shared" si="24"/>
        <v>405</v>
      </c>
      <c r="AH198" s="6">
        <f t="shared" si="25"/>
        <v>416.8</v>
      </c>
      <c r="AI198" s="6">
        <f t="shared" si="26"/>
        <v>260.79999999999995</v>
      </c>
      <c r="AJ198" s="6">
        <f t="shared" si="27"/>
        <v>246.9</v>
      </c>
      <c r="AK198" s="6">
        <f t="shared" si="21"/>
        <v>419</v>
      </c>
    </row>
    <row r="199" spans="1:37">
      <c r="A199" s="6" t="s">
        <v>34</v>
      </c>
      <c r="B199" s="6">
        <v>2018</v>
      </c>
      <c r="C199" s="8" t="s">
        <v>39</v>
      </c>
      <c r="D199" s="21" t="str">
        <f t="shared" si="22"/>
        <v>2018 June</v>
      </c>
      <c r="E199" s="6">
        <v>136.9</v>
      </c>
      <c r="F199" s="6">
        <v>148.69999999999999</v>
      </c>
      <c r="G199" s="6">
        <v>135.6</v>
      </c>
      <c r="H199" s="6">
        <v>142.30000000000001</v>
      </c>
      <c r="I199" s="6">
        <v>121.3</v>
      </c>
      <c r="J199" s="6">
        <v>153.19999999999999</v>
      </c>
      <c r="K199" s="6">
        <v>143.69999999999999</v>
      </c>
      <c r="L199" s="6">
        <v>121.4</v>
      </c>
      <c r="M199" s="6">
        <v>111.1</v>
      </c>
      <c r="N199" s="6">
        <v>138.4</v>
      </c>
      <c r="O199" s="6">
        <v>130.30000000000001</v>
      </c>
      <c r="P199" s="6">
        <v>151.80000000000001</v>
      </c>
      <c r="Q199" s="6">
        <v>139.4</v>
      </c>
      <c r="R199" s="6">
        <v>158.30000000000001</v>
      </c>
      <c r="S199" s="6">
        <v>146.4</v>
      </c>
      <c r="T199" s="6">
        <v>138.1</v>
      </c>
      <c r="U199" s="6">
        <v>145.19999999999999</v>
      </c>
      <c r="V199" s="6">
        <v>142.5</v>
      </c>
      <c r="W199" s="6">
        <v>138.1</v>
      </c>
      <c r="X199" s="6">
        <v>137.9</v>
      </c>
      <c r="Y199" s="6">
        <v>136.19999999999999</v>
      </c>
      <c r="Z199" s="6">
        <v>123.7</v>
      </c>
      <c r="AA199" s="6">
        <v>132.6</v>
      </c>
      <c r="AB199" s="6">
        <v>142.80000000000001</v>
      </c>
      <c r="AC199" s="6">
        <v>130.1</v>
      </c>
      <c r="AD199" s="6">
        <v>132.6</v>
      </c>
      <c r="AE199" s="6">
        <v>138.5</v>
      </c>
      <c r="AF199" s="6">
        <f t="shared" si="23"/>
        <v>1774.1000000000001</v>
      </c>
      <c r="AG199" s="6">
        <f t="shared" si="24"/>
        <v>429.7</v>
      </c>
      <c r="AH199" s="6">
        <f t="shared" si="25"/>
        <v>423.2</v>
      </c>
      <c r="AI199" s="6">
        <f t="shared" si="26"/>
        <v>266.29999999999995</v>
      </c>
      <c r="AJ199" s="6">
        <f t="shared" si="27"/>
        <v>261.8</v>
      </c>
      <c r="AK199" s="6">
        <f t="shared" si="21"/>
        <v>423.5</v>
      </c>
    </row>
    <row r="200" spans="1:37">
      <c r="A200" s="6" t="s">
        <v>30</v>
      </c>
      <c r="B200" s="6">
        <v>2018</v>
      </c>
      <c r="C200" s="8" t="s">
        <v>40</v>
      </c>
      <c r="D200" s="21" t="str">
        <f t="shared" si="22"/>
        <v>2018 July</v>
      </c>
      <c r="E200" s="6">
        <v>138.4</v>
      </c>
      <c r="F200" s="6">
        <v>149.30000000000001</v>
      </c>
      <c r="G200" s="6">
        <v>139.30000000000001</v>
      </c>
      <c r="H200" s="6">
        <v>143.4</v>
      </c>
      <c r="I200" s="6">
        <v>124.1</v>
      </c>
      <c r="J200" s="6">
        <v>153.30000000000001</v>
      </c>
      <c r="K200" s="6">
        <v>154.19999999999999</v>
      </c>
      <c r="L200" s="6">
        <v>126.4</v>
      </c>
      <c r="M200" s="6">
        <v>114.3</v>
      </c>
      <c r="N200" s="6">
        <v>138.19999999999999</v>
      </c>
      <c r="O200" s="6">
        <v>132.80000000000001</v>
      </c>
      <c r="P200" s="6">
        <v>154.80000000000001</v>
      </c>
      <c r="Q200" s="6">
        <v>142</v>
      </c>
      <c r="R200" s="6">
        <v>156.1</v>
      </c>
      <c r="S200" s="6">
        <v>151.5</v>
      </c>
      <c r="T200" s="6">
        <v>145.1</v>
      </c>
      <c r="U200" s="6">
        <v>150.6</v>
      </c>
      <c r="V200" s="6">
        <v>143.6</v>
      </c>
      <c r="W200" s="6">
        <v>146.80000000000001</v>
      </c>
      <c r="X200" s="6">
        <v>143.1</v>
      </c>
      <c r="Y200" s="6">
        <v>139</v>
      </c>
      <c r="Z200" s="6">
        <v>127.5</v>
      </c>
      <c r="AA200" s="6">
        <v>138.4</v>
      </c>
      <c r="AB200" s="6">
        <v>145.80000000000001</v>
      </c>
      <c r="AC200" s="6">
        <v>131.4</v>
      </c>
      <c r="AD200" s="6">
        <v>136</v>
      </c>
      <c r="AE200" s="6">
        <v>141.80000000000001</v>
      </c>
      <c r="AF200" s="6">
        <f t="shared" si="23"/>
        <v>1810.5000000000002</v>
      </c>
      <c r="AG200" s="6">
        <f t="shared" si="24"/>
        <v>447.20000000000005</v>
      </c>
      <c r="AH200" s="6">
        <f t="shared" si="25"/>
        <v>432.5</v>
      </c>
      <c r="AI200" s="6">
        <f t="shared" si="26"/>
        <v>270.39999999999998</v>
      </c>
      <c r="AJ200" s="6">
        <f t="shared" si="27"/>
        <v>274.3</v>
      </c>
      <c r="AK200" s="6">
        <f t="shared" si="21"/>
        <v>430.5</v>
      </c>
    </row>
    <row r="201" spans="1:37">
      <c r="A201" s="6" t="s">
        <v>33</v>
      </c>
      <c r="B201" s="6">
        <v>2018</v>
      </c>
      <c r="C201" s="8" t="s">
        <v>40</v>
      </c>
      <c r="D201" s="21" t="str">
        <f t="shared" si="22"/>
        <v>2018 July</v>
      </c>
      <c r="E201" s="6">
        <v>135.6</v>
      </c>
      <c r="F201" s="6">
        <v>148.6</v>
      </c>
      <c r="G201" s="6">
        <v>139.1</v>
      </c>
      <c r="H201" s="6">
        <v>141</v>
      </c>
      <c r="I201" s="6">
        <v>116.7</v>
      </c>
      <c r="J201" s="6">
        <v>149.69999999999999</v>
      </c>
      <c r="K201" s="6">
        <v>159.19999999999999</v>
      </c>
      <c r="L201" s="6">
        <v>112.6</v>
      </c>
      <c r="M201" s="6">
        <v>111.8</v>
      </c>
      <c r="N201" s="6">
        <v>140.30000000000001</v>
      </c>
      <c r="O201" s="6">
        <v>126.8</v>
      </c>
      <c r="P201" s="6">
        <v>149.4</v>
      </c>
      <c r="Q201" s="6">
        <v>140.30000000000001</v>
      </c>
      <c r="R201" s="6">
        <v>161.4</v>
      </c>
      <c r="S201" s="6">
        <v>139.6</v>
      </c>
      <c r="T201" s="6">
        <v>128.9</v>
      </c>
      <c r="U201" s="6">
        <v>137.9</v>
      </c>
      <c r="V201" s="6">
        <v>143.6</v>
      </c>
      <c r="W201" s="6">
        <v>128.1</v>
      </c>
      <c r="X201" s="6">
        <v>133.6</v>
      </c>
      <c r="Y201" s="6">
        <v>133.6</v>
      </c>
      <c r="Z201" s="6">
        <v>120.1</v>
      </c>
      <c r="AA201" s="6">
        <v>129</v>
      </c>
      <c r="AB201" s="6">
        <v>144</v>
      </c>
      <c r="AC201" s="6">
        <v>128.19999999999999</v>
      </c>
      <c r="AD201" s="6">
        <v>130.19999999999999</v>
      </c>
      <c r="AE201" s="6">
        <v>137.5</v>
      </c>
      <c r="AF201" s="6">
        <f t="shared" si="23"/>
        <v>1771.1</v>
      </c>
      <c r="AG201" s="6">
        <f t="shared" si="24"/>
        <v>406.4</v>
      </c>
      <c r="AH201" s="6">
        <f t="shared" si="25"/>
        <v>421.2</v>
      </c>
      <c r="AI201" s="6">
        <f t="shared" si="26"/>
        <v>261.79999999999995</v>
      </c>
      <c r="AJ201" s="6">
        <f t="shared" si="27"/>
        <v>248.2</v>
      </c>
      <c r="AK201" s="6">
        <f t="shared" si="21"/>
        <v>420.59999999999997</v>
      </c>
    </row>
    <row r="202" spans="1:37">
      <c r="A202" s="6" t="s">
        <v>34</v>
      </c>
      <c r="B202" s="6">
        <v>2018</v>
      </c>
      <c r="C202" s="8" t="s">
        <v>40</v>
      </c>
      <c r="D202" s="21" t="str">
        <f t="shared" si="22"/>
        <v>2018 July</v>
      </c>
      <c r="E202" s="6">
        <v>137.5</v>
      </c>
      <c r="F202" s="6">
        <v>149.1</v>
      </c>
      <c r="G202" s="6">
        <v>139.19999999999999</v>
      </c>
      <c r="H202" s="6">
        <v>142.5</v>
      </c>
      <c r="I202" s="6">
        <v>121.4</v>
      </c>
      <c r="J202" s="6">
        <v>151.6</v>
      </c>
      <c r="K202" s="6">
        <v>155.9</v>
      </c>
      <c r="L202" s="6">
        <v>121.7</v>
      </c>
      <c r="M202" s="6">
        <v>113.5</v>
      </c>
      <c r="N202" s="6">
        <v>138.9</v>
      </c>
      <c r="O202" s="6">
        <v>130.30000000000001</v>
      </c>
      <c r="P202" s="6">
        <v>152.30000000000001</v>
      </c>
      <c r="Q202" s="6">
        <v>141.4</v>
      </c>
      <c r="R202" s="6">
        <v>157.5</v>
      </c>
      <c r="S202" s="6">
        <v>146.80000000000001</v>
      </c>
      <c r="T202" s="6">
        <v>138.4</v>
      </c>
      <c r="U202" s="6">
        <v>145.6</v>
      </c>
      <c r="V202" s="6">
        <v>143.6</v>
      </c>
      <c r="W202" s="6">
        <v>139.69999999999999</v>
      </c>
      <c r="X202" s="6">
        <v>138.6</v>
      </c>
      <c r="Y202" s="6">
        <v>137</v>
      </c>
      <c r="Z202" s="6">
        <v>123.6</v>
      </c>
      <c r="AA202" s="6">
        <v>133.1</v>
      </c>
      <c r="AB202" s="6">
        <v>144.69999999999999</v>
      </c>
      <c r="AC202" s="6">
        <v>130.1</v>
      </c>
      <c r="AD202" s="6">
        <v>133.19999999999999</v>
      </c>
      <c r="AE202" s="6">
        <v>139.80000000000001</v>
      </c>
      <c r="AF202" s="6">
        <f t="shared" si="23"/>
        <v>1795.3</v>
      </c>
      <c r="AG202" s="6">
        <f t="shared" si="24"/>
        <v>430.80000000000007</v>
      </c>
      <c r="AH202" s="6">
        <f t="shared" si="25"/>
        <v>426.9</v>
      </c>
      <c r="AI202" s="6">
        <f t="shared" si="26"/>
        <v>267.10000000000002</v>
      </c>
      <c r="AJ202" s="6">
        <f t="shared" si="27"/>
        <v>263.29999999999995</v>
      </c>
      <c r="AK202" s="6">
        <f t="shared" si="21"/>
        <v>423.8</v>
      </c>
    </row>
    <row r="203" spans="1:37">
      <c r="A203" s="6" t="s">
        <v>30</v>
      </c>
      <c r="B203" s="6">
        <v>2018</v>
      </c>
      <c r="C203" s="8" t="s">
        <v>41</v>
      </c>
      <c r="D203" s="21" t="str">
        <f t="shared" si="22"/>
        <v>2018 August</v>
      </c>
      <c r="E203" s="6">
        <v>139.19999999999999</v>
      </c>
      <c r="F203" s="6">
        <v>148.80000000000001</v>
      </c>
      <c r="G203" s="6">
        <v>139.1</v>
      </c>
      <c r="H203" s="6">
        <v>143.5</v>
      </c>
      <c r="I203" s="6">
        <v>125</v>
      </c>
      <c r="J203" s="6">
        <v>154.4</v>
      </c>
      <c r="K203" s="6">
        <v>156.30000000000001</v>
      </c>
      <c r="L203" s="6">
        <v>126.8</v>
      </c>
      <c r="M203" s="6">
        <v>115.4</v>
      </c>
      <c r="N203" s="6">
        <v>138.6</v>
      </c>
      <c r="O203" s="6">
        <v>133.80000000000001</v>
      </c>
      <c r="P203" s="6">
        <v>155.19999999999999</v>
      </c>
      <c r="Q203" s="6">
        <v>142.69999999999999</v>
      </c>
      <c r="R203" s="6">
        <v>156.4</v>
      </c>
      <c r="S203" s="6">
        <v>152.1</v>
      </c>
      <c r="T203" s="6">
        <v>145.80000000000001</v>
      </c>
      <c r="U203" s="6">
        <v>151.30000000000001</v>
      </c>
      <c r="V203" s="6">
        <v>144.6</v>
      </c>
      <c r="W203" s="6">
        <v>147.69999999999999</v>
      </c>
      <c r="X203" s="6">
        <v>143.80000000000001</v>
      </c>
      <c r="Y203" s="6">
        <v>139.4</v>
      </c>
      <c r="Z203" s="6">
        <v>128.30000000000001</v>
      </c>
      <c r="AA203" s="6">
        <v>138.6</v>
      </c>
      <c r="AB203" s="6">
        <v>146.9</v>
      </c>
      <c r="AC203" s="6">
        <v>131.30000000000001</v>
      </c>
      <c r="AD203" s="6">
        <v>136.6</v>
      </c>
      <c r="AE203" s="6">
        <v>142.5</v>
      </c>
      <c r="AF203" s="6">
        <f t="shared" si="23"/>
        <v>1818.8</v>
      </c>
      <c r="AG203" s="6">
        <f t="shared" si="24"/>
        <v>449.2</v>
      </c>
      <c r="AH203" s="6">
        <f t="shared" si="25"/>
        <v>435.29999999999995</v>
      </c>
      <c r="AI203" s="6">
        <f t="shared" si="26"/>
        <v>270.70000000000005</v>
      </c>
      <c r="AJ203" s="6">
        <f t="shared" si="27"/>
        <v>276</v>
      </c>
      <c r="AK203" s="6">
        <f t="shared" si="21"/>
        <v>431.6</v>
      </c>
    </row>
    <row r="204" spans="1:37">
      <c r="A204" s="6" t="s">
        <v>33</v>
      </c>
      <c r="B204" s="6">
        <v>2018</v>
      </c>
      <c r="C204" s="8" t="s">
        <v>41</v>
      </c>
      <c r="D204" s="21" t="str">
        <f t="shared" si="22"/>
        <v>2018 August</v>
      </c>
      <c r="E204" s="6">
        <v>136.5</v>
      </c>
      <c r="F204" s="6">
        <v>146.4</v>
      </c>
      <c r="G204" s="6">
        <v>136.6</v>
      </c>
      <c r="H204" s="6">
        <v>141.19999999999999</v>
      </c>
      <c r="I204" s="6">
        <v>117.4</v>
      </c>
      <c r="J204" s="6">
        <v>146.30000000000001</v>
      </c>
      <c r="K204" s="6">
        <v>157.30000000000001</v>
      </c>
      <c r="L204" s="6">
        <v>113.6</v>
      </c>
      <c r="M204" s="6">
        <v>113.3</v>
      </c>
      <c r="N204" s="6">
        <v>141.1</v>
      </c>
      <c r="O204" s="6">
        <v>127.4</v>
      </c>
      <c r="P204" s="6">
        <v>150.4</v>
      </c>
      <c r="Q204" s="6">
        <v>140.1</v>
      </c>
      <c r="R204" s="6">
        <v>162.1</v>
      </c>
      <c r="S204" s="6">
        <v>140</v>
      </c>
      <c r="T204" s="6">
        <v>129</v>
      </c>
      <c r="U204" s="6">
        <v>138.30000000000001</v>
      </c>
      <c r="V204" s="6">
        <v>144.6</v>
      </c>
      <c r="W204" s="6">
        <v>129.80000000000001</v>
      </c>
      <c r="X204" s="6">
        <v>134.4</v>
      </c>
      <c r="Y204" s="6">
        <v>134.9</v>
      </c>
      <c r="Z204" s="6">
        <v>120.7</v>
      </c>
      <c r="AA204" s="6">
        <v>129.80000000000001</v>
      </c>
      <c r="AB204" s="6">
        <v>145.30000000000001</v>
      </c>
      <c r="AC204" s="6">
        <v>128.30000000000001</v>
      </c>
      <c r="AD204" s="6">
        <v>131</v>
      </c>
      <c r="AE204" s="6">
        <v>138</v>
      </c>
      <c r="AF204" s="6">
        <f t="shared" si="23"/>
        <v>1767.6</v>
      </c>
      <c r="AG204" s="6">
        <f t="shared" si="24"/>
        <v>407.3</v>
      </c>
      <c r="AH204" s="6">
        <f t="shared" si="25"/>
        <v>424.3</v>
      </c>
      <c r="AI204" s="6">
        <f t="shared" si="26"/>
        <v>263.20000000000005</v>
      </c>
      <c r="AJ204" s="6">
        <f t="shared" si="27"/>
        <v>250.5</v>
      </c>
      <c r="AK204" s="6">
        <f t="shared" si="21"/>
        <v>422.9</v>
      </c>
    </row>
    <row r="205" spans="1:37">
      <c r="A205" s="6" t="s">
        <v>34</v>
      </c>
      <c r="B205" s="6">
        <v>2018</v>
      </c>
      <c r="C205" s="8" t="s">
        <v>41</v>
      </c>
      <c r="D205" s="21" t="str">
        <f t="shared" si="22"/>
        <v>2018 August</v>
      </c>
      <c r="E205" s="6">
        <v>138.30000000000001</v>
      </c>
      <c r="F205" s="6">
        <v>148</v>
      </c>
      <c r="G205" s="6">
        <v>138.1</v>
      </c>
      <c r="H205" s="6">
        <v>142.6</v>
      </c>
      <c r="I205" s="6">
        <v>122.2</v>
      </c>
      <c r="J205" s="6">
        <v>150.6</v>
      </c>
      <c r="K205" s="6">
        <v>156.6</v>
      </c>
      <c r="L205" s="6">
        <v>122.4</v>
      </c>
      <c r="M205" s="6">
        <v>114.7</v>
      </c>
      <c r="N205" s="6">
        <v>139.4</v>
      </c>
      <c r="O205" s="6">
        <v>131.1</v>
      </c>
      <c r="P205" s="6">
        <v>153</v>
      </c>
      <c r="Q205" s="6">
        <v>141.69999999999999</v>
      </c>
      <c r="R205" s="6">
        <v>157.9</v>
      </c>
      <c r="S205" s="6">
        <v>147.30000000000001</v>
      </c>
      <c r="T205" s="6">
        <v>138.80000000000001</v>
      </c>
      <c r="U205" s="6">
        <v>146.1</v>
      </c>
      <c r="V205" s="6">
        <v>144.6</v>
      </c>
      <c r="W205" s="6">
        <v>140.9</v>
      </c>
      <c r="X205" s="6">
        <v>139.4</v>
      </c>
      <c r="Y205" s="6">
        <v>137.69999999999999</v>
      </c>
      <c r="Z205" s="6">
        <v>124.3</v>
      </c>
      <c r="AA205" s="6">
        <v>133.6</v>
      </c>
      <c r="AB205" s="6">
        <v>146</v>
      </c>
      <c r="AC205" s="6">
        <v>130.1</v>
      </c>
      <c r="AD205" s="6">
        <v>133.9</v>
      </c>
      <c r="AE205" s="6">
        <v>140.4</v>
      </c>
      <c r="AF205" s="6">
        <f t="shared" si="23"/>
        <v>1798.7000000000003</v>
      </c>
      <c r="AG205" s="6">
        <f t="shared" si="24"/>
        <v>432.20000000000005</v>
      </c>
      <c r="AH205" s="6">
        <f t="shared" si="25"/>
        <v>430</v>
      </c>
      <c r="AI205" s="6">
        <f t="shared" si="26"/>
        <v>267.79999999999995</v>
      </c>
      <c r="AJ205" s="6">
        <f t="shared" si="27"/>
        <v>265.2</v>
      </c>
      <c r="AK205" s="6">
        <f t="shared" si="21"/>
        <v>425.4</v>
      </c>
    </row>
    <row r="206" spans="1:37">
      <c r="A206" s="6" t="s">
        <v>30</v>
      </c>
      <c r="B206" s="6">
        <v>2018</v>
      </c>
      <c r="C206" s="8" t="s">
        <v>42</v>
      </c>
      <c r="D206" s="21" t="str">
        <f t="shared" si="22"/>
        <v>2018 September</v>
      </c>
      <c r="E206" s="6">
        <v>139.4</v>
      </c>
      <c r="F206" s="6">
        <v>147.19999999999999</v>
      </c>
      <c r="G206" s="6">
        <v>136.6</v>
      </c>
      <c r="H206" s="6">
        <v>143.69999999999999</v>
      </c>
      <c r="I206" s="6">
        <v>124.6</v>
      </c>
      <c r="J206" s="6">
        <v>150.1</v>
      </c>
      <c r="K206" s="6">
        <v>149.4</v>
      </c>
      <c r="L206" s="6">
        <v>125.4</v>
      </c>
      <c r="M206" s="6">
        <v>114.4</v>
      </c>
      <c r="N206" s="6">
        <v>138.69999999999999</v>
      </c>
      <c r="O206" s="6">
        <v>133.1</v>
      </c>
      <c r="P206" s="6">
        <v>155.9</v>
      </c>
      <c r="Q206" s="6">
        <v>141.30000000000001</v>
      </c>
      <c r="R206" s="6">
        <v>157.69999999999999</v>
      </c>
      <c r="S206" s="6">
        <v>152.1</v>
      </c>
      <c r="T206" s="6">
        <v>146.1</v>
      </c>
      <c r="U206" s="6">
        <v>151.30000000000001</v>
      </c>
      <c r="V206" s="6">
        <v>145.30000000000001</v>
      </c>
      <c r="W206" s="6">
        <v>149</v>
      </c>
      <c r="X206" s="6">
        <v>144</v>
      </c>
      <c r="Y206" s="6">
        <v>140</v>
      </c>
      <c r="Z206" s="6">
        <v>129.9</v>
      </c>
      <c r="AA206" s="6">
        <v>140</v>
      </c>
      <c r="AB206" s="6">
        <v>147.6</v>
      </c>
      <c r="AC206" s="6">
        <v>132</v>
      </c>
      <c r="AD206" s="6">
        <v>137.4</v>
      </c>
      <c r="AE206" s="6">
        <v>142.1</v>
      </c>
      <c r="AF206" s="6">
        <f t="shared" si="23"/>
        <v>1799.8000000000002</v>
      </c>
      <c r="AG206" s="6">
        <f t="shared" si="24"/>
        <v>449.5</v>
      </c>
      <c r="AH206" s="6">
        <f t="shared" si="25"/>
        <v>436.9</v>
      </c>
      <c r="AI206" s="6">
        <f t="shared" si="26"/>
        <v>272</v>
      </c>
      <c r="AJ206" s="6">
        <f t="shared" si="27"/>
        <v>278.89999999999998</v>
      </c>
      <c r="AK206" s="6">
        <f t="shared" si="21"/>
        <v>435.1</v>
      </c>
    </row>
    <row r="207" spans="1:37">
      <c r="A207" s="6" t="s">
        <v>33</v>
      </c>
      <c r="B207" s="6">
        <v>2018</v>
      </c>
      <c r="C207" s="8" t="s">
        <v>42</v>
      </c>
      <c r="D207" s="21" t="str">
        <f t="shared" si="22"/>
        <v>2018 September</v>
      </c>
      <c r="E207" s="6">
        <v>137</v>
      </c>
      <c r="F207" s="6">
        <v>143.1</v>
      </c>
      <c r="G207" s="6">
        <v>132.80000000000001</v>
      </c>
      <c r="H207" s="6">
        <v>141.5</v>
      </c>
      <c r="I207" s="6">
        <v>117.8</v>
      </c>
      <c r="J207" s="6">
        <v>140</v>
      </c>
      <c r="K207" s="6">
        <v>151.30000000000001</v>
      </c>
      <c r="L207" s="6">
        <v>113.5</v>
      </c>
      <c r="M207" s="6">
        <v>112.3</v>
      </c>
      <c r="N207" s="6">
        <v>141.19999999999999</v>
      </c>
      <c r="O207" s="6">
        <v>127.7</v>
      </c>
      <c r="P207" s="6">
        <v>151.30000000000001</v>
      </c>
      <c r="Q207" s="6">
        <v>138.9</v>
      </c>
      <c r="R207" s="6">
        <v>163.30000000000001</v>
      </c>
      <c r="S207" s="6">
        <v>140.80000000000001</v>
      </c>
      <c r="T207" s="6">
        <v>129.30000000000001</v>
      </c>
      <c r="U207" s="6">
        <v>139.1</v>
      </c>
      <c r="V207" s="6">
        <v>145.30000000000001</v>
      </c>
      <c r="W207" s="6">
        <v>131.19999999999999</v>
      </c>
      <c r="X207" s="6">
        <v>134.9</v>
      </c>
      <c r="Y207" s="6">
        <v>135.69999999999999</v>
      </c>
      <c r="Z207" s="6">
        <v>122.5</v>
      </c>
      <c r="AA207" s="6">
        <v>130.19999999999999</v>
      </c>
      <c r="AB207" s="6">
        <v>145.19999999999999</v>
      </c>
      <c r="AC207" s="6">
        <v>129.30000000000001</v>
      </c>
      <c r="AD207" s="6">
        <v>131.9</v>
      </c>
      <c r="AE207" s="6">
        <v>138.1</v>
      </c>
      <c r="AF207" s="6">
        <f t="shared" si="23"/>
        <v>1748.4</v>
      </c>
      <c r="AG207" s="6">
        <f t="shared" si="24"/>
        <v>409.20000000000005</v>
      </c>
      <c r="AH207" s="6">
        <f t="shared" si="25"/>
        <v>425.40000000000003</v>
      </c>
      <c r="AI207" s="6">
        <f t="shared" si="26"/>
        <v>265</v>
      </c>
      <c r="AJ207" s="6">
        <f t="shared" si="27"/>
        <v>253.7</v>
      </c>
      <c r="AK207" s="6">
        <f t="shared" si="21"/>
        <v>425.4</v>
      </c>
    </row>
    <row r="208" spans="1:37">
      <c r="A208" s="6" t="s">
        <v>34</v>
      </c>
      <c r="B208" s="6">
        <v>2018</v>
      </c>
      <c r="C208" s="8" t="s">
        <v>42</v>
      </c>
      <c r="D208" s="21" t="str">
        <f t="shared" si="22"/>
        <v>2018 September</v>
      </c>
      <c r="E208" s="6">
        <v>138.6</v>
      </c>
      <c r="F208" s="6">
        <v>145.80000000000001</v>
      </c>
      <c r="G208" s="6">
        <v>135.1</v>
      </c>
      <c r="H208" s="6">
        <v>142.9</v>
      </c>
      <c r="I208" s="6">
        <v>122.1</v>
      </c>
      <c r="J208" s="6">
        <v>145.4</v>
      </c>
      <c r="K208" s="6">
        <v>150</v>
      </c>
      <c r="L208" s="6">
        <v>121.4</v>
      </c>
      <c r="M208" s="6">
        <v>113.7</v>
      </c>
      <c r="N208" s="6">
        <v>139.5</v>
      </c>
      <c r="O208" s="6">
        <v>130.80000000000001</v>
      </c>
      <c r="P208" s="6">
        <v>153.80000000000001</v>
      </c>
      <c r="Q208" s="6">
        <v>140.4</v>
      </c>
      <c r="R208" s="6">
        <v>159.19999999999999</v>
      </c>
      <c r="S208" s="6">
        <v>147.69999999999999</v>
      </c>
      <c r="T208" s="6">
        <v>139.1</v>
      </c>
      <c r="U208" s="6">
        <v>146.5</v>
      </c>
      <c r="V208" s="6">
        <v>145.30000000000001</v>
      </c>
      <c r="W208" s="6">
        <v>142.30000000000001</v>
      </c>
      <c r="X208" s="6">
        <v>139.69999999999999</v>
      </c>
      <c r="Y208" s="6">
        <v>138.4</v>
      </c>
      <c r="Z208" s="6">
        <v>126</v>
      </c>
      <c r="AA208" s="6">
        <v>134.5</v>
      </c>
      <c r="AB208" s="6">
        <v>146.19999999999999</v>
      </c>
      <c r="AC208" s="6">
        <v>130.9</v>
      </c>
      <c r="AD208" s="6">
        <v>134.69999999999999</v>
      </c>
      <c r="AE208" s="6">
        <v>140.19999999999999</v>
      </c>
      <c r="AF208" s="6">
        <f t="shared" si="23"/>
        <v>1779.5</v>
      </c>
      <c r="AG208" s="6">
        <f t="shared" si="24"/>
        <v>433.29999999999995</v>
      </c>
      <c r="AH208" s="6">
        <f t="shared" si="25"/>
        <v>431.2</v>
      </c>
      <c r="AI208" s="6">
        <f t="shared" si="26"/>
        <v>269.3</v>
      </c>
      <c r="AJ208" s="6">
        <f t="shared" si="27"/>
        <v>268.3</v>
      </c>
      <c r="AK208" s="6">
        <f t="shared" si="21"/>
        <v>428.4</v>
      </c>
    </row>
    <row r="209" spans="1:37">
      <c r="A209" s="6" t="s">
        <v>30</v>
      </c>
      <c r="B209" s="6">
        <v>2018</v>
      </c>
      <c r="C209" s="8" t="s">
        <v>43</v>
      </c>
      <c r="D209" s="21" t="str">
        <f t="shared" si="22"/>
        <v>2018 October</v>
      </c>
      <c r="E209" s="6">
        <v>139.30000000000001</v>
      </c>
      <c r="F209" s="6">
        <v>147.6</v>
      </c>
      <c r="G209" s="6">
        <v>134.6</v>
      </c>
      <c r="H209" s="6">
        <v>141.9</v>
      </c>
      <c r="I209" s="6">
        <v>123.5</v>
      </c>
      <c r="J209" s="6">
        <v>144.5</v>
      </c>
      <c r="K209" s="6">
        <v>147.6</v>
      </c>
      <c r="L209" s="6">
        <v>121.4</v>
      </c>
      <c r="M209" s="6">
        <v>112.3</v>
      </c>
      <c r="N209" s="6">
        <v>139.5</v>
      </c>
      <c r="O209" s="6">
        <v>134.6</v>
      </c>
      <c r="P209" s="6">
        <v>155.19999999999999</v>
      </c>
      <c r="Q209" s="6">
        <v>140.19999999999999</v>
      </c>
      <c r="R209" s="6">
        <v>159.6</v>
      </c>
      <c r="S209" s="6">
        <v>150.69999999999999</v>
      </c>
      <c r="T209" s="6">
        <v>144.5</v>
      </c>
      <c r="U209" s="6">
        <v>149.80000000000001</v>
      </c>
      <c r="V209" s="6">
        <v>146.30000000000001</v>
      </c>
      <c r="W209" s="6">
        <v>149.69999999999999</v>
      </c>
      <c r="X209" s="6">
        <v>147.5</v>
      </c>
      <c r="Y209" s="6">
        <v>144.80000000000001</v>
      </c>
      <c r="Z209" s="6">
        <v>130.80000000000001</v>
      </c>
      <c r="AA209" s="6">
        <v>140.1</v>
      </c>
      <c r="AB209" s="6">
        <v>148</v>
      </c>
      <c r="AC209" s="6">
        <v>134.4</v>
      </c>
      <c r="AD209" s="6">
        <v>139.80000000000001</v>
      </c>
      <c r="AE209" s="6">
        <v>142.19999999999999</v>
      </c>
      <c r="AF209" s="6">
        <f t="shared" si="23"/>
        <v>1782.2</v>
      </c>
      <c r="AG209" s="6">
        <f t="shared" si="24"/>
        <v>445</v>
      </c>
      <c r="AH209" s="6">
        <f t="shared" si="25"/>
        <v>441.8</v>
      </c>
      <c r="AI209" s="6">
        <f t="shared" si="26"/>
        <v>279.20000000000005</v>
      </c>
      <c r="AJ209" s="6">
        <f t="shared" si="27"/>
        <v>280.5</v>
      </c>
      <c r="AK209" s="6">
        <f t="shared" si="21"/>
        <v>439.5</v>
      </c>
    </row>
    <row r="210" spans="1:37">
      <c r="A210" s="6" t="s">
        <v>33</v>
      </c>
      <c r="B210" s="6">
        <v>2018</v>
      </c>
      <c r="C210" s="8" t="s">
        <v>43</v>
      </c>
      <c r="D210" s="21" t="str">
        <f t="shared" si="22"/>
        <v>2018 October</v>
      </c>
      <c r="E210" s="6">
        <v>137.6</v>
      </c>
      <c r="F210" s="6">
        <v>144.9</v>
      </c>
      <c r="G210" s="6">
        <v>133.5</v>
      </c>
      <c r="H210" s="6">
        <v>141.5</v>
      </c>
      <c r="I210" s="6">
        <v>118</v>
      </c>
      <c r="J210" s="6">
        <v>139.5</v>
      </c>
      <c r="K210" s="6">
        <v>153</v>
      </c>
      <c r="L210" s="6">
        <v>113.2</v>
      </c>
      <c r="M210" s="6">
        <v>112.8</v>
      </c>
      <c r="N210" s="6">
        <v>141.1</v>
      </c>
      <c r="O210" s="6">
        <v>127.6</v>
      </c>
      <c r="P210" s="6">
        <v>152</v>
      </c>
      <c r="Q210" s="6">
        <v>139.4</v>
      </c>
      <c r="R210" s="6">
        <v>164</v>
      </c>
      <c r="S210" s="6">
        <v>141.5</v>
      </c>
      <c r="T210" s="6">
        <v>129.80000000000001</v>
      </c>
      <c r="U210" s="6">
        <v>139.69999999999999</v>
      </c>
      <c r="V210" s="6">
        <v>146.30000000000001</v>
      </c>
      <c r="W210" s="6">
        <v>133.4</v>
      </c>
      <c r="X210" s="6">
        <v>135.1</v>
      </c>
      <c r="Y210" s="6">
        <v>136.19999999999999</v>
      </c>
      <c r="Z210" s="6">
        <v>123.3</v>
      </c>
      <c r="AA210" s="6">
        <v>130.69999999999999</v>
      </c>
      <c r="AB210" s="6">
        <v>145.5</v>
      </c>
      <c r="AC210" s="6">
        <v>130.4</v>
      </c>
      <c r="AD210" s="6">
        <v>132.5</v>
      </c>
      <c r="AE210" s="6">
        <v>138.9</v>
      </c>
      <c r="AF210" s="6">
        <f t="shared" si="23"/>
        <v>1754.1</v>
      </c>
      <c r="AG210" s="6">
        <f t="shared" si="24"/>
        <v>411</v>
      </c>
      <c r="AH210" s="6">
        <f t="shared" si="25"/>
        <v>426.9</v>
      </c>
      <c r="AI210" s="6">
        <f t="shared" si="26"/>
        <v>266.60000000000002</v>
      </c>
      <c r="AJ210" s="6">
        <f t="shared" si="27"/>
        <v>256.7</v>
      </c>
      <c r="AK210" s="6">
        <f t="shared" si="21"/>
        <v>427.2</v>
      </c>
    </row>
    <row r="211" spans="1:37">
      <c r="A211" s="6" t="s">
        <v>34</v>
      </c>
      <c r="B211" s="6">
        <v>2018</v>
      </c>
      <c r="C211" s="8" t="s">
        <v>43</v>
      </c>
      <c r="D211" s="21" t="str">
        <f t="shared" si="22"/>
        <v>2018 October</v>
      </c>
      <c r="E211" s="6">
        <v>137.4</v>
      </c>
      <c r="F211" s="6">
        <v>149.5</v>
      </c>
      <c r="G211" s="6">
        <v>137.30000000000001</v>
      </c>
      <c r="H211" s="6">
        <v>141.9</v>
      </c>
      <c r="I211" s="6">
        <v>121.1</v>
      </c>
      <c r="J211" s="6">
        <v>142.5</v>
      </c>
      <c r="K211" s="6">
        <v>146.69999999999999</v>
      </c>
      <c r="L211" s="6">
        <v>119.1</v>
      </c>
      <c r="M211" s="6">
        <v>111.9</v>
      </c>
      <c r="N211" s="6">
        <v>141</v>
      </c>
      <c r="O211" s="6">
        <v>133.6</v>
      </c>
      <c r="P211" s="6">
        <v>154.5</v>
      </c>
      <c r="Q211" s="6">
        <v>139.69999999999999</v>
      </c>
      <c r="R211" s="6">
        <v>162.6</v>
      </c>
      <c r="S211" s="6">
        <v>148</v>
      </c>
      <c r="T211" s="6">
        <v>139.19999999999999</v>
      </c>
      <c r="U211" s="6">
        <v>146.80000000000001</v>
      </c>
      <c r="V211" s="6">
        <v>146.9</v>
      </c>
      <c r="W211" s="6">
        <v>145.30000000000001</v>
      </c>
      <c r="X211" s="6">
        <v>142.19999999999999</v>
      </c>
      <c r="Y211" s="6">
        <v>142.1</v>
      </c>
      <c r="Z211" s="6">
        <v>125.5</v>
      </c>
      <c r="AA211" s="6">
        <v>136.5</v>
      </c>
      <c r="AB211" s="6">
        <v>147.80000000000001</v>
      </c>
      <c r="AC211" s="6">
        <v>132</v>
      </c>
      <c r="AD211" s="6">
        <v>136.30000000000001</v>
      </c>
      <c r="AE211" s="6">
        <v>140.80000000000001</v>
      </c>
      <c r="AF211" s="6">
        <f t="shared" si="23"/>
        <v>1776.2</v>
      </c>
      <c r="AG211" s="6">
        <f t="shared" si="24"/>
        <v>434</v>
      </c>
      <c r="AH211" s="6">
        <f t="shared" si="25"/>
        <v>436.90000000000003</v>
      </c>
      <c r="AI211" s="6">
        <f t="shared" si="26"/>
        <v>274.10000000000002</v>
      </c>
      <c r="AJ211" s="6">
        <f t="shared" si="27"/>
        <v>270.8</v>
      </c>
      <c r="AK211" s="6">
        <f t="shared" si="21"/>
        <v>435.40000000000003</v>
      </c>
    </row>
    <row r="212" spans="1:37">
      <c r="A212" s="6" t="s">
        <v>30</v>
      </c>
      <c r="B212" s="6">
        <v>2018</v>
      </c>
      <c r="C212" s="8" t="s">
        <v>45</v>
      </c>
      <c r="D212" s="21" t="str">
        <f t="shared" si="22"/>
        <v>2018 November</v>
      </c>
      <c r="E212" s="6">
        <v>137.1</v>
      </c>
      <c r="F212" s="6">
        <v>150.80000000000001</v>
      </c>
      <c r="G212" s="6">
        <v>136.69999999999999</v>
      </c>
      <c r="H212" s="6">
        <v>141.9</v>
      </c>
      <c r="I212" s="6">
        <v>122.8</v>
      </c>
      <c r="J212" s="6">
        <v>143.9</v>
      </c>
      <c r="K212" s="6">
        <v>147.5</v>
      </c>
      <c r="L212" s="6">
        <v>121</v>
      </c>
      <c r="M212" s="6">
        <v>111.6</v>
      </c>
      <c r="N212" s="6">
        <v>140.6</v>
      </c>
      <c r="O212" s="6">
        <v>137.5</v>
      </c>
      <c r="P212" s="6">
        <v>156.1</v>
      </c>
      <c r="Q212" s="6">
        <v>140</v>
      </c>
      <c r="R212" s="6">
        <v>161.9</v>
      </c>
      <c r="S212" s="6">
        <v>151.69999999999999</v>
      </c>
      <c r="T212" s="6">
        <v>145.5</v>
      </c>
      <c r="U212" s="6">
        <v>150.80000000000001</v>
      </c>
      <c r="V212" s="6">
        <v>146.9</v>
      </c>
      <c r="W212" s="6">
        <v>150.30000000000001</v>
      </c>
      <c r="X212" s="6">
        <v>148</v>
      </c>
      <c r="Y212" s="6">
        <v>145.4</v>
      </c>
      <c r="Z212" s="6">
        <v>130.30000000000001</v>
      </c>
      <c r="AA212" s="6">
        <v>143.1</v>
      </c>
      <c r="AB212" s="6">
        <v>150.19999999999999</v>
      </c>
      <c r="AC212" s="6">
        <v>133.1</v>
      </c>
      <c r="AD212" s="6">
        <v>140.1</v>
      </c>
      <c r="AE212" s="6">
        <v>142.4</v>
      </c>
      <c r="AF212" s="6">
        <f t="shared" si="23"/>
        <v>1787.4999999999995</v>
      </c>
      <c r="AG212" s="6">
        <f t="shared" si="24"/>
        <v>448</v>
      </c>
      <c r="AH212" s="6">
        <f t="shared" si="25"/>
        <v>445.09999999999997</v>
      </c>
      <c r="AI212" s="6">
        <f t="shared" si="26"/>
        <v>278.5</v>
      </c>
      <c r="AJ212" s="6">
        <f t="shared" si="27"/>
        <v>280.60000000000002</v>
      </c>
      <c r="AK212" s="6">
        <f t="shared" si="21"/>
        <v>445.1</v>
      </c>
    </row>
    <row r="213" spans="1:37">
      <c r="A213" s="6" t="s">
        <v>33</v>
      </c>
      <c r="B213" s="6">
        <v>2018</v>
      </c>
      <c r="C213" s="8" t="s">
        <v>45</v>
      </c>
      <c r="D213" s="21" t="str">
        <f t="shared" si="22"/>
        <v>2018 November</v>
      </c>
      <c r="E213" s="6">
        <v>138.1</v>
      </c>
      <c r="F213" s="6">
        <v>146.30000000000001</v>
      </c>
      <c r="G213" s="6">
        <v>137.80000000000001</v>
      </c>
      <c r="H213" s="6">
        <v>141.6</v>
      </c>
      <c r="I213" s="6">
        <v>118.1</v>
      </c>
      <c r="J213" s="6">
        <v>141.5</v>
      </c>
      <c r="K213" s="6">
        <v>145.19999999999999</v>
      </c>
      <c r="L213" s="6">
        <v>115.3</v>
      </c>
      <c r="M213" s="6">
        <v>112.5</v>
      </c>
      <c r="N213" s="6">
        <v>141.4</v>
      </c>
      <c r="O213" s="6">
        <v>128</v>
      </c>
      <c r="P213" s="6">
        <v>152.6</v>
      </c>
      <c r="Q213" s="6">
        <v>139.1</v>
      </c>
      <c r="R213" s="6">
        <v>164.4</v>
      </c>
      <c r="S213" s="6">
        <v>142.4</v>
      </c>
      <c r="T213" s="6">
        <v>130.19999999999999</v>
      </c>
      <c r="U213" s="6">
        <v>140.5</v>
      </c>
      <c r="V213" s="6">
        <v>146.9</v>
      </c>
      <c r="W213" s="6">
        <v>136.69999999999999</v>
      </c>
      <c r="X213" s="6">
        <v>135.80000000000001</v>
      </c>
      <c r="Y213" s="6">
        <v>136.80000000000001</v>
      </c>
      <c r="Z213" s="6">
        <v>121.2</v>
      </c>
      <c r="AA213" s="6">
        <v>131.30000000000001</v>
      </c>
      <c r="AB213" s="6">
        <v>146.1</v>
      </c>
      <c r="AC213" s="6">
        <v>130.5</v>
      </c>
      <c r="AD213" s="6">
        <v>132.19999999999999</v>
      </c>
      <c r="AE213" s="6">
        <v>139</v>
      </c>
      <c r="AF213" s="6">
        <f t="shared" si="23"/>
        <v>1757.4999999999998</v>
      </c>
      <c r="AG213" s="6">
        <f t="shared" si="24"/>
        <v>413.1</v>
      </c>
      <c r="AH213" s="6">
        <f t="shared" si="25"/>
        <v>428.80000000000007</v>
      </c>
      <c r="AI213" s="6">
        <f t="shared" si="26"/>
        <v>267.3</v>
      </c>
      <c r="AJ213" s="6">
        <f t="shared" si="27"/>
        <v>257.89999999999998</v>
      </c>
      <c r="AK213" s="6">
        <f t="shared" si="21"/>
        <v>427.90000000000003</v>
      </c>
    </row>
    <row r="214" spans="1:37">
      <c r="A214" s="6" t="s">
        <v>34</v>
      </c>
      <c r="B214" s="6">
        <v>2018</v>
      </c>
      <c r="C214" s="8" t="s">
        <v>45</v>
      </c>
      <c r="D214" s="21" t="str">
        <f t="shared" si="22"/>
        <v>2018 November</v>
      </c>
      <c r="E214" s="6">
        <v>137.4</v>
      </c>
      <c r="F214" s="6">
        <v>149.19999999999999</v>
      </c>
      <c r="G214" s="6">
        <v>137.1</v>
      </c>
      <c r="H214" s="6">
        <v>141.80000000000001</v>
      </c>
      <c r="I214" s="6">
        <v>121.1</v>
      </c>
      <c r="J214" s="6">
        <v>142.80000000000001</v>
      </c>
      <c r="K214" s="6">
        <v>146.69999999999999</v>
      </c>
      <c r="L214" s="6">
        <v>119.1</v>
      </c>
      <c r="M214" s="6">
        <v>111.9</v>
      </c>
      <c r="N214" s="6">
        <v>140.9</v>
      </c>
      <c r="O214" s="6">
        <v>133.5</v>
      </c>
      <c r="P214" s="6">
        <v>154.5</v>
      </c>
      <c r="Q214" s="6">
        <v>139.69999999999999</v>
      </c>
      <c r="R214" s="6">
        <v>162.6</v>
      </c>
      <c r="S214" s="6">
        <v>148</v>
      </c>
      <c r="T214" s="6">
        <v>139.1</v>
      </c>
      <c r="U214" s="6">
        <v>146.69999999999999</v>
      </c>
      <c r="V214" s="6">
        <v>146.9</v>
      </c>
      <c r="W214" s="6">
        <v>145.1</v>
      </c>
      <c r="X214" s="6">
        <v>142.19999999999999</v>
      </c>
      <c r="Y214" s="6">
        <v>142.1</v>
      </c>
      <c r="Z214" s="6">
        <v>125.5</v>
      </c>
      <c r="AA214" s="6">
        <v>136.5</v>
      </c>
      <c r="AB214" s="6">
        <v>147.80000000000001</v>
      </c>
      <c r="AC214" s="6">
        <v>132</v>
      </c>
      <c r="AD214" s="6">
        <v>136.30000000000001</v>
      </c>
      <c r="AE214" s="6">
        <v>140.80000000000001</v>
      </c>
      <c r="AF214" s="6">
        <f t="shared" si="23"/>
        <v>1775.7000000000003</v>
      </c>
      <c r="AG214" s="6">
        <f t="shared" si="24"/>
        <v>433.8</v>
      </c>
      <c r="AH214" s="6">
        <f t="shared" si="25"/>
        <v>436.90000000000003</v>
      </c>
      <c r="AI214" s="6">
        <f t="shared" si="26"/>
        <v>274.10000000000002</v>
      </c>
      <c r="AJ214" s="6">
        <f t="shared" si="27"/>
        <v>270.60000000000002</v>
      </c>
      <c r="AK214" s="6">
        <f t="shared" si="21"/>
        <v>435.40000000000003</v>
      </c>
    </row>
    <row r="215" spans="1:37">
      <c r="A215" s="6" t="s">
        <v>30</v>
      </c>
      <c r="B215" s="6">
        <v>2018</v>
      </c>
      <c r="C215" s="8" t="s">
        <v>46</v>
      </c>
      <c r="D215" s="21" t="str">
        <f t="shared" si="22"/>
        <v>2018 December</v>
      </c>
      <c r="E215" s="6">
        <v>137.1</v>
      </c>
      <c r="F215" s="6">
        <v>151.9</v>
      </c>
      <c r="G215" s="6">
        <v>137.4</v>
      </c>
      <c r="H215" s="6">
        <v>142.4</v>
      </c>
      <c r="I215" s="6">
        <v>124.2</v>
      </c>
      <c r="J215" s="6">
        <v>140.19999999999999</v>
      </c>
      <c r="K215" s="6">
        <v>136.6</v>
      </c>
      <c r="L215" s="6">
        <v>120.9</v>
      </c>
      <c r="M215" s="6">
        <v>109.9</v>
      </c>
      <c r="N215" s="6">
        <v>140.19999999999999</v>
      </c>
      <c r="O215" s="6">
        <v>137.80000000000001</v>
      </c>
      <c r="P215" s="6">
        <v>156</v>
      </c>
      <c r="Q215" s="6">
        <v>138.5</v>
      </c>
      <c r="R215" s="6">
        <v>162.4</v>
      </c>
      <c r="S215" s="6">
        <v>151.6</v>
      </c>
      <c r="T215" s="6">
        <v>145.9</v>
      </c>
      <c r="U215" s="6">
        <v>150.80000000000001</v>
      </c>
      <c r="V215" s="6">
        <v>146.5</v>
      </c>
      <c r="W215" s="6">
        <v>149</v>
      </c>
      <c r="X215" s="6">
        <v>149.5</v>
      </c>
      <c r="Y215" s="6">
        <v>149.6</v>
      </c>
      <c r="Z215" s="6">
        <v>128.9</v>
      </c>
      <c r="AA215" s="6">
        <v>143.30000000000001</v>
      </c>
      <c r="AB215" s="6">
        <v>155.1</v>
      </c>
      <c r="AC215" s="6">
        <v>133.19999999999999</v>
      </c>
      <c r="AD215" s="6">
        <v>141.6</v>
      </c>
      <c r="AE215" s="6">
        <v>141.9</v>
      </c>
      <c r="AF215" s="6">
        <f t="shared" si="23"/>
        <v>1773.1000000000001</v>
      </c>
      <c r="AG215" s="6">
        <f t="shared" si="24"/>
        <v>448.3</v>
      </c>
      <c r="AH215" s="6">
        <f t="shared" si="25"/>
        <v>451.1</v>
      </c>
      <c r="AI215" s="6">
        <f t="shared" si="26"/>
        <v>282.79999999999995</v>
      </c>
      <c r="AJ215" s="6">
        <f t="shared" si="27"/>
        <v>277.89999999999998</v>
      </c>
      <c r="AK215" s="6">
        <f t="shared" si="21"/>
        <v>447.30000000000007</v>
      </c>
    </row>
    <row r="216" spans="1:37">
      <c r="A216" s="6" t="s">
        <v>33</v>
      </c>
      <c r="B216" s="6">
        <v>2018</v>
      </c>
      <c r="C216" s="8" t="s">
        <v>46</v>
      </c>
      <c r="D216" s="21" t="str">
        <f t="shared" si="22"/>
        <v>2018 December</v>
      </c>
      <c r="E216" s="6">
        <v>138.5</v>
      </c>
      <c r="F216" s="6">
        <v>147.80000000000001</v>
      </c>
      <c r="G216" s="6">
        <v>141.1</v>
      </c>
      <c r="H216" s="6">
        <v>141.6</v>
      </c>
      <c r="I216" s="6">
        <v>118.1</v>
      </c>
      <c r="J216" s="6">
        <v>138.5</v>
      </c>
      <c r="K216" s="6">
        <v>132.4</v>
      </c>
      <c r="L216" s="6">
        <v>117.5</v>
      </c>
      <c r="M216" s="6">
        <v>111</v>
      </c>
      <c r="N216" s="6">
        <v>141.5</v>
      </c>
      <c r="O216" s="6">
        <v>128.1</v>
      </c>
      <c r="P216" s="6">
        <v>152.9</v>
      </c>
      <c r="Q216" s="6">
        <v>137.6</v>
      </c>
      <c r="R216" s="6">
        <v>164.6</v>
      </c>
      <c r="S216" s="6">
        <v>142.69999999999999</v>
      </c>
      <c r="T216" s="6">
        <v>130.30000000000001</v>
      </c>
      <c r="U216" s="6">
        <v>140.80000000000001</v>
      </c>
      <c r="V216" s="6">
        <v>146.5</v>
      </c>
      <c r="W216" s="6">
        <v>132.4</v>
      </c>
      <c r="X216" s="6">
        <v>136.19999999999999</v>
      </c>
      <c r="Y216" s="6">
        <v>137.30000000000001</v>
      </c>
      <c r="Z216" s="6">
        <v>118.8</v>
      </c>
      <c r="AA216" s="6">
        <v>131.69999999999999</v>
      </c>
      <c r="AB216" s="6">
        <v>146.5</v>
      </c>
      <c r="AC216" s="6">
        <v>130.80000000000001</v>
      </c>
      <c r="AD216" s="6">
        <v>131.69999999999999</v>
      </c>
      <c r="AE216" s="6">
        <v>138</v>
      </c>
      <c r="AF216" s="6">
        <f t="shared" si="23"/>
        <v>1746.6</v>
      </c>
      <c r="AG216" s="6">
        <f t="shared" si="24"/>
        <v>413.8</v>
      </c>
      <c r="AH216" s="6">
        <f t="shared" si="25"/>
        <v>429.2</v>
      </c>
      <c r="AI216" s="6">
        <f t="shared" si="26"/>
        <v>268.10000000000002</v>
      </c>
      <c r="AJ216" s="6">
        <f t="shared" si="27"/>
        <v>251.2</v>
      </c>
      <c r="AK216" s="6">
        <f t="shared" si="21"/>
        <v>427.99999999999994</v>
      </c>
    </row>
    <row r="217" spans="1:37">
      <c r="A217" s="6" t="s">
        <v>34</v>
      </c>
      <c r="B217" s="6">
        <v>2018</v>
      </c>
      <c r="C217" s="8" t="s">
        <v>46</v>
      </c>
      <c r="D217" s="21" t="str">
        <f t="shared" si="22"/>
        <v>2018 December</v>
      </c>
      <c r="E217" s="6">
        <v>137.5</v>
      </c>
      <c r="F217" s="6">
        <v>150.5</v>
      </c>
      <c r="G217" s="6">
        <v>138.80000000000001</v>
      </c>
      <c r="H217" s="6">
        <v>142.1</v>
      </c>
      <c r="I217" s="6">
        <v>122</v>
      </c>
      <c r="J217" s="6">
        <v>139.4</v>
      </c>
      <c r="K217" s="6">
        <v>135.19999999999999</v>
      </c>
      <c r="L217" s="6">
        <v>119.8</v>
      </c>
      <c r="M217" s="6">
        <v>110.3</v>
      </c>
      <c r="N217" s="6">
        <v>140.6</v>
      </c>
      <c r="O217" s="6">
        <v>133.80000000000001</v>
      </c>
      <c r="P217" s="6">
        <v>154.6</v>
      </c>
      <c r="Q217" s="6">
        <v>138.19999999999999</v>
      </c>
      <c r="R217" s="6">
        <v>163</v>
      </c>
      <c r="S217" s="6">
        <v>148.1</v>
      </c>
      <c r="T217" s="6">
        <v>139.4</v>
      </c>
      <c r="U217" s="6">
        <v>146.80000000000001</v>
      </c>
      <c r="V217" s="6">
        <v>146.5</v>
      </c>
      <c r="W217" s="6">
        <v>142.69999999999999</v>
      </c>
      <c r="X217" s="6">
        <v>143.19999999999999</v>
      </c>
      <c r="Y217" s="6">
        <v>144.9</v>
      </c>
      <c r="Z217" s="6">
        <v>123.6</v>
      </c>
      <c r="AA217" s="6">
        <v>136.80000000000001</v>
      </c>
      <c r="AB217" s="6">
        <v>150.1</v>
      </c>
      <c r="AC217" s="6">
        <v>132.19999999999999</v>
      </c>
      <c r="AD217" s="6">
        <v>136.80000000000001</v>
      </c>
      <c r="AE217" s="6">
        <v>140.1</v>
      </c>
      <c r="AF217" s="6">
        <f t="shared" si="23"/>
        <v>1762.7999999999997</v>
      </c>
      <c r="AG217" s="6">
        <f t="shared" si="24"/>
        <v>434.3</v>
      </c>
      <c r="AH217" s="6">
        <f t="shared" si="25"/>
        <v>439.79999999999995</v>
      </c>
      <c r="AI217" s="6">
        <f t="shared" si="26"/>
        <v>277.10000000000002</v>
      </c>
      <c r="AJ217" s="6">
        <f t="shared" si="27"/>
        <v>266.29999999999995</v>
      </c>
      <c r="AK217" s="6">
        <f t="shared" si="21"/>
        <v>436.6</v>
      </c>
    </row>
    <row r="218" spans="1:37">
      <c r="A218" s="6" t="s">
        <v>30</v>
      </c>
      <c r="B218" s="6">
        <v>2019</v>
      </c>
      <c r="C218" s="8" t="s">
        <v>31</v>
      </c>
      <c r="D218" s="21" t="str">
        <f t="shared" si="22"/>
        <v>2019 January</v>
      </c>
      <c r="E218" s="6">
        <v>136.6</v>
      </c>
      <c r="F218" s="6">
        <v>152.5</v>
      </c>
      <c r="G218" s="6">
        <v>138.19999999999999</v>
      </c>
      <c r="H218" s="6">
        <v>142.4</v>
      </c>
      <c r="I218" s="6">
        <v>123.9</v>
      </c>
      <c r="J218" s="6">
        <v>135.5</v>
      </c>
      <c r="K218" s="6">
        <v>131.69999999999999</v>
      </c>
      <c r="L218" s="6">
        <v>121.3</v>
      </c>
      <c r="M218" s="6">
        <v>108.4</v>
      </c>
      <c r="N218" s="6">
        <v>138.9</v>
      </c>
      <c r="O218" s="6">
        <v>137</v>
      </c>
      <c r="P218" s="6">
        <v>155.80000000000001</v>
      </c>
      <c r="Q218" s="6">
        <v>137.4</v>
      </c>
      <c r="R218" s="6">
        <v>162.69999999999999</v>
      </c>
      <c r="S218" s="6">
        <v>150.6</v>
      </c>
      <c r="T218" s="6">
        <v>145.1</v>
      </c>
      <c r="U218" s="6">
        <v>149.9</v>
      </c>
      <c r="V218" s="6">
        <v>147.69999999999999</v>
      </c>
      <c r="W218" s="6">
        <v>146.19999999999999</v>
      </c>
      <c r="X218" s="6">
        <v>150.1</v>
      </c>
      <c r="Y218" s="6">
        <v>149.6</v>
      </c>
      <c r="Z218" s="6">
        <v>128.6</v>
      </c>
      <c r="AA218" s="6">
        <v>142.9</v>
      </c>
      <c r="AB218" s="6">
        <v>155.19999999999999</v>
      </c>
      <c r="AC218" s="6">
        <v>133.5</v>
      </c>
      <c r="AD218" s="6">
        <v>141.69999999999999</v>
      </c>
      <c r="AE218" s="6">
        <v>141</v>
      </c>
      <c r="AF218" s="6">
        <f t="shared" si="23"/>
        <v>1759.6000000000001</v>
      </c>
      <c r="AG218" s="6">
        <f t="shared" si="24"/>
        <v>445.6</v>
      </c>
      <c r="AH218" s="6">
        <f t="shared" si="25"/>
        <v>452.99999999999994</v>
      </c>
      <c r="AI218" s="6">
        <f t="shared" si="26"/>
        <v>283.10000000000002</v>
      </c>
      <c r="AJ218" s="6">
        <f t="shared" si="27"/>
        <v>274.79999999999995</v>
      </c>
      <c r="AK218" s="6">
        <f t="shared" si="21"/>
        <v>447.3</v>
      </c>
    </row>
    <row r="219" spans="1:37">
      <c r="A219" s="6" t="s">
        <v>33</v>
      </c>
      <c r="B219" s="6">
        <v>2019</v>
      </c>
      <c r="C219" s="8" t="s">
        <v>31</v>
      </c>
      <c r="D219" s="21" t="str">
        <f t="shared" si="22"/>
        <v>2019 January</v>
      </c>
      <c r="E219" s="6">
        <v>138.30000000000001</v>
      </c>
      <c r="F219" s="6">
        <v>149.4</v>
      </c>
      <c r="G219" s="6">
        <v>143.5</v>
      </c>
      <c r="H219" s="6">
        <v>141.69999999999999</v>
      </c>
      <c r="I219" s="6">
        <v>118.1</v>
      </c>
      <c r="J219" s="6">
        <v>135.19999999999999</v>
      </c>
      <c r="K219" s="6">
        <v>130.5</v>
      </c>
      <c r="L219" s="6">
        <v>118.2</v>
      </c>
      <c r="M219" s="6">
        <v>110.4</v>
      </c>
      <c r="N219" s="6">
        <v>140.4</v>
      </c>
      <c r="O219" s="6">
        <v>128.1</v>
      </c>
      <c r="P219" s="6">
        <v>153.19999999999999</v>
      </c>
      <c r="Q219" s="6">
        <v>137.30000000000001</v>
      </c>
      <c r="R219" s="6">
        <v>164.7</v>
      </c>
      <c r="S219" s="6">
        <v>143</v>
      </c>
      <c r="T219" s="6">
        <v>130.4</v>
      </c>
      <c r="U219" s="6">
        <v>141.1</v>
      </c>
      <c r="V219" s="6">
        <v>147.69999999999999</v>
      </c>
      <c r="W219" s="6">
        <v>128.6</v>
      </c>
      <c r="X219" s="6">
        <v>136.30000000000001</v>
      </c>
      <c r="Y219" s="6">
        <v>137.80000000000001</v>
      </c>
      <c r="Z219" s="6">
        <v>118.6</v>
      </c>
      <c r="AA219" s="6">
        <v>131.9</v>
      </c>
      <c r="AB219" s="6">
        <v>146.6</v>
      </c>
      <c r="AC219" s="6">
        <v>131.69999999999999</v>
      </c>
      <c r="AD219" s="6">
        <v>131.80000000000001</v>
      </c>
      <c r="AE219" s="6">
        <v>138</v>
      </c>
      <c r="AF219" s="6">
        <f t="shared" si="23"/>
        <v>1744.3000000000002</v>
      </c>
      <c r="AG219" s="6">
        <f t="shared" si="24"/>
        <v>414.5</v>
      </c>
      <c r="AH219" s="6">
        <f t="shared" si="25"/>
        <v>430.6</v>
      </c>
      <c r="AI219" s="6">
        <f t="shared" si="26"/>
        <v>269.5</v>
      </c>
      <c r="AJ219" s="6">
        <f t="shared" si="27"/>
        <v>247.2</v>
      </c>
      <c r="AK219" s="6">
        <f t="shared" si="21"/>
        <v>428.40000000000003</v>
      </c>
    </row>
    <row r="220" spans="1:37">
      <c r="A220" s="6" t="s">
        <v>34</v>
      </c>
      <c r="B220" s="6">
        <v>2019</v>
      </c>
      <c r="C220" s="8" t="s">
        <v>31</v>
      </c>
      <c r="D220" s="21" t="str">
        <f t="shared" si="22"/>
        <v>2019 January</v>
      </c>
      <c r="E220" s="6">
        <v>137.1</v>
      </c>
      <c r="F220" s="6">
        <v>151.4</v>
      </c>
      <c r="G220" s="6">
        <v>140.19999999999999</v>
      </c>
      <c r="H220" s="6">
        <v>142.1</v>
      </c>
      <c r="I220" s="6">
        <v>121.8</v>
      </c>
      <c r="J220" s="6">
        <v>135.4</v>
      </c>
      <c r="K220" s="6">
        <v>131.30000000000001</v>
      </c>
      <c r="L220" s="6">
        <v>120.3</v>
      </c>
      <c r="M220" s="6">
        <v>109.1</v>
      </c>
      <c r="N220" s="6">
        <v>139.4</v>
      </c>
      <c r="O220" s="6">
        <v>133.30000000000001</v>
      </c>
      <c r="P220" s="6">
        <v>154.6</v>
      </c>
      <c r="Q220" s="6">
        <v>137.4</v>
      </c>
      <c r="R220" s="6">
        <v>163.19999999999999</v>
      </c>
      <c r="S220" s="6">
        <v>147.6</v>
      </c>
      <c r="T220" s="6">
        <v>139</v>
      </c>
      <c r="U220" s="6">
        <v>146.4</v>
      </c>
      <c r="V220" s="6">
        <v>147.69999999999999</v>
      </c>
      <c r="W220" s="6">
        <v>139.5</v>
      </c>
      <c r="X220" s="6">
        <v>143.6</v>
      </c>
      <c r="Y220" s="6">
        <v>145.1</v>
      </c>
      <c r="Z220" s="6">
        <v>123.3</v>
      </c>
      <c r="AA220" s="6">
        <v>136.69999999999999</v>
      </c>
      <c r="AB220" s="6">
        <v>150.19999999999999</v>
      </c>
      <c r="AC220" s="6">
        <v>132.80000000000001</v>
      </c>
      <c r="AD220" s="6">
        <v>136.9</v>
      </c>
      <c r="AE220" s="6">
        <v>139.6</v>
      </c>
      <c r="AF220" s="6">
        <f t="shared" si="23"/>
        <v>1753.3999999999999</v>
      </c>
      <c r="AG220" s="6">
        <f t="shared" si="24"/>
        <v>433</v>
      </c>
      <c r="AH220" s="6">
        <f t="shared" si="25"/>
        <v>441.49999999999994</v>
      </c>
      <c r="AI220" s="6">
        <f t="shared" si="26"/>
        <v>277.89999999999998</v>
      </c>
      <c r="AJ220" s="6">
        <f t="shared" si="27"/>
        <v>262.8</v>
      </c>
      <c r="AK220" s="6">
        <f t="shared" si="21"/>
        <v>436.79999999999995</v>
      </c>
    </row>
    <row r="221" spans="1:37">
      <c r="A221" s="6" t="s">
        <v>30</v>
      </c>
      <c r="B221" s="6">
        <v>2019</v>
      </c>
      <c r="C221" s="8" t="s">
        <v>35</v>
      </c>
      <c r="D221" s="21" t="str">
        <f t="shared" si="22"/>
        <v>2019 February</v>
      </c>
      <c r="E221" s="6">
        <v>136.80000000000001</v>
      </c>
      <c r="F221" s="6">
        <v>153</v>
      </c>
      <c r="G221" s="6">
        <v>139.1</v>
      </c>
      <c r="H221" s="6">
        <v>142.5</v>
      </c>
      <c r="I221" s="6">
        <v>124.1</v>
      </c>
      <c r="J221" s="6">
        <v>135.80000000000001</v>
      </c>
      <c r="K221" s="6">
        <v>128.69999999999999</v>
      </c>
      <c r="L221" s="6">
        <v>121.5</v>
      </c>
      <c r="M221" s="6">
        <v>108.3</v>
      </c>
      <c r="N221" s="6">
        <v>139.19999999999999</v>
      </c>
      <c r="O221" s="6">
        <v>137.4</v>
      </c>
      <c r="P221" s="6">
        <v>156.19999999999999</v>
      </c>
      <c r="Q221" s="6">
        <v>137.19999999999999</v>
      </c>
      <c r="R221" s="6">
        <v>162.80000000000001</v>
      </c>
      <c r="S221" s="6">
        <v>150.5</v>
      </c>
      <c r="T221" s="6">
        <v>146.1</v>
      </c>
      <c r="U221" s="6">
        <v>149.9</v>
      </c>
      <c r="V221" s="6">
        <v>148.5</v>
      </c>
      <c r="W221" s="6">
        <v>145.30000000000001</v>
      </c>
      <c r="X221" s="6">
        <v>150.1</v>
      </c>
      <c r="Y221" s="6">
        <v>149.9</v>
      </c>
      <c r="Z221" s="6">
        <v>129.19999999999999</v>
      </c>
      <c r="AA221" s="6">
        <v>143.4</v>
      </c>
      <c r="AB221" s="6">
        <v>155.5</v>
      </c>
      <c r="AC221" s="6">
        <v>134.9</v>
      </c>
      <c r="AD221" s="6">
        <v>142.19999999999999</v>
      </c>
      <c r="AE221" s="6">
        <v>141</v>
      </c>
      <c r="AF221" s="6">
        <f t="shared" si="23"/>
        <v>1759.8000000000002</v>
      </c>
      <c r="AG221" s="6">
        <f t="shared" si="24"/>
        <v>446.5</v>
      </c>
      <c r="AH221" s="6">
        <f t="shared" si="25"/>
        <v>454.1</v>
      </c>
      <c r="AI221" s="6">
        <f t="shared" si="26"/>
        <v>284.8</v>
      </c>
      <c r="AJ221" s="6">
        <f t="shared" si="27"/>
        <v>274.5</v>
      </c>
      <c r="AK221" s="6">
        <f t="shared" si="21"/>
        <v>448.40000000000003</v>
      </c>
    </row>
    <row r="222" spans="1:37">
      <c r="A222" s="6" t="s">
        <v>33</v>
      </c>
      <c r="B222" s="6">
        <v>2019</v>
      </c>
      <c r="C222" s="8" t="s">
        <v>35</v>
      </c>
      <c r="D222" s="21" t="str">
        <f t="shared" si="22"/>
        <v>2019 February</v>
      </c>
      <c r="E222" s="6">
        <v>139.4</v>
      </c>
      <c r="F222" s="6">
        <v>150.1</v>
      </c>
      <c r="G222" s="6">
        <v>145.30000000000001</v>
      </c>
      <c r="H222" s="6">
        <v>141.69999999999999</v>
      </c>
      <c r="I222" s="6">
        <v>118.4</v>
      </c>
      <c r="J222" s="6">
        <v>137</v>
      </c>
      <c r="K222" s="6">
        <v>131.6</v>
      </c>
      <c r="L222" s="6">
        <v>119.9</v>
      </c>
      <c r="M222" s="6">
        <v>110.4</v>
      </c>
      <c r="N222" s="6">
        <v>140.80000000000001</v>
      </c>
      <c r="O222" s="6">
        <v>128.30000000000001</v>
      </c>
      <c r="P222" s="6">
        <v>153.5</v>
      </c>
      <c r="Q222" s="6">
        <v>138</v>
      </c>
      <c r="R222" s="6">
        <v>164.9</v>
      </c>
      <c r="S222" s="6">
        <v>143.30000000000001</v>
      </c>
      <c r="T222" s="6">
        <v>130.80000000000001</v>
      </c>
      <c r="U222" s="6">
        <v>141.4</v>
      </c>
      <c r="V222" s="6">
        <v>148.5</v>
      </c>
      <c r="W222" s="6">
        <v>127.1</v>
      </c>
      <c r="X222" s="6">
        <v>136.6</v>
      </c>
      <c r="Y222" s="6">
        <v>138.5</v>
      </c>
      <c r="Z222" s="6">
        <v>119.2</v>
      </c>
      <c r="AA222" s="6">
        <v>132.19999999999999</v>
      </c>
      <c r="AB222" s="6">
        <v>146.6</v>
      </c>
      <c r="AC222" s="6">
        <v>133</v>
      </c>
      <c r="AD222" s="6">
        <v>132.4</v>
      </c>
      <c r="AE222" s="6">
        <v>138.6</v>
      </c>
      <c r="AF222" s="6">
        <f t="shared" si="23"/>
        <v>1754.4</v>
      </c>
      <c r="AG222" s="6">
        <f t="shared" si="24"/>
        <v>415.5</v>
      </c>
      <c r="AH222" s="6">
        <f t="shared" si="25"/>
        <v>431.70000000000005</v>
      </c>
      <c r="AI222" s="6">
        <f t="shared" si="26"/>
        <v>271.5</v>
      </c>
      <c r="AJ222" s="6">
        <f t="shared" si="27"/>
        <v>246.3</v>
      </c>
      <c r="AK222" s="6">
        <f t="shared" si="21"/>
        <v>429.5</v>
      </c>
    </row>
    <row r="223" spans="1:37">
      <c r="A223" s="6" t="s">
        <v>34</v>
      </c>
      <c r="B223" s="6">
        <v>2019</v>
      </c>
      <c r="C223" s="8" t="s">
        <v>35</v>
      </c>
      <c r="D223" s="21" t="str">
        <f t="shared" si="22"/>
        <v>2019 February</v>
      </c>
      <c r="E223" s="6">
        <v>137.6</v>
      </c>
      <c r="F223" s="6">
        <v>152</v>
      </c>
      <c r="G223" s="6">
        <v>141.5</v>
      </c>
      <c r="H223" s="6">
        <v>142.19999999999999</v>
      </c>
      <c r="I223" s="6">
        <v>122</v>
      </c>
      <c r="J223" s="6">
        <v>136.4</v>
      </c>
      <c r="K223" s="6">
        <v>129.69999999999999</v>
      </c>
      <c r="L223" s="6">
        <v>121</v>
      </c>
      <c r="M223" s="6">
        <v>109</v>
      </c>
      <c r="N223" s="6">
        <v>139.69999999999999</v>
      </c>
      <c r="O223" s="6">
        <v>133.6</v>
      </c>
      <c r="P223" s="6">
        <v>154.9</v>
      </c>
      <c r="Q223" s="6">
        <v>137.5</v>
      </c>
      <c r="R223" s="6">
        <v>163.4</v>
      </c>
      <c r="S223" s="6">
        <v>147.69999999999999</v>
      </c>
      <c r="T223" s="6">
        <v>139.69999999999999</v>
      </c>
      <c r="U223" s="6">
        <v>146.5</v>
      </c>
      <c r="V223" s="6">
        <v>148.5</v>
      </c>
      <c r="W223" s="6">
        <v>138.4</v>
      </c>
      <c r="X223" s="6">
        <v>143.69999999999999</v>
      </c>
      <c r="Y223" s="6">
        <v>145.6</v>
      </c>
      <c r="Z223" s="6">
        <v>123.9</v>
      </c>
      <c r="AA223" s="6">
        <v>137.1</v>
      </c>
      <c r="AB223" s="6">
        <v>150.30000000000001</v>
      </c>
      <c r="AC223" s="6">
        <v>134.1</v>
      </c>
      <c r="AD223" s="6">
        <v>137.4</v>
      </c>
      <c r="AE223" s="6">
        <v>139.9</v>
      </c>
      <c r="AF223" s="6">
        <f t="shared" si="23"/>
        <v>1757.1</v>
      </c>
      <c r="AG223" s="6">
        <f t="shared" si="24"/>
        <v>433.9</v>
      </c>
      <c r="AH223" s="6">
        <f t="shared" si="25"/>
        <v>442.5</v>
      </c>
      <c r="AI223" s="6">
        <f t="shared" si="26"/>
        <v>279.7</v>
      </c>
      <c r="AJ223" s="6">
        <f t="shared" si="27"/>
        <v>262.3</v>
      </c>
      <c r="AK223" s="6">
        <f t="shared" si="21"/>
        <v>437.9</v>
      </c>
    </row>
    <row r="224" spans="1:37">
      <c r="A224" s="6" t="s">
        <v>30</v>
      </c>
      <c r="B224" s="6">
        <v>2019</v>
      </c>
      <c r="C224" s="8" t="s">
        <v>36</v>
      </c>
      <c r="D224" s="21" t="str">
        <f t="shared" si="22"/>
        <v>2019 March</v>
      </c>
      <c r="E224" s="6">
        <v>136.9</v>
      </c>
      <c r="F224" s="6">
        <v>154.1</v>
      </c>
      <c r="G224" s="6">
        <v>138.69999999999999</v>
      </c>
      <c r="H224" s="6">
        <v>142.5</v>
      </c>
      <c r="I224" s="6">
        <v>124.1</v>
      </c>
      <c r="J224" s="6">
        <v>136.1</v>
      </c>
      <c r="K224" s="6">
        <v>128.19999999999999</v>
      </c>
      <c r="L224" s="6">
        <v>122.3</v>
      </c>
      <c r="M224" s="6">
        <v>108.3</v>
      </c>
      <c r="N224" s="6">
        <v>138.9</v>
      </c>
      <c r="O224" s="6">
        <v>137.4</v>
      </c>
      <c r="P224" s="6">
        <v>156.4</v>
      </c>
      <c r="Q224" s="6">
        <v>137.30000000000001</v>
      </c>
      <c r="R224" s="6">
        <v>162.9</v>
      </c>
      <c r="S224" s="6">
        <v>150.80000000000001</v>
      </c>
      <c r="T224" s="6">
        <v>146.1</v>
      </c>
      <c r="U224" s="6">
        <v>150.1</v>
      </c>
      <c r="V224" s="6">
        <v>149</v>
      </c>
      <c r="W224" s="6">
        <v>146.4</v>
      </c>
      <c r="X224" s="6">
        <v>150</v>
      </c>
      <c r="Y224" s="6">
        <v>150.4</v>
      </c>
      <c r="Z224" s="6">
        <v>129.9</v>
      </c>
      <c r="AA224" s="6">
        <v>143.80000000000001</v>
      </c>
      <c r="AB224" s="6">
        <v>155.5</v>
      </c>
      <c r="AC224" s="6">
        <v>134</v>
      </c>
      <c r="AD224" s="6">
        <v>142.4</v>
      </c>
      <c r="AE224" s="6">
        <v>141.19999999999999</v>
      </c>
      <c r="AF224" s="6">
        <f t="shared" si="23"/>
        <v>1761.2000000000003</v>
      </c>
      <c r="AG224" s="6">
        <f t="shared" si="24"/>
        <v>447</v>
      </c>
      <c r="AH224" s="6">
        <f t="shared" si="25"/>
        <v>454.5</v>
      </c>
      <c r="AI224" s="6">
        <f t="shared" si="26"/>
        <v>284.39999999999998</v>
      </c>
      <c r="AJ224" s="6">
        <f t="shared" si="27"/>
        <v>276.3</v>
      </c>
      <c r="AK224" s="6">
        <f t="shared" si="21"/>
        <v>449.1</v>
      </c>
    </row>
    <row r="225" spans="1:37">
      <c r="A225" s="6" t="s">
        <v>33</v>
      </c>
      <c r="B225" s="6">
        <v>2019</v>
      </c>
      <c r="C225" s="8" t="s">
        <v>36</v>
      </c>
      <c r="D225" s="21" t="str">
        <f t="shared" si="22"/>
        <v>2019 March</v>
      </c>
      <c r="E225" s="6">
        <v>139.69999999999999</v>
      </c>
      <c r="F225" s="6">
        <v>151.1</v>
      </c>
      <c r="G225" s="6">
        <v>142.9</v>
      </c>
      <c r="H225" s="6">
        <v>141.9</v>
      </c>
      <c r="I225" s="6">
        <v>118.4</v>
      </c>
      <c r="J225" s="6">
        <v>139.4</v>
      </c>
      <c r="K225" s="6">
        <v>141.19999999999999</v>
      </c>
      <c r="L225" s="6">
        <v>120.7</v>
      </c>
      <c r="M225" s="6">
        <v>110.4</v>
      </c>
      <c r="N225" s="6">
        <v>140.69999999999999</v>
      </c>
      <c r="O225" s="6">
        <v>128.5</v>
      </c>
      <c r="P225" s="6">
        <v>153.9</v>
      </c>
      <c r="Q225" s="6">
        <v>139.6</v>
      </c>
      <c r="R225" s="6">
        <v>165.3</v>
      </c>
      <c r="S225" s="6">
        <v>143.5</v>
      </c>
      <c r="T225" s="6">
        <v>131.19999999999999</v>
      </c>
      <c r="U225" s="6">
        <v>141.6</v>
      </c>
      <c r="V225" s="6">
        <v>149</v>
      </c>
      <c r="W225" s="6">
        <v>128.80000000000001</v>
      </c>
      <c r="X225" s="6">
        <v>136.80000000000001</v>
      </c>
      <c r="Y225" s="6">
        <v>139.19999999999999</v>
      </c>
      <c r="Z225" s="6">
        <v>119.9</v>
      </c>
      <c r="AA225" s="6">
        <v>133</v>
      </c>
      <c r="AB225" s="6">
        <v>146.69999999999999</v>
      </c>
      <c r="AC225" s="6">
        <v>132.5</v>
      </c>
      <c r="AD225" s="6">
        <v>132.80000000000001</v>
      </c>
      <c r="AE225" s="6">
        <v>139.5</v>
      </c>
      <c r="AF225" s="6">
        <f t="shared" si="23"/>
        <v>1768.4</v>
      </c>
      <c r="AG225" s="6">
        <f t="shared" si="24"/>
        <v>416.29999999999995</v>
      </c>
      <c r="AH225" s="6">
        <f t="shared" si="25"/>
        <v>432.5</v>
      </c>
      <c r="AI225" s="6">
        <f t="shared" si="26"/>
        <v>271.7</v>
      </c>
      <c r="AJ225" s="6">
        <f t="shared" si="27"/>
        <v>248.70000000000002</v>
      </c>
      <c r="AK225" s="6">
        <f t="shared" si="21"/>
        <v>431.1</v>
      </c>
    </row>
    <row r="226" spans="1:37">
      <c r="A226" s="6" t="s">
        <v>34</v>
      </c>
      <c r="B226" s="6">
        <v>2019</v>
      </c>
      <c r="C226" s="8" t="s">
        <v>36</v>
      </c>
      <c r="D226" s="21" t="str">
        <f t="shared" si="22"/>
        <v>2019 March</v>
      </c>
      <c r="E226" s="6">
        <v>137.80000000000001</v>
      </c>
      <c r="F226" s="6">
        <v>153</v>
      </c>
      <c r="G226" s="6">
        <v>140.30000000000001</v>
      </c>
      <c r="H226" s="6">
        <v>142.30000000000001</v>
      </c>
      <c r="I226" s="6">
        <v>122</v>
      </c>
      <c r="J226" s="6">
        <v>137.6</v>
      </c>
      <c r="K226" s="6">
        <v>132.6</v>
      </c>
      <c r="L226" s="6">
        <v>121.8</v>
      </c>
      <c r="M226" s="6">
        <v>109</v>
      </c>
      <c r="N226" s="6">
        <v>139.5</v>
      </c>
      <c r="O226" s="6">
        <v>133.69999999999999</v>
      </c>
      <c r="P226" s="6">
        <v>155.19999999999999</v>
      </c>
      <c r="Q226" s="6">
        <v>138.1</v>
      </c>
      <c r="R226" s="6">
        <v>163.5</v>
      </c>
      <c r="S226" s="6">
        <v>147.9</v>
      </c>
      <c r="T226" s="6">
        <v>139.9</v>
      </c>
      <c r="U226" s="6">
        <v>146.69999999999999</v>
      </c>
      <c r="V226" s="6">
        <v>149</v>
      </c>
      <c r="W226" s="6">
        <v>139.69999999999999</v>
      </c>
      <c r="X226" s="6">
        <v>143.80000000000001</v>
      </c>
      <c r="Y226" s="6">
        <v>146.19999999999999</v>
      </c>
      <c r="Z226" s="6">
        <v>124.6</v>
      </c>
      <c r="AA226" s="6">
        <v>137.69999999999999</v>
      </c>
      <c r="AB226" s="6">
        <v>150.30000000000001</v>
      </c>
      <c r="AC226" s="6">
        <v>133.4</v>
      </c>
      <c r="AD226" s="6">
        <v>137.69999999999999</v>
      </c>
      <c r="AE226" s="6">
        <v>140.4</v>
      </c>
      <c r="AF226" s="6">
        <f t="shared" si="23"/>
        <v>1762.9</v>
      </c>
      <c r="AG226" s="6">
        <f t="shared" si="24"/>
        <v>434.5</v>
      </c>
      <c r="AH226" s="6">
        <f t="shared" si="25"/>
        <v>443.1</v>
      </c>
      <c r="AI226" s="6">
        <f t="shared" si="26"/>
        <v>279.60000000000002</v>
      </c>
      <c r="AJ226" s="6">
        <f t="shared" si="27"/>
        <v>264.29999999999995</v>
      </c>
      <c r="AK226" s="6">
        <f t="shared" si="21"/>
        <v>438.9</v>
      </c>
    </row>
    <row r="227" spans="1:37" s="1" customFormat="1">
      <c r="A227" s="19" t="s">
        <v>30</v>
      </c>
      <c r="B227" s="19">
        <v>2019</v>
      </c>
      <c r="C227" s="20" t="s">
        <v>37</v>
      </c>
      <c r="D227" s="21" t="str">
        <f t="shared" si="22"/>
        <v>2019 April</v>
      </c>
      <c r="E227" s="19">
        <f>AVERAGE(E224,E221,E218,E215,E212,E209)</f>
        <v>137.30000000000004</v>
      </c>
      <c r="F227" s="19">
        <f t="shared" ref="F227:U227" si="28">AVERAGE(F224,F221,F218,F215,F212,F209)</f>
        <v>151.65</v>
      </c>
      <c r="G227" s="19">
        <f t="shared" si="28"/>
        <v>137.44999999999999</v>
      </c>
      <c r="H227" s="19">
        <f t="shared" si="28"/>
        <v>142.26666666666665</v>
      </c>
      <c r="I227" s="19">
        <f t="shared" si="28"/>
        <v>123.76666666666667</v>
      </c>
      <c r="J227" s="19">
        <f t="shared" si="28"/>
        <v>139.33333333333331</v>
      </c>
      <c r="K227" s="19">
        <f t="shared" si="28"/>
        <v>136.71666666666667</v>
      </c>
      <c r="L227" s="19">
        <f t="shared" si="28"/>
        <v>121.39999999999999</v>
      </c>
      <c r="M227" s="19">
        <f t="shared" si="28"/>
        <v>109.8</v>
      </c>
      <c r="N227" s="19">
        <f t="shared" si="28"/>
        <v>139.55000000000001</v>
      </c>
      <c r="O227" s="19">
        <f t="shared" si="28"/>
        <v>136.95000000000002</v>
      </c>
      <c r="P227" s="19">
        <f t="shared" si="28"/>
        <v>155.95000000000002</v>
      </c>
      <c r="Q227" s="19">
        <f t="shared" si="28"/>
        <v>138.43333333333331</v>
      </c>
      <c r="R227" s="19">
        <f t="shared" si="28"/>
        <v>162.05000000000001</v>
      </c>
      <c r="S227" s="19">
        <f t="shared" si="28"/>
        <v>150.98333333333335</v>
      </c>
      <c r="T227" s="19">
        <f t="shared" si="28"/>
        <v>145.53333333333333</v>
      </c>
      <c r="U227" s="19">
        <f t="shared" si="28"/>
        <v>150.21666666666667</v>
      </c>
      <c r="V227" s="6">
        <v>148.4</v>
      </c>
      <c r="W227" s="19">
        <f>AVERAGE(W224,W221,W218,W215,W212,W209)</f>
        <v>147.81666666666669</v>
      </c>
      <c r="X227" s="19">
        <f t="shared" ref="X227:AE227" si="29">AVERAGE(X224,X221,X218,X215,X212,X209)</f>
        <v>149.20000000000002</v>
      </c>
      <c r="Y227" s="19">
        <f t="shared" si="29"/>
        <v>148.28333333333333</v>
      </c>
      <c r="Z227" s="19">
        <f t="shared" si="29"/>
        <v>129.61666666666667</v>
      </c>
      <c r="AA227" s="19">
        <f t="shared" si="29"/>
        <v>142.76666666666668</v>
      </c>
      <c r="AB227" s="19">
        <f t="shared" si="29"/>
        <v>153.25</v>
      </c>
      <c r="AC227" s="19">
        <f t="shared" si="29"/>
        <v>133.85</v>
      </c>
      <c r="AD227" s="19">
        <f t="shared" si="29"/>
        <v>141.29999999999998</v>
      </c>
      <c r="AE227" s="19">
        <f t="shared" si="29"/>
        <v>141.61666666666667</v>
      </c>
      <c r="AF227" s="6">
        <f t="shared" si="23"/>
        <v>1770.5666666666668</v>
      </c>
      <c r="AG227" s="6">
        <f t="shared" si="24"/>
        <v>446.73333333333335</v>
      </c>
      <c r="AH227" s="6">
        <f t="shared" si="25"/>
        <v>450.85</v>
      </c>
      <c r="AI227" s="6">
        <f t="shared" si="26"/>
        <v>282.13333333333333</v>
      </c>
      <c r="AJ227" s="6">
        <f t="shared" si="27"/>
        <v>277.43333333333339</v>
      </c>
      <c r="AK227" s="6">
        <f t="shared" si="21"/>
        <v>446.11666666666667</v>
      </c>
    </row>
    <row r="228" spans="1:37" s="2" customFormat="1">
      <c r="A228" s="19" t="s">
        <v>33</v>
      </c>
      <c r="B228" s="19">
        <v>2019</v>
      </c>
      <c r="C228" s="20" t="s">
        <v>37</v>
      </c>
      <c r="D228" s="21" t="str">
        <f t="shared" si="22"/>
        <v>2019 April</v>
      </c>
      <c r="E228" s="19">
        <f>AVERAGE(E225,E222,E219)</f>
        <v>139.13333333333335</v>
      </c>
      <c r="F228" s="19">
        <f>AVERAGE(F225,F222,F219)</f>
        <v>150.20000000000002</v>
      </c>
      <c r="G228" s="19">
        <f t="shared" ref="G228:AE228" si="30">AVERAGE(G225,G222,G219)</f>
        <v>143.9</v>
      </c>
      <c r="H228" s="19">
        <f t="shared" si="30"/>
        <v>141.76666666666668</v>
      </c>
      <c r="I228" s="19">
        <f t="shared" si="30"/>
        <v>118.3</v>
      </c>
      <c r="J228" s="19">
        <f t="shared" si="30"/>
        <v>137.19999999999999</v>
      </c>
      <c r="K228" s="19">
        <f t="shared" si="30"/>
        <v>134.43333333333331</v>
      </c>
      <c r="L228" s="19">
        <f t="shared" si="30"/>
        <v>119.60000000000001</v>
      </c>
      <c r="M228" s="19">
        <f t="shared" si="30"/>
        <v>110.40000000000002</v>
      </c>
      <c r="N228" s="19">
        <f t="shared" si="30"/>
        <v>140.63333333333333</v>
      </c>
      <c r="O228" s="19">
        <f t="shared" si="30"/>
        <v>128.29999999999998</v>
      </c>
      <c r="P228" s="19">
        <f t="shared" si="30"/>
        <v>153.53333333333333</v>
      </c>
      <c r="Q228" s="19">
        <f t="shared" si="30"/>
        <v>138.30000000000001</v>
      </c>
      <c r="R228" s="19">
        <f t="shared" si="30"/>
        <v>164.96666666666667</v>
      </c>
      <c r="S228" s="19">
        <f t="shared" si="30"/>
        <v>143.26666666666668</v>
      </c>
      <c r="T228" s="19">
        <f t="shared" si="30"/>
        <v>130.79999999999998</v>
      </c>
      <c r="U228" s="19">
        <f t="shared" si="30"/>
        <v>141.36666666666667</v>
      </c>
      <c r="V228" s="19">
        <v>148.4</v>
      </c>
      <c r="W228" s="19">
        <f t="shared" si="30"/>
        <v>128.16666666666666</v>
      </c>
      <c r="X228" s="19">
        <f t="shared" si="30"/>
        <v>136.56666666666666</v>
      </c>
      <c r="Y228" s="19">
        <f t="shared" si="30"/>
        <v>138.5</v>
      </c>
      <c r="Z228" s="19">
        <f t="shared" si="30"/>
        <v>119.23333333333335</v>
      </c>
      <c r="AA228" s="19">
        <f t="shared" si="30"/>
        <v>132.36666666666667</v>
      </c>
      <c r="AB228" s="19">
        <f t="shared" si="30"/>
        <v>146.63333333333333</v>
      </c>
      <c r="AC228" s="19">
        <f t="shared" si="30"/>
        <v>132.4</v>
      </c>
      <c r="AD228" s="19">
        <f t="shared" si="30"/>
        <v>132.33333333333334</v>
      </c>
      <c r="AE228" s="19">
        <f t="shared" si="30"/>
        <v>138.70000000000002</v>
      </c>
      <c r="AF228" s="6">
        <f t="shared" si="23"/>
        <v>1755.6999999999998</v>
      </c>
      <c r="AG228" s="6">
        <f t="shared" si="24"/>
        <v>415.43333333333334</v>
      </c>
      <c r="AH228" s="6">
        <f t="shared" si="25"/>
        <v>431.6</v>
      </c>
      <c r="AI228" s="6">
        <f t="shared" si="26"/>
        <v>270.89999999999998</v>
      </c>
      <c r="AJ228" s="6">
        <f t="shared" si="27"/>
        <v>247.4</v>
      </c>
      <c r="AK228" s="6">
        <f t="shared" si="21"/>
        <v>429.66666666666674</v>
      </c>
    </row>
    <row r="229" spans="1:37" s="1" customFormat="1">
      <c r="A229" s="19" t="s">
        <v>34</v>
      </c>
      <c r="B229" s="19">
        <v>2019</v>
      </c>
      <c r="C229" s="20" t="s">
        <v>37</v>
      </c>
      <c r="D229" s="21" t="str">
        <f t="shared" si="22"/>
        <v>2019 April</v>
      </c>
      <c r="E229" s="19">
        <f>AVERAGE(E226,E223,E220)</f>
        <v>137.5</v>
      </c>
      <c r="F229" s="19">
        <f>AVERAGE(F226,F223,F220)</f>
        <v>152.13333333333333</v>
      </c>
      <c r="G229" s="19">
        <f>AVERAGE(G226,G223,G220)</f>
        <v>140.66666666666666</v>
      </c>
      <c r="H229" s="19">
        <f>AVERAGE(H226,H223,H220)</f>
        <v>142.20000000000002</v>
      </c>
      <c r="I229" s="19">
        <f t="shared" ref="I229:AE229" si="31">AVERAGE(I226,I223,I220)</f>
        <v>121.93333333333334</v>
      </c>
      <c r="J229" s="19">
        <f t="shared" si="31"/>
        <v>136.46666666666667</v>
      </c>
      <c r="K229" s="19">
        <f t="shared" si="31"/>
        <v>131.19999999999999</v>
      </c>
      <c r="L229" s="19">
        <f t="shared" si="31"/>
        <v>121.03333333333335</v>
      </c>
      <c r="M229" s="19">
        <f t="shared" si="31"/>
        <v>109.03333333333335</v>
      </c>
      <c r="N229" s="19">
        <f t="shared" si="31"/>
        <v>139.53333333333333</v>
      </c>
      <c r="O229" s="19">
        <f t="shared" si="31"/>
        <v>133.53333333333333</v>
      </c>
      <c r="P229" s="19">
        <f t="shared" si="31"/>
        <v>154.9</v>
      </c>
      <c r="Q229" s="19">
        <f t="shared" si="31"/>
        <v>137.66666666666666</v>
      </c>
      <c r="R229" s="19">
        <f t="shared" si="31"/>
        <v>163.36666666666665</v>
      </c>
      <c r="S229" s="19">
        <f t="shared" si="31"/>
        <v>147.73333333333335</v>
      </c>
      <c r="T229" s="19">
        <f t="shared" si="31"/>
        <v>139.53333333333333</v>
      </c>
      <c r="U229" s="19">
        <f t="shared" si="31"/>
        <v>146.53333333333333</v>
      </c>
      <c r="V229" s="19">
        <v>148.4</v>
      </c>
      <c r="W229" s="19">
        <f t="shared" si="31"/>
        <v>139.20000000000002</v>
      </c>
      <c r="X229" s="19">
        <f t="shared" si="31"/>
        <v>143.70000000000002</v>
      </c>
      <c r="Y229" s="19">
        <f t="shared" si="31"/>
        <v>145.63333333333333</v>
      </c>
      <c r="Z229" s="19">
        <f t="shared" si="31"/>
        <v>123.93333333333334</v>
      </c>
      <c r="AA229" s="19">
        <f t="shared" si="31"/>
        <v>137.16666666666666</v>
      </c>
      <c r="AB229" s="19">
        <f t="shared" si="31"/>
        <v>150.26666666666668</v>
      </c>
      <c r="AC229" s="19">
        <f t="shared" si="31"/>
        <v>133.43333333333334</v>
      </c>
      <c r="AD229" s="19">
        <f t="shared" si="31"/>
        <v>137.33333333333334</v>
      </c>
      <c r="AE229" s="19">
        <f t="shared" si="31"/>
        <v>139.96666666666667</v>
      </c>
      <c r="AF229" s="6">
        <f t="shared" si="23"/>
        <v>1757.8000000000002</v>
      </c>
      <c r="AG229" s="6">
        <f t="shared" si="24"/>
        <v>433.79999999999995</v>
      </c>
      <c r="AH229" s="6">
        <f t="shared" si="25"/>
        <v>442.36666666666667</v>
      </c>
      <c r="AI229" s="6">
        <f t="shared" si="26"/>
        <v>279.06666666666666</v>
      </c>
      <c r="AJ229" s="6">
        <f t="shared" si="27"/>
        <v>263.13333333333333</v>
      </c>
      <c r="AK229" s="6">
        <f t="shared" si="21"/>
        <v>437.86666666666667</v>
      </c>
    </row>
    <row r="230" spans="1:37">
      <c r="A230" s="6" t="s">
        <v>30</v>
      </c>
      <c r="B230" s="6">
        <v>2019</v>
      </c>
      <c r="C230" s="8" t="s">
        <v>38</v>
      </c>
      <c r="D230" s="21" t="str">
        <f t="shared" si="22"/>
        <v>2019 May</v>
      </c>
      <c r="E230" s="6">
        <v>137.4</v>
      </c>
      <c r="F230" s="6">
        <v>159.5</v>
      </c>
      <c r="G230" s="6">
        <v>134.5</v>
      </c>
      <c r="H230" s="6">
        <v>142.6</v>
      </c>
      <c r="I230" s="6">
        <v>124</v>
      </c>
      <c r="J230" s="6">
        <v>143.69999999999999</v>
      </c>
      <c r="K230" s="6">
        <v>133.4</v>
      </c>
      <c r="L230" s="6">
        <v>125.1</v>
      </c>
      <c r="M230" s="6">
        <v>109.3</v>
      </c>
      <c r="N230" s="6">
        <v>139.30000000000001</v>
      </c>
      <c r="O230" s="6">
        <v>137.69999999999999</v>
      </c>
      <c r="P230" s="6">
        <v>156.4</v>
      </c>
      <c r="Q230" s="6">
        <v>139.19999999999999</v>
      </c>
      <c r="R230" s="6">
        <v>163.30000000000001</v>
      </c>
      <c r="S230" s="6">
        <v>151.30000000000001</v>
      </c>
      <c r="T230" s="6">
        <v>146.6</v>
      </c>
      <c r="U230" s="6">
        <v>150.69999999999999</v>
      </c>
      <c r="V230" s="6">
        <v>150.1</v>
      </c>
      <c r="W230" s="6">
        <v>146.9</v>
      </c>
      <c r="X230" s="6">
        <v>149.5</v>
      </c>
      <c r="Y230" s="6">
        <v>151.30000000000001</v>
      </c>
      <c r="Z230" s="6">
        <v>130.19999999999999</v>
      </c>
      <c r="AA230" s="6">
        <v>145.9</v>
      </c>
      <c r="AB230" s="6">
        <v>156.69999999999999</v>
      </c>
      <c r="AC230" s="6">
        <v>133.9</v>
      </c>
      <c r="AD230" s="6">
        <v>142.9</v>
      </c>
      <c r="AE230" s="6">
        <v>142.4</v>
      </c>
      <c r="AF230" s="6">
        <f t="shared" si="23"/>
        <v>1782.1000000000001</v>
      </c>
      <c r="AG230" s="6">
        <f t="shared" si="24"/>
        <v>448.59999999999997</v>
      </c>
      <c r="AH230" s="6">
        <f t="shared" si="25"/>
        <v>456.3</v>
      </c>
      <c r="AI230" s="6">
        <f t="shared" si="26"/>
        <v>285.20000000000005</v>
      </c>
      <c r="AJ230" s="6">
        <f t="shared" si="27"/>
        <v>277.10000000000002</v>
      </c>
      <c r="AK230" s="6">
        <f t="shared" si="21"/>
        <v>452.1</v>
      </c>
    </row>
    <row r="231" spans="1:37">
      <c r="A231" s="6" t="s">
        <v>33</v>
      </c>
      <c r="B231" s="6">
        <v>2019</v>
      </c>
      <c r="C231" s="8" t="s">
        <v>38</v>
      </c>
      <c r="D231" s="21" t="str">
        <f t="shared" si="22"/>
        <v>2019 May</v>
      </c>
      <c r="E231" s="6">
        <v>140.4</v>
      </c>
      <c r="F231" s="6">
        <v>156.69999999999999</v>
      </c>
      <c r="G231" s="6">
        <v>138.30000000000001</v>
      </c>
      <c r="H231" s="6">
        <v>142.4</v>
      </c>
      <c r="I231" s="6">
        <v>118.6</v>
      </c>
      <c r="J231" s="6">
        <v>149.69999999999999</v>
      </c>
      <c r="K231" s="6">
        <v>161.6</v>
      </c>
      <c r="L231" s="6">
        <v>124.4</v>
      </c>
      <c r="M231" s="6">
        <v>111.2</v>
      </c>
      <c r="N231" s="6">
        <v>141</v>
      </c>
      <c r="O231" s="6">
        <v>128.9</v>
      </c>
      <c r="P231" s="6">
        <v>154.5</v>
      </c>
      <c r="Q231" s="6">
        <v>143.80000000000001</v>
      </c>
      <c r="R231" s="6">
        <v>166.2</v>
      </c>
      <c r="S231" s="6">
        <v>144</v>
      </c>
      <c r="T231" s="6">
        <v>131.69999999999999</v>
      </c>
      <c r="U231" s="6">
        <v>142.19999999999999</v>
      </c>
      <c r="V231" s="6">
        <v>150.1</v>
      </c>
      <c r="W231" s="6">
        <v>129.4</v>
      </c>
      <c r="X231" s="6">
        <v>137.19999999999999</v>
      </c>
      <c r="Y231" s="6">
        <v>139.80000000000001</v>
      </c>
      <c r="Z231" s="6">
        <v>120.1</v>
      </c>
      <c r="AA231" s="6">
        <v>134</v>
      </c>
      <c r="AB231" s="6">
        <v>148</v>
      </c>
      <c r="AC231" s="6">
        <v>132.6</v>
      </c>
      <c r="AD231" s="6">
        <v>133.30000000000001</v>
      </c>
      <c r="AE231" s="6">
        <v>141.5</v>
      </c>
      <c r="AF231" s="6">
        <f t="shared" si="23"/>
        <v>1811.5000000000002</v>
      </c>
      <c r="AG231" s="6">
        <f t="shared" si="24"/>
        <v>417.9</v>
      </c>
      <c r="AH231" s="6">
        <f t="shared" si="25"/>
        <v>435.29999999999995</v>
      </c>
      <c r="AI231" s="6">
        <f t="shared" si="26"/>
        <v>272.39999999999998</v>
      </c>
      <c r="AJ231" s="6">
        <f t="shared" si="27"/>
        <v>249.5</v>
      </c>
      <c r="AK231" s="6">
        <f t="shared" si="21"/>
        <v>433.5</v>
      </c>
    </row>
    <row r="232" spans="1:37">
      <c r="A232" s="6" t="s">
        <v>34</v>
      </c>
      <c r="B232" s="6">
        <v>2019</v>
      </c>
      <c r="C232" s="8" t="s">
        <v>38</v>
      </c>
      <c r="D232" s="21" t="str">
        <f t="shared" si="22"/>
        <v>2019 May</v>
      </c>
      <c r="E232" s="6">
        <v>138.30000000000001</v>
      </c>
      <c r="F232" s="6">
        <v>158.5</v>
      </c>
      <c r="G232" s="6">
        <v>136</v>
      </c>
      <c r="H232" s="6">
        <v>142.5</v>
      </c>
      <c r="I232" s="6">
        <v>122</v>
      </c>
      <c r="J232" s="6">
        <v>146.5</v>
      </c>
      <c r="K232" s="6">
        <v>143</v>
      </c>
      <c r="L232" s="6">
        <v>124.9</v>
      </c>
      <c r="M232" s="6">
        <v>109.9</v>
      </c>
      <c r="N232" s="6">
        <v>139.9</v>
      </c>
      <c r="O232" s="6">
        <v>134</v>
      </c>
      <c r="P232" s="6">
        <v>155.5</v>
      </c>
      <c r="Q232" s="6">
        <v>140.9</v>
      </c>
      <c r="R232" s="6">
        <v>164.1</v>
      </c>
      <c r="S232" s="6">
        <v>148.4</v>
      </c>
      <c r="T232" s="6">
        <v>140.4</v>
      </c>
      <c r="U232" s="6">
        <v>147.30000000000001</v>
      </c>
      <c r="V232" s="6">
        <v>150.1</v>
      </c>
      <c r="W232" s="6">
        <v>140.30000000000001</v>
      </c>
      <c r="X232" s="6">
        <v>143.69999999999999</v>
      </c>
      <c r="Y232" s="6">
        <v>146.9</v>
      </c>
      <c r="Z232" s="6">
        <v>124.9</v>
      </c>
      <c r="AA232" s="6">
        <v>139.19999999999999</v>
      </c>
      <c r="AB232" s="6">
        <v>151.6</v>
      </c>
      <c r="AC232" s="6">
        <v>133.4</v>
      </c>
      <c r="AD232" s="6">
        <v>138.19999999999999</v>
      </c>
      <c r="AE232" s="6">
        <v>142</v>
      </c>
      <c r="AF232" s="6">
        <f t="shared" si="23"/>
        <v>1791.9000000000003</v>
      </c>
      <c r="AG232" s="6">
        <f t="shared" si="24"/>
        <v>436.1</v>
      </c>
      <c r="AH232" s="6">
        <f t="shared" si="25"/>
        <v>445.4</v>
      </c>
      <c r="AI232" s="6">
        <f t="shared" si="26"/>
        <v>280.3</v>
      </c>
      <c r="AJ232" s="6">
        <f t="shared" si="27"/>
        <v>265.20000000000005</v>
      </c>
      <c r="AK232" s="6">
        <f t="shared" si="21"/>
        <v>441.49999999999994</v>
      </c>
    </row>
    <row r="233" spans="1:37">
      <c r="A233" s="6" t="s">
        <v>30</v>
      </c>
      <c r="B233" s="6">
        <v>2019</v>
      </c>
      <c r="C233" s="8" t="s">
        <v>39</v>
      </c>
      <c r="D233" s="21" t="str">
        <f t="shared" si="22"/>
        <v>2019 June</v>
      </c>
      <c r="E233" s="6">
        <v>137.80000000000001</v>
      </c>
      <c r="F233" s="6">
        <v>163.5</v>
      </c>
      <c r="G233" s="6">
        <v>136.19999999999999</v>
      </c>
      <c r="H233" s="6">
        <v>143.19999999999999</v>
      </c>
      <c r="I233" s="6">
        <v>124.3</v>
      </c>
      <c r="J233" s="6">
        <v>143.30000000000001</v>
      </c>
      <c r="K233" s="6">
        <v>140.6</v>
      </c>
      <c r="L233" s="6">
        <v>128.69999999999999</v>
      </c>
      <c r="M233" s="6">
        <v>110.6</v>
      </c>
      <c r="N233" s="6">
        <v>140.4</v>
      </c>
      <c r="O233" s="6">
        <v>138</v>
      </c>
      <c r="P233" s="6">
        <v>156.6</v>
      </c>
      <c r="Q233" s="6">
        <v>141</v>
      </c>
      <c r="R233" s="6">
        <v>164.2</v>
      </c>
      <c r="S233" s="6">
        <v>151.4</v>
      </c>
      <c r="T233" s="6">
        <v>146.5</v>
      </c>
      <c r="U233" s="6">
        <v>150.69999999999999</v>
      </c>
      <c r="V233" s="6">
        <v>149.4</v>
      </c>
      <c r="W233" s="6">
        <v>147.80000000000001</v>
      </c>
      <c r="X233" s="6">
        <v>149.6</v>
      </c>
      <c r="Y233" s="6">
        <v>151.69999999999999</v>
      </c>
      <c r="Z233" s="6">
        <v>130.19999999999999</v>
      </c>
      <c r="AA233" s="6">
        <v>146.4</v>
      </c>
      <c r="AB233" s="6">
        <v>157.69999999999999</v>
      </c>
      <c r="AC233" s="6">
        <v>134.80000000000001</v>
      </c>
      <c r="AD233" s="6">
        <v>143.30000000000001</v>
      </c>
      <c r="AE233" s="6">
        <v>143.6</v>
      </c>
      <c r="AF233" s="6">
        <f t="shared" si="23"/>
        <v>1804.1999999999998</v>
      </c>
      <c r="AG233" s="6">
        <f t="shared" si="24"/>
        <v>448.59999999999997</v>
      </c>
      <c r="AH233" s="6">
        <f t="shared" si="25"/>
        <v>456.7</v>
      </c>
      <c r="AI233" s="6">
        <f t="shared" si="26"/>
        <v>286.5</v>
      </c>
      <c r="AJ233" s="6">
        <f t="shared" si="27"/>
        <v>278</v>
      </c>
      <c r="AK233" s="6">
        <f t="shared" si="21"/>
        <v>453.90000000000003</v>
      </c>
    </row>
    <row r="234" spans="1:37">
      <c r="A234" s="6" t="s">
        <v>33</v>
      </c>
      <c r="B234" s="6">
        <v>2019</v>
      </c>
      <c r="C234" s="8" t="s">
        <v>39</v>
      </c>
      <c r="D234" s="21" t="str">
        <f t="shared" si="22"/>
        <v>2019 June</v>
      </c>
      <c r="E234" s="6">
        <v>140.69999999999999</v>
      </c>
      <c r="F234" s="6">
        <v>159.6</v>
      </c>
      <c r="G234" s="6">
        <v>140.4</v>
      </c>
      <c r="H234" s="6">
        <v>143.4</v>
      </c>
      <c r="I234" s="6">
        <v>118.6</v>
      </c>
      <c r="J234" s="6">
        <v>150.9</v>
      </c>
      <c r="K234" s="6">
        <v>169.8</v>
      </c>
      <c r="L234" s="6">
        <v>127.4</v>
      </c>
      <c r="M234" s="6">
        <v>111.8</v>
      </c>
      <c r="N234" s="6">
        <v>141</v>
      </c>
      <c r="O234" s="6">
        <v>129</v>
      </c>
      <c r="P234" s="6">
        <v>155.1</v>
      </c>
      <c r="Q234" s="6">
        <v>145.6</v>
      </c>
      <c r="R234" s="6">
        <v>166.7</v>
      </c>
      <c r="S234" s="6">
        <v>144.30000000000001</v>
      </c>
      <c r="T234" s="6">
        <v>131.69999999999999</v>
      </c>
      <c r="U234" s="6">
        <v>142.4</v>
      </c>
      <c r="V234" s="6">
        <v>149.4</v>
      </c>
      <c r="W234" s="6">
        <v>130.5</v>
      </c>
      <c r="X234" s="6">
        <v>137.4</v>
      </c>
      <c r="Y234" s="6">
        <v>140.30000000000001</v>
      </c>
      <c r="Z234" s="6">
        <v>119.6</v>
      </c>
      <c r="AA234" s="6">
        <v>134.30000000000001</v>
      </c>
      <c r="AB234" s="6">
        <v>148.9</v>
      </c>
      <c r="AC234" s="6">
        <v>133.69999999999999</v>
      </c>
      <c r="AD234" s="6">
        <v>133.6</v>
      </c>
      <c r="AE234" s="6">
        <v>142.1</v>
      </c>
      <c r="AF234" s="6">
        <f t="shared" si="23"/>
        <v>1833.2999999999997</v>
      </c>
      <c r="AG234" s="6">
        <f t="shared" si="24"/>
        <v>418.4</v>
      </c>
      <c r="AH234" s="6">
        <f t="shared" si="25"/>
        <v>435.70000000000005</v>
      </c>
      <c r="AI234" s="6">
        <f t="shared" si="26"/>
        <v>274</v>
      </c>
      <c r="AJ234" s="6">
        <f t="shared" si="27"/>
        <v>250.1</v>
      </c>
      <c r="AK234" s="6">
        <f t="shared" si="21"/>
        <v>434.6</v>
      </c>
    </row>
    <row r="235" spans="1:37">
      <c r="A235" s="6" t="s">
        <v>34</v>
      </c>
      <c r="B235" s="6">
        <v>2019</v>
      </c>
      <c r="C235" s="8" t="s">
        <v>39</v>
      </c>
      <c r="D235" s="21" t="str">
        <f t="shared" si="22"/>
        <v>2019 June</v>
      </c>
      <c r="E235" s="6">
        <v>138.69999999999999</v>
      </c>
      <c r="F235" s="6">
        <v>162.1</v>
      </c>
      <c r="G235" s="6">
        <v>137.80000000000001</v>
      </c>
      <c r="H235" s="6">
        <v>143.30000000000001</v>
      </c>
      <c r="I235" s="6">
        <v>122.2</v>
      </c>
      <c r="J235" s="6">
        <v>146.80000000000001</v>
      </c>
      <c r="K235" s="6">
        <v>150.5</v>
      </c>
      <c r="L235" s="6">
        <v>128.30000000000001</v>
      </c>
      <c r="M235" s="6">
        <v>111</v>
      </c>
      <c r="N235" s="6">
        <v>140.6</v>
      </c>
      <c r="O235" s="6">
        <v>134.19999999999999</v>
      </c>
      <c r="P235" s="6">
        <v>155.9</v>
      </c>
      <c r="Q235" s="6">
        <v>142.69999999999999</v>
      </c>
      <c r="R235" s="6">
        <v>164.9</v>
      </c>
      <c r="S235" s="6">
        <v>148.6</v>
      </c>
      <c r="T235" s="6">
        <v>140.4</v>
      </c>
      <c r="U235" s="6">
        <v>147.4</v>
      </c>
      <c r="V235" s="6">
        <v>149.4</v>
      </c>
      <c r="W235" s="6">
        <v>141.19999999999999</v>
      </c>
      <c r="X235" s="6">
        <v>143.80000000000001</v>
      </c>
      <c r="Y235" s="6">
        <v>147.4</v>
      </c>
      <c r="Z235" s="6">
        <v>124.6</v>
      </c>
      <c r="AA235" s="6">
        <v>139.6</v>
      </c>
      <c r="AB235" s="6">
        <v>152.5</v>
      </c>
      <c r="AC235" s="6">
        <v>134.30000000000001</v>
      </c>
      <c r="AD235" s="6">
        <v>138.6</v>
      </c>
      <c r="AE235" s="6">
        <v>142.9</v>
      </c>
      <c r="AF235" s="6">
        <f t="shared" si="23"/>
        <v>1814.1000000000001</v>
      </c>
      <c r="AG235" s="6">
        <f t="shared" si="24"/>
        <v>436.4</v>
      </c>
      <c r="AH235" s="6">
        <f t="shared" si="25"/>
        <v>445.70000000000005</v>
      </c>
      <c r="AI235" s="6">
        <f t="shared" si="26"/>
        <v>281.70000000000005</v>
      </c>
      <c r="AJ235" s="6">
        <f t="shared" si="27"/>
        <v>265.79999999999995</v>
      </c>
      <c r="AK235" s="6">
        <f t="shared" si="21"/>
        <v>443.1</v>
      </c>
    </row>
    <row r="236" spans="1:37">
      <c r="A236" s="6" t="s">
        <v>30</v>
      </c>
      <c r="B236" s="6">
        <v>2019</v>
      </c>
      <c r="C236" s="8" t="s">
        <v>40</v>
      </c>
      <c r="D236" s="21" t="str">
        <f t="shared" si="22"/>
        <v>2019 July</v>
      </c>
      <c r="E236" s="6">
        <v>138.4</v>
      </c>
      <c r="F236" s="6">
        <v>164</v>
      </c>
      <c r="G236" s="6">
        <v>138.4</v>
      </c>
      <c r="H236" s="6">
        <v>143.9</v>
      </c>
      <c r="I236" s="6">
        <v>124.4</v>
      </c>
      <c r="J236" s="6">
        <v>146.4</v>
      </c>
      <c r="K236" s="6">
        <v>150.1</v>
      </c>
      <c r="L236" s="6">
        <v>130.6</v>
      </c>
      <c r="M236" s="6">
        <v>110.8</v>
      </c>
      <c r="N236" s="6">
        <v>141.69999999999999</v>
      </c>
      <c r="O236" s="6">
        <v>138.5</v>
      </c>
      <c r="P236" s="6">
        <v>156.69999999999999</v>
      </c>
      <c r="Q236" s="6">
        <v>143</v>
      </c>
      <c r="R236" s="6">
        <v>164.5</v>
      </c>
      <c r="S236" s="6">
        <v>151.6</v>
      </c>
      <c r="T236" s="6">
        <v>146.6</v>
      </c>
      <c r="U236" s="6">
        <v>150.9</v>
      </c>
      <c r="V236" s="6">
        <v>150.6</v>
      </c>
      <c r="W236" s="6">
        <v>146.80000000000001</v>
      </c>
      <c r="X236" s="6">
        <v>150</v>
      </c>
      <c r="Y236" s="6">
        <v>152.19999999999999</v>
      </c>
      <c r="Z236" s="6">
        <v>131.19999999999999</v>
      </c>
      <c r="AA236" s="6">
        <v>147.5</v>
      </c>
      <c r="AB236" s="6">
        <v>159.1</v>
      </c>
      <c r="AC236" s="6">
        <v>136.1</v>
      </c>
      <c r="AD236" s="6">
        <v>144.19999999999999</v>
      </c>
      <c r="AE236" s="6">
        <v>144.9</v>
      </c>
      <c r="AF236" s="6">
        <f t="shared" si="23"/>
        <v>1826.8999999999999</v>
      </c>
      <c r="AG236" s="6">
        <f t="shared" si="24"/>
        <v>449.1</v>
      </c>
      <c r="AH236" s="6">
        <f t="shared" si="25"/>
        <v>459.70000000000005</v>
      </c>
      <c r="AI236" s="6">
        <f t="shared" si="26"/>
        <v>288.29999999999995</v>
      </c>
      <c r="AJ236" s="6">
        <f t="shared" si="27"/>
        <v>278</v>
      </c>
      <c r="AK236" s="6">
        <f t="shared" si="21"/>
        <v>456.2</v>
      </c>
    </row>
    <row r="237" spans="1:37">
      <c r="A237" s="6" t="s">
        <v>33</v>
      </c>
      <c r="B237" s="6">
        <v>2019</v>
      </c>
      <c r="C237" s="8" t="s">
        <v>40</v>
      </c>
      <c r="D237" s="21" t="str">
        <f t="shared" si="22"/>
        <v>2019 July</v>
      </c>
      <c r="E237" s="6">
        <v>141.4</v>
      </c>
      <c r="F237" s="6">
        <v>160.19999999999999</v>
      </c>
      <c r="G237" s="6">
        <v>142.5</v>
      </c>
      <c r="H237" s="6">
        <v>144.1</v>
      </c>
      <c r="I237" s="6">
        <v>119.3</v>
      </c>
      <c r="J237" s="6">
        <v>154.69999999999999</v>
      </c>
      <c r="K237" s="6">
        <v>180.1</v>
      </c>
      <c r="L237" s="6">
        <v>128.9</v>
      </c>
      <c r="M237" s="6">
        <v>111.8</v>
      </c>
      <c r="N237" s="6">
        <v>141.6</v>
      </c>
      <c r="O237" s="6">
        <v>129.5</v>
      </c>
      <c r="P237" s="6">
        <v>155.6</v>
      </c>
      <c r="Q237" s="6">
        <v>147.69999999999999</v>
      </c>
      <c r="R237" s="6">
        <v>167.2</v>
      </c>
      <c r="S237" s="6">
        <v>144.69999999999999</v>
      </c>
      <c r="T237" s="6">
        <v>131.9</v>
      </c>
      <c r="U237" s="6">
        <v>142.69999999999999</v>
      </c>
      <c r="V237" s="6">
        <v>150.6</v>
      </c>
      <c r="W237" s="6">
        <v>127</v>
      </c>
      <c r="X237" s="6">
        <v>137.69999999999999</v>
      </c>
      <c r="Y237" s="6">
        <v>140.80000000000001</v>
      </c>
      <c r="Z237" s="6">
        <v>120.6</v>
      </c>
      <c r="AA237" s="6">
        <v>135</v>
      </c>
      <c r="AB237" s="6">
        <v>150.4</v>
      </c>
      <c r="AC237" s="6">
        <v>135.1</v>
      </c>
      <c r="AD237" s="6">
        <v>134.5</v>
      </c>
      <c r="AE237" s="6">
        <v>143.30000000000001</v>
      </c>
      <c r="AF237" s="6">
        <f t="shared" si="23"/>
        <v>1857.3999999999999</v>
      </c>
      <c r="AG237" s="6">
        <f t="shared" si="24"/>
        <v>419.3</v>
      </c>
      <c r="AH237" s="6">
        <f t="shared" si="25"/>
        <v>438.69999999999993</v>
      </c>
      <c r="AI237" s="6">
        <f t="shared" si="26"/>
        <v>275.89999999999998</v>
      </c>
      <c r="AJ237" s="6">
        <f t="shared" si="27"/>
        <v>247.6</v>
      </c>
      <c r="AK237" s="6">
        <f t="shared" si="21"/>
        <v>436.7</v>
      </c>
    </row>
    <row r="238" spans="1:37">
      <c r="A238" s="6" t="s">
        <v>34</v>
      </c>
      <c r="B238" s="6">
        <v>2019</v>
      </c>
      <c r="C238" s="8" t="s">
        <v>40</v>
      </c>
      <c r="D238" s="21" t="str">
        <f t="shared" si="22"/>
        <v>2019 July</v>
      </c>
      <c r="E238" s="6">
        <v>139.30000000000001</v>
      </c>
      <c r="F238" s="6">
        <v>162.69999999999999</v>
      </c>
      <c r="G238" s="6">
        <v>140</v>
      </c>
      <c r="H238" s="6">
        <v>144</v>
      </c>
      <c r="I238" s="6">
        <v>122.5</v>
      </c>
      <c r="J238" s="6">
        <v>150.30000000000001</v>
      </c>
      <c r="K238" s="6">
        <v>160.30000000000001</v>
      </c>
      <c r="L238" s="6">
        <v>130</v>
      </c>
      <c r="M238" s="6">
        <v>111.1</v>
      </c>
      <c r="N238" s="6">
        <v>141.69999999999999</v>
      </c>
      <c r="O238" s="6">
        <v>134.69999999999999</v>
      </c>
      <c r="P238" s="6">
        <v>156.19999999999999</v>
      </c>
      <c r="Q238" s="6">
        <v>144.69999999999999</v>
      </c>
      <c r="R238" s="6">
        <v>165.2</v>
      </c>
      <c r="S238" s="6">
        <v>148.9</v>
      </c>
      <c r="T238" s="6">
        <v>140.5</v>
      </c>
      <c r="U238" s="6">
        <v>147.6</v>
      </c>
      <c r="V238" s="6">
        <v>150.6</v>
      </c>
      <c r="W238" s="6">
        <v>139.30000000000001</v>
      </c>
      <c r="X238" s="6">
        <v>144.19999999999999</v>
      </c>
      <c r="Y238" s="6">
        <v>147.9</v>
      </c>
      <c r="Z238" s="6">
        <v>125.6</v>
      </c>
      <c r="AA238" s="6">
        <v>140.5</v>
      </c>
      <c r="AB238" s="6">
        <v>154</v>
      </c>
      <c r="AC238" s="6">
        <v>135.69999999999999</v>
      </c>
      <c r="AD238" s="6">
        <v>139.5</v>
      </c>
      <c r="AE238" s="6">
        <v>144.19999999999999</v>
      </c>
      <c r="AF238" s="6">
        <f t="shared" si="23"/>
        <v>1837.5</v>
      </c>
      <c r="AG238" s="6">
        <f t="shared" si="24"/>
        <v>437</v>
      </c>
      <c r="AH238" s="6">
        <f t="shared" si="25"/>
        <v>448.79999999999995</v>
      </c>
      <c r="AI238" s="6">
        <f t="shared" si="26"/>
        <v>283.60000000000002</v>
      </c>
      <c r="AJ238" s="6">
        <f t="shared" si="27"/>
        <v>264.89999999999998</v>
      </c>
      <c r="AK238" s="6">
        <f t="shared" si="21"/>
        <v>445.2</v>
      </c>
    </row>
    <row r="239" spans="1:37">
      <c r="A239" s="6" t="s">
        <v>30</v>
      </c>
      <c r="B239" s="6">
        <v>2019</v>
      </c>
      <c r="C239" s="8" t="s">
        <v>41</v>
      </c>
      <c r="D239" s="21" t="str">
        <f t="shared" si="22"/>
        <v>2019 August</v>
      </c>
      <c r="E239" s="6">
        <v>139.19999999999999</v>
      </c>
      <c r="F239" s="6">
        <v>161.9</v>
      </c>
      <c r="G239" s="6">
        <v>137.1</v>
      </c>
      <c r="H239" s="6">
        <v>144.6</v>
      </c>
      <c r="I239" s="6">
        <v>124.7</v>
      </c>
      <c r="J239" s="6">
        <v>145.5</v>
      </c>
      <c r="K239" s="6">
        <v>156.19999999999999</v>
      </c>
      <c r="L239" s="6">
        <v>131.5</v>
      </c>
      <c r="M239" s="6">
        <v>111.7</v>
      </c>
      <c r="N239" s="6">
        <v>142.69999999999999</v>
      </c>
      <c r="O239" s="6">
        <v>138.5</v>
      </c>
      <c r="P239" s="6">
        <v>156.9</v>
      </c>
      <c r="Q239" s="6">
        <v>144</v>
      </c>
      <c r="R239" s="6">
        <v>165.1</v>
      </c>
      <c r="S239" s="6">
        <v>151.80000000000001</v>
      </c>
      <c r="T239" s="6">
        <v>146.6</v>
      </c>
      <c r="U239" s="6">
        <v>151.1</v>
      </c>
      <c r="V239" s="6">
        <v>151.6</v>
      </c>
      <c r="W239" s="6">
        <v>146.4</v>
      </c>
      <c r="X239" s="6">
        <v>150.19999999999999</v>
      </c>
      <c r="Y239" s="6">
        <v>152.69999999999999</v>
      </c>
      <c r="Z239" s="6">
        <v>131.4</v>
      </c>
      <c r="AA239" s="6">
        <v>148</v>
      </c>
      <c r="AB239" s="6">
        <v>159.69999999999999</v>
      </c>
      <c r="AC239" s="6">
        <v>138.80000000000001</v>
      </c>
      <c r="AD239" s="6">
        <v>144.9</v>
      </c>
      <c r="AE239" s="6">
        <v>145.69999999999999</v>
      </c>
      <c r="AF239" s="6">
        <f t="shared" si="23"/>
        <v>1834.5000000000002</v>
      </c>
      <c r="AG239" s="6">
        <f t="shared" si="24"/>
        <v>449.5</v>
      </c>
      <c r="AH239" s="6">
        <f t="shared" si="25"/>
        <v>461.49999999999994</v>
      </c>
      <c r="AI239" s="6">
        <f t="shared" si="26"/>
        <v>291.5</v>
      </c>
      <c r="AJ239" s="6">
        <f t="shared" si="27"/>
        <v>277.8</v>
      </c>
      <c r="AK239" s="6">
        <f t="shared" si="21"/>
        <v>458</v>
      </c>
    </row>
    <row r="240" spans="1:37">
      <c r="A240" s="6" t="s">
        <v>33</v>
      </c>
      <c r="B240" s="6">
        <v>2019</v>
      </c>
      <c r="C240" s="8" t="s">
        <v>41</v>
      </c>
      <c r="D240" s="21" t="str">
        <f t="shared" si="22"/>
        <v>2019 August</v>
      </c>
      <c r="E240" s="6">
        <v>142.1</v>
      </c>
      <c r="F240" s="6">
        <v>158.30000000000001</v>
      </c>
      <c r="G240" s="6">
        <v>140.80000000000001</v>
      </c>
      <c r="H240" s="6">
        <v>144.9</v>
      </c>
      <c r="I240" s="6">
        <v>119.9</v>
      </c>
      <c r="J240" s="6">
        <v>153.9</v>
      </c>
      <c r="K240" s="6">
        <v>189.1</v>
      </c>
      <c r="L240" s="6">
        <v>129.80000000000001</v>
      </c>
      <c r="M240" s="6">
        <v>112.7</v>
      </c>
      <c r="N240" s="6">
        <v>142.5</v>
      </c>
      <c r="O240" s="6">
        <v>129.80000000000001</v>
      </c>
      <c r="P240" s="6">
        <v>156.19999999999999</v>
      </c>
      <c r="Q240" s="6">
        <v>149.1</v>
      </c>
      <c r="R240" s="6">
        <v>167.9</v>
      </c>
      <c r="S240" s="6">
        <v>145</v>
      </c>
      <c r="T240" s="6">
        <v>132.19999999999999</v>
      </c>
      <c r="U240" s="6">
        <v>143</v>
      </c>
      <c r="V240" s="6">
        <v>151.6</v>
      </c>
      <c r="W240" s="6">
        <v>125.5</v>
      </c>
      <c r="X240" s="6">
        <v>138.1</v>
      </c>
      <c r="Y240" s="6">
        <v>141.5</v>
      </c>
      <c r="Z240" s="6">
        <v>120.8</v>
      </c>
      <c r="AA240" s="6">
        <v>135.4</v>
      </c>
      <c r="AB240" s="6">
        <v>151.5</v>
      </c>
      <c r="AC240" s="6">
        <v>137.80000000000001</v>
      </c>
      <c r="AD240" s="6">
        <v>135.30000000000001</v>
      </c>
      <c r="AE240" s="6">
        <v>144.19999999999999</v>
      </c>
      <c r="AF240" s="6">
        <f t="shared" si="23"/>
        <v>1869.1</v>
      </c>
      <c r="AG240" s="6">
        <f t="shared" si="24"/>
        <v>420.2</v>
      </c>
      <c r="AH240" s="6">
        <f t="shared" si="25"/>
        <v>441.2</v>
      </c>
      <c r="AI240" s="6">
        <f t="shared" si="26"/>
        <v>279.3</v>
      </c>
      <c r="AJ240" s="6">
        <f t="shared" si="27"/>
        <v>246.3</v>
      </c>
      <c r="AK240" s="6">
        <f t="shared" si="21"/>
        <v>438.6</v>
      </c>
    </row>
    <row r="241" spans="1:37">
      <c r="A241" s="6" t="s">
        <v>34</v>
      </c>
      <c r="B241" s="6">
        <v>2019</v>
      </c>
      <c r="C241" s="8" t="s">
        <v>41</v>
      </c>
      <c r="D241" s="21" t="str">
        <f t="shared" si="22"/>
        <v>2019 August</v>
      </c>
      <c r="E241" s="6">
        <v>140.1</v>
      </c>
      <c r="F241" s="6">
        <v>160.6</v>
      </c>
      <c r="G241" s="6">
        <v>138.5</v>
      </c>
      <c r="H241" s="6">
        <v>144.69999999999999</v>
      </c>
      <c r="I241" s="6">
        <v>122.9</v>
      </c>
      <c r="J241" s="6">
        <v>149.4</v>
      </c>
      <c r="K241" s="6">
        <v>167.4</v>
      </c>
      <c r="L241" s="6">
        <v>130.9</v>
      </c>
      <c r="M241" s="6">
        <v>112</v>
      </c>
      <c r="N241" s="6">
        <v>142.6</v>
      </c>
      <c r="O241" s="6">
        <v>134.9</v>
      </c>
      <c r="P241" s="6">
        <v>156.6</v>
      </c>
      <c r="Q241" s="6">
        <v>145.9</v>
      </c>
      <c r="R241" s="6">
        <v>165.8</v>
      </c>
      <c r="S241" s="6">
        <v>149.1</v>
      </c>
      <c r="T241" s="6">
        <v>140.6</v>
      </c>
      <c r="U241" s="6">
        <v>147.9</v>
      </c>
      <c r="V241" s="6">
        <v>151.6</v>
      </c>
      <c r="W241" s="6">
        <v>138.5</v>
      </c>
      <c r="X241" s="6">
        <v>144.5</v>
      </c>
      <c r="Y241" s="6">
        <v>148.5</v>
      </c>
      <c r="Z241" s="6">
        <v>125.8</v>
      </c>
      <c r="AA241" s="6">
        <v>140.9</v>
      </c>
      <c r="AB241" s="6">
        <v>154.9</v>
      </c>
      <c r="AC241" s="6">
        <v>138.4</v>
      </c>
      <c r="AD241" s="6">
        <v>140.19999999999999</v>
      </c>
      <c r="AE241" s="6">
        <v>145</v>
      </c>
      <c r="AF241" s="6">
        <f t="shared" si="23"/>
        <v>1846.5</v>
      </c>
      <c r="AG241" s="6">
        <f t="shared" si="24"/>
        <v>437.6</v>
      </c>
      <c r="AH241" s="6">
        <f t="shared" si="25"/>
        <v>451</v>
      </c>
      <c r="AI241" s="6">
        <f t="shared" si="26"/>
        <v>286.89999999999998</v>
      </c>
      <c r="AJ241" s="6">
        <f t="shared" si="27"/>
        <v>264.3</v>
      </c>
      <c r="AK241" s="6">
        <f t="shared" si="21"/>
        <v>446.90000000000003</v>
      </c>
    </row>
    <row r="242" spans="1:37">
      <c r="A242" s="6" t="s">
        <v>30</v>
      </c>
      <c r="B242" s="6">
        <v>2019</v>
      </c>
      <c r="C242" s="8" t="s">
        <v>42</v>
      </c>
      <c r="D242" s="21" t="str">
        <f t="shared" si="22"/>
        <v>2019 September</v>
      </c>
      <c r="E242" s="6">
        <v>140.1</v>
      </c>
      <c r="F242" s="6">
        <v>161.9</v>
      </c>
      <c r="G242" s="6">
        <v>138.30000000000001</v>
      </c>
      <c r="H242" s="6">
        <v>145.69999999999999</v>
      </c>
      <c r="I242" s="6">
        <v>125.1</v>
      </c>
      <c r="J242" s="6">
        <v>143.80000000000001</v>
      </c>
      <c r="K242" s="6">
        <v>163.4</v>
      </c>
      <c r="L242" s="6">
        <v>132.19999999999999</v>
      </c>
      <c r="M242" s="6">
        <v>112.8</v>
      </c>
      <c r="N242" s="6">
        <v>144.19999999999999</v>
      </c>
      <c r="O242" s="6">
        <v>138.5</v>
      </c>
      <c r="P242" s="6">
        <v>157.19999999999999</v>
      </c>
      <c r="Q242" s="6">
        <v>145.5</v>
      </c>
      <c r="R242" s="6">
        <v>165.7</v>
      </c>
      <c r="S242" s="6">
        <v>151.69999999999999</v>
      </c>
      <c r="T242" s="6">
        <v>146.6</v>
      </c>
      <c r="U242" s="6">
        <v>151</v>
      </c>
      <c r="V242" s="6">
        <v>152.19999999999999</v>
      </c>
      <c r="W242" s="6">
        <v>146.9</v>
      </c>
      <c r="X242" s="6">
        <v>150.30000000000001</v>
      </c>
      <c r="Y242" s="6">
        <v>153.4</v>
      </c>
      <c r="Z242" s="6">
        <v>131.6</v>
      </c>
      <c r="AA242" s="6">
        <v>148.30000000000001</v>
      </c>
      <c r="AB242" s="6">
        <v>160.19999999999999</v>
      </c>
      <c r="AC242" s="6">
        <v>140.19999999999999</v>
      </c>
      <c r="AD242" s="6">
        <v>145.4</v>
      </c>
      <c r="AE242" s="6">
        <v>146.69999999999999</v>
      </c>
      <c r="AF242" s="6">
        <f t="shared" si="23"/>
        <v>1848.7</v>
      </c>
      <c r="AG242" s="6">
        <f t="shared" si="24"/>
        <v>449.29999999999995</v>
      </c>
      <c r="AH242" s="6">
        <f t="shared" si="25"/>
        <v>462.7</v>
      </c>
      <c r="AI242" s="6">
        <f t="shared" si="26"/>
        <v>293.60000000000002</v>
      </c>
      <c r="AJ242" s="6">
        <f t="shared" si="27"/>
        <v>278.5</v>
      </c>
      <c r="AK242" s="6">
        <f t="shared" si="21"/>
        <v>459.4</v>
      </c>
    </row>
    <row r="243" spans="1:37">
      <c r="A243" s="6" t="s">
        <v>33</v>
      </c>
      <c r="B243" s="6">
        <v>2019</v>
      </c>
      <c r="C243" s="8" t="s">
        <v>42</v>
      </c>
      <c r="D243" s="21" t="str">
        <f t="shared" si="22"/>
        <v>2019 September</v>
      </c>
      <c r="E243" s="6">
        <v>142.69999999999999</v>
      </c>
      <c r="F243" s="6">
        <v>158.69999999999999</v>
      </c>
      <c r="G243" s="6">
        <v>141.6</v>
      </c>
      <c r="H243" s="6">
        <v>144.9</v>
      </c>
      <c r="I243" s="6">
        <v>120.8</v>
      </c>
      <c r="J243" s="6">
        <v>149.80000000000001</v>
      </c>
      <c r="K243" s="6">
        <v>192.4</v>
      </c>
      <c r="L243" s="6">
        <v>130.30000000000001</v>
      </c>
      <c r="M243" s="6">
        <v>114</v>
      </c>
      <c r="N243" s="6">
        <v>143.80000000000001</v>
      </c>
      <c r="O243" s="6">
        <v>130</v>
      </c>
      <c r="P243" s="6">
        <v>156.4</v>
      </c>
      <c r="Q243" s="6">
        <v>149.5</v>
      </c>
      <c r="R243" s="6">
        <v>168.6</v>
      </c>
      <c r="S243" s="6">
        <v>145.30000000000001</v>
      </c>
      <c r="T243" s="6">
        <v>132.19999999999999</v>
      </c>
      <c r="U243" s="6">
        <v>143.30000000000001</v>
      </c>
      <c r="V243" s="6">
        <v>152.19999999999999</v>
      </c>
      <c r="W243" s="6">
        <v>126.6</v>
      </c>
      <c r="X243" s="6">
        <v>138.30000000000001</v>
      </c>
      <c r="Y243" s="6">
        <v>141.9</v>
      </c>
      <c r="Z243" s="6">
        <v>121.2</v>
      </c>
      <c r="AA243" s="6">
        <v>135.9</v>
      </c>
      <c r="AB243" s="6">
        <v>151.6</v>
      </c>
      <c r="AC243" s="6">
        <v>139</v>
      </c>
      <c r="AD243" s="6">
        <v>135.69999999999999</v>
      </c>
      <c r="AE243" s="6">
        <v>144.69999999999999</v>
      </c>
      <c r="AF243" s="6">
        <f t="shared" si="23"/>
        <v>1874.9</v>
      </c>
      <c r="AG243" s="6">
        <f t="shared" si="24"/>
        <v>420.8</v>
      </c>
      <c r="AH243" s="6">
        <f t="shared" si="25"/>
        <v>442.1</v>
      </c>
      <c r="AI243" s="6">
        <f t="shared" si="26"/>
        <v>280.89999999999998</v>
      </c>
      <c r="AJ243" s="6">
        <f t="shared" si="27"/>
        <v>247.8</v>
      </c>
      <c r="AK243" s="6">
        <f t="shared" si="21"/>
        <v>440.2</v>
      </c>
    </row>
    <row r="244" spans="1:37">
      <c r="A244" s="6" t="s">
        <v>34</v>
      </c>
      <c r="B244" s="6">
        <v>2019</v>
      </c>
      <c r="C244" s="8" t="s">
        <v>42</v>
      </c>
      <c r="D244" s="21" t="str">
        <f t="shared" si="22"/>
        <v>2019 September</v>
      </c>
      <c r="E244" s="6">
        <v>140.9</v>
      </c>
      <c r="F244" s="6">
        <v>160.80000000000001</v>
      </c>
      <c r="G244" s="6">
        <v>139.6</v>
      </c>
      <c r="H244" s="6">
        <v>145.4</v>
      </c>
      <c r="I244" s="6">
        <v>123.5</v>
      </c>
      <c r="J244" s="6">
        <v>146.6</v>
      </c>
      <c r="K244" s="6">
        <v>173.2</v>
      </c>
      <c r="L244" s="6">
        <v>131.6</v>
      </c>
      <c r="M244" s="6">
        <v>113.2</v>
      </c>
      <c r="N244" s="6">
        <v>144.1</v>
      </c>
      <c r="O244" s="6">
        <v>135</v>
      </c>
      <c r="P244" s="6">
        <v>156.80000000000001</v>
      </c>
      <c r="Q244" s="6">
        <v>147</v>
      </c>
      <c r="R244" s="6">
        <v>166.5</v>
      </c>
      <c r="S244" s="6">
        <v>149.19999999999999</v>
      </c>
      <c r="T244" s="6">
        <v>140.6</v>
      </c>
      <c r="U244" s="6">
        <v>147.9</v>
      </c>
      <c r="V244" s="6">
        <v>152.19999999999999</v>
      </c>
      <c r="W244" s="6">
        <v>139.19999999999999</v>
      </c>
      <c r="X244" s="6">
        <v>144.6</v>
      </c>
      <c r="Y244" s="6">
        <v>149</v>
      </c>
      <c r="Z244" s="6">
        <v>126.1</v>
      </c>
      <c r="AA244" s="6">
        <v>141.30000000000001</v>
      </c>
      <c r="AB244" s="6">
        <v>155.19999999999999</v>
      </c>
      <c r="AC244" s="6">
        <v>139.69999999999999</v>
      </c>
      <c r="AD244" s="6">
        <v>140.69999999999999</v>
      </c>
      <c r="AE244" s="6">
        <v>145.80000000000001</v>
      </c>
      <c r="AF244" s="6">
        <f t="shared" si="23"/>
        <v>1857.6999999999998</v>
      </c>
      <c r="AG244" s="6">
        <f t="shared" si="24"/>
        <v>437.69999999999993</v>
      </c>
      <c r="AH244" s="6">
        <f t="shared" si="25"/>
        <v>451.99999999999994</v>
      </c>
      <c r="AI244" s="6">
        <f t="shared" si="26"/>
        <v>288.7</v>
      </c>
      <c r="AJ244" s="6">
        <f t="shared" si="27"/>
        <v>265.29999999999995</v>
      </c>
      <c r="AK244" s="6">
        <f t="shared" si="21"/>
        <v>448.5</v>
      </c>
    </row>
    <row r="245" spans="1:37">
      <c r="A245" s="6" t="s">
        <v>30</v>
      </c>
      <c r="B245" s="6">
        <v>2019</v>
      </c>
      <c r="C245" s="8" t="s">
        <v>43</v>
      </c>
      <c r="D245" s="21" t="str">
        <f t="shared" si="22"/>
        <v>2019 October</v>
      </c>
      <c r="E245" s="6">
        <v>141</v>
      </c>
      <c r="F245" s="6">
        <v>161.6</v>
      </c>
      <c r="G245" s="6">
        <v>141.19999999999999</v>
      </c>
      <c r="H245" s="6">
        <v>146.5</v>
      </c>
      <c r="I245" s="6">
        <v>125.6</v>
      </c>
      <c r="J245" s="6">
        <v>145.69999999999999</v>
      </c>
      <c r="K245" s="6">
        <v>178.8</v>
      </c>
      <c r="L245" s="6">
        <v>133.1</v>
      </c>
      <c r="M245" s="6">
        <v>113.6</v>
      </c>
      <c r="N245" s="6">
        <v>145.5</v>
      </c>
      <c r="O245" s="6">
        <v>138.6</v>
      </c>
      <c r="P245" s="6">
        <v>157.4</v>
      </c>
      <c r="Q245" s="6">
        <v>148.30000000000001</v>
      </c>
      <c r="R245" s="6">
        <v>166.3</v>
      </c>
      <c r="S245" s="6">
        <v>151.69999999999999</v>
      </c>
      <c r="T245" s="6">
        <v>146.69999999999999</v>
      </c>
      <c r="U245" s="6">
        <v>151</v>
      </c>
      <c r="V245" s="6">
        <v>153</v>
      </c>
      <c r="W245" s="6">
        <v>147.69999999999999</v>
      </c>
      <c r="X245" s="6">
        <v>150.6</v>
      </c>
      <c r="Y245" s="6">
        <v>153.69999999999999</v>
      </c>
      <c r="Z245" s="6">
        <v>131.69999999999999</v>
      </c>
      <c r="AA245" s="6">
        <v>148.69999999999999</v>
      </c>
      <c r="AB245" s="6">
        <v>160.69999999999999</v>
      </c>
      <c r="AC245" s="6">
        <v>140.30000000000001</v>
      </c>
      <c r="AD245" s="6">
        <v>145.69999999999999</v>
      </c>
      <c r="AE245" s="6">
        <v>148.30000000000001</v>
      </c>
      <c r="AF245" s="6">
        <f t="shared" si="23"/>
        <v>1876.8999999999996</v>
      </c>
      <c r="AG245" s="6">
        <f t="shared" si="24"/>
        <v>449.4</v>
      </c>
      <c r="AH245" s="6">
        <f t="shared" si="25"/>
        <v>464.3</v>
      </c>
      <c r="AI245" s="6">
        <f t="shared" si="26"/>
        <v>294</v>
      </c>
      <c r="AJ245" s="6">
        <f t="shared" si="27"/>
        <v>279.39999999999998</v>
      </c>
      <c r="AK245" s="6">
        <f t="shared" si="21"/>
        <v>460.7</v>
      </c>
    </row>
    <row r="246" spans="1:37">
      <c r="A246" s="6" t="s">
        <v>33</v>
      </c>
      <c r="B246" s="6">
        <v>2019</v>
      </c>
      <c r="C246" s="8" t="s">
        <v>43</v>
      </c>
      <c r="D246" s="21" t="str">
        <f t="shared" si="22"/>
        <v>2019 October</v>
      </c>
      <c r="E246" s="6">
        <v>143.5</v>
      </c>
      <c r="F246" s="6">
        <v>159.80000000000001</v>
      </c>
      <c r="G246" s="6">
        <v>144.69999999999999</v>
      </c>
      <c r="H246" s="6">
        <v>145.6</v>
      </c>
      <c r="I246" s="6">
        <v>121.1</v>
      </c>
      <c r="J246" s="6">
        <v>150.6</v>
      </c>
      <c r="K246" s="6">
        <v>207.2</v>
      </c>
      <c r="L246" s="6">
        <v>131.19999999999999</v>
      </c>
      <c r="M246" s="6">
        <v>114.8</v>
      </c>
      <c r="N246" s="6">
        <v>145.19999999999999</v>
      </c>
      <c r="O246" s="6">
        <v>130.19999999999999</v>
      </c>
      <c r="P246" s="6">
        <v>156.80000000000001</v>
      </c>
      <c r="Q246" s="6">
        <v>151.9</v>
      </c>
      <c r="R246" s="6">
        <v>169.3</v>
      </c>
      <c r="S246" s="6">
        <v>145.9</v>
      </c>
      <c r="T246" s="6">
        <v>132.4</v>
      </c>
      <c r="U246" s="6">
        <v>143.9</v>
      </c>
      <c r="V246" s="6">
        <v>153</v>
      </c>
      <c r="W246" s="6">
        <v>128.9</v>
      </c>
      <c r="X246" s="6">
        <v>138.69999999999999</v>
      </c>
      <c r="Y246" s="6">
        <v>142.4</v>
      </c>
      <c r="Z246" s="6">
        <v>121.5</v>
      </c>
      <c r="AA246" s="6">
        <v>136.19999999999999</v>
      </c>
      <c r="AB246" s="6">
        <v>151.69999999999999</v>
      </c>
      <c r="AC246" s="6">
        <v>139.5</v>
      </c>
      <c r="AD246" s="6">
        <v>136</v>
      </c>
      <c r="AE246" s="6">
        <v>146</v>
      </c>
      <c r="AF246" s="6">
        <f t="shared" si="23"/>
        <v>1902.6000000000001</v>
      </c>
      <c r="AG246" s="6">
        <f t="shared" si="24"/>
        <v>422.20000000000005</v>
      </c>
      <c r="AH246" s="6">
        <f t="shared" si="25"/>
        <v>443.4</v>
      </c>
      <c r="AI246" s="6">
        <f t="shared" si="26"/>
        <v>281.89999999999998</v>
      </c>
      <c r="AJ246" s="6">
        <f t="shared" si="27"/>
        <v>250.4</v>
      </c>
      <c r="AK246" s="6">
        <f t="shared" si="21"/>
        <v>441.5</v>
      </c>
    </row>
    <row r="247" spans="1:37">
      <c r="A247" s="6" t="s">
        <v>34</v>
      </c>
      <c r="B247" s="6">
        <v>2019</v>
      </c>
      <c r="C247" s="8" t="s">
        <v>43</v>
      </c>
      <c r="D247" s="21" t="str">
        <f t="shared" si="22"/>
        <v>2019 October</v>
      </c>
      <c r="E247" s="6">
        <v>141.80000000000001</v>
      </c>
      <c r="F247" s="6">
        <v>161</v>
      </c>
      <c r="G247" s="6">
        <v>142.6</v>
      </c>
      <c r="H247" s="6">
        <v>146.19999999999999</v>
      </c>
      <c r="I247" s="6">
        <v>123.9</v>
      </c>
      <c r="J247" s="6">
        <v>148</v>
      </c>
      <c r="K247" s="6">
        <v>188.4</v>
      </c>
      <c r="L247" s="6">
        <v>132.5</v>
      </c>
      <c r="M247" s="6">
        <v>114</v>
      </c>
      <c r="N247" s="6">
        <v>145.4</v>
      </c>
      <c r="O247" s="6">
        <v>135.1</v>
      </c>
      <c r="P247" s="6">
        <v>157.1</v>
      </c>
      <c r="Q247" s="6">
        <v>149.6</v>
      </c>
      <c r="R247" s="6">
        <v>167.1</v>
      </c>
      <c r="S247" s="6">
        <v>149.4</v>
      </c>
      <c r="T247" s="6">
        <v>140.80000000000001</v>
      </c>
      <c r="U247" s="6">
        <v>148.19999999999999</v>
      </c>
      <c r="V247" s="6">
        <v>153</v>
      </c>
      <c r="W247" s="6">
        <v>140.6</v>
      </c>
      <c r="X247" s="6">
        <v>145</v>
      </c>
      <c r="Y247" s="6">
        <v>149.4</v>
      </c>
      <c r="Z247" s="6">
        <v>126.3</v>
      </c>
      <c r="AA247" s="6">
        <v>141.69999999999999</v>
      </c>
      <c r="AB247" s="6">
        <v>155.4</v>
      </c>
      <c r="AC247" s="6">
        <v>140</v>
      </c>
      <c r="AD247" s="6">
        <v>141</v>
      </c>
      <c r="AE247" s="6">
        <v>147.19999999999999</v>
      </c>
      <c r="AF247" s="6">
        <f t="shared" si="23"/>
        <v>1885.5999999999997</v>
      </c>
      <c r="AG247" s="6">
        <f t="shared" si="24"/>
        <v>438.40000000000003</v>
      </c>
      <c r="AH247" s="6">
        <f t="shared" si="25"/>
        <v>453.4</v>
      </c>
      <c r="AI247" s="6">
        <f t="shared" si="26"/>
        <v>289.39999999999998</v>
      </c>
      <c r="AJ247" s="6">
        <f t="shared" si="27"/>
        <v>266.89999999999998</v>
      </c>
      <c r="AK247" s="6">
        <f t="shared" si="21"/>
        <v>449.79999999999995</v>
      </c>
    </row>
    <row r="248" spans="1:37">
      <c r="A248" s="6" t="s">
        <v>30</v>
      </c>
      <c r="B248" s="6">
        <v>2019</v>
      </c>
      <c r="C248" s="8" t="s">
        <v>45</v>
      </c>
      <c r="D248" s="21" t="str">
        <f t="shared" si="22"/>
        <v>2019 November</v>
      </c>
      <c r="E248" s="6">
        <v>141.80000000000001</v>
      </c>
      <c r="F248" s="6">
        <v>163.69999999999999</v>
      </c>
      <c r="G248" s="6">
        <v>143.80000000000001</v>
      </c>
      <c r="H248" s="6">
        <v>147.1</v>
      </c>
      <c r="I248" s="6">
        <v>126</v>
      </c>
      <c r="J248" s="6">
        <v>146.19999999999999</v>
      </c>
      <c r="K248" s="6">
        <v>191.4</v>
      </c>
      <c r="L248" s="6">
        <v>136.19999999999999</v>
      </c>
      <c r="M248" s="6">
        <v>113.8</v>
      </c>
      <c r="N248" s="6">
        <v>147.30000000000001</v>
      </c>
      <c r="O248" s="6">
        <v>138.69999999999999</v>
      </c>
      <c r="P248" s="6">
        <v>157.69999999999999</v>
      </c>
      <c r="Q248" s="6">
        <v>150.9</v>
      </c>
      <c r="R248" s="6">
        <v>167.2</v>
      </c>
      <c r="S248" s="6">
        <v>152.30000000000001</v>
      </c>
      <c r="T248" s="6">
        <v>147</v>
      </c>
      <c r="U248" s="6">
        <v>151.5</v>
      </c>
      <c r="V248" s="6">
        <v>153.5</v>
      </c>
      <c r="W248" s="6">
        <v>148.4</v>
      </c>
      <c r="X248" s="6">
        <v>150.9</v>
      </c>
      <c r="Y248" s="6">
        <v>154.30000000000001</v>
      </c>
      <c r="Z248" s="6">
        <v>132.1</v>
      </c>
      <c r="AA248" s="6">
        <v>149.1</v>
      </c>
      <c r="AB248" s="6">
        <v>160.80000000000001</v>
      </c>
      <c r="AC248" s="6">
        <v>140.6</v>
      </c>
      <c r="AD248" s="6">
        <v>146.1</v>
      </c>
      <c r="AE248" s="6">
        <v>149.9</v>
      </c>
      <c r="AF248" s="6">
        <f t="shared" si="23"/>
        <v>1904.6000000000001</v>
      </c>
      <c r="AG248" s="6">
        <f t="shared" si="24"/>
        <v>450.8</v>
      </c>
      <c r="AH248" s="6">
        <f t="shared" si="25"/>
        <v>465.2</v>
      </c>
      <c r="AI248" s="6">
        <f t="shared" si="26"/>
        <v>294.89999999999998</v>
      </c>
      <c r="AJ248" s="6">
        <f t="shared" si="27"/>
        <v>280.5</v>
      </c>
      <c r="AK248" s="6">
        <f t="shared" si="21"/>
        <v>462.4</v>
      </c>
    </row>
    <row r="249" spans="1:37">
      <c r="A249" s="6" t="s">
        <v>33</v>
      </c>
      <c r="B249" s="6">
        <v>2019</v>
      </c>
      <c r="C249" s="8" t="s">
        <v>45</v>
      </c>
      <c r="D249" s="21" t="str">
        <f t="shared" si="22"/>
        <v>2019 November</v>
      </c>
      <c r="E249" s="6">
        <v>144.1</v>
      </c>
      <c r="F249" s="6">
        <v>162.4</v>
      </c>
      <c r="G249" s="6">
        <v>148.4</v>
      </c>
      <c r="H249" s="6">
        <v>145.9</v>
      </c>
      <c r="I249" s="6">
        <v>121.5</v>
      </c>
      <c r="J249" s="6">
        <v>148.80000000000001</v>
      </c>
      <c r="K249" s="6">
        <v>215.7</v>
      </c>
      <c r="L249" s="6">
        <v>134.6</v>
      </c>
      <c r="M249" s="6">
        <v>115</v>
      </c>
      <c r="N249" s="6">
        <v>146.30000000000001</v>
      </c>
      <c r="O249" s="6">
        <v>130.5</v>
      </c>
      <c r="P249" s="6">
        <v>157.19999999999999</v>
      </c>
      <c r="Q249" s="6">
        <v>153.6</v>
      </c>
      <c r="R249" s="6">
        <v>169.9</v>
      </c>
      <c r="S249" s="6">
        <v>146.30000000000001</v>
      </c>
      <c r="T249" s="6">
        <v>132.6</v>
      </c>
      <c r="U249" s="6">
        <v>144.19999999999999</v>
      </c>
      <c r="V249" s="6">
        <v>153.5</v>
      </c>
      <c r="W249" s="6">
        <v>132.19999999999999</v>
      </c>
      <c r="X249" s="6">
        <v>139.1</v>
      </c>
      <c r="Y249" s="6">
        <v>142.80000000000001</v>
      </c>
      <c r="Z249" s="6">
        <v>121.7</v>
      </c>
      <c r="AA249" s="6">
        <v>136.69999999999999</v>
      </c>
      <c r="AB249" s="6">
        <v>151.80000000000001</v>
      </c>
      <c r="AC249" s="6">
        <v>139.80000000000001</v>
      </c>
      <c r="AD249" s="6">
        <v>136.30000000000001</v>
      </c>
      <c r="AE249" s="6">
        <v>147</v>
      </c>
      <c r="AF249" s="6">
        <f t="shared" si="23"/>
        <v>1923.9999999999998</v>
      </c>
      <c r="AG249" s="6">
        <f t="shared" si="24"/>
        <v>423.09999999999997</v>
      </c>
      <c r="AH249" s="6">
        <f t="shared" si="25"/>
        <v>444.40000000000003</v>
      </c>
      <c r="AI249" s="6">
        <f t="shared" si="26"/>
        <v>282.60000000000002</v>
      </c>
      <c r="AJ249" s="6">
        <f t="shared" si="27"/>
        <v>253.89999999999998</v>
      </c>
      <c r="AK249" s="6">
        <f t="shared" si="21"/>
        <v>442.90000000000003</v>
      </c>
    </row>
    <row r="250" spans="1:37">
      <c r="A250" s="6" t="s">
        <v>34</v>
      </c>
      <c r="B250" s="6">
        <v>2019</v>
      </c>
      <c r="C250" s="8" t="s">
        <v>45</v>
      </c>
      <c r="D250" s="21" t="str">
        <f t="shared" si="22"/>
        <v>2019 November</v>
      </c>
      <c r="E250" s="6">
        <v>142.5</v>
      </c>
      <c r="F250" s="6">
        <v>163.19999999999999</v>
      </c>
      <c r="G250" s="6">
        <v>145.6</v>
      </c>
      <c r="H250" s="6">
        <v>146.69999999999999</v>
      </c>
      <c r="I250" s="6">
        <v>124.3</v>
      </c>
      <c r="J250" s="6">
        <v>147.4</v>
      </c>
      <c r="K250" s="6">
        <v>199.6</v>
      </c>
      <c r="L250" s="6">
        <v>135.69999999999999</v>
      </c>
      <c r="M250" s="6">
        <v>114.2</v>
      </c>
      <c r="N250" s="6">
        <v>147</v>
      </c>
      <c r="O250" s="6">
        <v>135.30000000000001</v>
      </c>
      <c r="P250" s="6">
        <v>157.5</v>
      </c>
      <c r="Q250" s="6">
        <v>151.9</v>
      </c>
      <c r="R250" s="6">
        <v>167.9</v>
      </c>
      <c r="S250" s="6">
        <v>149.9</v>
      </c>
      <c r="T250" s="6">
        <v>141</v>
      </c>
      <c r="U250" s="6">
        <v>148.6</v>
      </c>
      <c r="V250" s="6">
        <v>153.5</v>
      </c>
      <c r="W250" s="6">
        <v>142.30000000000001</v>
      </c>
      <c r="X250" s="6">
        <v>145.30000000000001</v>
      </c>
      <c r="Y250" s="6">
        <v>149.9</v>
      </c>
      <c r="Z250" s="6">
        <v>126.6</v>
      </c>
      <c r="AA250" s="6">
        <v>142.1</v>
      </c>
      <c r="AB250" s="6">
        <v>155.5</v>
      </c>
      <c r="AC250" s="6">
        <v>140.30000000000001</v>
      </c>
      <c r="AD250" s="6">
        <v>141.30000000000001</v>
      </c>
      <c r="AE250" s="6">
        <v>148.6</v>
      </c>
      <c r="AF250" s="6">
        <f t="shared" si="23"/>
        <v>1910.9</v>
      </c>
      <c r="AG250" s="6">
        <f t="shared" si="24"/>
        <v>439.5</v>
      </c>
      <c r="AH250" s="6">
        <f t="shared" si="25"/>
        <v>454.3</v>
      </c>
      <c r="AI250" s="6">
        <f t="shared" si="26"/>
        <v>290.20000000000005</v>
      </c>
      <c r="AJ250" s="6">
        <f t="shared" si="27"/>
        <v>268.89999999999998</v>
      </c>
      <c r="AK250" s="6">
        <f t="shared" si="21"/>
        <v>451.3</v>
      </c>
    </row>
    <row r="251" spans="1:37">
      <c r="A251" s="6" t="s">
        <v>30</v>
      </c>
      <c r="B251" s="6">
        <v>2019</v>
      </c>
      <c r="C251" s="8" t="s">
        <v>46</v>
      </c>
      <c r="D251" s="21" t="str">
        <f t="shared" si="22"/>
        <v>2019 December</v>
      </c>
      <c r="E251" s="6">
        <v>142.80000000000001</v>
      </c>
      <c r="F251" s="6">
        <v>165.3</v>
      </c>
      <c r="G251" s="6">
        <v>149.5</v>
      </c>
      <c r="H251" s="6">
        <v>148.69999999999999</v>
      </c>
      <c r="I251" s="6">
        <v>127.5</v>
      </c>
      <c r="J251" s="6">
        <v>144.30000000000001</v>
      </c>
      <c r="K251" s="6">
        <v>209.5</v>
      </c>
      <c r="L251" s="6">
        <v>138.80000000000001</v>
      </c>
      <c r="M251" s="6">
        <v>113.6</v>
      </c>
      <c r="N251" s="6">
        <v>149.1</v>
      </c>
      <c r="O251" s="6">
        <v>139.30000000000001</v>
      </c>
      <c r="P251" s="6">
        <v>158.30000000000001</v>
      </c>
      <c r="Q251" s="6">
        <v>154.30000000000001</v>
      </c>
      <c r="R251" s="6">
        <v>167.8</v>
      </c>
      <c r="S251" s="6">
        <v>152.6</v>
      </c>
      <c r="T251" s="6">
        <v>147.30000000000001</v>
      </c>
      <c r="U251" s="6">
        <v>151.9</v>
      </c>
      <c r="V251" s="6">
        <v>152.80000000000001</v>
      </c>
      <c r="W251" s="6">
        <v>149.9</v>
      </c>
      <c r="X251" s="6">
        <v>151.19999999999999</v>
      </c>
      <c r="Y251" s="6">
        <v>154.80000000000001</v>
      </c>
      <c r="Z251" s="6">
        <v>135</v>
      </c>
      <c r="AA251" s="6">
        <v>149.5</v>
      </c>
      <c r="AB251" s="6">
        <v>161.1</v>
      </c>
      <c r="AC251" s="6">
        <v>140.6</v>
      </c>
      <c r="AD251" s="6">
        <v>147.1</v>
      </c>
      <c r="AE251" s="6">
        <v>152.30000000000001</v>
      </c>
      <c r="AF251" s="6">
        <f t="shared" si="23"/>
        <v>1940.9999999999995</v>
      </c>
      <c r="AG251" s="6">
        <f t="shared" si="24"/>
        <v>451.79999999999995</v>
      </c>
      <c r="AH251" s="6">
        <f t="shared" si="25"/>
        <v>465.1</v>
      </c>
      <c r="AI251" s="6">
        <f t="shared" si="26"/>
        <v>295.39999999999998</v>
      </c>
      <c r="AJ251" s="6">
        <f t="shared" si="27"/>
        <v>284.89999999999998</v>
      </c>
      <c r="AK251" s="6">
        <f t="shared" si="21"/>
        <v>464.4</v>
      </c>
    </row>
    <row r="252" spans="1:37">
      <c r="A252" s="6" t="s">
        <v>33</v>
      </c>
      <c r="B252" s="6">
        <v>2019</v>
      </c>
      <c r="C252" s="8" t="s">
        <v>46</v>
      </c>
      <c r="D252" s="21" t="str">
        <f t="shared" si="22"/>
        <v>2019 December</v>
      </c>
      <c r="E252" s="6">
        <v>144.9</v>
      </c>
      <c r="F252" s="6">
        <v>164.5</v>
      </c>
      <c r="G252" s="6">
        <v>153.69999999999999</v>
      </c>
      <c r="H252" s="6">
        <v>147.5</v>
      </c>
      <c r="I252" s="6">
        <v>122.7</v>
      </c>
      <c r="J252" s="6">
        <v>147.19999999999999</v>
      </c>
      <c r="K252" s="6">
        <v>231.5</v>
      </c>
      <c r="L252" s="6">
        <v>137.19999999999999</v>
      </c>
      <c r="M252" s="6">
        <v>114.7</v>
      </c>
      <c r="N252" s="6">
        <v>148</v>
      </c>
      <c r="O252" s="6">
        <v>130.80000000000001</v>
      </c>
      <c r="P252" s="6">
        <v>157.69999999999999</v>
      </c>
      <c r="Q252" s="6">
        <v>156.30000000000001</v>
      </c>
      <c r="R252" s="6">
        <v>170.4</v>
      </c>
      <c r="S252" s="6">
        <v>146.80000000000001</v>
      </c>
      <c r="T252" s="6">
        <v>132.80000000000001</v>
      </c>
      <c r="U252" s="6">
        <v>144.6</v>
      </c>
      <c r="V252" s="6">
        <v>152.80000000000001</v>
      </c>
      <c r="W252" s="6">
        <v>133.6</v>
      </c>
      <c r="X252" s="6">
        <v>139.80000000000001</v>
      </c>
      <c r="Y252" s="6">
        <v>143.19999999999999</v>
      </c>
      <c r="Z252" s="6">
        <v>125.2</v>
      </c>
      <c r="AA252" s="6">
        <v>136.80000000000001</v>
      </c>
      <c r="AB252" s="6">
        <v>151.9</v>
      </c>
      <c r="AC252" s="6">
        <v>140.19999999999999</v>
      </c>
      <c r="AD252" s="6">
        <v>137.69999999999999</v>
      </c>
      <c r="AE252" s="6">
        <v>148.30000000000001</v>
      </c>
      <c r="AF252" s="6">
        <f t="shared" si="23"/>
        <v>1956.7</v>
      </c>
      <c r="AG252" s="6">
        <f t="shared" si="24"/>
        <v>424.20000000000005</v>
      </c>
      <c r="AH252" s="6">
        <f t="shared" si="25"/>
        <v>444.5</v>
      </c>
      <c r="AI252" s="6">
        <f t="shared" si="26"/>
        <v>283.39999999999998</v>
      </c>
      <c r="AJ252" s="6">
        <f t="shared" si="27"/>
        <v>258.8</v>
      </c>
      <c r="AK252" s="6">
        <f t="shared" si="21"/>
        <v>444.90000000000003</v>
      </c>
    </row>
    <row r="253" spans="1:37">
      <c r="A253" s="6" t="s">
        <v>34</v>
      </c>
      <c r="B253" s="6">
        <v>2019</v>
      </c>
      <c r="C253" s="8" t="s">
        <v>46</v>
      </c>
      <c r="D253" s="21" t="str">
        <f t="shared" si="22"/>
        <v>2019 December</v>
      </c>
      <c r="E253" s="6">
        <v>143.5</v>
      </c>
      <c r="F253" s="6">
        <v>165</v>
      </c>
      <c r="G253" s="6">
        <v>151.1</v>
      </c>
      <c r="H253" s="6">
        <v>148.30000000000001</v>
      </c>
      <c r="I253" s="6">
        <v>125.7</v>
      </c>
      <c r="J253" s="6">
        <v>145.69999999999999</v>
      </c>
      <c r="K253" s="6">
        <v>217</v>
      </c>
      <c r="L253" s="6">
        <v>138.30000000000001</v>
      </c>
      <c r="M253" s="6">
        <v>114</v>
      </c>
      <c r="N253" s="6">
        <v>148.69999999999999</v>
      </c>
      <c r="O253" s="6">
        <v>135.80000000000001</v>
      </c>
      <c r="P253" s="6">
        <v>158</v>
      </c>
      <c r="Q253" s="6">
        <v>155</v>
      </c>
      <c r="R253" s="6">
        <v>168.5</v>
      </c>
      <c r="S253" s="6">
        <v>150.30000000000001</v>
      </c>
      <c r="T253" s="6">
        <v>141.30000000000001</v>
      </c>
      <c r="U253" s="6">
        <v>149</v>
      </c>
      <c r="V253" s="6">
        <v>152.80000000000001</v>
      </c>
      <c r="W253" s="6">
        <v>143.69999999999999</v>
      </c>
      <c r="X253" s="6">
        <v>145.80000000000001</v>
      </c>
      <c r="Y253" s="6">
        <v>150.4</v>
      </c>
      <c r="Z253" s="6">
        <v>129.80000000000001</v>
      </c>
      <c r="AA253" s="6">
        <v>142.30000000000001</v>
      </c>
      <c r="AB253" s="6">
        <v>155.69999999999999</v>
      </c>
      <c r="AC253" s="6">
        <v>140.4</v>
      </c>
      <c r="AD253" s="6">
        <v>142.5</v>
      </c>
      <c r="AE253" s="6">
        <v>150.4</v>
      </c>
      <c r="AF253" s="6">
        <f t="shared" si="23"/>
        <v>1946.1000000000001</v>
      </c>
      <c r="AG253" s="6">
        <f t="shared" si="24"/>
        <v>440.6</v>
      </c>
      <c r="AH253" s="6">
        <f t="shared" si="25"/>
        <v>454.3</v>
      </c>
      <c r="AI253" s="6">
        <f t="shared" si="26"/>
        <v>290.8</v>
      </c>
      <c r="AJ253" s="6">
        <f t="shared" si="27"/>
        <v>273.5</v>
      </c>
      <c r="AK253" s="6">
        <f t="shared" si="21"/>
        <v>453.3</v>
      </c>
    </row>
    <row r="254" spans="1:37">
      <c r="A254" s="6" t="s">
        <v>30</v>
      </c>
      <c r="B254" s="6">
        <v>2020</v>
      </c>
      <c r="C254" s="8" t="s">
        <v>31</v>
      </c>
      <c r="D254" s="21" t="str">
        <f t="shared" si="22"/>
        <v>2020 January</v>
      </c>
      <c r="E254" s="6">
        <v>143.69999999999999</v>
      </c>
      <c r="F254" s="6">
        <v>167.3</v>
      </c>
      <c r="G254" s="6">
        <v>153.5</v>
      </c>
      <c r="H254" s="6">
        <v>150.5</v>
      </c>
      <c r="I254" s="6">
        <v>132</v>
      </c>
      <c r="J254" s="6">
        <v>142.19999999999999</v>
      </c>
      <c r="K254" s="6">
        <v>191.5</v>
      </c>
      <c r="L254" s="6">
        <v>141.1</v>
      </c>
      <c r="M254" s="6">
        <v>113.8</v>
      </c>
      <c r="N254" s="6">
        <v>151.6</v>
      </c>
      <c r="O254" s="6">
        <v>139.69999999999999</v>
      </c>
      <c r="P254" s="6">
        <v>158.69999999999999</v>
      </c>
      <c r="Q254" s="6">
        <v>153</v>
      </c>
      <c r="R254" s="6">
        <v>168.6</v>
      </c>
      <c r="S254" s="6">
        <v>152.80000000000001</v>
      </c>
      <c r="T254" s="6">
        <v>147.4</v>
      </c>
      <c r="U254" s="6">
        <v>152.1</v>
      </c>
      <c r="V254" s="6">
        <v>153.9</v>
      </c>
      <c r="W254" s="6">
        <v>150.4</v>
      </c>
      <c r="X254" s="6">
        <v>151.69999999999999</v>
      </c>
      <c r="Y254" s="6">
        <v>155.69999999999999</v>
      </c>
      <c r="Z254" s="6">
        <v>136.30000000000001</v>
      </c>
      <c r="AA254" s="6">
        <v>150.1</v>
      </c>
      <c r="AB254" s="6">
        <v>161.69999999999999</v>
      </c>
      <c r="AC254" s="6">
        <v>142.5</v>
      </c>
      <c r="AD254" s="6">
        <v>148.1</v>
      </c>
      <c r="AE254" s="6">
        <v>151.9</v>
      </c>
      <c r="AF254" s="6">
        <f t="shared" si="23"/>
        <v>1938.6</v>
      </c>
      <c r="AG254" s="6">
        <f t="shared" si="24"/>
        <v>452.30000000000007</v>
      </c>
      <c r="AH254" s="6">
        <f t="shared" si="25"/>
        <v>467.3</v>
      </c>
      <c r="AI254" s="6">
        <f t="shared" si="26"/>
        <v>298.2</v>
      </c>
      <c r="AJ254" s="6">
        <f t="shared" si="27"/>
        <v>286.70000000000005</v>
      </c>
      <c r="AK254" s="6">
        <f t="shared" si="21"/>
        <v>466.79999999999995</v>
      </c>
    </row>
    <row r="255" spans="1:37">
      <c r="A255" s="6" t="s">
        <v>33</v>
      </c>
      <c r="B255" s="6">
        <v>2020</v>
      </c>
      <c r="C255" s="8" t="s">
        <v>31</v>
      </c>
      <c r="D255" s="21" t="str">
        <f t="shared" si="22"/>
        <v>2020 January</v>
      </c>
      <c r="E255" s="6">
        <v>145.6</v>
      </c>
      <c r="F255" s="6">
        <v>167.6</v>
      </c>
      <c r="G255" s="6">
        <v>157</v>
      </c>
      <c r="H255" s="6">
        <v>149.30000000000001</v>
      </c>
      <c r="I255" s="6">
        <v>126.3</v>
      </c>
      <c r="J255" s="6">
        <v>144.4</v>
      </c>
      <c r="K255" s="6">
        <v>207.8</v>
      </c>
      <c r="L255" s="6">
        <v>139.1</v>
      </c>
      <c r="M255" s="6">
        <v>114.8</v>
      </c>
      <c r="N255" s="6">
        <v>149.5</v>
      </c>
      <c r="O255" s="6">
        <v>131.1</v>
      </c>
      <c r="P255" s="6">
        <v>158.5</v>
      </c>
      <c r="Q255" s="6">
        <v>154.4</v>
      </c>
      <c r="R255" s="6">
        <v>170.8</v>
      </c>
      <c r="S255" s="6">
        <v>147</v>
      </c>
      <c r="T255" s="6">
        <v>133.19999999999999</v>
      </c>
      <c r="U255" s="6">
        <v>144.9</v>
      </c>
      <c r="V255" s="6">
        <v>153.9</v>
      </c>
      <c r="W255" s="6">
        <v>135.1</v>
      </c>
      <c r="X255" s="6">
        <v>140.1</v>
      </c>
      <c r="Y255" s="6">
        <v>143.80000000000001</v>
      </c>
      <c r="Z255" s="6">
        <v>126.1</v>
      </c>
      <c r="AA255" s="6">
        <v>137.19999999999999</v>
      </c>
      <c r="AB255" s="6">
        <v>152.1</v>
      </c>
      <c r="AC255" s="6">
        <v>142.1</v>
      </c>
      <c r="AD255" s="6">
        <v>138.4</v>
      </c>
      <c r="AE255" s="6">
        <v>148.19999999999999</v>
      </c>
      <c r="AF255" s="6">
        <f t="shared" si="23"/>
        <v>1945.3999999999999</v>
      </c>
      <c r="AG255" s="6">
        <f t="shared" si="24"/>
        <v>425.1</v>
      </c>
      <c r="AH255" s="6">
        <f t="shared" si="25"/>
        <v>446.1</v>
      </c>
      <c r="AI255" s="6">
        <f t="shared" si="26"/>
        <v>285.89999999999998</v>
      </c>
      <c r="AJ255" s="6">
        <f t="shared" si="27"/>
        <v>261.2</v>
      </c>
      <c r="AK255" s="6">
        <f t="shared" si="21"/>
        <v>446.4</v>
      </c>
    </row>
    <row r="256" spans="1:37">
      <c r="A256" s="6" t="s">
        <v>34</v>
      </c>
      <c r="B256" s="6">
        <v>2020</v>
      </c>
      <c r="C256" s="8" t="s">
        <v>31</v>
      </c>
      <c r="D256" s="21" t="str">
        <f t="shared" si="22"/>
        <v>2020 January</v>
      </c>
      <c r="E256" s="6">
        <v>144.30000000000001</v>
      </c>
      <c r="F256" s="6">
        <v>167.4</v>
      </c>
      <c r="G256" s="6">
        <v>154.9</v>
      </c>
      <c r="H256" s="6">
        <v>150.1</v>
      </c>
      <c r="I256" s="6">
        <v>129.9</v>
      </c>
      <c r="J256" s="6">
        <v>143.19999999999999</v>
      </c>
      <c r="K256" s="6">
        <v>197</v>
      </c>
      <c r="L256" s="6">
        <v>140.4</v>
      </c>
      <c r="M256" s="6">
        <v>114.1</v>
      </c>
      <c r="N256" s="6">
        <v>150.9</v>
      </c>
      <c r="O256" s="6">
        <v>136.1</v>
      </c>
      <c r="P256" s="6">
        <v>158.6</v>
      </c>
      <c r="Q256" s="6">
        <v>153.5</v>
      </c>
      <c r="R256" s="6">
        <v>169.2</v>
      </c>
      <c r="S256" s="6">
        <v>150.5</v>
      </c>
      <c r="T256" s="6">
        <v>141.5</v>
      </c>
      <c r="U256" s="6">
        <v>149.19999999999999</v>
      </c>
      <c r="V256" s="6">
        <v>153.9</v>
      </c>
      <c r="W256" s="6">
        <v>144.6</v>
      </c>
      <c r="X256" s="6">
        <v>146.19999999999999</v>
      </c>
      <c r="Y256" s="6">
        <v>151.19999999999999</v>
      </c>
      <c r="Z256" s="6">
        <v>130.9</v>
      </c>
      <c r="AA256" s="6">
        <v>142.80000000000001</v>
      </c>
      <c r="AB256" s="6">
        <v>156.1</v>
      </c>
      <c r="AC256" s="6">
        <v>142.30000000000001</v>
      </c>
      <c r="AD256" s="6">
        <v>143.4</v>
      </c>
      <c r="AE256" s="6">
        <v>150.19999999999999</v>
      </c>
      <c r="AF256" s="6">
        <f t="shared" si="23"/>
        <v>1940.3999999999999</v>
      </c>
      <c r="AG256" s="6">
        <f t="shared" si="24"/>
        <v>441.2</v>
      </c>
      <c r="AH256" s="6">
        <f t="shared" si="25"/>
        <v>456.20000000000005</v>
      </c>
      <c r="AI256" s="6">
        <f t="shared" si="26"/>
        <v>293.5</v>
      </c>
      <c r="AJ256" s="6">
        <f t="shared" si="27"/>
        <v>275.5</v>
      </c>
      <c r="AK256" s="6">
        <f t="shared" si="21"/>
        <v>455.4</v>
      </c>
    </row>
    <row r="257" spans="1:37">
      <c r="A257" s="6" t="s">
        <v>30</v>
      </c>
      <c r="B257" s="6">
        <v>2020</v>
      </c>
      <c r="C257" s="8" t="s">
        <v>35</v>
      </c>
      <c r="D257" s="21" t="str">
        <f t="shared" si="22"/>
        <v>2020 February</v>
      </c>
      <c r="E257" s="6">
        <v>144.19999999999999</v>
      </c>
      <c r="F257" s="6">
        <v>167.5</v>
      </c>
      <c r="G257" s="6">
        <v>150.9</v>
      </c>
      <c r="H257" s="6">
        <v>150.9</v>
      </c>
      <c r="I257" s="6">
        <v>133.69999999999999</v>
      </c>
      <c r="J257" s="6">
        <v>140.69999999999999</v>
      </c>
      <c r="K257" s="6">
        <v>165.1</v>
      </c>
      <c r="L257" s="6">
        <v>141.80000000000001</v>
      </c>
      <c r="M257" s="6">
        <v>113.1</v>
      </c>
      <c r="N257" s="6">
        <v>152.80000000000001</v>
      </c>
      <c r="O257" s="6">
        <v>140.1</v>
      </c>
      <c r="P257" s="6">
        <v>159.19999999999999</v>
      </c>
      <c r="Q257" s="6">
        <v>149.80000000000001</v>
      </c>
      <c r="R257" s="6">
        <v>169.4</v>
      </c>
      <c r="S257" s="6">
        <v>153</v>
      </c>
      <c r="T257" s="6">
        <v>147.5</v>
      </c>
      <c r="U257" s="6">
        <v>152.30000000000001</v>
      </c>
      <c r="V257" s="6">
        <v>154.80000000000001</v>
      </c>
      <c r="W257" s="6">
        <v>152.30000000000001</v>
      </c>
      <c r="X257" s="6">
        <v>151.80000000000001</v>
      </c>
      <c r="Y257" s="6">
        <v>156.19999999999999</v>
      </c>
      <c r="Z257" s="6">
        <v>136</v>
      </c>
      <c r="AA257" s="6">
        <v>150.4</v>
      </c>
      <c r="AB257" s="6">
        <v>161.9</v>
      </c>
      <c r="AC257" s="6">
        <v>143.4</v>
      </c>
      <c r="AD257" s="6">
        <v>148.4</v>
      </c>
      <c r="AE257" s="6">
        <v>150.4</v>
      </c>
      <c r="AF257" s="6">
        <f t="shared" si="23"/>
        <v>1909.7999999999997</v>
      </c>
      <c r="AG257" s="6">
        <f t="shared" si="24"/>
        <v>452.8</v>
      </c>
      <c r="AH257" s="6">
        <f t="shared" si="25"/>
        <v>468.5</v>
      </c>
      <c r="AI257" s="6">
        <f t="shared" si="26"/>
        <v>299.60000000000002</v>
      </c>
      <c r="AJ257" s="6">
        <f t="shared" si="27"/>
        <v>288.3</v>
      </c>
      <c r="AK257" s="6">
        <f t="shared" si="21"/>
        <v>468.20000000000005</v>
      </c>
    </row>
    <row r="258" spans="1:37">
      <c r="A258" s="6" t="s">
        <v>33</v>
      </c>
      <c r="B258" s="6">
        <v>2020</v>
      </c>
      <c r="C258" s="8" t="s">
        <v>35</v>
      </c>
      <c r="D258" s="21" t="str">
        <f t="shared" si="22"/>
        <v>2020 February</v>
      </c>
      <c r="E258" s="6">
        <v>146.19999999999999</v>
      </c>
      <c r="F258" s="6">
        <v>167.6</v>
      </c>
      <c r="G258" s="6">
        <v>153.1</v>
      </c>
      <c r="H258" s="6">
        <v>150.69999999999999</v>
      </c>
      <c r="I258" s="6">
        <v>127.4</v>
      </c>
      <c r="J258" s="6">
        <v>143.1</v>
      </c>
      <c r="K258" s="6">
        <v>181.7</v>
      </c>
      <c r="L258" s="6">
        <v>139.6</v>
      </c>
      <c r="M258" s="6">
        <v>114.6</v>
      </c>
      <c r="N258" s="6">
        <v>150.4</v>
      </c>
      <c r="O258" s="6">
        <v>131.5</v>
      </c>
      <c r="P258" s="6">
        <v>159</v>
      </c>
      <c r="Q258" s="6">
        <v>151.69999999999999</v>
      </c>
      <c r="R258" s="6">
        <v>172</v>
      </c>
      <c r="S258" s="6">
        <v>147.30000000000001</v>
      </c>
      <c r="T258" s="6">
        <v>133.5</v>
      </c>
      <c r="U258" s="6">
        <v>145.19999999999999</v>
      </c>
      <c r="V258" s="6">
        <v>154.80000000000001</v>
      </c>
      <c r="W258" s="6">
        <v>138.9</v>
      </c>
      <c r="X258" s="6">
        <v>140.4</v>
      </c>
      <c r="Y258" s="6">
        <v>144.4</v>
      </c>
      <c r="Z258" s="6">
        <v>125.2</v>
      </c>
      <c r="AA258" s="6">
        <v>137.69999999999999</v>
      </c>
      <c r="AB258" s="6">
        <v>152.19999999999999</v>
      </c>
      <c r="AC258" s="6">
        <v>143.5</v>
      </c>
      <c r="AD258" s="6">
        <v>138.4</v>
      </c>
      <c r="AE258" s="6">
        <v>147.69999999999999</v>
      </c>
      <c r="AF258" s="6">
        <f t="shared" si="23"/>
        <v>1916.6</v>
      </c>
      <c r="AG258" s="6">
        <f t="shared" si="24"/>
        <v>426</v>
      </c>
      <c r="AH258" s="6">
        <f t="shared" si="25"/>
        <v>447.40000000000003</v>
      </c>
      <c r="AI258" s="6">
        <f t="shared" si="26"/>
        <v>287.89999999999998</v>
      </c>
      <c r="AJ258" s="6">
        <f t="shared" si="27"/>
        <v>264.10000000000002</v>
      </c>
      <c r="AK258" s="6">
        <f t="shared" ref="AK258:AK321" si="32">SUM(R258,AA258,AD258)</f>
        <v>448.1</v>
      </c>
    </row>
    <row r="259" spans="1:37">
      <c r="A259" s="6" t="s">
        <v>34</v>
      </c>
      <c r="B259" s="6">
        <v>2020</v>
      </c>
      <c r="C259" s="8" t="s">
        <v>35</v>
      </c>
      <c r="D259" s="21" t="str">
        <f t="shared" ref="D259:D322" si="33">B259&amp;" "&amp;C259</f>
        <v>2020 February</v>
      </c>
      <c r="E259" s="6">
        <v>144.80000000000001</v>
      </c>
      <c r="F259" s="6">
        <v>167.5</v>
      </c>
      <c r="G259" s="6">
        <v>151.80000000000001</v>
      </c>
      <c r="H259" s="6">
        <v>150.80000000000001</v>
      </c>
      <c r="I259" s="6">
        <v>131.4</v>
      </c>
      <c r="J259" s="6">
        <v>141.80000000000001</v>
      </c>
      <c r="K259" s="6">
        <v>170.7</v>
      </c>
      <c r="L259" s="6">
        <v>141.1</v>
      </c>
      <c r="M259" s="6">
        <v>113.6</v>
      </c>
      <c r="N259" s="6">
        <v>152</v>
      </c>
      <c r="O259" s="6">
        <v>136.5</v>
      </c>
      <c r="P259" s="6">
        <v>159.1</v>
      </c>
      <c r="Q259" s="6">
        <v>150.5</v>
      </c>
      <c r="R259" s="6">
        <v>170.1</v>
      </c>
      <c r="S259" s="6">
        <v>150.80000000000001</v>
      </c>
      <c r="T259" s="6">
        <v>141.69999999999999</v>
      </c>
      <c r="U259" s="6">
        <v>149.5</v>
      </c>
      <c r="V259" s="6">
        <v>154.80000000000001</v>
      </c>
      <c r="W259" s="6">
        <v>147.19999999999999</v>
      </c>
      <c r="X259" s="6">
        <v>146.4</v>
      </c>
      <c r="Y259" s="6">
        <v>151.69999999999999</v>
      </c>
      <c r="Z259" s="6">
        <v>130.30000000000001</v>
      </c>
      <c r="AA259" s="6">
        <v>143.19999999999999</v>
      </c>
      <c r="AB259" s="6">
        <v>156.19999999999999</v>
      </c>
      <c r="AC259" s="6">
        <v>143.4</v>
      </c>
      <c r="AD259" s="6">
        <v>143.6</v>
      </c>
      <c r="AE259" s="6">
        <v>149.1</v>
      </c>
      <c r="AF259" s="6">
        <f t="shared" ref="AF259:AF322" si="34">SUM($E259:$Q259)</f>
        <v>1911.6</v>
      </c>
      <c r="AG259" s="6">
        <f t="shared" ref="AG259:AG322" si="35">SUM($S259:$U259)</f>
        <v>442</v>
      </c>
      <c r="AH259" s="6">
        <f t="shared" ref="AH259:AH322" si="36">SUM(V259,X259,AB259)</f>
        <v>457.40000000000003</v>
      </c>
      <c r="AI259" s="6">
        <f t="shared" ref="AI259:AI322" si="37">SUM(Y259,AC259)</f>
        <v>295.10000000000002</v>
      </c>
      <c r="AJ259" s="6">
        <f t="shared" ref="AJ259:AJ322" si="38">SUM(W259,Z259)</f>
        <v>277.5</v>
      </c>
      <c r="AK259" s="6">
        <f t="shared" si="32"/>
        <v>456.9</v>
      </c>
    </row>
    <row r="260" spans="1:37">
      <c r="A260" s="6" t="s">
        <v>30</v>
      </c>
      <c r="B260" s="6">
        <v>2020</v>
      </c>
      <c r="C260" s="8" t="s">
        <v>36</v>
      </c>
      <c r="D260" s="21" t="str">
        <f t="shared" si="33"/>
        <v>2020 March</v>
      </c>
      <c r="E260" s="6">
        <v>144.4</v>
      </c>
      <c r="F260" s="6">
        <v>166.8</v>
      </c>
      <c r="G260" s="6">
        <v>147.6</v>
      </c>
      <c r="H260" s="6">
        <v>151.69999999999999</v>
      </c>
      <c r="I260" s="6">
        <v>133.30000000000001</v>
      </c>
      <c r="J260" s="6">
        <v>141.80000000000001</v>
      </c>
      <c r="K260" s="6">
        <v>152.30000000000001</v>
      </c>
      <c r="L260" s="6">
        <v>141.80000000000001</v>
      </c>
      <c r="M260" s="6">
        <v>112.6</v>
      </c>
      <c r="N260" s="6">
        <v>154</v>
      </c>
      <c r="O260" s="6">
        <v>140.1</v>
      </c>
      <c r="P260" s="6">
        <v>160</v>
      </c>
      <c r="Q260" s="6">
        <v>148.19999999999999</v>
      </c>
      <c r="R260" s="6">
        <v>170.5</v>
      </c>
      <c r="S260" s="6">
        <v>153.4</v>
      </c>
      <c r="T260" s="6">
        <v>147.6</v>
      </c>
      <c r="U260" s="6">
        <v>152.5</v>
      </c>
      <c r="V260" s="6">
        <v>154.5</v>
      </c>
      <c r="W260" s="6">
        <v>153.4</v>
      </c>
      <c r="X260" s="6">
        <v>151.5</v>
      </c>
      <c r="Y260" s="6">
        <v>156.69999999999999</v>
      </c>
      <c r="Z260" s="6">
        <v>135.80000000000001</v>
      </c>
      <c r="AA260" s="6">
        <v>151.19999999999999</v>
      </c>
      <c r="AB260" s="6">
        <v>161.19999999999999</v>
      </c>
      <c r="AC260" s="6">
        <v>145.1</v>
      </c>
      <c r="AD260" s="6">
        <v>148.6</v>
      </c>
      <c r="AE260" s="6">
        <v>149.80000000000001</v>
      </c>
      <c r="AF260" s="6">
        <f t="shared" si="34"/>
        <v>1894.5999999999997</v>
      </c>
      <c r="AG260" s="6">
        <f t="shared" si="35"/>
        <v>453.5</v>
      </c>
      <c r="AH260" s="6">
        <f t="shared" si="36"/>
        <v>467.2</v>
      </c>
      <c r="AI260" s="6">
        <f t="shared" si="37"/>
        <v>301.79999999999995</v>
      </c>
      <c r="AJ260" s="6">
        <f t="shared" si="38"/>
        <v>289.20000000000005</v>
      </c>
      <c r="AK260" s="6">
        <f t="shared" si="32"/>
        <v>470.29999999999995</v>
      </c>
    </row>
    <row r="261" spans="1:37">
      <c r="A261" s="6" t="s">
        <v>33</v>
      </c>
      <c r="B261" s="6">
        <v>2020</v>
      </c>
      <c r="C261" s="8" t="s">
        <v>36</v>
      </c>
      <c r="D261" s="21" t="str">
        <f t="shared" si="33"/>
        <v>2020 March</v>
      </c>
      <c r="E261" s="6">
        <v>146.5</v>
      </c>
      <c r="F261" s="6">
        <v>167.5</v>
      </c>
      <c r="G261" s="6">
        <v>148.9</v>
      </c>
      <c r="H261" s="6">
        <v>151.1</v>
      </c>
      <c r="I261" s="6">
        <v>127.5</v>
      </c>
      <c r="J261" s="6">
        <v>143.30000000000001</v>
      </c>
      <c r="K261" s="6">
        <v>167</v>
      </c>
      <c r="L261" s="6">
        <v>139.69999999999999</v>
      </c>
      <c r="M261" s="6">
        <v>114.4</v>
      </c>
      <c r="N261" s="6">
        <v>151.5</v>
      </c>
      <c r="O261" s="6">
        <v>131.9</v>
      </c>
      <c r="P261" s="6">
        <v>159.1</v>
      </c>
      <c r="Q261" s="6">
        <v>150.1</v>
      </c>
      <c r="R261" s="6">
        <v>173.3</v>
      </c>
      <c r="S261" s="6">
        <v>147.69999999999999</v>
      </c>
      <c r="T261" s="6">
        <v>133.80000000000001</v>
      </c>
      <c r="U261" s="6">
        <v>145.6</v>
      </c>
      <c r="V261" s="6">
        <v>154.5</v>
      </c>
      <c r="W261" s="6">
        <v>141.4</v>
      </c>
      <c r="X261" s="6">
        <v>140.80000000000001</v>
      </c>
      <c r="Y261" s="6">
        <v>145</v>
      </c>
      <c r="Z261" s="6">
        <v>124.6</v>
      </c>
      <c r="AA261" s="6">
        <v>137.9</v>
      </c>
      <c r="AB261" s="6">
        <v>152.5</v>
      </c>
      <c r="AC261" s="6">
        <v>145.30000000000001</v>
      </c>
      <c r="AD261" s="6">
        <v>138.69999999999999</v>
      </c>
      <c r="AE261" s="6">
        <v>147.30000000000001</v>
      </c>
      <c r="AF261" s="6">
        <f t="shared" si="34"/>
        <v>1898.5</v>
      </c>
      <c r="AG261" s="6">
        <f t="shared" si="35"/>
        <v>427.1</v>
      </c>
      <c r="AH261" s="6">
        <f t="shared" si="36"/>
        <v>447.8</v>
      </c>
      <c r="AI261" s="6">
        <f t="shared" si="37"/>
        <v>290.3</v>
      </c>
      <c r="AJ261" s="6">
        <f t="shared" si="38"/>
        <v>266</v>
      </c>
      <c r="AK261" s="6">
        <f t="shared" si="32"/>
        <v>449.90000000000003</v>
      </c>
    </row>
    <row r="262" spans="1:37">
      <c r="A262" s="6" t="s">
        <v>34</v>
      </c>
      <c r="B262" s="6">
        <v>2020</v>
      </c>
      <c r="C262" s="8" t="s">
        <v>36</v>
      </c>
      <c r="D262" s="21" t="str">
        <f t="shared" si="33"/>
        <v>2020 March</v>
      </c>
      <c r="E262" s="6">
        <v>145.1</v>
      </c>
      <c r="F262" s="6">
        <v>167</v>
      </c>
      <c r="G262" s="6">
        <v>148.1</v>
      </c>
      <c r="H262" s="6">
        <v>151.5</v>
      </c>
      <c r="I262" s="6">
        <v>131.19999999999999</v>
      </c>
      <c r="J262" s="6">
        <v>142.5</v>
      </c>
      <c r="K262" s="6">
        <v>157.30000000000001</v>
      </c>
      <c r="L262" s="6">
        <v>141.1</v>
      </c>
      <c r="M262" s="6">
        <v>113.2</v>
      </c>
      <c r="N262" s="6">
        <v>153.19999999999999</v>
      </c>
      <c r="O262" s="6">
        <v>136.69999999999999</v>
      </c>
      <c r="P262" s="6">
        <v>159.6</v>
      </c>
      <c r="Q262" s="6">
        <v>148.9</v>
      </c>
      <c r="R262" s="6">
        <v>171.2</v>
      </c>
      <c r="S262" s="6">
        <v>151.19999999999999</v>
      </c>
      <c r="T262" s="6">
        <v>141.9</v>
      </c>
      <c r="U262" s="6">
        <v>149.80000000000001</v>
      </c>
      <c r="V262" s="6">
        <v>154.5</v>
      </c>
      <c r="W262" s="6">
        <v>148.9</v>
      </c>
      <c r="X262" s="6">
        <v>146.4</v>
      </c>
      <c r="Y262" s="6">
        <v>152.30000000000001</v>
      </c>
      <c r="Z262" s="6">
        <v>129.9</v>
      </c>
      <c r="AA262" s="6">
        <v>143.69999999999999</v>
      </c>
      <c r="AB262" s="6">
        <v>156.1</v>
      </c>
      <c r="AC262" s="6">
        <v>145.19999999999999</v>
      </c>
      <c r="AD262" s="6">
        <v>143.80000000000001</v>
      </c>
      <c r="AE262" s="6">
        <v>148.6</v>
      </c>
      <c r="AF262" s="6">
        <f t="shared" si="34"/>
        <v>1895.4</v>
      </c>
      <c r="AG262" s="6">
        <f t="shared" si="35"/>
        <v>442.90000000000003</v>
      </c>
      <c r="AH262" s="6">
        <f t="shared" si="36"/>
        <v>457</v>
      </c>
      <c r="AI262" s="6">
        <f t="shared" si="37"/>
        <v>297.5</v>
      </c>
      <c r="AJ262" s="6">
        <f t="shared" si="38"/>
        <v>278.8</v>
      </c>
      <c r="AK262" s="6">
        <f t="shared" si="32"/>
        <v>458.7</v>
      </c>
    </row>
    <row r="263" spans="1:37">
      <c r="A263" s="6" t="s">
        <v>30</v>
      </c>
      <c r="B263" s="6">
        <v>2020</v>
      </c>
      <c r="C263" s="8" t="s">
        <v>37</v>
      </c>
      <c r="D263" s="21" t="str">
        <f t="shared" si="33"/>
        <v>2020 April</v>
      </c>
      <c r="E263" s="6">
        <v>147.19999999999999</v>
      </c>
      <c r="F263" s="19">
        <f>AVERAGE(F260,F257,F254)</f>
        <v>167.20000000000002</v>
      </c>
      <c r="G263" s="6">
        <v>146.9</v>
      </c>
      <c r="H263" s="6">
        <v>155.6</v>
      </c>
      <c r="I263" s="6">
        <v>137.1</v>
      </c>
      <c r="J263" s="6">
        <v>147.30000000000001</v>
      </c>
      <c r="K263" s="6">
        <v>162.69999999999999</v>
      </c>
      <c r="L263" s="6">
        <v>150.19999999999999</v>
      </c>
      <c r="M263" s="6">
        <v>119.8</v>
      </c>
      <c r="N263" s="6">
        <v>158.69999999999999</v>
      </c>
      <c r="O263" s="6">
        <v>139.19999999999999</v>
      </c>
      <c r="P263" s="19">
        <f>AVERAGE(P260,P257,P254)</f>
        <v>159.29999999999998</v>
      </c>
      <c r="Q263" s="6">
        <v>150.1</v>
      </c>
      <c r="R263" s="19">
        <f t="shared" ref="R263:U266" si="39">AVERAGE(R260,R257,R254)</f>
        <v>169.5</v>
      </c>
      <c r="S263" s="19">
        <f t="shared" si="39"/>
        <v>153.06666666666666</v>
      </c>
      <c r="T263" s="19">
        <f t="shared" si="39"/>
        <v>147.5</v>
      </c>
      <c r="U263" s="19">
        <f t="shared" si="39"/>
        <v>152.29999999999998</v>
      </c>
      <c r="V263" s="6">
        <v>155.6</v>
      </c>
      <c r="W263" s="6">
        <v>148.4</v>
      </c>
      <c r="X263" s="19">
        <f>AVERAGE(X260,X257,X254)</f>
        <v>151.66666666666666</v>
      </c>
      <c r="Y263" s="6">
        <v>154.30000000000001</v>
      </c>
      <c r="Z263" s="19">
        <f t="shared" ref="Z263:AE266" si="40">AVERAGE(Z260,Z257,Z254)</f>
        <v>136.03333333333333</v>
      </c>
      <c r="AA263" s="19">
        <f t="shared" si="40"/>
        <v>150.56666666666669</v>
      </c>
      <c r="AB263" s="19">
        <f t="shared" si="40"/>
        <v>161.6</v>
      </c>
      <c r="AC263" s="19">
        <f t="shared" si="40"/>
        <v>143.66666666666666</v>
      </c>
      <c r="AD263" s="19">
        <f t="shared" si="40"/>
        <v>148.36666666666667</v>
      </c>
      <c r="AE263" s="19">
        <f t="shared" si="40"/>
        <v>150.70000000000002</v>
      </c>
      <c r="AF263" s="6">
        <f t="shared" si="34"/>
        <v>1941.3</v>
      </c>
      <c r="AG263" s="6">
        <f t="shared" si="35"/>
        <v>452.86666666666667</v>
      </c>
      <c r="AH263" s="6">
        <f t="shared" si="36"/>
        <v>468.86666666666667</v>
      </c>
      <c r="AI263" s="6">
        <f t="shared" si="37"/>
        <v>297.9666666666667</v>
      </c>
      <c r="AJ263" s="6">
        <f t="shared" si="38"/>
        <v>284.43333333333334</v>
      </c>
      <c r="AK263" s="6">
        <f t="shared" si="32"/>
        <v>468.43333333333339</v>
      </c>
    </row>
    <row r="264" spans="1:37">
      <c r="A264" s="6" t="s">
        <v>33</v>
      </c>
      <c r="B264" s="6">
        <v>2020</v>
      </c>
      <c r="C264" s="8" t="s">
        <v>37</v>
      </c>
      <c r="D264" s="21" t="str">
        <f t="shared" si="33"/>
        <v>2020 April</v>
      </c>
      <c r="E264" s="6">
        <v>151.80000000000001</v>
      </c>
      <c r="F264" s="19">
        <f>AVERAGE(F261,F258,F255)</f>
        <v>167.56666666666669</v>
      </c>
      <c r="G264" s="6">
        <v>151.9</v>
      </c>
      <c r="H264" s="6">
        <v>155.5</v>
      </c>
      <c r="I264" s="6">
        <v>131.6</v>
      </c>
      <c r="J264" s="6">
        <v>152.9</v>
      </c>
      <c r="K264" s="6">
        <v>180</v>
      </c>
      <c r="L264" s="6">
        <v>150.80000000000001</v>
      </c>
      <c r="M264" s="6">
        <v>121.2</v>
      </c>
      <c r="N264" s="6">
        <v>154</v>
      </c>
      <c r="O264" s="6">
        <v>133.5</v>
      </c>
      <c r="P264" s="19">
        <f>AVERAGE(P261,P258,P255)</f>
        <v>158.86666666666667</v>
      </c>
      <c r="Q264" s="6">
        <v>153.5</v>
      </c>
      <c r="R264" s="19">
        <f t="shared" si="39"/>
        <v>172.03333333333333</v>
      </c>
      <c r="S264" s="19">
        <f t="shared" si="39"/>
        <v>147.33333333333334</v>
      </c>
      <c r="T264" s="19">
        <f t="shared" si="39"/>
        <v>133.5</v>
      </c>
      <c r="U264" s="19">
        <f t="shared" si="39"/>
        <v>145.23333333333332</v>
      </c>
      <c r="V264" s="6">
        <v>155.6</v>
      </c>
      <c r="W264" s="6">
        <v>137.1</v>
      </c>
      <c r="X264" s="19">
        <f>AVERAGE(X261,X258,X255)</f>
        <v>140.43333333333337</v>
      </c>
      <c r="Y264" s="6">
        <v>144.80000000000001</v>
      </c>
      <c r="Z264" s="19">
        <f t="shared" si="40"/>
        <v>125.3</v>
      </c>
      <c r="AA264" s="19">
        <f t="shared" si="40"/>
        <v>137.6</v>
      </c>
      <c r="AB264" s="19">
        <f t="shared" si="40"/>
        <v>152.26666666666665</v>
      </c>
      <c r="AC264" s="19">
        <f t="shared" si="40"/>
        <v>143.63333333333333</v>
      </c>
      <c r="AD264" s="19">
        <f t="shared" si="40"/>
        <v>138.5</v>
      </c>
      <c r="AE264" s="19">
        <f t="shared" si="40"/>
        <v>147.73333333333332</v>
      </c>
      <c r="AF264" s="6">
        <f t="shared" si="34"/>
        <v>1963.1333333333332</v>
      </c>
      <c r="AG264" s="6">
        <f t="shared" si="35"/>
        <v>426.06666666666672</v>
      </c>
      <c r="AH264" s="6">
        <f t="shared" si="36"/>
        <v>448.3</v>
      </c>
      <c r="AI264" s="6">
        <f t="shared" si="37"/>
        <v>288.43333333333334</v>
      </c>
      <c r="AJ264" s="6">
        <f t="shared" si="38"/>
        <v>262.39999999999998</v>
      </c>
      <c r="AK264" s="6">
        <f t="shared" si="32"/>
        <v>448.13333333333333</v>
      </c>
    </row>
    <row r="265" spans="1:37">
      <c r="A265" s="6" t="s">
        <v>34</v>
      </c>
      <c r="B265" s="6">
        <v>2020</v>
      </c>
      <c r="C265" s="8" t="s">
        <v>37</v>
      </c>
      <c r="D265" s="21" t="str">
        <f t="shared" si="33"/>
        <v>2020 April</v>
      </c>
      <c r="E265" s="6">
        <v>148.69999999999999</v>
      </c>
      <c r="F265" s="19">
        <f>AVERAGE(F262,F259,F256)</f>
        <v>167.29999999999998</v>
      </c>
      <c r="G265" s="6">
        <v>148.80000000000001</v>
      </c>
      <c r="H265" s="6">
        <v>155.6</v>
      </c>
      <c r="I265" s="6">
        <v>135.1</v>
      </c>
      <c r="J265" s="6">
        <v>149.9</v>
      </c>
      <c r="K265" s="6">
        <v>168.6</v>
      </c>
      <c r="L265" s="6">
        <v>150.4</v>
      </c>
      <c r="M265" s="6">
        <v>120.3</v>
      </c>
      <c r="N265" s="6">
        <v>157.1</v>
      </c>
      <c r="O265" s="6">
        <v>136.80000000000001</v>
      </c>
      <c r="P265" s="19">
        <f>AVERAGE(P262,P259,P256)</f>
        <v>159.1</v>
      </c>
      <c r="Q265" s="6">
        <v>151.4</v>
      </c>
      <c r="R265" s="19">
        <f t="shared" si="39"/>
        <v>170.16666666666666</v>
      </c>
      <c r="S265" s="19">
        <f t="shared" si="39"/>
        <v>150.83333333333334</v>
      </c>
      <c r="T265" s="19">
        <f t="shared" si="39"/>
        <v>141.70000000000002</v>
      </c>
      <c r="U265" s="19">
        <f t="shared" si="39"/>
        <v>149.5</v>
      </c>
      <c r="V265" s="6">
        <v>155.6</v>
      </c>
      <c r="W265" s="6">
        <v>144.1</v>
      </c>
      <c r="X265" s="19">
        <f>AVERAGE(X262,X259,X256)</f>
        <v>146.33333333333334</v>
      </c>
      <c r="Y265" s="6">
        <v>150.69999999999999</v>
      </c>
      <c r="Z265" s="19">
        <f t="shared" si="40"/>
        <v>130.36666666666667</v>
      </c>
      <c r="AA265" s="19">
        <f t="shared" si="40"/>
        <v>143.23333333333332</v>
      </c>
      <c r="AB265" s="19">
        <f t="shared" si="40"/>
        <v>156.13333333333333</v>
      </c>
      <c r="AC265" s="19">
        <f t="shared" si="40"/>
        <v>143.63333333333335</v>
      </c>
      <c r="AD265" s="19">
        <f t="shared" si="40"/>
        <v>143.6</v>
      </c>
      <c r="AE265" s="19">
        <f t="shared" si="40"/>
        <v>149.29999999999998</v>
      </c>
      <c r="AF265" s="6">
        <f t="shared" si="34"/>
        <v>1949.1</v>
      </c>
      <c r="AG265" s="6">
        <f t="shared" si="35"/>
        <v>442.03333333333336</v>
      </c>
      <c r="AH265" s="6">
        <f t="shared" si="36"/>
        <v>458.06666666666666</v>
      </c>
      <c r="AI265" s="6">
        <f t="shared" si="37"/>
        <v>294.33333333333337</v>
      </c>
      <c r="AJ265" s="6">
        <f t="shared" si="38"/>
        <v>274.4666666666667</v>
      </c>
      <c r="AK265" s="6">
        <f t="shared" si="32"/>
        <v>457</v>
      </c>
    </row>
    <row r="266" spans="1:37">
      <c r="A266" s="6" t="s">
        <v>30</v>
      </c>
      <c r="B266" s="6">
        <v>2020</v>
      </c>
      <c r="C266" s="8" t="s">
        <v>38</v>
      </c>
      <c r="D266" s="21" t="str">
        <f t="shared" si="33"/>
        <v>2020 May</v>
      </c>
      <c r="E266" s="19">
        <f>AVERAGE(E263,E260,E257)</f>
        <v>145.26666666666668</v>
      </c>
      <c r="F266" s="19">
        <f>AVERAGE(F263,F260,F257)</f>
        <v>167.16666666666666</v>
      </c>
      <c r="G266" s="19">
        <f t="shared" ref="G266:O266" si="41">AVERAGE(G263,G260,G257)</f>
        <v>148.46666666666667</v>
      </c>
      <c r="H266" s="19">
        <f t="shared" si="41"/>
        <v>152.73333333333332</v>
      </c>
      <c r="I266" s="19">
        <f t="shared" si="41"/>
        <v>134.69999999999999</v>
      </c>
      <c r="J266" s="19">
        <f t="shared" si="41"/>
        <v>143.26666666666668</v>
      </c>
      <c r="K266" s="19">
        <f t="shared" si="41"/>
        <v>160.03333333333333</v>
      </c>
      <c r="L266" s="19">
        <f t="shared" si="41"/>
        <v>144.6</v>
      </c>
      <c r="M266" s="19">
        <f t="shared" si="41"/>
        <v>115.16666666666667</v>
      </c>
      <c r="N266" s="19">
        <f t="shared" si="41"/>
        <v>155.16666666666666</v>
      </c>
      <c r="O266" s="19">
        <f t="shared" si="41"/>
        <v>139.79999999999998</v>
      </c>
      <c r="P266" s="19">
        <f>AVERAGE(P263,P260,P257)</f>
        <v>159.49999999999997</v>
      </c>
      <c r="Q266" s="19">
        <f>AVERAGE(Q263,Q260,Q257)</f>
        <v>149.36666666666665</v>
      </c>
      <c r="R266" s="19">
        <f t="shared" si="39"/>
        <v>169.79999999999998</v>
      </c>
      <c r="S266" s="19">
        <f t="shared" si="39"/>
        <v>153.15555555555557</v>
      </c>
      <c r="T266" s="19">
        <f t="shared" si="39"/>
        <v>147.53333333333333</v>
      </c>
      <c r="U266" s="19">
        <f t="shared" si="39"/>
        <v>152.36666666666665</v>
      </c>
      <c r="V266" s="6">
        <v>155.6</v>
      </c>
      <c r="W266" s="19">
        <f>AVERAGE(W265,W264,W263)</f>
        <v>143.20000000000002</v>
      </c>
      <c r="X266" s="19">
        <f>AVERAGE(X263,X260,X257)</f>
        <v>151.65555555555554</v>
      </c>
      <c r="Y266" s="19">
        <f>AVERAGE(Y263,Y260,Y257)</f>
        <v>155.73333333333332</v>
      </c>
      <c r="Z266" s="19">
        <f t="shared" si="40"/>
        <v>135.94444444444446</v>
      </c>
      <c r="AA266" s="19">
        <f t="shared" si="40"/>
        <v>150.7222222222222</v>
      </c>
      <c r="AB266" s="19">
        <f t="shared" si="40"/>
        <v>161.56666666666663</v>
      </c>
      <c r="AC266" s="19">
        <f t="shared" si="40"/>
        <v>144.05555555555554</v>
      </c>
      <c r="AD266" s="19">
        <f t="shared" si="40"/>
        <v>148.45555555555555</v>
      </c>
      <c r="AE266" s="19">
        <f t="shared" si="40"/>
        <v>150.29999999999998</v>
      </c>
      <c r="AF266" s="6">
        <f t="shared" si="34"/>
        <v>1915.2333333333331</v>
      </c>
      <c r="AG266" s="6">
        <f t="shared" si="35"/>
        <v>453.05555555555554</v>
      </c>
      <c r="AH266" s="6">
        <f t="shared" si="36"/>
        <v>468.82222222222219</v>
      </c>
      <c r="AI266" s="6">
        <f t="shared" si="37"/>
        <v>299.78888888888889</v>
      </c>
      <c r="AJ266" s="6">
        <f t="shared" si="38"/>
        <v>279.1444444444445</v>
      </c>
      <c r="AK266" s="6">
        <f t="shared" si="32"/>
        <v>468.97777777777776</v>
      </c>
    </row>
    <row r="267" spans="1:37">
      <c r="A267" s="6" t="s">
        <v>33</v>
      </c>
      <c r="B267" s="6">
        <v>2020</v>
      </c>
      <c r="C267" s="8" t="s">
        <v>38</v>
      </c>
      <c r="D267" s="21" t="str">
        <f t="shared" si="33"/>
        <v>2020 May</v>
      </c>
      <c r="E267" s="19">
        <f>AVERAGE(E264,E261,E258)</f>
        <v>148.16666666666666</v>
      </c>
      <c r="F267" s="19">
        <f t="shared" ref="F267:U267" si="42">AVERAGE(F264,F261,F258)</f>
        <v>167.55555555555557</v>
      </c>
      <c r="G267" s="19">
        <f t="shared" si="42"/>
        <v>151.29999999999998</v>
      </c>
      <c r="H267" s="19">
        <f t="shared" si="42"/>
        <v>152.43333333333334</v>
      </c>
      <c r="I267" s="19">
        <f t="shared" si="42"/>
        <v>128.83333333333334</v>
      </c>
      <c r="J267" s="19">
        <f t="shared" si="42"/>
        <v>146.43333333333337</v>
      </c>
      <c r="K267" s="19">
        <f t="shared" si="42"/>
        <v>176.23333333333335</v>
      </c>
      <c r="L267" s="19">
        <f t="shared" si="42"/>
        <v>143.36666666666667</v>
      </c>
      <c r="M267" s="19">
        <f t="shared" si="42"/>
        <v>116.73333333333335</v>
      </c>
      <c r="N267" s="19">
        <f t="shared" si="42"/>
        <v>151.96666666666667</v>
      </c>
      <c r="O267" s="19">
        <f t="shared" si="42"/>
        <v>132.29999999999998</v>
      </c>
      <c r="P267" s="19">
        <f t="shared" si="42"/>
        <v>158.98888888888891</v>
      </c>
      <c r="Q267" s="19">
        <f t="shared" si="42"/>
        <v>151.76666666666668</v>
      </c>
      <c r="R267" s="19">
        <f t="shared" si="42"/>
        <v>172.44444444444446</v>
      </c>
      <c r="S267" s="19">
        <f t="shared" si="42"/>
        <v>147.44444444444443</v>
      </c>
      <c r="T267" s="19">
        <f t="shared" si="42"/>
        <v>133.6</v>
      </c>
      <c r="U267" s="19">
        <f t="shared" si="42"/>
        <v>145.34444444444443</v>
      </c>
      <c r="V267" s="6">
        <v>155.6</v>
      </c>
      <c r="W267" s="19">
        <f>AVERAGE(W264,W261,W258)</f>
        <v>139.13333333333333</v>
      </c>
      <c r="X267" s="19">
        <f t="shared" ref="X267:AE267" si="43">AVERAGE(X264,X261,X258)</f>
        <v>140.54444444444445</v>
      </c>
      <c r="Y267" s="19">
        <f t="shared" si="43"/>
        <v>144.73333333333335</v>
      </c>
      <c r="Z267" s="19">
        <f t="shared" si="43"/>
        <v>125.03333333333332</v>
      </c>
      <c r="AA267" s="19">
        <f t="shared" si="43"/>
        <v>137.73333333333332</v>
      </c>
      <c r="AB267" s="19">
        <f t="shared" si="43"/>
        <v>152.32222222222222</v>
      </c>
      <c r="AC267" s="19">
        <f t="shared" si="43"/>
        <v>144.14444444444445</v>
      </c>
      <c r="AD267" s="19">
        <f t="shared" si="43"/>
        <v>138.53333333333333</v>
      </c>
      <c r="AE267" s="19">
        <f t="shared" si="43"/>
        <v>147.57777777777775</v>
      </c>
      <c r="AF267" s="6">
        <f t="shared" si="34"/>
        <v>1926.077777777778</v>
      </c>
      <c r="AG267" s="6">
        <f t="shared" si="35"/>
        <v>426.38888888888886</v>
      </c>
      <c r="AH267" s="6">
        <f t="shared" si="36"/>
        <v>448.4666666666667</v>
      </c>
      <c r="AI267" s="6">
        <f t="shared" si="37"/>
        <v>288.87777777777779</v>
      </c>
      <c r="AJ267" s="6">
        <f t="shared" si="38"/>
        <v>264.16666666666663</v>
      </c>
      <c r="AK267" s="6">
        <f t="shared" si="32"/>
        <v>448.71111111111111</v>
      </c>
    </row>
    <row r="268" spans="1:37">
      <c r="A268" s="6" t="s">
        <v>34</v>
      </c>
      <c r="B268" s="6">
        <v>2020</v>
      </c>
      <c r="C268" s="8" t="s">
        <v>38</v>
      </c>
      <c r="D268" s="21" t="str">
        <f t="shared" si="33"/>
        <v>2020 May</v>
      </c>
      <c r="E268" s="19">
        <f>AVERAGE(E265,E262,E259)</f>
        <v>146.19999999999999</v>
      </c>
      <c r="F268" s="19">
        <f t="shared" ref="F268:W268" si="44">AVERAGE(F265,F262,F259)</f>
        <v>167.26666666666665</v>
      </c>
      <c r="G268" s="19">
        <f t="shared" si="44"/>
        <v>149.56666666666666</v>
      </c>
      <c r="H268" s="19">
        <f t="shared" si="44"/>
        <v>152.63333333333335</v>
      </c>
      <c r="I268" s="19">
        <f t="shared" si="44"/>
        <v>132.56666666666663</v>
      </c>
      <c r="J268" s="19">
        <f t="shared" si="44"/>
        <v>144.73333333333332</v>
      </c>
      <c r="K268" s="19">
        <f t="shared" si="44"/>
        <v>165.53333333333333</v>
      </c>
      <c r="L268" s="19">
        <f t="shared" si="44"/>
        <v>144.20000000000002</v>
      </c>
      <c r="M268" s="19">
        <f t="shared" si="44"/>
        <v>115.7</v>
      </c>
      <c r="N268" s="19">
        <f t="shared" si="44"/>
        <v>154.1</v>
      </c>
      <c r="O268" s="19">
        <f t="shared" si="44"/>
        <v>136.66666666666666</v>
      </c>
      <c r="P268" s="19">
        <f t="shared" si="44"/>
        <v>159.26666666666665</v>
      </c>
      <c r="Q268" s="19">
        <f t="shared" si="44"/>
        <v>150.26666666666668</v>
      </c>
      <c r="R268" s="19">
        <f t="shared" si="44"/>
        <v>170.48888888888891</v>
      </c>
      <c r="S268" s="19">
        <f t="shared" si="44"/>
        <v>150.94444444444443</v>
      </c>
      <c r="T268" s="19">
        <f t="shared" si="44"/>
        <v>141.76666666666668</v>
      </c>
      <c r="U268" s="19">
        <f t="shared" si="44"/>
        <v>149.6</v>
      </c>
      <c r="V268" s="19">
        <v>154.96666666666667</v>
      </c>
      <c r="W268" s="19">
        <f t="shared" si="44"/>
        <v>146.73333333333332</v>
      </c>
      <c r="X268" s="19">
        <f t="shared" ref="X268:AE268" si="45">AVERAGE(X265,X262,X259)</f>
        <v>146.37777777777777</v>
      </c>
      <c r="Y268" s="19">
        <f t="shared" si="45"/>
        <v>151.56666666666666</v>
      </c>
      <c r="Z268" s="19">
        <f t="shared" si="45"/>
        <v>130.1888888888889</v>
      </c>
      <c r="AA268" s="19">
        <f t="shared" si="45"/>
        <v>143.37777777777777</v>
      </c>
      <c r="AB268" s="19">
        <f t="shared" si="45"/>
        <v>156.14444444444445</v>
      </c>
      <c r="AC268" s="19">
        <f t="shared" si="45"/>
        <v>144.07777777777778</v>
      </c>
      <c r="AD268" s="19">
        <f t="shared" si="45"/>
        <v>143.66666666666666</v>
      </c>
      <c r="AE268" s="19">
        <f t="shared" si="45"/>
        <v>149</v>
      </c>
      <c r="AF268" s="6">
        <f t="shared" si="34"/>
        <v>1918.7</v>
      </c>
      <c r="AG268" s="6">
        <f t="shared" si="35"/>
        <v>442.31111111111113</v>
      </c>
      <c r="AH268" s="6">
        <f t="shared" si="36"/>
        <v>457.48888888888888</v>
      </c>
      <c r="AI268" s="6">
        <f t="shared" si="37"/>
        <v>295.64444444444445</v>
      </c>
      <c r="AJ268" s="6">
        <f t="shared" si="38"/>
        <v>276.92222222222222</v>
      </c>
      <c r="AK268" s="6">
        <f t="shared" si="32"/>
        <v>457.5333333333333</v>
      </c>
    </row>
    <row r="269" spans="1:37">
      <c r="A269" s="6" t="s">
        <v>30</v>
      </c>
      <c r="B269" s="6">
        <v>2020</v>
      </c>
      <c r="C269" s="8" t="s">
        <v>39</v>
      </c>
      <c r="D269" s="21" t="str">
        <f t="shared" si="33"/>
        <v>2020 June</v>
      </c>
      <c r="E269" s="6">
        <v>148.19999999999999</v>
      </c>
      <c r="F269" s="6">
        <v>190.3</v>
      </c>
      <c r="G269" s="6">
        <v>149.4</v>
      </c>
      <c r="H269" s="6">
        <v>153.30000000000001</v>
      </c>
      <c r="I269" s="6">
        <v>138.19999999999999</v>
      </c>
      <c r="J269" s="6">
        <v>143.19999999999999</v>
      </c>
      <c r="K269" s="6">
        <v>148.9</v>
      </c>
      <c r="L269" s="6">
        <v>150.30000000000001</v>
      </c>
      <c r="M269" s="6">
        <v>113.2</v>
      </c>
      <c r="N269" s="6">
        <v>159.80000000000001</v>
      </c>
      <c r="O269" s="6">
        <v>142.1</v>
      </c>
      <c r="P269" s="6">
        <v>161.80000000000001</v>
      </c>
      <c r="Q269" s="6">
        <v>152.30000000000001</v>
      </c>
      <c r="R269" s="6">
        <v>182.4</v>
      </c>
      <c r="S269" s="6">
        <v>154.69999999999999</v>
      </c>
      <c r="T269" s="6">
        <v>150</v>
      </c>
      <c r="U269" s="6">
        <v>154.1</v>
      </c>
      <c r="V269" s="6">
        <v>154.69999999999999</v>
      </c>
      <c r="W269" s="6">
        <v>144.9</v>
      </c>
      <c r="X269" s="6">
        <v>151.69999999999999</v>
      </c>
      <c r="Y269" s="6">
        <v>158.19999999999999</v>
      </c>
      <c r="Z269" s="6">
        <v>141.4</v>
      </c>
      <c r="AA269" s="6">
        <v>153.19999999999999</v>
      </c>
      <c r="AB269" s="6">
        <v>161.80000000000001</v>
      </c>
      <c r="AC269" s="6">
        <v>151.19999999999999</v>
      </c>
      <c r="AD269" s="6">
        <v>151.69999999999999</v>
      </c>
      <c r="AE269" s="6">
        <v>152.69999999999999</v>
      </c>
      <c r="AF269" s="6">
        <f t="shared" si="34"/>
        <v>1951</v>
      </c>
      <c r="AG269" s="6">
        <f t="shared" si="35"/>
        <v>458.79999999999995</v>
      </c>
      <c r="AH269" s="6">
        <f t="shared" si="36"/>
        <v>468.2</v>
      </c>
      <c r="AI269" s="6">
        <f t="shared" si="37"/>
        <v>309.39999999999998</v>
      </c>
      <c r="AJ269" s="6">
        <f t="shared" si="38"/>
        <v>286.3</v>
      </c>
      <c r="AK269" s="6">
        <f t="shared" si="32"/>
        <v>487.3</v>
      </c>
    </row>
    <row r="270" spans="1:37">
      <c r="A270" s="6" t="s">
        <v>33</v>
      </c>
      <c r="B270" s="6">
        <v>2020</v>
      </c>
      <c r="C270" s="8" t="s">
        <v>39</v>
      </c>
      <c r="D270" s="21" t="str">
        <f t="shared" si="33"/>
        <v>2020 June</v>
      </c>
      <c r="E270" s="6">
        <v>152.69999999999999</v>
      </c>
      <c r="F270" s="6">
        <v>197</v>
      </c>
      <c r="G270" s="6">
        <v>154.6</v>
      </c>
      <c r="H270" s="6">
        <v>153.4</v>
      </c>
      <c r="I270" s="6">
        <v>132.9</v>
      </c>
      <c r="J270" s="6">
        <v>151.80000000000001</v>
      </c>
      <c r="K270" s="6">
        <v>171.2</v>
      </c>
      <c r="L270" s="6">
        <v>152</v>
      </c>
      <c r="M270" s="6">
        <v>116.3</v>
      </c>
      <c r="N270" s="6">
        <v>158.80000000000001</v>
      </c>
      <c r="O270" s="6">
        <v>135.6</v>
      </c>
      <c r="P270" s="6">
        <v>161.69999999999999</v>
      </c>
      <c r="Q270" s="6">
        <v>157</v>
      </c>
      <c r="R270" s="6">
        <v>186.7</v>
      </c>
      <c r="S270" s="6">
        <v>149.1</v>
      </c>
      <c r="T270" s="6">
        <v>136.6</v>
      </c>
      <c r="U270" s="6">
        <v>147.19999999999999</v>
      </c>
      <c r="V270" s="6">
        <v>154.69999999999999</v>
      </c>
      <c r="W270" s="6">
        <v>137.1</v>
      </c>
      <c r="X270" s="6">
        <v>140.4</v>
      </c>
      <c r="Y270" s="6">
        <v>148.1</v>
      </c>
      <c r="Z270" s="6">
        <v>129.30000000000001</v>
      </c>
      <c r="AA270" s="6">
        <v>144.5</v>
      </c>
      <c r="AB270" s="6">
        <v>152.5</v>
      </c>
      <c r="AC270" s="6">
        <v>152.19999999999999</v>
      </c>
      <c r="AD270" s="6">
        <v>142</v>
      </c>
      <c r="AE270" s="6">
        <v>150.80000000000001</v>
      </c>
      <c r="AF270" s="6">
        <f t="shared" si="34"/>
        <v>1994.9999999999998</v>
      </c>
      <c r="AG270" s="6">
        <f t="shared" si="35"/>
        <v>432.9</v>
      </c>
      <c r="AH270" s="6">
        <f t="shared" si="36"/>
        <v>447.6</v>
      </c>
      <c r="AI270" s="6">
        <f t="shared" si="37"/>
        <v>300.29999999999995</v>
      </c>
      <c r="AJ270" s="6">
        <f t="shared" si="38"/>
        <v>266.39999999999998</v>
      </c>
      <c r="AK270" s="6">
        <f t="shared" si="32"/>
        <v>473.2</v>
      </c>
    </row>
    <row r="271" spans="1:37">
      <c r="A271" s="6" t="s">
        <v>34</v>
      </c>
      <c r="B271" s="6">
        <v>2020</v>
      </c>
      <c r="C271" s="8" t="s">
        <v>39</v>
      </c>
      <c r="D271" s="21" t="str">
        <f t="shared" si="33"/>
        <v>2020 June</v>
      </c>
      <c r="E271" s="6">
        <v>149.6</v>
      </c>
      <c r="F271" s="6">
        <v>192.7</v>
      </c>
      <c r="G271" s="6">
        <v>151.4</v>
      </c>
      <c r="H271" s="6">
        <v>153.30000000000001</v>
      </c>
      <c r="I271" s="6">
        <v>136.30000000000001</v>
      </c>
      <c r="J271" s="6">
        <v>147.19999999999999</v>
      </c>
      <c r="K271" s="6">
        <v>156.5</v>
      </c>
      <c r="L271" s="6">
        <v>150.9</v>
      </c>
      <c r="M271" s="6">
        <v>114.2</v>
      </c>
      <c r="N271" s="6">
        <v>159.5</v>
      </c>
      <c r="O271" s="6">
        <v>139.4</v>
      </c>
      <c r="P271" s="6">
        <v>161.80000000000001</v>
      </c>
      <c r="Q271" s="6">
        <v>154</v>
      </c>
      <c r="R271" s="6">
        <v>183.5</v>
      </c>
      <c r="S271" s="6">
        <v>152.5</v>
      </c>
      <c r="T271" s="6">
        <v>144.4</v>
      </c>
      <c r="U271" s="6">
        <v>151.4</v>
      </c>
      <c r="V271" s="6">
        <v>154.69999999999999</v>
      </c>
      <c r="W271" s="6">
        <v>141.9</v>
      </c>
      <c r="X271" s="6">
        <v>146.4</v>
      </c>
      <c r="Y271" s="6">
        <v>154.4</v>
      </c>
      <c r="Z271" s="6">
        <v>135</v>
      </c>
      <c r="AA271" s="6">
        <v>148.30000000000001</v>
      </c>
      <c r="AB271" s="6">
        <v>156.4</v>
      </c>
      <c r="AC271" s="6">
        <v>151.6</v>
      </c>
      <c r="AD271" s="6">
        <v>147</v>
      </c>
      <c r="AE271" s="6">
        <v>151.80000000000001</v>
      </c>
      <c r="AF271" s="6">
        <f t="shared" si="34"/>
        <v>1966.8000000000002</v>
      </c>
      <c r="AG271" s="6">
        <f t="shared" si="35"/>
        <v>448.29999999999995</v>
      </c>
      <c r="AH271" s="6">
        <f t="shared" si="36"/>
        <v>457.5</v>
      </c>
      <c r="AI271" s="6">
        <f t="shared" si="37"/>
        <v>306</v>
      </c>
      <c r="AJ271" s="6">
        <f t="shared" si="38"/>
        <v>276.89999999999998</v>
      </c>
      <c r="AK271" s="6">
        <f t="shared" si="32"/>
        <v>478.8</v>
      </c>
    </row>
    <row r="272" spans="1:37">
      <c r="A272" s="6" t="s">
        <v>30</v>
      </c>
      <c r="B272" s="6">
        <v>2020</v>
      </c>
      <c r="C272" s="8" t="s">
        <v>40</v>
      </c>
      <c r="D272" s="21" t="str">
        <f t="shared" si="33"/>
        <v>2020 July</v>
      </c>
      <c r="E272" s="6">
        <v>148.19999999999999</v>
      </c>
      <c r="F272" s="6">
        <v>190.3</v>
      </c>
      <c r="G272" s="6">
        <v>149.4</v>
      </c>
      <c r="H272" s="6">
        <v>153.30000000000001</v>
      </c>
      <c r="I272" s="6">
        <v>138.19999999999999</v>
      </c>
      <c r="J272" s="6">
        <v>143.19999999999999</v>
      </c>
      <c r="K272" s="6">
        <v>148.9</v>
      </c>
      <c r="L272" s="6">
        <v>150.30000000000001</v>
      </c>
      <c r="M272" s="6">
        <v>113.2</v>
      </c>
      <c r="N272" s="6">
        <v>159.80000000000001</v>
      </c>
      <c r="O272" s="6">
        <v>142.1</v>
      </c>
      <c r="P272" s="6">
        <v>161.80000000000001</v>
      </c>
      <c r="Q272" s="6">
        <v>152.30000000000001</v>
      </c>
      <c r="R272" s="6">
        <v>182.4</v>
      </c>
      <c r="S272" s="6">
        <v>154.69999999999999</v>
      </c>
      <c r="T272" s="6">
        <v>150</v>
      </c>
      <c r="U272" s="6">
        <v>154.1</v>
      </c>
      <c r="V272" s="6">
        <v>154.69999999999999</v>
      </c>
      <c r="W272" s="6">
        <v>144.9</v>
      </c>
      <c r="X272" s="6">
        <v>151.69999999999999</v>
      </c>
      <c r="Y272" s="6">
        <v>158.19999999999999</v>
      </c>
      <c r="Z272" s="6">
        <v>141.4</v>
      </c>
      <c r="AA272" s="6">
        <v>153.19999999999999</v>
      </c>
      <c r="AB272" s="6">
        <v>161.80000000000001</v>
      </c>
      <c r="AC272" s="6">
        <v>151.19999999999999</v>
      </c>
      <c r="AD272" s="6">
        <v>151.69999999999999</v>
      </c>
      <c r="AE272" s="6">
        <v>152.69999999999999</v>
      </c>
      <c r="AF272" s="6">
        <f t="shared" si="34"/>
        <v>1951</v>
      </c>
      <c r="AG272" s="6">
        <f t="shared" si="35"/>
        <v>458.79999999999995</v>
      </c>
      <c r="AH272" s="6">
        <f t="shared" si="36"/>
        <v>468.2</v>
      </c>
      <c r="AI272" s="6">
        <f t="shared" si="37"/>
        <v>309.39999999999998</v>
      </c>
      <c r="AJ272" s="6">
        <f t="shared" si="38"/>
        <v>286.3</v>
      </c>
      <c r="AK272" s="6">
        <f t="shared" si="32"/>
        <v>487.3</v>
      </c>
    </row>
    <row r="273" spans="1:37">
      <c r="A273" s="6" t="s">
        <v>33</v>
      </c>
      <c r="B273" s="6">
        <v>2020</v>
      </c>
      <c r="C273" s="8" t="s">
        <v>40</v>
      </c>
      <c r="D273" s="21" t="str">
        <f t="shared" si="33"/>
        <v>2020 July</v>
      </c>
      <c r="E273" s="6">
        <v>152.69999999999999</v>
      </c>
      <c r="F273" s="6">
        <v>197</v>
      </c>
      <c r="G273" s="6">
        <v>154.6</v>
      </c>
      <c r="H273" s="6">
        <v>153.4</v>
      </c>
      <c r="I273" s="6">
        <v>132.9</v>
      </c>
      <c r="J273" s="6">
        <v>151.80000000000001</v>
      </c>
      <c r="K273" s="6">
        <v>171.2</v>
      </c>
      <c r="L273" s="6">
        <v>152</v>
      </c>
      <c r="M273" s="6">
        <v>116.3</v>
      </c>
      <c r="N273" s="6">
        <v>158.80000000000001</v>
      </c>
      <c r="O273" s="6">
        <v>135.6</v>
      </c>
      <c r="P273" s="6">
        <v>161.69999999999999</v>
      </c>
      <c r="Q273" s="6">
        <v>157</v>
      </c>
      <c r="R273" s="6">
        <v>186.7</v>
      </c>
      <c r="S273" s="6">
        <v>149.1</v>
      </c>
      <c r="T273" s="6">
        <v>136.6</v>
      </c>
      <c r="U273" s="6">
        <v>147.19999999999999</v>
      </c>
      <c r="V273" s="6">
        <v>154.69999999999999</v>
      </c>
      <c r="W273" s="6">
        <v>137.1</v>
      </c>
      <c r="X273" s="6">
        <v>140.4</v>
      </c>
      <c r="Y273" s="6">
        <v>148.1</v>
      </c>
      <c r="Z273" s="6">
        <v>129.30000000000001</v>
      </c>
      <c r="AA273" s="6">
        <v>144.5</v>
      </c>
      <c r="AB273" s="6">
        <v>152.5</v>
      </c>
      <c r="AC273" s="6">
        <v>152.19999999999999</v>
      </c>
      <c r="AD273" s="6">
        <v>142</v>
      </c>
      <c r="AE273" s="6">
        <v>150.80000000000001</v>
      </c>
      <c r="AF273" s="6">
        <f t="shared" si="34"/>
        <v>1994.9999999999998</v>
      </c>
      <c r="AG273" s="6">
        <f t="shared" si="35"/>
        <v>432.9</v>
      </c>
      <c r="AH273" s="6">
        <f t="shared" si="36"/>
        <v>447.6</v>
      </c>
      <c r="AI273" s="6">
        <f t="shared" si="37"/>
        <v>300.29999999999995</v>
      </c>
      <c r="AJ273" s="6">
        <f t="shared" si="38"/>
        <v>266.39999999999998</v>
      </c>
      <c r="AK273" s="6">
        <f t="shared" si="32"/>
        <v>473.2</v>
      </c>
    </row>
    <row r="274" spans="1:37">
      <c r="A274" s="6" t="s">
        <v>34</v>
      </c>
      <c r="B274" s="6">
        <v>2020</v>
      </c>
      <c r="C274" s="8" t="s">
        <v>40</v>
      </c>
      <c r="D274" s="21" t="str">
        <f t="shared" si="33"/>
        <v>2020 July</v>
      </c>
      <c r="E274" s="6">
        <v>149.6</v>
      </c>
      <c r="F274" s="6">
        <v>192.7</v>
      </c>
      <c r="G274" s="6">
        <v>151.4</v>
      </c>
      <c r="H274" s="6">
        <v>153.30000000000001</v>
      </c>
      <c r="I274" s="6">
        <v>136.30000000000001</v>
      </c>
      <c r="J274" s="6">
        <v>147.19999999999999</v>
      </c>
      <c r="K274" s="6">
        <v>156.5</v>
      </c>
      <c r="L274" s="6">
        <v>150.9</v>
      </c>
      <c r="M274" s="6">
        <v>114.2</v>
      </c>
      <c r="N274" s="6">
        <v>159.5</v>
      </c>
      <c r="O274" s="6">
        <v>139.4</v>
      </c>
      <c r="P274" s="6">
        <v>161.80000000000001</v>
      </c>
      <c r="Q274" s="6">
        <v>154</v>
      </c>
      <c r="R274" s="6">
        <v>183.5</v>
      </c>
      <c r="S274" s="6">
        <v>152.5</v>
      </c>
      <c r="T274" s="6">
        <v>144.4</v>
      </c>
      <c r="U274" s="6">
        <v>151.4</v>
      </c>
      <c r="V274" s="6">
        <v>154.69999999999999</v>
      </c>
      <c r="W274" s="6">
        <v>141.9</v>
      </c>
      <c r="X274" s="6">
        <v>146.4</v>
      </c>
      <c r="Y274" s="6">
        <v>154.4</v>
      </c>
      <c r="Z274" s="6">
        <v>135</v>
      </c>
      <c r="AA274" s="6">
        <v>148.30000000000001</v>
      </c>
      <c r="AB274" s="6">
        <v>156.4</v>
      </c>
      <c r="AC274" s="6">
        <v>151.6</v>
      </c>
      <c r="AD274" s="6">
        <v>147</v>
      </c>
      <c r="AE274" s="6">
        <v>151.80000000000001</v>
      </c>
      <c r="AF274" s="6">
        <f t="shared" si="34"/>
        <v>1966.8000000000002</v>
      </c>
      <c r="AG274" s="6">
        <f t="shared" si="35"/>
        <v>448.29999999999995</v>
      </c>
      <c r="AH274" s="6">
        <f t="shared" si="36"/>
        <v>457.5</v>
      </c>
      <c r="AI274" s="6">
        <f t="shared" si="37"/>
        <v>306</v>
      </c>
      <c r="AJ274" s="6">
        <f t="shared" si="38"/>
        <v>276.89999999999998</v>
      </c>
      <c r="AK274" s="6">
        <f t="shared" si="32"/>
        <v>478.8</v>
      </c>
    </row>
    <row r="275" spans="1:37">
      <c r="A275" s="6" t="s">
        <v>30</v>
      </c>
      <c r="B275" s="6">
        <v>2020</v>
      </c>
      <c r="C275" s="8" t="s">
        <v>41</v>
      </c>
      <c r="D275" s="21" t="str">
        <f t="shared" si="33"/>
        <v>2020 August</v>
      </c>
      <c r="E275" s="6">
        <v>147.6</v>
      </c>
      <c r="F275" s="6">
        <v>187.2</v>
      </c>
      <c r="G275" s="6">
        <v>148.4</v>
      </c>
      <c r="H275" s="6">
        <v>153.30000000000001</v>
      </c>
      <c r="I275" s="6">
        <v>139.80000000000001</v>
      </c>
      <c r="J275" s="6">
        <v>146.9</v>
      </c>
      <c r="K275" s="6">
        <v>171</v>
      </c>
      <c r="L275" s="6">
        <v>149.9</v>
      </c>
      <c r="M275" s="6">
        <v>114.2</v>
      </c>
      <c r="N275" s="6">
        <v>160</v>
      </c>
      <c r="O275" s="6">
        <v>143.5</v>
      </c>
      <c r="P275" s="6">
        <v>161.5</v>
      </c>
      <c r="Q275" s="6">
        <v>155.30000000000001</v>
      </c>
      <c r="R275" s="6">
        <v>180.9</v>
      </c>
      <c r="S275" s="6">
        <v>155.1</v>
      </c>
      <c r="T275" s="6">
        <v>149.30000000000001</v>
      </c>
      <c r="U275" s="6">
        <v>154.30000000000001</v>
      </c>
      <c r="V275" s="6">
        <v>155.5</v>
      </c>
      <c r="W275" s="6">
        <v>145.80000000000001</v>
      </c>
      <c r="X275" s="6">
        <v>151.9</v>
      </c>
      <c r="Y275" s="6">
        <v>158.80000000000001</v>
      </c>
      <c r="Z275" s="6">
        <v>143.6</v>
      </c>
      <c r="AA275" s="6">
        <v>152.19999999999999</v>
      </c>
      <c r="AB275" s="6">
        <v>162.69999999999999</v>
      </c>
      <c r="AC275" s="6">
        <v>153.6</v>
      </c>
      <c r="AD275" s="6">
        <v>153</v>
      </c>
      <c r="AE275" s="6">
        <v>154.69999999999999</v>
      </c>
      <c r="AF275" s="6">
        <f t="shared" si="34"/>
        <v>1978.6</v>
      </c>
      <c r="AG275" s="6">
        <f t="shared" si="35"/>
        <v>458.7</v>
      </c>
      <c r="AH275" s="6">
        <f t="shared" si="36"/>
        <v>470.09999999999997</v>
      </c>
      <c r="AI275" s="6">
        <f t="shared" si="37"/>
        <v>312.39999999999998</v>
      </c>
      <c r="AJ275" s="6">
        <f t="shared" si="38"/>
        <v>289.39999999999998</v>
      </c>
      <c r="AK275" s="6">
        <f t="shared" si="32"/>
        <v>486.1</v>
      </c>
    </row>
    <row r="276" spans="1:37">
      <c r="A276" s="6" t="s">
        <v>33</v>
      </c>
      <c r="B276" s="6">
        <v>2020</v>
      </c>
      <c r="C276" s="8" t="s">
        <v>41</v>
      </c>
      <c r="D276" s="21" t="str">
        <f t="shared" si="33"/>
        <v>2020 August</v>
      </c>
      <c r="E276" s="6">
        <v>151.6</v>
      </c>
      <c r="F276" s="6">
        <v>197.8</v>
      </c>
      <c r="G276" s="6">
        <v>154.5</v>
      </c>
      <c r="H276" s="6">
        <v>153.4</v>
      </c>
      <c r="I276" s="6">
        <v>133.4</v>
      </c>
      <c r="J276" s="6">
        <v>154.5</v>
      </c>
      <c r="K276" s="6">
        <v>191.9</v>
      </c>
      <c r="L276" s="6">
        <v>151.30000000000001</v>
      </c>
      <c r="M276" s="6">
        <v>116.8</v>
      </c>
      <c r="N276" s="6">
        <v>160</v>
      </c>
      <c r="O276" s="6">
        <v>136.5</v>
      </c>
      <c r="P276" s="6">
        <v>163.30000000000001</v>
      </c>
      <c r="Q276" s="6">
        <v>159.9</v>
      </c>
      <c r="R276" s="6">
        <v>187.2</v>
      </c>
      <c r="S276" s="6">
        <v>150</v>
      </c>
      <c r="T276" s="6">
        <v>135.19999999999999</v>
      </c>
      <c r="U276" s="6">
        <v>147.80000000000001</v>
      </c>
      <c r="V276" s="6">
        <v>155.5</v>
      </c>
      <c r="W276" s="6">
        <v>138.30000000000001</v>
      </c>
      <c r="X276" s="6">
        <v>144.5</v>
      </c>
      <c r="Y276" s="6">
        <v>148.69999999999999</v>
      </c>
      <c r="Z276" s="6">
        <v>133.9</v>
      </c>
      <c r="AA276" s="6">
        <v>141.19999999999999</v>
      </c>
      <c r="AB276" s="6">
        <v>155.5</v>
      </c>
      <c r="AC276" s="6">
        <v>155.19999999999999</v>
      </c>
      <c r="AD276" s="6">
        <v>144.80000000000001</v>
      </c>
      <c r="AE276" s="6">
        <v>152.9</v>
      </c>
      <c r="AF276" s="6">
        <f t="shared" si="34"/>
        <v>2024.8999999999999</v>
      </c>
      <c r="AG276" s="6">
        <f t="shared" si="35"/>
        <v>433</v>
      </c>
      <c r="AH276" s="6">
        <f t="shared" si="36"/>
        <v>455.5</v>
      </c>
      <c r="AI276" s="6">
        <f t="shared" si="37"/>
        <v>303.89999999999998</v>
      </c>
      <c r="AJ276" s="6">
        <f t="shared" si="38"/>
        <v>272.20000000000005</v>
      </c>
      <c r="AK276" s="6">
        <f t="shared" si="32"/>
        <v>473.2</v>
      </c>
    </row>
    <row r="277" spans="1:37">
      <c r="A277" s="6" t="s">
        <v>34</v>
      </c>
      <c r="B277" s="6">
        <v>2020</v>
      </c>
      <c r="C277" s="8" t="s">
        <v>41</v>
      </c>
      <c r="D277" s="21" t="str">
        <f t="shared" si="33"/>
        <v>2020 August</v>
      </c>
      <c r="E277" s="6">
        <v>148.9</v>
      </c>
      <c r="F277" s="6">
        <v>190.9</v>
      </c>
      <c r="G277" s="6">
        <v>150.80000000000001</v>
      </c>
      <c r="H277" s="6">
        <v>153.30000000000001</v>
      </c>
      <c r="I277" s="6">
        <v>137.4</v>
      </c>
      <c r="J277" s="6">
        <v>150.4</v>
      </c>
      <c r="K277" s="6">
        <v>178.1</v>
      </c>
      <c r="L277" s="6">
        <v>150.4</v>
      </c>
      <c r="M277" s="6">
        <v>115.1</v>
      </c>
      <c r="N277" s="6">
        <v>160</v>
      </c>
      <c r="O277" s="6">
        <v>140.6</v>
      </c>
      <c r="P277" s="6">
        <v>162.30000000000001</v>
      </c>
      <c r="Q277" s="6">
        <v>157</v>
      </c>
      <c r="R277" s="6">
        <v>182.6</v>
      </c>
      <c r="S277" s="6">
        <v>153.1</v>
      </c>
      <c r="T277" s="6">
        <v>143.4</v>
      </c>
      <c r="U277" s="6">
        <v>151.69999999999999</v>
      </c>
      <c r="V277" s="6">
        <v>155.5</v>
      </c>
      <c r="W277" s="6">
        <v>143</v>
      </c>
      <c r="X277" s="6">
        <v>148.4</v>
      </c>
      <c r="Y277" s="6">
        <v>155</v>
      </c>
      <c r="Z277" s="6">
        <v>138.5</v>
      </c>
      <c r="AA277" s="6">
        <v>146</v>
      </c>
      <c r="AB277" s="6">
        <v>158.5</v>
      </c>
      <c r="AC277" s="6">
        <v>154.30000000000001</v>
      </c>
      <c r="AD277" s="6">
        <v>149</v>
      </c>
      <c r="AE277" s="6">
        <v>153.9</v>
      </c>
      <c r="AF277" s="6">
        <f t="shared" si="34"/>
        <v>1995.1999999999998</v>
      </c>
      <c r="AG277" s="6">
        <f t="shared" si="35"/>
        <v>448.2</v>
      </c>
      <c r="AH277" s="6">
        <f t="shared" si="36"/>
        <v>462.4</v>
      </c>
      <c r="AI277" s="6">
        <f t="shared" si="37"/>
        <v>309.3</v>
      </c>
      <c r="AJ277" s="6">
        <f t="shared" si="38"/>
        <v>281.5</v>
      </c>
      <c r="AK277" s="6">
        <f t="shared" si="32"/>
        <v>477.6</v>
      </c>
    </row>
    <row r="278" spans="1:37">
      <c r="A278" s="6" t="s">
        <v>30</v>
      </c>
      <c r="B278" s="6">
        <v>2020</v>
      </c>
      <c r="C278" s="8" t="s">
        <v>42</v>
      </c>
      <c r="D278" s="21" t="str">
        <f t="shared" si="33"/>
        <v>2020 September</v>
      </c>
      <c r="E278" s="6">
        <v>146.9</v>
      </c>
      <c r="F278" s="6">
        <v>183.9</v>
      </c>
      <c r="G278" s="6">
        <v>149.5</v>
      </c>
      <c r="H278" s="6">
        <v>153.4</v>
      </c>
      <c r="I278" s="6">
        <v>140.4</v>
      </c>
      <c r="J278" s="6">
        <v>147</v>
      </c>
      <c r="K278" s="6">
        <v>178.8</v>
      </c>
      <c r="L278" s="6">
        <v>149.30000000000001</v>
      </c>
      <c r="M278" s="6">
        <v>115.1</v>
      </c>
      <c r="N278" s="6">
        <v>160</v>
      </c>
      <c r="O278" s="6">
        <v>145.4</v>
      </c>
      <c r="P278" s="6">
        <v>161.6</v>
      </c>
      <c r="Q278" s="6">
        <v>156.1</v>
      </c>
      <c r="R278" s="6">
        <v>182.9</v>
      </c>
      <c r="S278" s="6">
        <v>155.4</v>
      </c>
      <c r="T278" s="6">
        <v>149.9</v>
      </c>
      <c r="U278" s="6">
        <v>154.6</v>
      </c>
      <c r="V278" s="6">
        <v>156.30000000000001</v>
      </c>
      <c r="W278" s="6">
        <v>146.4</v>
      </c>
      <c r="X278" s="6">
        <v>151.6</v>
      </c>
      <c r="Y278" s="6">
        <v>159.1</v>
      </c>
      <c r="Z278" s="6">
        <v>144.6</v>
      </c>
      <c r="AA278" s="6">
        <v>152.80000000000001</v>
      </c>
      <c r="AB278" s="6">
        <v>161.1</v>
      </c>
      <c r="AC278" s="6">
        <v>157.4</v>
      </c>
      <c r="AD278" s="6">
        <v>153.69999999999999</v>
      </c>
      <c r="AE278" s="6">
        <v>155.4</v>
      </c>
      <c r="AF278" s="6">
        <f t="shared" si="34"/>
        <v>1987.3999999999999</v>
      </c>
      <c r="AG278" s="6">
        <f t="shared" si="35"/>
        <v>459.9</v>
      </c>
      <c r="AH278" s="6">
        <f t="shared" si="36"/>
        <v>469</v>
      </c>
      <c r="AI278" s="6">
        <f t="shared" si="37"/>
        <v>316.5</v>
      </c>
      <c r="AJ278" s="6">
        <f t="shared" si="38"/>
        <v>291</v>
      </c>
      <c r="AK278" s="6">
        <f t="shared" si="32"/>
        <v>489.40000000000003</v>
      </c>
    </row>
    <row r="279" spans="1:37">
      <c r="A279" s="6" t="s">
        <v>33</v>
      </c>
      <c r="B279" s="6">
        <v>2020</v>
      </c>
      <c r="C279" s="8" t="s">
        <v>42</v>
      </c>
      <c r="D279" s="21" t="str">
        <f t="shared" si="33"/>
        <v>2020 September</v>
      </c>
      <c r="E279" s="6">
        <v>151.5</v>
      </c>
      <c r="F279" s="6">
        <v>193.1</v>
      </c>
      <c r="G279" s="6">
        <v>157.30000000000001</v>
      </c>
      <c r="H279" s="6">
        <v>153.9</v>
      </c>
      <c r="I279" s="6">
        <v>134.4</v>
      </c>
      <c r="J279" s="6">
        <v>155.4</v>
      </c>
      <c r="K279" s="6">
        <v>202</v>
      </c>
      <c r="L279" s="6">
        <v>150.80000000000001</v>
      </c>
      <c r="M279" s="6">
        <v>118.9</v>
      </c>
      <c r="N279" s="6">
        <v>160.9</v>
      </c>
      <c r="O279" s="6">
        <v>137.69999999999999</v>
      </c>
      <c r="P279" s="6">
        <v>164.4</v>
      </c>
      <c r="Q279" s="6">
        <v>161.30000000000001</v>
      </c>
      <c r="R279" s="6">
        <v>188.7</v>
      </c>
      <c r="S279" s="6">
        <v>150.19999999999999</v>
      </c>
      <c r="T279" s="6">
        <v>136.30000000000001</v>
      </c>
      <c r="U279" s="6">
        <v>148.1</v>
      </c>
      <c r="V279" s="6">
        <v>156.30000000000001</v>
      </c>
      <c r="W279" s="6">
        <v>137.19999999999999</v>
      </c>
      <c r="X279" s="6">
        <v>145.4</v>
      </c>
      <c r="Y279" s="6">
        <v>150</v>
      </c>
      <c r="Z279" s="6">
        <v>135.1</v>
      </c>
      <c r="AA279" s="6">
        <v>141.80000000000001</v>
      </c>
      <c r="AB279" s="6">
        <v>154.9</v>
      </c>
      <c r="AC279" s="6">
        <v>159.80000000000001</v>
      </c>
      <c r="AD279" s="6">
        <v>146</v>
      </c>
      <c r="AE279" s="6">
        <v>154</v>
      </c>
      <c r="AF279" s="6">
        <f t="shared" si="34"/>
        <v>2041.6000000000001</v>
      </c>
      <c r="AG279" s="6">
        <f t="shared" si="35"/>
        <v>434.6</v>
      </c>
      <c r="AH279" s="6">
        <f t="shared" si="36"/>
        <v>456.6</v>
      </c>
      <c r="AI279" s="6">
        <f t="shared" si="37"/>
        <v>309.8</v>
      </c>
      <c r="AJ279" s="6">
        <f t="shared" si="38"/>
        <v>272.29999999999995</v>
      </c>
      <c r="AK279" s="6">
        <f t="shared" si="32"/>
        <v>476.5</v>
      </c>
    </row>
    <row r="280" spans="1:37">
      <c r="A280" s="6" t="s">
        <v>34</v>
      </c>
      <c r="B280" s="6">
        <v>2020</v>
      </c>
      <c r="C280" s="8" t="s">
        <v>42</v>
      </c>
      <c r="D280" s="21" t="str">
        <f t="shared" si="33"/>
        <v>2020 September</v>
      </c>
      <c r="E280" s="6">
        <v>148.4</v>
      </c>
      <c r="F280" s="6">
        <v>187.1</v>
      </c>
      <c r="G280" s="6">
        <v>152.5</v>
      </c>
      <c r="H280" s="6">
        <v>153.6</v>
      </c>
      <c r="I280" s="6">
        <v>138.19999999999999</v>
      </c>
      <c r="J280" s="6">
        <v>150.9</v>
      </c>
      <c r="K280" s="6">
        <v>186.7</v>
      </c>
      <c r="L280" s="6">
        <v>149.80000000000001</v>
      </c>
      <c r="M280" s="6">
        <v>116.4</v>
      </c>
      <c r="N280" s="6">
        <v>160.30000000000001</v>
      </c>
      <c r="O280" s="6">
        <v>142.19999999999999</v>
      </c>
      <c r="P280" s="6">
        <v>162.9</v>
      </c>
      <c r="Q280" s="6">
        <v>158</v>
      </c>
      <c r="R280" s="6">
        <v>184.4</v>
      </c>
      <c r="S280" s="6">
        <v>153.4</v>
      </c>
      <c r="T280" s="6">
        <v>144.30000000000001</v>
      </c>
      <c r="U280" s="6">
        <v>152</v>
      </c>
      <c r="V280" s="6">
        <v>156.30000000000001</v>
      </c>
      <c r="W280" s="6">
        <v>142.9</v>
      </c>
      <c r="X280" s="6">
        <v>148.69999999999999</v>
      </c>
      <c r="Y280" s="6">
        <v>155.6</v>
      </c>
      <c r="Z280" s="6">
        <v>139.6</v>
      </c>
      <c r="AA280" s="6">
        <v>146.6</v>
      </c>
      <c r="AB280" s="6">
        <v>157.5</v>
      </c>
      <c r="AC280" s="6">
        <v>158.4</v>
      </c>
      <c r="AD280" s="6">
        <v>150</v>
      </c>
      <c r="AE280" s="6">
        <v>154.69999999999999</v>
      </c>
      <c r="AF280" s="6">
        <f t="shared" si="34"/>
        <v>2007</v>
      </c>
      <c r="AG280" s="6">
        <f t="shared" si="35"/>
        <v>449.70000000000005</v>
      </c>
      <c r="AH280" s="6">
        <f t="shared" si="36"/>
        <v>462.5</v>
      </c>
      <c r="AI280" s="6">
        <f t="shared" si="37"/>
        <v>314</v>
      </c>
      <c r="AJ280" s="6">
        <f t="shared" si="38"/>
        <v>282.5</v>
      </c>
      <c r="AK280" s="6">
        <f t="shared" si="32"/>
        <v>481</v>
      </c>
    </row>
    <row r="281" spans="1:37">
      <c r="A281" s="6" t="s">
        <v>30</v>
      </c>
      <c r="B281" s="6">
        <v>2020</v>
      </c>
      <c r="C281" s="8" t="s">
        <v>43</v>
      </c>
      <c r="D281" s="21" t="str">
        <f t="shared" si="33"/>
        <v>2020 October</v>
      </c>
      <c r="E281" s="6">
        <v>146</v>
      </c>
      <c r="F281" s="6">
        <v>186.3</v>
      </c>
      <c r="G281" s="6">
        <v>159.19999999999999</v>
      </c>
      <c r="H281" s="6">
        <v>153.6</v>
      </c>
      <c r="I281" s="6">
        <v>142.6</v>
      </c>
      <c r="J281" s="6">
        <v>147.19999999999999</v>
      </c>
      <c r="K281" s="6">
        <v>200.6</v>
      </c>
      <c r="L281" s="6">
        <v>150.30000000000001</v>
      </c>
      <c r="M281" s="6">
        <v>115.3</v>
      </c>
      <c r="N281" s="6">
        <v>160.9</v>
      </c>
      <c r="O281" s="6">
        <v>147.4</v>
      </c>
      <c r="P281" s="6">
        <v>161.9</v>
      </c>
      <c r="Q281" s="6">
        <v>159.6</v>
      </c>
      <c r="R281" s="6">
        <v>182.7</v>
      </c>
      <c r="S281" s="6">
        <v>155.69999999999999</v>
      </c>
      <c r="T281" s="6">
        <v>150.6</v>
      </c>
      <c r="U281" s="6">
        <v>155</v>
      </c>
      <c r="V281" s="6">
        <v>156.5</v>
      </c>
      <c r="W281" s="6">
        <v>146.80000000000001</v>
      </c>
      <c r="X281" s="6">
        <v>152</v>
      </c>
      <c r="Y281" s="6">
        <v>159.5</v>
      </c>
      <c r="Z281" s="6">
        <v>146.4</v>
      </c>
      <c r="AA281" s="6">
        <v>152.4</v>
      </c>
      <c r="AB281" s="6">
        <v>162.5</v>
      </c>
      <c r="AC281" s="6">
        <v>156.19999999999999</v>
      </c>
      <c r="AD281" s="6">
        <v>154.30000000000001</v>
      </c>
      <c r="AE281" s="6">
        <v>157.5</v>
      </c>
      <c r="AF281" s="6">
        <f t="shared" si="34"/>
        <v>2030.9</v>
      </c>
      <c r="AG281" s="6">
        <f t="shared" si="35"/>
        <v>461.29999999999995</v>
      </c>
      <c r="AH281" s="6">
        <f t="shared" si="36"/>
        <v>471</v>
      </c>
      <c r="AI281" s="6">
        <f t="shared" si="37"/>
        <v>315.7</v>
      </c>
      <c r="AJ281" s="6">
        <f t="shared" si="38"/>
        <v>293.20000000000005</v>
      </c>
      <c r="AK281" s="6">
        <f t="shared" si="32"/>
        <v>489.40000000000003</v>
      </c>
    </row>
    <row r="282" spans="1:37">
      <c r="A282" s="6" t="s">
        <v>33</v>
      </c>
      <c r="B282" s="6">
        <v>2020</v>
      </c>
      <c r="C282" s="8" t="s">
        <v>43</v>
      </c>
      <c r="D282" s="21" t="str">
        <f t="shared" si="33"/>
        <v>2020 October</v>
      </c>
      <c r="E282" s="6">
        <v>150.6</v>
      </c>
      <c r="F282" s="6">
        <v>193.7</v>
      </c>
      <c r="G282" s="6">
        <v>164.8</v>
      </c>
      <c r="H282" s="6">
        <v>153.69999999999999</v>
      </c>
      <c r="I282" s="6">
        <v>135.69999999999999</v>
      </c>
      <c r="J282" s="6">
        <v>155.69999999999999</v>
      </c>
      <c r="K282" s="6">
        <v>226</v>
      </c>
      <c r="L282" s="6">
        <v>152.19999999999999</v>
      </c>
      <c r="M282" s="6">
        <v>118.1</v>
      </c>
      <c r="N282" s="6">
        <v>161.30000000000001</v>
      </c>
      <c r="O282" s="6">
        <v>139.19999999999999</v>
      </c>
      <c r="P282" s="6">
        <v>164.8</v>
      </c>
      <c r="Q282" s="6">
        <v>164.4</v>
      </c>
      <c r="R282" s="6">
        <v>188.7</v>
      </c>
      <c r="S282" s="6">
        <v>150.5</v>
      </c>
      <c r="T282" s="6">
        <v>136.1</v>
      </c>
      <c r="U282" s="6">
        <v>148.30000000000001</v>
      </c>
      <c r="V282" s="6">
        <v>156.5</v>
      </c>
      <c r="W282" s="6">
        <v>137.1</v>
      </c>
      <c r="X282" s="6">
        <v>145.1</v>
      </c>
      <c r="Y282" s="6">
        <v>151</v>
      </c>
      <c r="Z282" s="6">
        <v>135.4</v>
      </c>
      <c r="AA282" s="6">
        <v>142</v>
      </c>
      <c r="AB282" s="6">
        <v>155.69999999999999</v>
      </c>
      <c r="AC282" s="6">
        <v>158.1</v>
      </c>
      <c r="AD282" s="6">
        <v>146.19999999999999</v>
      </c>
      <c r="AE282" s="6">
        <v>155.19999999999999</v>
      </c>
      <c r="AF282" s="6">
        <f t="shared" si="34"/>
        <v>2080.1999999999998</v>
      </c>
      <c r="AG282" s="6">
        <f t="shared" si="35"/>
        <v>434.90000000000003</v>
      </c>
      <c r="AH282" s="6">
        <f t="shared" si="36"/>
        <v>457.3</v>
      </c>
      <c r="AI282" s="6">
        <f t="shared" si="37"/>
        <v>309.10000000000002</v>
      </c>
      <c r="AJ282" s="6">
        <f t="shared" si="38"/>
        <v>272.5</v>
      </c>
      <c r="AK282" s="6">
        <f t="shared" si="32"/>
        <v>476.9</v>
      </c>
    </row>
    <row r="283" spans="1:37">
      <c r="A283" s="6" t="s">
        <v>34</v>
      </c>
      <c r="B283" s="6">
        <v>2020</v>
      </c>
      <c r="C283" s="8" t="s">
        <v>43</v>
      </c>
      <c r="D283" s="21" t="str">
        <f t="shared" si="33"/>
        <v>2020 October</v>
      </c>
      <c r="E283" s="6">
        <v>147.5</v>
      </c>
      <c r="F283" s="6">
        <v>188.9</v>
      </c>
      <c r="G283" s="6">
        <v>161.4</v>
      </c>
      <c r="H283" s="6">
        <v>153.6</v>
      </c>
      <c r="I283" s="6">
        <v>140.1</v>
      </c>
      <c r="J283" s="6">
        <v>151.19999999999999</v>
      </c>
      <c r="K283" s="6">
        <v>209.2</v>
      </c>
      <c r="L283" s="6">
        <v>150.9</v>
      </c>
      <c r="M283" s="6">
        <v>116.2</v>
      </c>
      <c r="N283" s="6">
        <v>161</v>
      </c>
      <c r="O283" s="6">
        <v>144</v>
      </c>
      <c r="P283" s="6">
        <v>163.19999999999999</v>
      </c>
      <c r="Q283" s="6">
        <v>161.4</v>
      </c>
      <c r="R283" s="6">
        <v>184.3</v>
      </c>
      <c r="S283" s="6">
        <v>153.69999999999999</v>
      </c>
      <c r="T283" s="6">
        <v>144.6</v>
      </c>
      <c r="U283" s="6">
        <v>152.30000000000001</v>
      </c>
      <c r="V283" s="6">
        <v>156.5</v>
      </c>
      <c r="W283" s="6">
        <v>143.1</v>
      </c>
      <c r="X283" s="6">
        <v>148.69999999999999</v>
      </c>
      <c r="Y283" s="6">
        <v>156.30000000000001</v>
      </c>
      <c r="Z283" s="6">
        <v>140.6</v>
      </c>
      <c r="AA283" s="6">
        <v>146.5</v>
      </c>
      <c r="AB283" s="6">
        <v>158.5</v>
      </c>
      <c r="AC283" s="6">
        <v>157</v>
      </c>
      <c r="AD283" s="6">
        <v>150.4</v>
      </c>
      <c r="AE283" s="6">
        <v>156.4</v>
      </c>
      <c r="AF283" s="6">
        <f t="shared" si="34"/>
        <v>2048.6000000000004</v>
      </c>
      <c r="AG283" s="6">
        <f t="shared" si="35"/>
        <v>450.59999999999997</v>
      </c>
      <c r="AH283" s="6">
        <f t="shared" si="36"/>
        <v>463.7</v>
      </c>
      <c r="AI283" s="6">
        <f t="shared" si="37"/>
        <v>313.3</v>
      </c>
      <c r="AJ283" s="6">
        <f t="shared" si="38"/>
        <v>283.7</v>
      </c>
      <c r="AK283" s="6">
        <f t="shared" si="32"/>
        <v>481.20000000000005</v>
      </c>
    </row>
    <row r="284" spans="1:37">
      <c r="A284" s="6" t="s">
        <v>30</v>
      </c>
      <c r="B284" s="6">
        <v>2020</v>
      </c>
      <c r="C284" s="8" t="s">
        <v>45</v>
      </c>
      <c r="D284" s="21" t="str">
        <f t="shared" si="33"/>
        <v>2020 November</v>
      </c>
      <c r="E284" s="6">
        <v>145.4</v>
      </c>
      <c r="F284" s="6">
        <v>188.6</v>
      </c>
      <c r="G284" s="6">
        <v>171.6</v>
      </c>
      <c r="H284" s="6">
        <v>153.80000000000001</v>
      </c>
      <c r="I284" s="6">
        <v>145.4</v>
      </c>
      <c r="J284" s="6">
        <v>146.5</v>
      </c>
      <c r="K284" s="6">
        <v>222.2</v>
      </c>
      <c r="L284" s="6">
        <v>155.9</v>
      </c>
      <c r="M284" s="6">
        <v>114.9</v>
      </c>
      <c r="N284" s="6">
        <v>162</v>
      </c>
      <c r="O284" s="6">
        <v>150</v>
      </c>
      <c r="P284" s="6">
        <v>162.69999999999999</v>
      </c>
      <c r="Q284" s="6">
        <v>163.4</v>
      </c>
      <c r="R284" s="6">
        <v>183.4</v>
      </c>
      <c r="S284" s="6">
        <v>156.30000000000001</v>
      </c>
      <c r="T284" s="6">
        <v>151</v>
      </c>
      <c r="U284" s="6">
        <v>155.5</v>
      </c>
      <c r="V284" s="6">
        <v>158</v>
      </c>
      <c r="W284" s="6">
        <v>147.5</v>
      </c>
      <c r="X284" s="6">
        <v>152.80000000000001</v>
      </c>
      <c r="Y284" s="6">
        <v>160.4</v>
      </c>
      <c r="Z284" s="6">
        <v>146.1</v>
      </c>
      <c r="AA284" s="6">
        <v>153.6</v>
      </c>
      <c r="AB284" s="6">
        <v>161.6</v>
      </c>
      <c r="AC284" s="6">
        <v>156.19999999999999</v>
      </c>
      <c r="AD284" s="6">
        <v>154.5</v>
      </c>
      <c r="AE284" s="6">
        <v>159.80000000000001</v>
      </c>
      <c r="AF284" s="6">
        <f t="shared" si="34"/>
        <v>2082.4</v>
      </c>
      <c r="AG284" s="6">
        <f t="shared" si="35"/>
        <v>462.8</v>
      </c>
      <c r="AH284" s="6">
        <f t="shared" si="36"/>
        <v>472.4</v>
      </c>
      <c r="AI284" s="6">
        <f t="shared" si="37"/>
        <v>316.60000000000002</v>
      </c>
      <c r="AJ284" s="6">
        <f t="shared" si="38"/>
        <v>293.60000000000002</v>
      </c>
      <c r="AK284" s="6">
        <f t="shared" si="32"/>
        <v>491.5</v>
      </c>
    </row>
    <row r="285" spans="1:37">
      <c r="A285" s="6" t="s">
        <v>33</v>
      </c>
      <c r="B285" s="6">
        <v>2020</v>
      </c>
      <c r="C285" s="8" t="s">
        <v>45</v>
      </c>
      <c r="D285" s="21" t="str">
        <f t="shared" si="33"/>
        <v>2020 November</v>
      </c>
      <c r="E285" s="6">
        <v>149.69999999999999</v>
      </c>
      <c r="F285" s="6">
        <v>195.5</v>
      </c>
      <c r="G285" s="6">
        <v>176.9</v>
      </c>
      <c r="H285" s="6">
        <v>153.9</v>
      </c>
      <c r="I285" s="6">
        <v>138</v>
      </c>
      <c r="J285" s="6">
        <v>150.5</v>
      </c>
      <c r="K285" s="6">
        <v>245.3</v>
      </c>
      <c r="L285" s="6">
        <v>158.69999999999999</v>
      </c>
      <c r="M285" s="6">
        <v>117.2</v>
      </c>
      <c r="N285" s="6">
        <v>161.4</v>
      </c>
      <c r="O285" s="6">
        <v>141.5</v>
      </c>
      <c r="P285" s="6">
        <v>165.1</v>
      </c>
      <c r="Q285" s="6">
        <v>167</v>
      </c>
      <c r="R285" s="6">
        <v>188.8</v>
      </c>
      <c r="S285" s="6">
        <v>151.1</v>
      </c>
      <c r="T285" s="6">
        <v>136.4</v>
      </c>
      <c r="U285" s="6">
        <v>148.80000000000001</v>
      </c>
      <c r="V285" s="6">
        <v>158</v>
      </c>
      <c r="W285" s="6">
        <v>137.30000000000001</v>
      </c>
      <c r="X285" s="6">
        <v>145.1</v>
      </c>
      <c r="Y285" s="6">
        <v>152</v>
      </c>
      <c r="Z285" s="6">
        <v>135.19999999999999</v>
      </c>
      <c r="AA285" s="6">
        <v>144.4</v>
      </c>
      <c r="AB285" s="6">
        <v>156.4</v>
      </c>
      <c r="AC285" s="6">
        <v>157.9</v>
      </c>
      <c r="AD285" s="6">
        <v>146.6</v>
      </c>
      <c r="AE285" s="6">
        <v>156.69999999999999</v>
      </c>
      <c r="AF285" s="6">
        <f t="shared" si="34"/>
        <v>2120.6999999999998</v>
      </c>
      <c r="AG285" s="6">
        <f t="shared" si="35"/>
        <v>436.3</v>
      </c>
      <c r="AH285" s="6">
        <f t="shared" si="36"/>
        <v>459.5</v>
      </c>
      <c r="AI285" s="6">
        <f t="shared" si="37"/>
        <v>309.89999999999998</v>
      </c>
      <c r="AJ285" s="6">
        <f t="shared" si="38"/>
        <v>272.5</v>
      </c>
      <c r="AK285" s="6">
        <f t="shared" si="32"/>
        <v>479.80000000000007</v>
      </c>
    </row>
    <row r="286" spans="1:37">
      <c r="A286" s="6" t="s">
        <v>34</v>
      </c>
      <c r="B286" s="6">
        <v>2020</v>
      </c>
      <c r="C286" s="8" t="s">
        <v>45</v>
      </c>
      <c r="D286" s="21" t="str">
        <f t="shared" si="33"/>
        <v>2020 November</v>
      </c>
      <c r="E286" s="6">
        <v>146.80000000000001</v>
      </c>
      <c r="F286" s="6">
        <v>191</v>
      </c>
      <c r="G286" s="6">
        <v>173.6</v>
      </c>
      <c r="H286" s="6">
        <v>153.80000000000001</v>
      </c>
      <c r="I286" s="6">
        <v>142.69999999999999</v>
      </c>
      <c r="J286" s="6">
        <v>148.4</v>
      </c>
      <c r="K286" s="6">
        <v>230</v>
      </c>
      <c r="L286" s="6">
        <v>156.80000000000001</v>
      </c>
      <c r="M286" s="6">
        <v>115.7</v>
      </c>
      <c r="N286" s="6">
        <v>161.80000000000001</v>
      </c>
      <c r="O286" s="6">
        <v>146.5</v>
      </c>
      <c r="P286" s="6">
        <v>163.80000000000001</v>
      </c>
      <c r="Q286" s="6">
        <v>164.7</v>
      </c>
      <c r="R286" s="6">
        <v>184.8</v>
      </c>
      <c r="S286" s="6">
        <v>154.30000000000001</v>
      </c>
      <c r="T286" s="6">
        <v>144.9</v>
      </c>
      <c r="U286" s="6">
        <v>152.80000000000001</v>
      </c>
      <c r="V286" s="6">
        <v>158</v>
      </c>
      <c r="W286" s="6">
        <v>143.6</v>
      </c>
      <c r="X286" s="6">
        <v>149.19999999999999</v>
      </c>
      <c r="Y286" s="6">
        <v>157.19999999999999</v>
      </c>
      <c r="Z286" s="6">
        <v>140.4</v>
      </c>
      <c r="AA286" s="6">
        <v>148.4</v>
      </c>
      <c r="AB286" s="6">
        <v>158.6</v>
      </c>
      <c r="AC286" s="6">
        <v>156.9</v>
      </c>
      <c r="AD286" s="6">
        <v>150.69999999999999</v>
      </c>
      <c r="AE286" s="6">
        <v>158.4</v>
      </c>
      <c r="AF286" s="6">
        <f t="shared" si="34"/>
        <v>2095.6</v>
      </c>
      <c r="AG286" s="6">
        <f t="shared" si="35"/>
        <v>452.00000000000006</v>
      </c>
      <c r="AH286" s="6">
        <f t="shared" si="36"/>
        <v>465.79999999999995</v>
      </c>
      <c r="AI286" s="6">
        <f t="shared" si="37"/>
        <v>314.10000000000002</v>
      </c>
      <c r="AJ286" s="6">
        <f t="shared" si="38"/>
        <v>284</v>
      </c>
      <c r="AK286" s="6">
        <f t="shared" si="32"/>
        <v>483.90000000000003</v>
      </c>
    </row>
    <row r="287" spans="1:37">
      <c r="A287" s="6" t="s">
        <v>30</v>
      </c>
      <c r="B287" s="6">
        <v>2020</v>
      </c>
      <c r="C287" s="8" t="s">
        <v>46</v>
      </c>
      <c r="D287" s="21" t="str">
        <f t="shared" si="33"/>
        <v>2020 December</v>
      </c>
      <c r="E287" s="6">
        <v>144.6</v>
      </c>
      <c r="F287" s="6">
        <v>188.5</v>
      </c>
      <c r="G287" s="6">
        <v>173.4</v>
      </c>
      <c r="H287" s="6">
        <v>154</v>
      </c>
      <c r="I287" s="6">
        <v>150</v>
      </c>
      <c r="J287" s="6">
        <v>145.9</v>
      </c>
      <c r="K287" s="6">
        <v>225.2</v>
      </c>
      <c r="L287" s="6">
        <v>159.5</v>
      </c>
      <c r="M287" s="6">
        <v>114.4</v>
      </c>
      <c r="N287" s="6">
        <v>163.5</v>
      </c>
      <c r="O287" s="6">
        <v>153.4</v>
      </c>
      <c r="P287" s="6">
        <v>163.6</v>
      </c>
      <c r="Q287" s="6">
        <v>164.5</v>
      </c>
      <c r="R287" s="6">
        <v>183.6</v>
      </c>
      <c r="S287" s="6">
        <v>157</v>
      </c>
      <c r="T287" s="6">
        <v>151.6</v>
      </c>
      <c r="U287" s="6">
        <v>156.30000000000001</v>
      </c>
      <c r="V287" s="6">
        <v>158.4</v>
      </c>
      <c r="W287" s="6">
        <v>148.69999999999999</v>
      </c>
      <c r="X287" s="6">
        <v>153.4</v>
      </c>
      <c r="Y287" s="6">
        <v>161.6</v>
      </c>
      <c r="Z287" s="6">
        <v>146.4</v>
      </c>
      <c r="AA287" s="6">
        <v>153.9</v>
      </c>
      <c r="AB287" s="6">
        <v>162.9</v>
      </c>
      <c r="AC287" s="6">
        <v>156.6</v>
      </c>
      <c r="AD287" s="6">
        <v>155.19999999999999</v>
      </c>
      <c r="AE287" s="6">
        <v>160.69999999999999</v>
      </c>
      <c r="AF287" s="6">
        <f t="shared" si="34"/>
        <v>2100.5</v>
      </c>
      <c r="AG287" s="6">
        <f t="shared" si="35"/>
        <v>464.90000000000003</v>
      </c>
      <c r="AH287" s="6">
        <f t="shared" si="36"/>
        <v>474.70000000000005</v>
      </c>
      <c r="AI287" s="6">
        <f t="shared" si="37"/>
        <v>318.2</v>
      </c>
      <c r="AJ287" s="6">
        <f t="shared" si="38"/>
        <v>295.10000000000002</v>
      </c>
      <c r="AK287" s="6">
        <f t="shared" si="32"/>
        <v>492.7</v>
      </c>
    </row>
    <row r="288" spans="1:37">
      <c r="A288" s="6" t="s">
        <v>33</v>
      </c>
      <c r="B288" s="6">
        <v>2020</v>
      </c>
      <c r="C288" s="8" t="s">
        <v>46</v>
      </c>
      <c r="D288" s="21" t="str">
        <f t="shared" si="33"/>
        <v>2020 December</v>
      </c>
      <c r="E288" s="6">
        <v>149</v>
      </c>
      <c r="F288" s="6">
        <v>195.7</v>
      </c>
      <c r="G288" s="6">
        <v>178.3</v>
      </c>
      <c r="H288" s="6">
        <v>154.19999999999999</v>
      </c>
      <c r="I288" s="6">
        <v>140.69999999999999</v>
      </c>
      <c r="J288" s="6">
        <v>149.69999999999999</v>
      </c>
      <c r="K288" s="6">
        <v>240.9</v>
      </c>
      <c r="L288" s="6">
        <v>161.5</v>
      </c>
      <c r="M288" s="6">
        <v>117.1</v>
      </c>
      <c r="N288" s="6">
        <v>161.9</v>
      </c>
      <c r="O288" s="6">
        <v>143.30000000000001</v>
      </c>
      <c r="P288" s="6">
        <v>166.1</v>
      </c>
      <c r="Q288" s="6">
        <v>167</v>
      </c>
      <c r="R288" s="6">
        <v>190.2</v>
      </c>
      <c r="S288" s="6">
        <v>151.9</v>
      </c>
      <c r="T288" s="6">
        <v>136.69999999999999</v>
      </c>
      <c r="U288" s="6">
        <v>149.6</v>
      </c>
      <c r="V288" s="6">
        <v>158.4</v>
      </c>
      <c r="W288" s="6">
        <v>137.9</v>
      </c>
      <c r="X288" s="6">
        <v>145.5</v>
      </c>
      <c r="Y288" s="6">
        <v>152.9</v>
      </c>
      <c r="Z288" s="6">
        <v>135.5</v>
      </c>
      <c r="AA288" s="6">
        <v>144.30000000000001</v>
      </c>
      <c r="AB288" s="6">
        <v>156.9</v>
      </c>
      <c r="AC288" s="6">
        <v>157.9</v>
      </c>
      <c r="AD288" s="6">
        <v>146.9</v>
      </c>
      <c r="AE288" s="6">
        <v>156.9</v>
      </c>
      <c r="AF288" s="6">
        <f t="shared" si="34"/>
        <v>2125.4</v>
      </c>
      <c r="AG288" s="6">
        <f t="shared" si="35"/>
        <v>438.20000000000005</v>
      </c>
      <c r="AH288" s="6">
        <f t="shared" si="36"/>
        <v>460.79999999999995</v>
      </c>
      <c r="AI288" s="6">
        <f t="shared" si="37"/>
        <v>310.8</v>
      </c>
      <c r="AJ288" s="6">
        <f t="shared" si="38"/>
        <v>273.39999999999998</v>
      </c>
      <c r="AK288" s="6">
        <f t="shared" si="32"/>
        <v>481.4</v>
      </c>
    </row>
    <row r="289" spans="1:37">
      <c r="A289" s="6" t="s">
        <v>34</v>
      </c>
      <c r="B289" s="6">
        <v>2020</v>
      </c>
      <c r="C289" s="8" t="s">
        <v>46</v>
      </c>
      <c r="D289" s="21" t="str">
        <f t="shared" si="33"/>
        <v>2020 December</v>
      </c>
      <c r="E289" s="6">
        <v>146</v>
      </c>
      <c r="F289" s="6">
        <v>191</v>
      </c>
      <c r="G289" s="6">
        <v>175.3</v>
      </c>
      <c r="H289" s="6">
        <v>154.1</v>
      </c>
      <c r="I289" s="6">
        <v>146.6</v>
      </c>
      <c r="J289" s="6">
        <v>147.69999999999999</v>
      </c>
      <c r="K289" s="6">
        <v>230.5</v>
      </c>
      <c r="L289" s="6">
        <v>160.19999999999999</v>
      </c>
      <c r="M289" s="6">
        <v>115.3</v>
      </c>
      <c r="N289" s="6">
        <v>163</v>
      </c>
      <c r="O289" s="6">
        <v>149.19999999999999</v>
      </c>
      <c r="P289" s="6">
        <v>164.8</v>
      </c>
      <c r="Q289" s="6">
        <v>165.4</v>
      </c>
      <c r="R289" s="6">
        <v>185.4</v>
      </c>
      <c r="S289" s="6">
        <v>155</v>
      </c>
      <c r="T289" s="6">
        <v>145.4</v>
      </c>
      <c r="U289" s="6">
        <v>153.6</v>
      </c>
      <c r="V289" s="6">
        <v>158.4</v>
      </c>
      <c r="W289" s="6">
        <v>144.6</v>
      </c>
      <c r="X289" s="6">
        <v>149.69999999999999</v>
      </c>
      <c r="Y289" s="6">
        <v>158.30000000000001</v>
      </c>
      <c r="Z289" s="6">
        <v>140.69999999999999</v>
      </c>
      <c r="AA289" s="6">
        <v>148.5</v>
      </c>
      <c r="AB289" s="6">
        <v>159.4</v>
      </c>
      <c r="AC289" s="6">
        <v>157.1</v>
      </c>
      <c r="AD289" s="6">
        <v>151.19999999999999</v>
      </c>
      <c r="AE289" s="6">
        <v>158.9</v>
      </c>
      <c r="AF289" s="6">
        <f t="shared" si="34"/>
        <v>2109.1</v>
      </c>
      <c r="AG289" s="6">
        <f t="shared" si="35"/>
        <v>454</v>
      </c>
      <c r="AH289" s="6">
        <f t="shared" si="36"/>
        <v>467.5</v>
      </c>
      <c r="AI289" s="6">
        <f t="shared" si="37"/>
        <v>315.39999999999998</v>
      </c>
      <c r="AJ289" s="6">
        <f t="shared" si="38"/>
        <v>285.29999999999995</v>
      </c>
      <c r="AK289" s="6">
        <f t="shared" si="32"/>
        <v>485.09999999999997</v>
      </c>
    </row>
    <row r="290" spans="1:37">
      <c r="A290" s="6" t="s">
        <v>30</v>
      </c>
      <c r="B290" s="6">
        <v>2021</v>
      </c>
      <c r="C290" s="8" t="s">
        <v>31</v>
      </c>
      <c r="D290" s="21" t="str">
        <f t="shared" si="33"/>
        <v>2021 January</v>
      </c>
      <c r="E290" s="6">
        <v>143.4</v>
      </c>
      <c r="F290" s="6">
        <v>187.5</v>
      </c>
      <c r="G290" s="6">
        <v>173.4</v>
      </c>
      <c r="H290" s="6">
        <v>154</v>
      </c>
      <c r="I290" s="6">
        <v>154.80000000000001</v>
      </c>
      <c r="J290" s="6">
        <v>147</v>
      </c>
      <c r="K290" s="6">
        <v>187.8</v>
      </c>
      <c r="L290" s="6">
        <v>159.5</v>
      </c>
      <c r="M290" s="6">
        <v>113.8</v>
      </c>
      <c r="N290" s="6">
        <v>164.5</v>
      </c>
      <c r="O290" s="6">
        <v>156.1</v>
      </c>
      <c r="P290" s="6">
        <v>164.3</v>
      </c>
      <c r="Q290" s="6">
        <v>159.6</v>
      </c>
      <c r="R290" s="6">
        <v>184.6</v>
      </c>
      <c r="S290" s="6">
        <v>157.5</v>
      </c>
      <c r="T290" s="6">
        <v>152.4</v>
      </c>
      <c r="U290" s="6">
        <v>156.80000000000001</v>
      </c>
      <c r="V290" s="6">
        <v>157.69999999999999</v>
      </c>
      <c r="W290" s="6">
        <v>150.9</v>
      </c>
      <c r="X290" s="6">
        <v>153.9</v>
      </c>
      <c r="Y290" s="6">
        <v>162.5</v>
      </c>
      <c r="Z290" s="6">
        <v>147.5</v>
      </c>
      <c r="AA290" s="6">
        <v>155.1</v>
      </c>
      <c r="AB290" s="6">
        <v>163.5</v>
      </c>
      <c r="AC290" s="6">
        <v>156.19999999999999</v>
      </c>
      <c r="AD290" s="6">
        <v>155.9</v>
      </c>
      <c r="AE290" s="6">
        <v>158.5</v>
      </c>
      <c r="AF290" s="6">
        <f t="shared" si="34"/>
        <v>2065.6999999999998</v>
      </c>
      <c r="AG290" s="6">
        <f t="shared" si="35"/>
        <v>466.7</v>
      </c>
      <c r="AH290" s="6">
        <f t="shared" si="36"/>
        <v>475.1</v>
      </c>
      <c r="AI290" s="6">
        <f t="shared" si="37"/>
        <v>318.7</v>
      </c>
      <c r="AJ290" s="6">
        <f t="shared" si="38"/>
        <v>298.39999999999998</v>
      </c>
      <c r="AK290" s="6">
        <f t="shared" si="32"/>
        <v>495.6</v>
      </c>
    </row>
    <row r="291" spans="1:37">
      <c r="A291" s="6" t="s">
        <v>33</v>
      </c>
      <c r="B291" s="6">
        <v>2021</v>
      </c>
      <c r="C291" s="8" t="s">
        <v>31</v>
      </c>
      <c r="D291" s="21" t="str">
        <f t="shared" si="33"/>
        <v>2021 January</v>
      </c>
      <c r="E291" s="6">
        <v>148</v>
      </c>
      <c r="F291" s="6">
        <v>194.8</v>
      </c>
      <c r="G291" s="6">
        <v>178.4</v>
      </c>
      <c r="H291" s="6">
        <v>154.4</v>
      </c>
      <c r="I291" s="6">
        <v>144.1</v>
      </c>
      <c r="J291" s="6">
        <v>152.6</v>
      </c>
      <c r="K291" s="6">
        <v>206.8</v>
      </c>
      <c r="L291" s="6">
        <v>162.1</v>
      </c>
      <c r="M291" s="6">
        <v>116.3</v>
      </c>
      <c r="N291" s="6">
        <v>163</v>
      </c>
      <c r="O291" s="6">
        <v>145.9</v>
      </c>
      <c r="P291" s="6">
        <v>167.2</v>
      </c>
      <c r="Q291" s="6">
        <v>163.4</v>
      </c>
      <c r="R291" s="6">
        <v>191.8</v>
      </c>
      <c r="S291" s="6">
        <v>152.5</v>
      </c>
      <c r="T291" s="6">
        <v>137.30000000000001</v>
      </c>
      <c r="U291" s="6">
        <v>150.19999999999999</v>
      </c>
      <c r="V291" s="6">
        <v>157.69999999999999</v>
      </c>
      <c r="W291" s="6">
        <v>142.9</v>
      </c>
      <c r="X291" s="6">
        <v>145.69999999999999</v>
      </c>
      <c r="Y291" s="6">
        <v>154.1</v>
      </c>
      <c r="Z291" s="6">
        <v>136.9</v>
      </c>
      <c r="AA291" s="6">
        <v>145.4</v>
      </c>
      <c r="AB291" s="6">
        <v>156.1</v>
      </c>
      <c r="AC291" s="6">
        <v>157.69999999999999</v>
      </c>
      <c r="AD291" s="6">
        <v>147.6</v>
      </c>
      <c r="AE291" s="6">
        <v>156</v>
      </c>
      <c r="AF291" s="6">
        <f t="shared" si="34"/>
        <v>2097</v>
      </c>
      <c r="AG291" s="6">
        <f t="shared" si="35"/>
        <v>440</v>
      </c>
      <c r="AH291" s="6">
        <f t="shared" si="36"/>
        <v>459.5</v>
      </c>
      <c r="AI291" s="6">
        <f t="shared" si="37"/>
        <v>311.79999999999995</v>
      </c>
      <c r="AJ291" s="6">
        <f t="shared" si="38"/>
        <v>279.8</v>
      </c>
      <c r="AK291" s="6">
        <f t="shared" si="32"/>
        <v>484.80000000000007</v>
      </c>
    </row>
    <row r="292" spans="1:37">
      <c r="A292" s="6" t="s">
        <v>34</v>
      </c>
      <c r="B292" s="6">
        <v>2021</v>
      </c>
      <c r="C292" s="8" t="s">
        <v>31</v>
      </c>
      <c r="D292" s="21" t="str">
        <f t="shared" si="33"/>
        <v>2021 January</v>
      </c>
      <c r="E292" s="6">
        <v>144.9</v>
      </c>
      <c r="F292" s="6">
        <v>190.1</v>
      </c>
      <c r="G292" s="6">
        <v>175.3</v>
      </c>
      <c r="H292" s="6">
        <v>154.1</v>
      </c>
      <c r="I292" s="6">
        <v>150.9</v>
      </c>
      <c r="J292" s="6">
        <v>149.6</v>
      </c>
      <c r="K292" s="6">
        <v>194.2</v>
      </c>
      <c r="L292" s="6">
        <v>160.4</v>
      </c>
      <c r="M292" s="6">
        <v>114.6</v>
      </c>
      <c r="N292" s="6">
        <v>164</v>
      </c>
      <c r="O292" s="6">
        <v>151.80000000000001</v>
      </c>
      <c r="P292" s="6">
        <v>165.6</v>
      </c>
      <c r="Q292" s="6">
        <v>161</v>
      </c>
      <c r="R292" s="6">
        <v>186.5</v>
      </c>
      <c r="S292" s="6">
        <v>155.5</v>
      </c>
      <c r="T292" s="6">
        <v>146.1</v>
      </c>
      <c r="U292" s="6">
        <v>154.19999999999999</v>
      </c>
      <c r="V292" s="6">
        <v>157.69999999999999</v>
      </c>
      <c r="W292" s="6">
        <v>147.9</v>
      </c>
      <c r="X292" s="6">
        <v>150</v>
      </c>
      <c r="Y292" s="6">
        <v>159.30000000000001</v>
      </c>
      <c r="Z292" s="6">
        <v>141.9</v>
      </c>
      <c r="AA292" s="6">
        <v>149.6</v>
      </c>
      <c r="AB292" s="6">
        <v>159.19999999999999</v>
      </c>
      <c r="AC292" s="6">
        <v>156.80000000000001</v>
      </c>
      <c r="AD292" s="6">
        <v>151.9</v>
      </c>
      <c r="AE292" s="6">
        <v>157.30000000000001</v>
      </c>
      <c r="AF292" s="6">
        <f t="shared" si="34"/>
        <v>2076.5</v>
      </c>
      <c r="AG292" s="6">
        <f t="shared" si="35"/>
        <v>455.8</v>
      </c>
      <c r="AH292" s="6">
        <f t="shared" si="36"/>
        <v>466.9</v>
      </c>
      <c r="AI292" s="6">
        <f t="shared" si="37"/>
        <v>316.10000000000002</v>
      </c>
      <c r="AJ292" s="6">
        <f t="shared" si="38"/>
        <v>289.8</v>
      </c>
      <c r="AK292" s="6">
        <f t="shared" si="32"/>
        <v>488</v>
      </c>
    </row>
    <row r="293" spans="1:37">
      <c r="A293" s="6" t="s">
        <v>30</v>
      </c>
      <c r="B293" s="6">
        <v>2021</v>
      </c>
      <c r="C293" s="8" t="s">
        <v>35</v>
      </c>
      <c r="D293" s="21" t="str">
        <f t="shared" si="33"/>
        <v>2021 February</v>
      </c>
      <c r="E293" s="6">
        <v>142.80000000000001</v>
      </c>
      <c r="F293" s="6">
        <v>184</v>
      </c>
      <c r="G293" s="6">
        <v>168</v>
      </c>
      <c r="H293" s="6">
        <v>154.4</v>
      </c>
      <c r="I293" s="6">
        <v>163</v>
      </c>
      <c r="J293" s="6">
        <v>147.80000000000001</v>
      </c>
      <c r="K293" s="6">
        <v>149.69999999999999</v>
      </c>
      <c r="L293" s="6">
        <v>158.30000000000001</v>
      </c>
      <c r="M293" s="6">
        <v>111.8</v>
      </c>
      <c r="N293" s="6">
        <v>165</v>
      </c>
      <c r="O293" s="6">
        <v>160</v>
      </c>
      <c r="P293" s="6">
        <v>165.8</v>
      </c>
      <c r="Q293" s="6">
        <v>154.69999999999999</v>
      </c>
      <c r="R293" s="6">
        <v>186.5</v>
      </c>
      <c r="S293" s="6">
        <v>159.1</v>
      </c>
      <c r="T293" s="6">
        <v>153.9</v>
      </c>
      <c r="U293" s="6">
        <v>158.4</v>
      </c>
      <c r="V293" s="6">
        <v>159.80000000000001</v>
      </c>
      <c r="W293" s="6">
        <v>154.4</v>
      </c>
      <c r="X293" s="6">
        <v>154.80000000000001</v>
      </c>
      <c r="Y293" s="6">
        <v>164.3</v>
      </c>
      <c r="Z293" s="6">
        <v>150.19999999999999</v>
      </c>
      <c r="AA293" s="6">
        <v>157</v>
      </c>
      <c r="AB293" s="6">
        <v>163.6</v>
      </c>
      <c r="AC293" s="6">
        <v>155.19999999999999</v>
      </c>
      <c r="AD293" s="6">
        <v>157.19999999999999</v>
      </c>
      <c r="AE293" s="6">
        <v>156.69999999999999</v>
      </c>
      <c r="AF293" s="6">
        <f t="shared" si="34"/>
        <v>2025.3</v>
      </c>
      <c r="AG293" s="6">
        <f t="shared" si="35"/>
        <v>471.4</v>
      </c>
      <c r="AH293" s="6">
        <f t="shared" si="36"/>
        <v>478.20000000000005</v>
      </c>
      <c r="AI293" s="6">
        <f t="shared" si="37"/>
        <v>319.5</v>
      </c>
      <c r="AJ293" s="6">
        <f t="shared" si="38"/>
        <v>304.60000000000002</v>
      </c>
      <c r="AK293" s="6">
        <f t="shared" si="32"/>
        <v>500.7</v>
      </c>
    </row>
    <row r="294" spans="1:37">
      <c r="A294" s="6" t="s">
        <v>33</v>
      </c>
      <c r="B294" s="6">
        <v>2021</v>
      </c>
      <c r="C294" s="8" t="s">
        <v>35</v>
      </c>
      <c r="D294" s="21" t="str">
        <f t="shared" si="33"/>
        <v>2021 February</v>
      </c>
      <c r="E294" s="6">
        <v>147.6</v>
      </c>
      <c r="F294" s="6">
        <v>191.2</v>
      </c>
      <c r="G294" s="6">
        <v>169.9</v>
      </c>
      <c r="H294" s="6">
        <v>155.1</v>
      </c>
      <c r="I294" s="6">
        <v>151.4</v>
      </c>
      <c r="J294" s="6">
        <v>154</v>
      </c>
      <c r="K294" s="6">
        <v>180.2</v>
      </c>
      <c r="L294" s="6">
        <v>159.80000000000001</v>
      </c>
      <c r="M294" s="6">
        <v>114.9</v>
      </c>
      <c r="N294" s="6">
        <v>162.5</v>
      </c>
      <c r="O294" s="6">
        <v>149.19999999999999</v>
      </c>
      <c r="P294" s="6">
        <v>169.4</v>
      </c>
      <c r="Q294" s="6">
        <v>160.80000000000001</v>
      </c>
      <c r="R294" s="6">
        <v>193.3</v>
      </c>
      <c r="S294" s="6">
        <v>154.19999999999999</v>
      </c>
      <c r="T294" s="6">
        <v>138.19999999999999</v>
      </c>
      <c r="U294" s="6">
        <v>151.80000000000001</v>
      </c>
      <c r="V294" s="6">
        <v>159.80000000000001</v>
      </c>
      <c r="W294" s="6">
        <v>149.1</v>
      </c>
      <c r="X294" s="6">
        <v>146.5</v>
      </c>
      <c r="Y294" s="6">
        <v>156.30000000000001</v>
      </c>
      <c r="Z294" s="6">
        <v>140.5</v>
      </c>
      <c r="AA294" s="6">
        <v>147.30000000000001</v>
      </c>
      <c r="AB294" s="6">
        <v>156.6</v>
      </c>
      <c r="AC294" s="6">
        <v>156.69999999999999</v>
      </c>
      <c r="AD294" s="6">
        <v>149.30000000000001</v>
      </c>
      <c r="AE294" s="6">
        <v>156.5</v>
      </c>
      <c r="AF294" s="6">
        <f t="shared" si="34"/>
        <v>2066</v>
      </c>
      <c r="AG294" s="6">
        <f t="shared" si="35"/>
        <v>444.2</v>
      </c>
      <c r="AH294" s="6">
        <f t="shared" si="36"/>
        <v>462.9</v>
      </c>
      <c r="AI294" s="6">
        <f t="shared" si="37"/>
        <v>313</v>
      </c>
      <c r="AJ294" s="6">
        <f t="shared" si="38"/>
        <v>289.60000000000002</v>
      </c>
      <c r="AK294" s="6">
        <f t="shared" si="32"/>
        <v>489.90000000000003</v>
      </c>
    </row>
    <row r="295" spans="1:37">
      <c r="A295" s="6" t="s">
        <v>34</v>
      </c>
      <c r="B295" s="6">
        <v>2021</v>
      </c>
      <c r="C295" s="8" t="s">
        <v>35</v>
      </c>
      <c r="D295" s="21" t="str">
        <f t="shared" si="33"/>
        <v>2021 February</v>
      </c>
      <c r="E295" s="6">
        <v>144.30000000000001</v>
      </c>
      <c r="F295" s="6">
        <v>186.5</v>
      </c>
      <c r="G295" s="6">
        <v>168.7</v>
      </c>
      <c r="H295" s="6">
        <v>154.69999999999999</v>
      </c>
      <c r="I295" s="6">
        <v>158.69999999999999</v>
      </c>
      <c r="J295" s="6">
        <v>150.69999999999999</v>
      </c>
      <c r="K295" s="6">
        <v>160</v>
      </c>
      <c r="L295" s="6">
        <v>158.80000000000001</v>
      </c>
      <c r="M295" s="6">
        <v>112.8</v>
      </c>
      <c r="N295" s="6">
        <v>164.2</v>
      </c>
      <c r="O295" s="6">
        <v>155.5</v>
      </c>
      <c r="P295" s="6">
        <v>167.5</v>
      </c>
      <c r="Q295" s="6">
        <v>156.9</v>
      </c>
      <c r="R295" s="6">
        <v>188.3</v>
      </c>
      <c r="S295" s="6">
        <v>157.19999999999999</v>
      </c>
      <c r="T295" s="6">
        <v>147.4</v>
      </c>
      <c r="U295" s="6">
        <v>155.80000000000001</v>
      </c>
      <c r="V295" s="6">
        <v>159.80000000000001</v>
      </c>
      <c r="W295" s="6">
        <v>152.4</v>
      </c>
      <c r="X295" s="6">
        <v>150.9</v>
      </c>
      <c r="Y295" s="6">
        <v>161.30000000000001</v>
      </c>
      <c r="Z295" s="6">
        <v>145.1</v>
      </c>
      <c r="AA295" s="6">
        <v>151.5</v>
      </c>
      <c r="AB295" s="6">
        <v>159.5</v>
      </c>
      <c r="AC295" s="6">
        <v>155.80000000000001</v>
      </c>
      <c r="AD295" s="6">
        <v>153.4</v>
      </c>
      <c r="AE295" s="6">
        <v>156.6</v>
      </c>
      <c r="AF295" s="6">
        <f t="shared" si="34"/>
        <v>2039.3000000000002</v>
      </c>
      <c r="AG295" s="6">
        <f t="shared" si="35"/>
        <v>460.40000000000003</v>
      </c>
      <c r="AH295" s="6">
        <f t="shared" si="36"/>
        <v>470.20000000000005</v>
      </c>
      <c r="AI295" s="6">
        <f t="shared" si="37"/>
        <v>317.10000000000002</v>
      </c>
      <c r="AJ295" s="6">
        <f t="shared" si="38"/>
        <v>297.5</v>
      </c>
      <c r="AK295" s="6">
        <f t="shared" si="32"/>
        <v>493.20000000000005</v>
      </c>
    </row>
    <row r="296" spans="1:37">
      <c r="A296" s="6" t="s">
        <v>30</v>
      </c>
      <c r="B296" s="6">
        <v>2021</v>
      </c>
      <c r="C296" s="8" t="s">
        <v>36</v>
      </c>
      <c r="D296" s="21" t="str">
        <f t="shared" si="33"/>
        <v>2021 March</v>
      </c>
      <c r="E296" s="6">
        <v>142.5</v>
      </c>
      <c r="F296" s="6">
        <v>189.4</v>
      </c>
      <c r="G296" s="6">
        <v>163.19999999999999</v>
      </c>
      <c r="H296" s="6">
        <v>154.5</v>
      </c>
      <c r="I296" s="6">
        <v>168.2</v>
      </c>
      <c r="J296" s="6">
        <v>150.5</v>
      </c>
      <c r="K296" s="6">
        <v>141</v>
      </c>
      <c r="L296" s="6">
        <v>159.19999999999999</v>
      </c>
      <c r="M296" s="6">
        <v>111.7</v>
      </c>
      <c r="N296" s="6">
        <v>164</v>
      </c>
      <c r="O296" s="6">
        <v>160.6</v>
      </c>
      <c r="P296" s="6">
        <v>166.4</v>
      </c>
      <c r="Q296" s="6">
        <v>154.5</v>
      </c>
      <c r="R296" s="6">
        <v>186.1</v>
      </c>
      <c r="S296" s="6">
        <v>159.6</v>
      </c>
      <c r="T296" s="6">
        <v>154.4</v>
      </c>
      <c r="U296" s="6">
        <v>158.9</v>
      </c>
      <c r="V296" s="6">
        <v>159.9</v>
      </c>
      <c r="W296" s="6">
        <v>156</v>
      </c>
      <c r="X296" s="6">
        <v>154.80000000000001</v>
      </c>
      <c r="Y296" s="6">
        <v>164.6</v>
      </c>
      <c r="Z296" s="6">
        <v>151.30000000000001</v>
      </c>
      <c r="AA296" s="6">
        <v>157.80000000000001</v>
      </c>
      <c r="AB296" s="6">
        <v>163.80000000000001</v>
      </c>
      <c r="AC296" s="6">
        <v>153.1</v>
      </c>
      <c r="AD296" s="6">
        <v>157.30000000000001</v>
      </c>
      <c r="AE296" s="6">
        <v>156.69999999999999</v>
      </c>
      <c r="AF296" s="6">
        <f t="shared" si="34"/>
        <v>2025.7</v>
      </c>
      <c r="AG296" s="6">
        <f t="shared" si="35"/>
        <v>472.9</v>
      </c>
      <c r="AH296" s="6">
        <f t="shared" si="36"/>
        <v>478.50000000000006</v>
      </c>
      <c r="AI296" s="6">
        <f t="shared" si="37"/>
        <v>317.7</v>
      </c>
      <c r="AJ296" s="6">
        <f t="shared" si="38"/>
        <v>307.3</v>
      </c>
      <c r="AK296" s="6">
        <f t="shared" si="32"/>
        <v>501.2</v>
      </c>
    </row>
    <row r="297" spans="1:37">
      <c r="A297" s="6" t="s">
        <v>33</v>
      </c>
      <c r="B297" s="6">
        <v>2021</v>
      </c>
      <c r="C297" s="8" t="s">
        <v>36</v>
      </c>
      <c r="D297" s="21" t="str">
        <f t="shared" si="33"/>
        <v>2021 March</v>
      </c>
      <c r="E297" s="6">
        <v>147.5</v>
      </c>
      <c r="F297" s="6">
        <v>197.5</v>
      </c>
      <c r="G297" s="6">
        <v>164.7</v>
      </c>
      <c r="H297" s="6">
        <v>155.6</v>
      </c>
      <c r="I297" s="6">
        <v>156.4</v>
      </c>
      <c r="J297" s="6">
        <v>157.30000000000001</v>
      </c>
      <c r="K297" s="6">
        <v>166.1</v>
      </c>
      <c r="L297" s="6">
        <v>161.1</v>
      </c>
      <c r="M297" s="6">
        <v>114.3</v>
      </c>
      <c r="N297" s="6">
        <v>162.6</v>
      </c>
      <c r="O297" s="6">
        <v>150.69999999999999</v>
      </c>
      <c r="P297" s="6">
        <v>170.3</v>
      </c>
      <c r="Q297" s="6">
        <v>160.4</v>
      </c>
      <c r="R297" s="6">
        <v>193.5</v>
      </c>
      <c r="S297" s="6">
        <v>155.1</v>
      </c>
      <c r="T297" s="6">
        <v>138.69999999999999</v>
      </c>
      <c r="U297" s="6">
        <v>152.6</v>
      </c>
      <c r="V297" s="6">
        <v>159.9</v>
      </c>
      <c r="W297" s="6">
        <v>154.80000000000001</v>
      </c>
      <c r="X297" s="6">
        <v>147.19999999999999</v>
      </c>
      <c r="Y297" s="6">
        <v>156.9</v>
      </c>
      <c r="Z297" s="6">
        <v>141.69999999999999</v>
      </c>
      <c r="AA297" s="6">
        <v>148.6</v>
      </c>
      <c r="AB297" s="6">
        <v>157.6</v>
      </c>
      <c r="AC297" s="6">
        <v>154.9</v>
      </c>
      <c r="AD297" s="6">
        <v>150</v>
      </c>
      <c r="AE297" s="6">
        <v>156.9</v>
      </c>
      <c r="AF297" s="6">
        <f t="shared" si="34"/>
        <v>2064.4999999999995</v>
      </c>
      <c r="AG297" s="6">
        <f t="shared" si="35"/>
        <v>446.4</v>
      </c>
      <c r="AH297" s="6">
        <f t="shared" si="36"/>
        <v>464.70000000000005</v>
      </c>
      <c r="AI297" s="6">
        <f t="shared" si="37"/>
        <v>311.8</v>
      </c>
      <c r="AJ297" s="6">
        <f t="shared" si="38"/>
        <v>296.5</v>
      </c>
      <c r="AK297" s="6">
        <f t="shared" si="32"/>
        <v>492.1</v>
      </c>
    </row>
    <row r="298" spans="1:37">
      <c r="A298" s="6" t="s">
        <v>34</v>
      </c>
      <c r="B298" s="6">
        <v>2021</v>
      </c>
      <c r="C298" s="8" t="s">
        <v>36</v>
      </c>
      <c r="D298" s="21" t="str">
        <f t="shared" si="33"/>
        <v>2021 March</v>
      </c>
      <c r="E298" s="6">
        <v>144.1</v>
      </c>
      <c r="F298" s="6">
        <v>192.2</v>
      </c>
      <c r="G298" s="6">
        <v>163.80000000000001</v>
      </c>
      <c r="H298" s="6">
        <v>154.9</v>
      </c>
      <c r="I298" s="6">
        <v>163.9</v>
      </c>
      <c r="J298" s="6">
        <v>153.69999999999999</v>
      </c>
      <c r="K298" s="6">
        <v>149.5</v>
      </c>
      <c r="L298" s="6">
        <v>159.80000000000001</v>
      </c>
      <c r="M298" s="6">
        <v>112.6</v>
      </c>
      <c r="N298" s="6">
        <v>163.5</v>
      </c>
      <c r="O298" s="6">
        <v>156.5</v>
      </c>
      <c r="P298" s="6">
        <v>168.2</v>
      </c>
      <c r="Q298" s="6">
        <v>156.69999999999999</v>
      </c>
      <c r="R298" s="6">
        <v>188.1</v>
      </c>
      <c r="S298" s="6">
        <v>157.80000000000001</v>
      </c>
      <c r="T298" s="6">
        <v>147.9</v>
      </c>
      <c r="U298" s="6">
        <v>156.4</v>
      </c>
      <c r="V298" s="6">
        <v>159.9</v>
      </c>
      <c r="W298" s="6">
        <v>155.5</v>
      </c>
      <c r="X298" s="6">
        <v>151.19999999999999</v>
      </c>
      <c r="Y298" s="6">
        <v>161.69999999999999</v>
      </c>
      <c r="Z298" s="6">
        <v>146.19999999999999</v>
      </c>
      <c r="AA298" s="6">
        <v>152.6</v>
      </c>
      <c r="AB298" s="6">
        <v>160.19999999999999</v>
      </c>
      <c r="AC298" s="6">
        <v>153.80000000000001</v>
      </c>
      <c r="AD298" s="6">
        <v>153.80000000000001</v>
      </c>
      <c r="AE298" s="6">
        <v>156.80000000000001</v>
      </c>
      <c r="AF298" s="6">
        <f t="shared" si="34"/>
        <v>2039.3999999999999</v>
      </c>
      <c r="AG298" s="6">
        <f t="shared" si="35"/>
        <v>462.1</v>
      </c>
      <c r="AH298" s="6">
        <f t="shared" si="36"/>
        <v>471.3</v>
      </c>
      <c r="AI298" s="6">
        <f t="shared" si="37"/>
        <v>315.5</v>
      </c>
      <c r="AJ298" s="6">
        <f t="shared" si="38"/>
        <v>301.7</v>
      </c>
      <c r="AK298" s="6">
        <f t="shared" si="32"/>
        <v>494.5</v>
      </c>
    </row>
    <row r="299" spans="1:37">
      <c r="A299" s="6" t="s">
        <v>30</v>
      </c>
      <c r="B299" s="6">
        <v>2021</v>
      </c>
      <c r="C299" s="8" t="s">
        <v>37</v>
      </c>
      <c r="D299" s="21" t="str">
        <f t="shared" si="33"/>
        <v>2021 April</v>
      </c>
      <c r="E299" s="6">
        <v>142.69999999999999</v>
      </c>
      <c r="F299" s="6">
        <v>195.5</v>
      </c>
      <c r="G299" s="6">
        <v>163.4</v>
      </c>
      <c r="H299" s="6">
        <v>155</v>
      </c>
      <c r="I299" s="6">
        <v>175.2</v>
      </c>
      <c r="J299" s="6">
        <v>160.6</v>
      </c>
      <c r="K299" s="6">
        <v>135.1</v>
      </c>
      <c r="L299" s="6">
        <v>161.1</v>
      </c>
      <c r="M299" s="6">
        <v>112.2</v>
      </c>
      <c r="N299" s="6">
        <v>164.4</v>
      </c>
      <c r="O299" s="6">
        <v>161.9</v>
      </c>
      <c r="P299" s="6">
        <v>166.8</v>
      </c>
      <c r="Q299" s="6">
        <v>155.6</v>
      </c>
      <c r="R299" s="6">
        <v>186.8</v>
      </c>
      <c r="S299" s="6">
        <v>160.69999999999999</v>
      </c>
      <c r="T299" s="6">
        <v>155.1</v>
      </c>
      <c r="U299" s="6">
        <v>159.9</v>
      </c>
      <c r="V299" s="6">
        <v>161.4</v>
      </c>
      <c r="W299" s="6">
        <v>156</v>
      </c>
      <c r="X299" s="6">
        <v>155.5</v>
      </c>
      <c r="Y299" s="6">
        <v>165.3</v>
      </c>
      <c r="Z299" s="6">
        <v>151.69999999999999</v>
      </c>
      <c r="AA299" s="6">
        <v>158.6</v>
      </c>
      <c r="AB299" s="6">
        <v>164.1</v>
      </c>
      <c r="AC299" s="6">
        <v>154.6</v>
      </c>
      <c r="AD299" s="6">
        <v>158</v>
      </c>
      <c r="AE299" s="6">
        <v>157.6</v>
      </c>
      <c r="AF299" s="6">
        <f t="shared" si="34"/>
        <v>2049.5</v>
      </c>
      <c r="AG299" s="6">
        <f t="shared" si="35"/>
        <v>475.69999999999993</v>
      </c>
      <c r="AH299" s="6">
        <f t="shared" si="36"/>
        <v>481</v>
      </c>
      <c r="AI299" s="6">
        <f t="shared" si="37"/>
        <v>319.89999999999998</v>
      </c>
      <c r="AJ299" s="6">
        <f t="shared" si="38"/>
        <v>307.7</v>
      </c>
      <c r="AK299" s="6">
        <f t="shared" si="32"/>
        <v>503.4</v>
      </c>
    </row>
    <row r="300" spans="1:37">
      <c r="A300" s="6" t="s">
        <v>33</v>
      </c>
      <c r="B300" s="6">
        <v>2021</v>
      </c>
      <c r="C300" s="8" t="s">
        <v>37</v>
      </c>
      <c r="D300" s="21" t="str">
        <f t="shared" si="33"/>
        <v>2021 April</v>
      </c>
      <c r="E300" s="6">
        <v>147.6</v>
      </c>
      <c r="F300" s="6">
        <v>202.5</v>
      </c>
      <c r="G300" s="6">
        <v>166.4</v>
      </c>
      <c r="H300" s="6">
        <v>156</v>
      </c>
      <c r="I300" s="6">
        <v>161.4</v>
      </c>
      <c r="J300" s="6">
        <v>168.8</v>
      </c>
      <c r="K300" s="6">
        <v>161.6</v>
      </c>
      <c r="L300" s="6">
        <v>162.80000000000001</v>
      </c>
      <c r="M300" s="6">
        <v>114.8</v>
      </c>
      <c r="N300" s="6">
        <v>162.80000000000001</v>
      </c>
      <c r="O300" s="6">
        <v>151.5</v>
      </c>
      <c r="P300" s="6">
        <v>171.4</v>
      </c>
      <c r="Q300" s="6">
        <v>162</v>
      </c>
      <c r="R300" s="6">
        <v>194.4</v>
      </c>
      <c r="S300" s="6">
        <v>155.9</v>
      </c>
      <c r="T300" s="6">
        <v>139.30000000000001</v>
      </c>
      <c r="U300" s="6">
        <v>153.4</v>
      </c>
      <c r="V300" s="6">
        <v>161.4</v>
      </c>
      <c r="W300" s="6">
        <v>154.9</v>
      </c>
      <c r="X300" s="6">
        <v>147.6</v>
      </c>
      <c r="Y300" s="6">
        <v>157.5</v>
      </c>
      <c r="Z300" s="6">
        <v>142.1</v>
      </c>
      <c r="AA300" s="6">
        <v>149.1</v>
      </c>
      <c r="AB300" s="6">
        <v>157.6</v>
      </c>
      <c r="AC300" s="6">
        <v>156.6</v>
      </c>
      <c r="AD300" s="6">
        <v>150.5</v>
      </c>
      <c r="AE300" s="6">
        <v>158</v>
      </c>
      <c r="AF300" s="6">
        <f t="shared" si="34"/>
        <v>2089.6</v>
      </c>
      <c r="AG300" s="6">
        <f t="shared" si="35"/>
        <v>448.6</v>
      </c>
      <c r="AH300" s="6">
        <f t="shared" si="36"/>
        <v>466.6</v>
      </c>
      <c r="AI300" s="6">
        <f t="shared" si="37"/>
        <v>314.10000000000002</v>
      </c>
      <c r="AJ300" s="6">
        <f t="shared" si="38"/>
        <v>297</v>
      </c>
      <c r="AK300" s="6">
        <f t="shared" si="32"/>
        <v>494</v>
      </c>
    </row>
    <row r="301" spans="1:37">
      <c r="A301" s="6" t="s">
        <v>34</v>
      </c>
      <c r="B301" s="6">
        <v>2021</v>
      </c>
      <c r="C301" s="8" t="s">
        <v>37</v>
      </c>
      <c r="D301" s="21" t="str">
        <f t="shared" si="33"/>
        <v>2021 April</v>
      </c>
      <c r="E301" s="6">
        <v>144.30000000000001</v>
      </c>
      <c r="F301" s="6">
        <v>198</v>
      </c>
      <c r="G301" s="6">
        <v>164.6</v>
      </c>
      <c r="H301" s="6">
        <v>155.4</v>
      </c>
      <c r="I301" s="6">
        <v>170.1</v>
      </c>
      <c r="J301" s="6">
        <v>164.4</v>
      </c>
      <c r="K301" s="6">
        <v>144.1</v>
      </c>
      <c r="L301" s="6">
        <v>161.69999999999999</v>
      </c>
      <c r="M301" s="6">
        <v>113.1</v>
      </c>
      <c r="N301" s="6">
        <v>163.9</v>
      </c>
      <c r="O301" s="6">
        <v>157.6</v>
      </c>
      <c r="P301" s="6">
        <v>168.9</v>
      </c>
      <c r="Q301" s="6">
        <v>158</v>
      </c>
      <c r="R301" s="6">
        <v>188.8</v>
      </c>
      <c r="S301" s="6">
        <v>158.80000000000001</v>
      </c>
      <c r="T301" s="6">
        <v>148.5</v>
      </c>
      <c r="U301" s="6">
        <v>157.30000000000001</v>
      </c>
      <c r="V301" s="6">
        <v>161.4</v>
      </c>
      <c r="W301" s="6">
        <v>155.6</v>
      </c>
      <c r="X301" s="6">
        <v>151.80000000000001</v>
      </c>
      <c r="Y301" s="6">
        <v>162.30000000000001</v>
      </c>
      <c r="Z301" s="6">
        <v>146.6</v>
      </c>
      <c r="AA301" s="6">
        <v>153.19999999999999</v>
      </c>
      <c r="AB301" s="6">
        <v>160.30000000000001</v>
      </c>
      <c r="AC301" s="6">
        <v>155.4</v>
      </c>
      <c r="AD301" s="6">
        <v>154.4</v>
      </c>
      <c r="AE301" s="6">
        <v>157.80000000000001</v>
      </c>
      <c r="AF301" s="6">
        <f t="shared" si="34"/>
        <v>2064.1</v>
      </c>
      <c r="AG301" s="6">
        <f t="shared" si="35"/>
        <v>464.6</v>
      </c>
      <c r="AH301" s="6">
        <f t="shared" si="36"/>
        <v>473.50000000000006</v>
      </c>
      <c r="AI301" s="6">
        <f t="shared" si="37"/>
        <v>317.70000000000005</v>
      </c>
      <c r="AJ301" s="6">
        <f t="shared" si="38"/>
        <v>302.2</v>
      </c>
      <c r="AK301" s="6">
        <f t="shared" si="32"/>
        <v>496.4</v>
      </c>
    </row>
    <row r="302" spans="1:37">
      <c r="A302" s="6" t="s">
        <v>30</v>
      </c>
      <c r="B302" s="6">
        <v>2021</v>
      </c>
      <c r="C302" s="8" t="s">
        <v>38</v>
      </c>
      <c r="D302" s="21" t="str">
        <f t="shared" si="33"/>
        <v>2021 May</v>
      </c>
      <c r="E302" s="6">
        <v>145.1</v>
      </c>
      <c r="F302" s="6">
        <v>198.5</v>
      </c>
      <c r="G302" s="6">
        <v>168.6</v>
      </c>
      <c r="H302" s="6">
        <v>155.80000000000001</v>
      </c>
      <c r="I302" s="6">
        <v>184.4</v>
      </c>
      <c r="J302" s="6">
        <v>162.30000000000001</v>
      </c>
      <c r="K302" s="6">
        <v>138.4</v>
      </c>
      <c r="L302" s="6">
        <v>165.1</v>
      </c>
      <c r="M302" s="6">
        <v>114.3</v>
      </c>
      <c r="N302" s="6">
        <v>169.7</v>
      </c>
      <c r="O302" s="6">
        <v>164.6</v>
      </c>
      <c r="P302" s="6">
        <v>169.8</v>
      </c>
      <c r="Q302" s="6">
        <v>158.69999999999999</v>
      </c>
      <c r="R302" s="6">
        <v>189.6</v>
      </c>
      <c r="S302" s="6">
        <v>165.3</v>
      </c>
      <c r="T302" s="6">
        <v>160.6</v>
      </c>
      <c r="U302" s="6">
        <v>164.5</v>
      </c>
      <c r="V302" s="6">
        <v>161.6</v>
      </c>
      <c r="W302" s="6">
        <v>161.69999999999999</v>
      </c>
      <c r="X302" s="6">
        <v>158.80000000000001</v>
      </c>
      <c r="Y302" s="6">
        <v>169.1</v>
      </c>
      <c r="Z302" s="6">
        <v>153.19999999999999</v>
      </c>
      <c r="AA302" s="6">
        <v>160</v>
      </c>
      <c r="AB302" s="6">
        <v>167.6</v>
      </c>
      <c r="AC302" s="6">
        <v>159.30000000000001</v>
      </c>
      <c r="AD302" s="6">
        <v>161.1</v>
      </c>
      <c r="AE302" s="6">
        <v>161.1</v>
      </c>
      <c r="AF302" s="6">
        <f t="shared" si="34"/>
        <v>2095.2999999999997</v>
      </c>
      <c r="AG302" s="6">
        <f t="shared" si="35"/>
        <v>490.4</v>
      </c>
      <c r="AH302" s="6">
        <f t="shared" si="36"/>
        <v>488</v>
      </c>
      <c r="AI302" s="6">
        <f t="shared" si="37"/>
        <v>328.4</v>
      </c>
      <c r="AJ302" s="6">
        <f t="shared" si="38"/>
        <v>314.89999999999998</v>
      </c>
      <c r="AK302" s="6">
        <f t="shared" si="32"/>
        <v>510.70000000000005</v>
      </c>
    </row>
    <row r="303" spans="1:37">
      <c r="A303" s="6" t="s">
        <v>33</v>
      </c>
      <c r="B303" s="6">
        <v>2021</v>
      </c>
      <c r="C303" s="8" t="s">
        <v>38</v>
      </c>
      <c r="D303" s="21" t="str">
        <f t="shared" si="33"/>
        <v>2021 May</v>
      </c>
      <c r="E303" s="6">
        <v>148.80000000000001</v>
      </c>
      <c r="F303" s="6">
        <v>204.3</v>
      </c>
      <c r="G303" s="6">
        <v>173</v>
      </c>
      <c r="H303" s="6">
        <v>156.5</v>
      </c>
      <c r="I303" s="6">
        <v>168.8</v>
      </c>
      <c r="J303" s="6">
        <v>172.5</v>
      </c>
      <c r="K303" s="6">
        <v>166.5</v>
      </c>
      <c r="L303" s="6">
        <v>165.9</v>
      </c>
      <c r="M303" s="6">
        <v>115.9</v>
      </c>
      <c r="N303" s="6">
        <v>165.2</v>
      </c>
      <c r="O303" s="6">
        <v>152</v>
      </c>
      <c r="P303" s="6">
        <v>171.1</v>
      </c>
      <c r="Q303" s="6">
        <v>164.2</v>
      </c>
      <c r="R303" s="6">
        <v>198.2</v>
      </c>
      <c r="S303" s="6">
        <v>156.5</v>
      </c>
      <c r="T303" s="6">
        <v>140.19999999999999</v>
      </c>
      <c r="U303" s="6">
        <v>154.1</v>
      </c>
      <c r="V303" s="6">
        <v>161.6</v>
      </c>
      <c r="W303" s="6">
        <v>155.5</v>
      </c>
      <c r="X303" s="6">
        <v>150.1</v>
      </c>
      <c r="Y303" s="6">
        <v>160.4</v>
      </c>
      <c r="Z303" s="6">
        <v>145</v>
      </c>
      <c r="AA303" s="6">
        <v>152.6</v>
      </c>
      <c r="AB303" s="6">
        <v>156.6</v>
      </c>
      <c r="AC303" s="6">
        <v>157.5</v>
      </c>
      <c r="AD303" s="6">
        <v>152.30000000000001</v>
      </c>
      <c r="AE303" s="6">
        <v>159.5</v>
      </c>
      <c r="AF303" s="6">
        <f t="shared" si="34"/>
        <v>2124.7000000000003</v>
      </c>
      <c r="AG303" s="6">
        <f t="shared" si="35"/>
        <v>450.79999999999995</v>
      </c>
      <c r="AH303" s="6">
        <f t="shared" si="36"/>
        <v>468.29999999999995</v>
      </c>
      <c r="AI303" s="6">
        <f t="shared" si="37"/>
        <v>317.89999999999998</v>
      </c>
      <c r="AJ303" s="6">
        <f t="shared" si="38"/>
        <v>300.5</v>
      </c>
      <c r="AK303" s="6">
        <f t="shared" si="32"/>
        <v>503.09999999999997</v>
      </c>
    </row>
    <row r="304" spans="1:37">
      <c r="A304" s="6" t="s">
        <v>34</v>
      </c>
      <c r="B304" s="6">
        <v>2021</v>
      </c>
      <c r="C304" s="8" t="s">
        <v>38</v>
      </c>
      <c r="D304" s="21" t="str">
        <f t="shared" si="33"/>
        <v>2021 May</v>
      </c>
      <c r="E304" s="6">
        <v>146.30000000000001</v>
      </c>
      <c r="F304" s="6">
        <v>200.5</v>
      </c>
      <c r="G304" s="6">
        <v>170.3</v>
      </c>
      <c r="H304" s="6">
        <v>156.1</v>
      </c>
      <c r="I304" s="6">
        <v>178.7</v>
      </c>
      <c r="J304" s="6">
        <v>167.1</v>
      </c>
      <c r="K304" s="6">
        <v>147.9</v>
      </c>
      <c r="L304" s="6">
        <v>165.4</v>
      </c>
      <c r="M304" s="6">
        <v>114.8</v>
      </c>
      <c r="N304" s="6">
        <v>168.2</v>
      </c>
      <c r="O304" s="6">
        <v>159.30000000000001</v>
      </c>
      <c r="P304" s="6">
        <v>170.4</v>
      </c>
      <c r="Q304" s="6">
        <v>160.69999999999999</v>
      </c>
      <c r="R304" s="6">
        <v>191.9</v>
      </c>
      <c r="S304" s="6">
        <v>161.80000000000001</v>
      </c>
      <c r="T304" s="6">
        <v>152.1</v>
      </c>
      <c r="U304" s="6">
        <v>160.4</v>
      </c>
      <c r="V304" s="6">
        <v>161.6</v>
      </c>
      <c r="W304" s="6">
        <v>159.4</v>
      </c>
      <c r="X304" s="6">
        <v>154.69999999999999</v>
      </c>
      <c r="Y304" s="6">
        <v>165.8</v>
      </c>
      <c r="Z304" s="6">
        <v>148.9</v>
      </c>
      <c r="AA304" s="6">
        <v>155.80000000000001</v>
      </c>
      <c r="AB304" s="6">
        <v>161.19999999999999</v>
      </c>
      <c r="AC304" s="6">
        <v>158.6</v>
      </c>
      <c r="AD304" s="6">
        <v>156.80000000000001</v>
      </c>
      <c r="AE304" s="6">
        <v>160.4</v>
      </c>
      <c r="AF304" s="6">
        <f t="shared" si="34"/>
        <v>2105.7000000000003</v>
      </c>
      <c r="AG304" s="6">
        <f t="shared" si="35"/>
        <v>474.29999999999995</v>
      </c>
      <c r="AH304" s="6">
        <f t="shared" si="36"/>
        <v>477.49999999999994</v>
      </c>
      <c r="AI304" s="6">
        <f t="shared" si="37"/>
        <v>324.39999999999998</v>
      </c>
      <c r="AJ304" s="6">
        <f t="shared" si="38"/>
        <v>308.3</v>
      </c>
      <c r="AK304" s="6">
        <f t="shared" si="32"/>
        <v>504.50000000000006</v>
      </c>
    </row>
    <row r="305" spans="1:37">
      <c r="A305" s="6" t="s">
        <v>30</v>
      </c>
      <c r="B305" s="6">
        <v>2021</v>
      </c>
      <c r="C305" s="8" t="s">
        <v>39</v>
      </c>
      <c r="D305" s="21" t="str">
        <f t="shared" si="33"/>
        <v>2021 June</v>
      </c>
      <c r="E305" s="6">
        <v>145.6</v>
      </c>
      <c r="F305" s="6">
        <v>200.1</v>
      </c>
      <c r="G305" s="6">
        <v>179.3</v>
      </c>
      <c r="H305" s="6">
        <v>156.1</v>
      </c>
      <c r="I305" s="6">
        <v>190.4</v>
      </c>
      <c r="J305" s="6">
        <v>158.6</v>
      </c>
      <c r="K305" s="6">
        <v>144.69999999999999</v>
      </c>
      <c r="L305" s="6">
        <v>165.5</v>
      </c>
      <c r="M305" s="6">
        <v>114.6</v>
      </c>
      <c r="N305" s="6">
        <v>170</v>
      </c>
      <c r="O305" s="6">
        <v>165.5</v>
      </c>
      <c r="P305" s="6">
        <v>171.7</v>
      </c>
      <c r="Q305" s="6">
        <v>160.5</v>
      </c>
      <c r="R305" s="6">
        <v>189.1</v>
      </c>
      <c r="S305" s="6">
        <v>165.3</v>
      </c>
      <c r="T305" s="6">
        <v>159.9</v>
      </c>
      <c r="U305" s="6">
        <v>164.6</v>
      </c>
      <c r="V305" s="6">
        <v>160.5</v>
      </c>
      <c r="W305" s="6">
        <v>162.1</v>
      </c>
      <c r="X305" s="6">
        <v>159.19999999999999</v>
      </c>
      <c r="Y305" s="6">
        <v>169.7</v>
      </c>
      <c r="Z305" s="6">
        <v>154.19999999999999</v>
      </c>
      <c r="AA305" s="6">
        <v>160.4</v>
      </c>
      <c r="AB305" s="6">
        <v>166.8</v>
      </c>
      <c r="AC305" s="6">
        <v>159.4</v>
      </c>
      <c r="AD305" s="6">
        <v>161.5</v>
      </c>
      <c r="AE305" s="6">
        <v>162.1</v>
      </c>
      <c r="AF305" s="6">
        <f t="shared" si="34"/>
        <v>2122.6</v>
      </c>
      <c r="AG305" s="6">
        <f t="shared" si="35"/>
        <v>489.80000000000007</v>
      </c>
      <c r="AH305" s="6">
        <f t="shared" si="36"/>
        <v>486.5</v>
      </c>
      <c r="AI305" s="6">
        <f t="shared" si="37"/>
        <v>329.1</v>
      </c>
      <c r="AJ305" s="6">
        <f t="shared" si="38"/>
        <v>316.29999999999995</v>
      </c>
      <c r="AK305" s="6">
        <f t="shared" si="32"/>
        <v>511</v>
      </c>
    </row>
    <row r="306" spans="1:37">
      <c r="A306" s="6" t="s">
        <v>33</v>
      </c>
      <c r="B306" s="6">
        <v>2021</v>
      </c>
      <c r="C306" s="8" t="s">
        <v>39</v>
      </c>
      <c r="D306" s="21" t="str">
        <f t="shared" si="33"/>
        <v>2021 June</v>
      </c>
      <c r="E306" s="6">
        <v>149.19999999999999</v>
      </c>
      <c r="F306" s="6">
        <v>205.5</v>
      </c>
      <c r="G306" s="6">
        <v>182.8</v>
      </c>
      <c r="H306" s="6">
        <v>156.5</v>
      </c>
      <c r="I306" s="6">
        <v>172.2</v>
      </c>
      <c r="J306" s="6">
        <v>171.5</v>
      </c>
      <c r="K306" s="6">
        <v>176.2</v>
      </c>
      <c r="L306" s="6">
        <v>166.9</v>
      </c>
      <c r="M306" s="6">
        <v>116.1</v>
      </c>
      <c r="N306" s="6">
        <v>165.5</v>
      </c>
      <c r="O306" s="6">
        <v>152.30000000000001</v>
      </c>
      <c r="P306" s="6">
        <v>173.3</v>
      </c>
      <c r="Q306" s="6">
        <v>166.2</v>
      </c>
      <c r="R306" s="6">
        <v>195.6</v>
      </c>
      <c r="S306" s="6">
        <v>157.30000000000001</v>
      </c>
      <c r="T306" s="6">
        <v>140.5</v>
      </c>
      <c r="U306" s="6">
        <v>154.80000000000001</v>
      </c>
      <c r="V306" s="6">
        <v>160.5</v>
      </c>
      <c r="W306" s="6">
        <v>156.1</v>
      </c>
      <c r="X306" s="6">
        <v>149.80000000000001</v>
      </c>
      <c r="Y306" s="6">
        <v>160.80000000000001</v>
      </c>
      <c r="Z306" s="6">
        <v>147.5</v>
      </c>
      <c r="AA306" s="6">
        <v>150.69999999999999</v>
      </c>
      <c r="AB306" s="6">
        <v>158.1</v>
      </c>
      <c r="AC306" s="6">
        <v>158</v>
      </c>
      <c r="AD306" s="6">
        <v>153.4</v>
      </c>
      <c r="AE306" s="6">
        <v>160.4</v>
      </c>
      <c r="AF306" s="6">
        <f t="shared" si="34"/>
        <v>2154.1999999999998</v>
      </c>
      <c r="AG306" s="6">
        <f t="shared" si="35"/>
        <v>452.6</v>
      </c>
      <c r="AH306" s="6">
        <f t="shared" si="36"/>
        <v>468.4</v>
      </c>
      <c r="AI306" s="6">
        <f t="shared" si="37"/>
        <v>318.8</v>
      </c>
      <c r="AJ306" s="6">
        <f t="shared" si="38"/>
        <v>303.60000000000002</v>
      </c>
      <c r="AK306" s="6">
        <f t="shared" si="32"/>
        <v>499.69999999999993</v>
      </c>
    </row>
    <row r="307" spans="1:37">
      <c r="A307" s="6" t="s">
        <v>34</v>
      </c>
      <c r="B307" s="6">
        <v>2021</v>
      </c>
      <c r="C307" s="8" t="s">
        <v>39</v>
      </c>
      <c r="D307" s="21" t="str">
        <f t="shared" si="33"/>
        <v>2021 June</v>
      </c>
      <c r="E307" s="6">
        <v>146.69999999999999</v>
      </c>
      <c r="F307" s="6">
        <v>202</v>
      </c>
      <c r="G307" s="6">
        <v>180.7</v>
      </c>
      <c r="H307" s="6">
        <v>156.19999999999999</v>
      </c>
      <c r="I307" s="6">
        <v>183.7</v>
      </c>
      <c r="J307" s="6">
        <v>164.6</v>
      </c>
      <c r="K307" s="6">
        <v>155.4</v>
      </c>
      <c r="L307" s="6">
        <v>166</v>
      </c>
      <c r="M307" s="6">
        <v>115.1</v>
      </c>
      <c r="N307" s="6">
        <v>168.5</v>
      </c>
      <c r="O307" s="6">
        <v>160</v>
      </c>
      <c r="P307" s="6">
        <v>172.4</v>
      </c>
      <c r="Q307" s="6">
        <v>162.6</v>
      </c>
      <c r="R307" s="6">
        <v>190.8</v>
      </c>
      <c r="S307" s="6">
        <v>162.19999999999999</v>
      </c>
      <c r="T307" s="6">
        <v>151.80000000000001</v>
      </c>
      <c r="U307" s="6">
        <v>160.69999999999999</v>
      </c>
      <c r="V307" s="6">
        <v>160.5</v>
      </c>
      <c r="W307" s="6">
        <v>159.80000000000001</v>
      </c>
      <c r="X307" s="6">
        <v>154.80000000000001</v>
      </c>
      <c r="Y307" s="6">
        <v>166.3</v>
      </c>
      <c r="Z307" s="6">
        <v>150.69999999999999</v>
      </c>
      <c r="AA307" s="6">
        <v>154.9</v>
      </c>
      <c r="AB307" s="6">
        <v>161.69999999999999</v>
      </c>
      <c r="AC307" s="6">
        <v>158.80000000000001</v>
      </c>
      <c r="AD307" s="6">
        <v>157.6</v>
      </c>
      <c r="AE307" s="6">
        <v>161.30000000000001</v>
      </c>
      <c r="AF307" s="6">
        <f t="shared" si="34"/>
        <v>2133.9</v>
      </c>
      <c r="AG307" s="6">
        <f t="shared" si="35"/>
        <v>474.7</v>
      </c>
      <c r="AH307" s="6">
        <f t="shared" si="36"/>
        <v>477</v>
      </c>
      <c r="AI307" s="6">
        <f t="shared" si="37"/>
        <v>325.10000000000002</v>
      </c>
      <c r="AJ307" s="6">
        <f t="shared" si="38"/>
        <v>310.5</v>
      </c>
      <c r="AK307" s="6">
        <f t="shared" si="32"/>
        <v>503.30000000000007</v>
      </c>
    </row>
    <row r="308" spans="1:37">
      <c r="A308" s="6" t="s">
        <v>30</v>
      </c>
      <c r="B308" s="6">
        <v>2021</v>
      </c>
      <c r="C308" s="8" t="s">
        <v>40</v>
      </c>
      <c r="D308" s="21" t="str">
        <f t="shared" si="33"/>
        <v>2021 July</v>
      </c>
      <c r="E308" s="6">
        <v>145.1</v>
      </c>
      <c r="F308" s="6">
        <v>204.5</v>
      </c>
      <c r="G308" s="6">
        <v>180.4</v>
      </c>
      <c r="H308" s="6">
        <v>157.1</v>
      </c>
      <c r="I308" s="6">
        <v>188.7</v>
      </c>
      <c r="J308" s="6">
        <v>157.69999999999999</v>
      </c>
      <c r="K308" s="6">
        <v>152.80000000000001</v>
      </c>
      <c r="L308" s="6">
        <v>163.6</v>
      </c>
      <c r="M308" s="6">
        <v>113.9</v>
      </c>
      <c r="N308" s="6">
        <v>169.7</v>
      </c>
      <c r="O308" s="6">
        <v>166.2</v>
      </c>
      <c r="P308" s="6">
        <v>171</v>
      </c>
      <c r="Q308" s="6">
        <v>161.69999999999999</v>
      </c>
      <c r="R308" s="6">
        <v>189.7</v>
      </c>
      <c r="S308" s="6">
        <v>166</v>
      </c>
      <c r="T308" s="6">
        <v>161.1</v>
      </c>
      <c r="U308" s="6">
        <v>165.3</v>
      </c>
      <c r="V308" s="6">
        <v>161.5</v>
      </c>
      <c r="W308" s="6">
        <v>162.5</v>
      </c>
      <c r="X308" s="6">
        <v>160.30000000000001</v>
      </c>
      <c r="Y308" s="6">
        <v>170.4</v>
      </c>
      <c r="Z308" s="6">
        <v>157.1</v>
      </c>
      <c r="AA308" s="6">
        <v>160.69999999999999</v>
      </c>
      <c r="AB308" s="6">
        <v>167.2</v>
      </c>
      <c r="AC308" s="6">
        <v>160.4</v>
      </c>
      <c r="AD308" s="6">
        <v>162.80000000000001</v>
      </c>
      <c r="AE308" s="6">
        <v>163.19999999999999</v>
      </c>
      <c r="AF308" s="6">
        <f t="shared" si="34"/>
        <v>2132.4</v>
      </c>
      <c r="AG308" s="6">
        <f t="shared" si="35"/>
        <v>492.40000000000003</v>
      </c>
      <c r="AH308" s="6">
        <f t="shared" si="36"/>
        <v>489</v>
      </c>
      <c r="AI308" s="6">
        <f t="shared" si="37"/>
        <v>330.8</v>
      </c>
      <c r="AJ308" s="6">
        <f t="shared" si="38"/>
        <v>319.60000000000002</v>
      </c>
      <c r="AK308" s="6">
        <f t="shared" si="32"/>
        <v>513.20000000000005</v>
      </c>
    </row>
    <row r="309" spans="1:37">
      <c r="A309" s="6" t="s">
        <v>33</v>
      </c>
      <c r="B309" s="6">
        <v>2021</v>
      </c>
      <c r="C309" s="8" t="s">
        <v>40</v>
      </c>
      <c r="D309" s="21" t="str">
        <f t="shared" si="33"/>
        <v>2021 July</v>
      </c>
      <c r="E309" s="6">
        <v>149.1</v>
      </c>
      <c r="F309" s="6">
        <v>210.9</v>
      </c>
      <c r="G309" s="6">
        <v>185</v>
      </c>
      <c r="H309" s="6">
        <v>158.19999999999999</v>
      </c>
      <c r="I309" s="6">
        <v>170.6</v>
      </c>
      <c r="J309" s="6">
        <v>170.9</v>
      </c>
      <c r="K309" s="6">
        <v>186.4</v>
      </c>
      <c r="L309" s="6">
        <v>164.7</v>
      </c>
      <c r="M309" s="6">
        <v>115.7</v>
      </c>
      <c r="N309" s="6">
        <v>165.5</v>
      </c>
      <c r="O309" s="6">
        <v>153.4</v>
      </c>
      <c r="P309" s="6">
        <v>173.5</v>
      </c>
      <c r="Q309" s="6">
        <v>167.9</v>
      </c>
      <c r="R309" s="6">
        <v>195.5</v>
      </c>
      <c r="S309" s="6">
        <v>157.9</v>
      </c>
      <c r="T309" s="6">
        <v>141.9</v>
      </c>
      <c r="U309" s="6">
        <v>155.5</v>
      </c>
      <c r="V309" s="6">
        <v>161.5</v>
      </c>
      <c r="W309" s="6">
        <v>157.69999999999999</v>
      </c>
      <c r="X309" s="6">
        <v>150.69999999999999</v>
      </c>
      <c r="Y309" s="6">
        <v>161.5</v>
      </c>
      <c r="Z309" s="6">
        <v>149.5</v>
      </c>
      <c r="AA309" s="6">
        <v>151.19999999999999</v>
      </c>
      <c r="AB309" s="6">
        <v>160.30000000000001</v>
      </c>
      <c r="AC309" s="6">
        <v>159.6</v>
      </c>
      <c r="AD309" s="6">
        <v>155</v>
      </c>
      <c r="AE309" s="6">
        <v>161.80000000000001</v>
      </c>
      <c r="AF309" s="6">
        <f t="shared" si="34"/>
        <v>2171.8000000000002</v>
      </c>
      <c r="AG309" s="6">
        <f t="shared" si="35"/>
        <v>455.3</v>
      </c>
      <c r="AH309" s="6">
        <f t="shared" si="36"/>
        <v>472.5</v>
      </c>
      <c r="AI309" s="6">
        <f t="shared" si="37"/>
        <v>321.10000000000002</v>
      </c>
      <c r="AJ309" s="6">
        <f t="shared" si="38"/>
        <v>307.2</v>
      </c>
      <c r="AK309" s="6">
        <f t="shared" si="32"/>
        <v>501.7</v>
      </c>
    </row>
    <row r="310" spans="1:37">
      <c r="A310" s="6" t="s">
        <v>34</v>
      </c>
      <c r="B310" s="6">
        <v>2021</v>
      </c>
      <c r="C310" s="8" t="s">
        <v>40</v>
      </c>
      <c r="D310" s="21" t="str">
        <f t="shared" si="33"/>
        <v>2021 July</v>
      </c>
      <c r="E310" s="6">
        <v>146.4</v>
      </c>
      <c r="F310" s="6">
        <v>206.8</v>
      </c>
      <c r="G310" s="6">
        <v>182.2</v>
      </c>
      <c r="H310" s="6">
        <v>157.5</v>
      </c>
      <c r="I310" s="6">
        <v>182.1</v>
      </c>
      <c r="J310" s="6">
        <v>163.9</v>
      </c>
      <c r="K310" s="6">
        <v>164.2</v>
      </c>
      <c r="L310" s="6">
        <v>164</v>
      </c>
      <c r="M310" s="6">
        <v>114.5</v>
      </c>
      <c r="N310" s="6">
        <v>168.3</v>
      </c>
      <c r="O310" s="6">
        <v>160.9</v>
      </c>
      <c r="P310" s="6">
        <v>172.2</v>
      </c>
      <c r="Q310" s="6">
        <v>164</v>
      </c>
      <c r="R310" s="6">
        <v>191.2</v>
      </c>
      <c r="S310" s="6">
        <v>162.80000000000001</v>
      </c>
      <c r="T310" s="6">
        <v>153.1</v>
      </c>
      <c r="U310" s="6">
        <v>161.4</v>
      </c>
      <c r="V310" s="6">
        <v>161.5</v>
      </c>
      <c r="W310" s="6">
        <v>160.69999999999999</v>
      </c>
      <c r="X310" s="6">
        <v>155.80000000000001</v>
      </c>
      <c r="Y310" s="6">
        <v>167</v>
      </c>
      <c r="Z310" s="6">
        <v>153.1</v>
      </c>
      <c r="AA310" s="6">
        <v>155.30000000000001</v>
      </c>
      <c r="AB310" s="6">
        <v>163.19999999999999</v>
      </c>
      <c r="AC310" s="6">
        <v>160.1</v>
      </c>
      <c r="AD310" s="6">
        <v>159</v>
      </c>
      <c r="AE310" s="6">
        <v>162.5</v>
      </c>
      <c r="AF310" s="6">
        <f t="shared" si="34"/>
        <v>2147</v>
      </c>
      <c r="AG310" s="6">
        <f t="shared" si="35"/>
        <v>477.29999999999995</v>
      </c>
      <c r="AH310" s="6">
        <f t="shared" si="36"/>
        <v>480.5</v>
      </c>
      <c r="AI310" s="6">
        <f t="shared" si="37"/>
        <v>327.10000000000002</v>
      </c>
      <c r="AJ310" s="6">
        <f t="shared" si="38"/>
        <v>313.79999999999995</v>
      </c>
      <c r="AK310" s="6">
        <f t="shared" si="32"/>
        <v>505.5</v>
      </c>
    </row>
    <row r="311" spans="1:37">
      <c r="A311" s="6" t="s">
        <v>30</v>
      </c>
      <c r="B311" s="6">
        <v>2021</v>
      </c>
      <c r="C311" s="8" t="s">
        <v>41</v>
      </c>
      <c r="D311" s="21" t="str">
        <f t="shared" si="33"/>
        <v>2021 August</v>
      </c>
      <c r="E311" s="6">
        <v>144.9</v>
      </c>
      <c r="F311" s="6">
        <v>202.3</v>
      </c>
      <c r="G311" s="6">
        <v>176.5</v>
      </c>
      <c r="H311" s="6">
        <v>157.5</v>
      </c>
      <c r="I311" s="6">
        <v>190.9</v>
      </c>
      <c r="J311" s="6">
        <v>155.69999999999999</v>
      </c>
      <c r="K311" s="6">
        <v>153.9</v>
      </c>
      <c r="L311" s="6">
        <v>162.80000000000001</v>
      </c>
      <c r="M311" s="6">
        <v>115.2</v>
      </c>
      <c r="N311" s="6">
        <v>169.8</v>
      </c>
      <c r="O311" s="6">
        <v>167.6</v>
      </c>
      <c r="P311" s="6">
        <v>171.9</v>
      </c>
      <c r="Q311" s="6">
        <v>161.80000000000001</v>
      </c>
      <c r="R311" s="6">
        <v>190.2</v>
      </c>
      <c r="S311" s="6">
        <v>167</v>
      </c>
      <c r="T311" s="6">
        <v>162.6</v>
      </c>
      <c r="U311" s="6">
        <v>166.3</v>
      </c>
      <c r="V311" s="6">
        <v>162.1</v>
      </c>
      <c r="W311" s="6">
        <v>163.1</v>
      </c>
      <c r="X311" s="6">
        <v>160.9</v>
      </c>
      <c r="Y311" s="6">
        <v>171.1</v>
      </c>
      <c r="Z311" s="6">
        <v>157.69999999999999</v>
      </c>
      <c r="AA311" s="6">
        <v>161.1</v>
      </c>
      <c r="AB311" s="6">
        <v>167.5</v>
      </c>
      <c r="AC311" s="6">
        <v>160.30000000000001</v>
      </c>
      <c r="AD311" s="6">
        <v>163.30000000000001</v>
      </c>
      <c r="AE311" s="6">
        <v>163.6</v>
      </c>
      <c r="AF311" s="6">
        <f t="shared" si="34"/>
        <v>2130.8000000000002</v>
      </c>
      <c r="AG311" s="6">
        <f t="shared" si="35"/>
        <v>495.90000000000003</v>
      </c>
      <c r="AH311" s="6">
        <f t="shared" si="36"/>
        <v>490.5</v>
      </c>
      <c r="AI311" s="6">
        <f t="shared" si="37"/>
        <v>331.4</v>
      </c>
      <c r="AJ311" s="6">
        <f t="shared" si="38"/>
        <v>320.79999999999995</v>
      </c>
      <c r="AK311" s="6">
        <f t="shared" si="32"/>
        <v>514.59999999999991</v>
      </c>
    </row>
    <row r="312" spans="1:37">
      <c r="A312" s="6" t="s">
        <v>33</v>
      </c>
      <c r="B312" s="6">
        <v>2021</v>
      </c>
      <c r="C312" s="8" t="s">
        <v>41</v>
      </c>
      <c r="D312" s="21" t="str">
        <f t="shared" si="33"/>
        <v>2021 August</v>
      </c>
      <c r="E312" s="6">
        <v>149.30000000000001</v>
      </c>
      <c r="F312" s="6">
        <v>207.4</v>
      </c>
      <c r="G312" s="6">
        <v>174.1</v>
      </c>
      <c r="H312" s="6">
        <v>159.19999999999999</v>
      </c>
      <c r="I312" s="6">
        <v>175</v>
      </c>
      <c r="J312" s="6">
        <v>161.30000000000001</v>
      </c>
      <c r="K312" s="6">
        <v>183.3</v>
      </c>
      <c r="L312" s="6">
        <v>164.5</v>
      </c>
      <c r="M312" s="6">
        <v>120.4</v>
      </c>
      <c r="N312" s="6">
        <v>166.2</v>
      </c>
      <c r="O312" s="6">
        <v>154.80000000000001</v>
      </c>
      <c r="P312" s="6">
        <v>175.1</v>
      </c>
      <c r="Q312" s="6">
        <v>167.3</v>
      </c>
      <c r="R312" s="6">
        <v>196.5</v>
      </c>
      <c r="S312" s="6">
        <v>159.80000000000001</v>
      </c>
      <c r="T312" s="6">
        <v>143.6</v>
      </c>
      <c r="U312" s="6">
        <v>157.30000000000001</v>
      </c>
      <c r="V312" s="6">
        <v>162.1</v>
      </c>
      <c r="W312" s="6">
        <v>160.69999999999999</v>
      </c>
      <c r="X312" s="6">
        <v>153.19999999999999</v>
      </c>
      <c r="Y312" s="6">
        <v>162.80000000000001</v>
      </c>
      <c r="Z312" s="6">
        <v>150.4</v>
      </c>
      <c r="AA312" s="6">
        <v>153.69999999999999</v>
      </c>
      <c r="AB312" s="6">
        <v>160.4</v>
      </c>
      <c r="AC312" s="6">
        <v>159.6</v>
      </c>
      <c r="AD312" s="6">
        <v>156</v>
      </c>
      <c r="AE312" s="6">
        <v>162.30000000000001</v>
      </c>
      <c r="AF312" s="6">
        <f t="shared" si="34"/>
        <v>2157.9</v>
      </c>
      <c r="AG312" s="6">
        <f t="shared" si="35"/>
        <v>460.7</v>
      </c>
      <c r="AH312" s="6">
        <f t="shared" si="36"/>
        <v>475.69999999999993</v>
      </c>
      <c r="AI312" s="6">
        <f t="shared" si="37"/>
        <v>322.39999999999998</v>
      </c>
      <c r="AJ312" s="6">
        <f t="shared" si="38"/>
        <v>311.10000000000002</v>
      </c>
      <c r="AK312" s="6">
        <f t="shared" si="32"/>
        <v>506.2</v>
      </c>
    </row>
    <row r="313" spans="1:37">
      <c r="A313" s="6" t="s">
        <v>34</v>
      </c>
      <c r="B313" s="6">
        <v>2021</v>
      </c>
      <c r="C313" s="8" t="s">
        <v>41</v>
      </c>
      <c r="D313" s="21" t="str">
        <f t="shared" si="33"/>
        <v>2021 August</v>
      </c>
      <c r="E313" s="6">
        <v>146.6</v>
      </c>
      <c r="F313" s="6">
        <v>204</v>
      </c>
      <c r="G313" s="6">
        <v>172.8</v>
      </c>
      <c r="H313" s="6">
        <v>158.4</v>
      </c>
      <c r="I313" s="6">
        <v>188</v>
      </c>
      <c r="J313" s="6">
        <v>156.80000000000001</v>
      </c>
      <c r="K313" s="6">
        <v>162.19999999999999</v>
      </c>
      <c r="L313" s="6">
        <v>164.1</v>
      </c>
      <c r="M313" s="6">
        <v>119.7</v>
      </c>
      <c r="N313" s="6">
        <v>168.8</v>
      </c>
      <c r="O313" s="6">
        <v>162.69999999999999</v>
      </c>
      <c r="P313" s="6">
        <v>173.9</v>
      </c>
      <c r="Q313" s="6">
        <v>164</v>
      </c>
      <c r="R313" s="6">
        <v>192.1</v>
      </c>
      <c r="S313" s="6">
        <v>164.5</v>
      </c>
      <c r="T313" s="6">
        <v>155.30000000000001</v>
      </c>
      <c r="U313" s="6">
        <v>163.19999999999999</v>
      </c>
      <c r="V313" s="6">
        <v>162.1</v>
      </c>
      <c r="W313" s="6">
        <v>162.6</v>
      </c>
      <c r="X313" s="6">
        <v>157.5</v>
      </c>
      <c r="Y313" s="6">
        <v>168.4</v>
      </c>
      <c r="Z313" s="6">
        <v>154</v>
      </c>
      <c r="AA313" s="6">
        <v>157.6</v>
      </c>
      <c r="AB313" s="6">
        <v>163.80000000000001</v>
      </c>
      <c r="AC313" s="6">
        <v>160</v>
      </c>
      <c r="AD313" s="6">
        <v>160</v>
      </c>
      <c r="AE313" s="6">
        <v>163.19999999999999</v>
      </c>
      <c r="AF313" s="6">
        <f t="shared" si="34"/>
        <v>2142</v>
      </c>
      <c r="AG313" s="6">
        <f t="shared" si="35"/>
        <v>483</v>
      </c>
      <c r="AH313" s="6">
        <f t="shared" si="36"/>
        <v>483.40000000000003</v>
      </c>
      <c r="AI313" s="6">
        <f t="shared" si="37"/>
        <v>328.4</v>
      </c>
      <c r="AJ313" s="6">
        <f t="shared" si="38"/>
        <v>316.60000000000002</v>
      </c>
      <c r="AK313" s="6">
        <f t="shared" si="32"/>
        <v>509.7</v>
      </c>
    </row>
    <row r="314" spans="1:37">
      <c r="A314" s="6" t="s">
        <v>30</v>
      </c>
      <c r="B314" s="6">
        <v>2021</v>
      </c>
      <c r="C314" s="8" t="s">
        <v>42</v>
      </c>
      <c r="D314" s="21" t="str">
        <f t="shared" si="33"/>
        <v>2021 September</v>
      </c>
      <c r="E314" s="6">
        <v>145.4</v>
      </c>
      <c r="F314" s="6">
        <v>202.1</v>
      </c>
      <c r="G314" s="6">
        <v>172</v>
      </c>
      <c r="H314" s="6">
        <v>158</v>
      </c>
      <c r="I314" s="6">
        <v>195.5</v>
      </c>
      <c r="J314" s="6">
        <v>152.69999999999999</v>
      </c>
      <c r="K314" s="6">
        <v>151.4</v>
      </c>
      <c r="L314" s="6">
        <v>163.9</v>
      </c>
      <c r="M314" s="6">
        <v>119.3</v>
      </c>
      <c r="N314" s="6">
        <v>170.1</v>
      </c>
      <c r="O314" s="6">
        <v>168.3</v>
      </c>
      <c r="P314" s="6">
        <v>172.8</v>
      </c>
      <c r="Q314" s="6">
        <v>162.1</v>
      </c>
      <c r="R314" s="6">
        <v>190.5</v>
      </c>
      <c r="S314" s="6">
        <v>167.7</v>
      </c>
      <c r="T314" s="6">
        <v>163.6</v>
      </c>
      <c r="U314" s="6">
        <v>167.1</v>
      </c>
      <c r="V314" s="6">
        <v>162.1</v>
      </c>
      <c r="W314" s="6">
        <v>163.69999999999999</v>
      </c>
      <c r="X314" s="6">
        <v>161.30000000000001</v>
      </c>
      <c r="Y314" s="6">
        <v>171.9</v>
      </c>
      <c r="Z314" s="6">
        <v>157.80000000000001</v>
      </c>
      <c r="AA314" s="6">
        <v>162.69999999999999</v>
      </c>
      <c r="AB314" s="6">
        <v>168.5</v>
      </c>
      <c r="AC314" s="6">
        <v>160.19999999999999</v>
      </c>
      <c r="AD314" s="6">
        <v>163.80000000000001</v>
      </c>
      <c r="AE314" s="6">
        <v>164</v>
      </c>
      <c r="AF314" s="6">
        <f t="shared" si="34"/>
        <v>2133.6</v>
      </c>
      <c r="AG314" s="6">
        <f t="shared" si="35"/>
        <v>498.4</v>
      </c>
      <c r="AH314" s="6">
        <f t="shared" si="36"/>
        <v>491.9</v>
      </c>
      <c r="AI314" s="6">
        <f t="shared" si="37"/>
        <v>332.1</v>
      </c>
      <c r="AJ314" s="6">
        <f t="shared" si="38"/>
        <v>321.5</v>
      </c>
      <c r="AK314" s="6">
        <f t="shared" si="32"/>
        <v>517</v>
      </c>
    </row>
    <row r="315" spans="1:37">
      <c r="A315" s="6" t="s">
        <v>33</v>
      </c>
      <c r="B315" s="6">
        <v>2021</v>
      </c>
      <c r="C315" s="8" t="s">
        <v>42</v>
      </c>
      <c r="D315" s="21" t="str">
        <f t="shared" si="33"/>
        <v>2021 September</v>
      </c>
      <c r="E315" s="6">
        <v>149.30000000000001</v>
      </c>
      <c r="F315" s="6">
        <v>207.4</v>
      </c>
      <c r="G315" s="6">
        <v>174.1</v>
      </c>
      <c r="H315" s="6">
        <v>159.1</v>
      </c>
      <c r="I315" s="6">
        <v>175</v>
      </c>
      <c r="J315" s="6">
        <v>161.19999999999999</v>
      </c>
      <c r="K315" s="6">
        <v>183.5</v>
      </c>
      <c r="L315" s="6">
        <v>164.5</v>
      </c>
      <c r="M315" s="6">
        <v>120.4</v>
      </c>
      <c r="N315" s="6">
        <v>166.2</v>
      </c>
      <c r="O315" s="6">
        <v>154.80000000000001</v>
      </c>
      <c r="P315" s="6">
        <v>175.1</v>
      </c>
      <c r="Q315" s="6">
        <v>167.3</v>
      </c>
      <c r="R315" s="6">
        <v>196.5</v>
      </c>
      <c r="S315" s="6">
        <v>159.80000000000001</v>
      </c>
      <c r="T315" s="6">
        <v>143.6</v>
      </c>
      <c r="U315" s="6">
        <v>157.4</v>
      </c>
      <c r="V315" s="6">
        <v>162.1</v>
      </c>
      <c r="W315" s="6">
        <v>160.80000000000001</v>
      </c>
      <c r="X315" s="6">
        <v>153.30000000000001</v>
      </c>
      <c r="Y315" s="6">
        <v>162.80000000000001</v>
      </c>
      <c r="Z315" s="6">
        <v>150.5</v>
      </c>
      <c r="AA315" s="6">
        <v>153.9</v>
      </c>
      <c r="AB315" s="6">
        <v>160.30000000000001</v>
      </c>
      <c r="AC315" s="6">
        <v>159.6</v>
      </c>
      <c r="AD315" s="6">
        <v>156</v>
      </c>
      <c r="AE315" s="6">
        <v>162.30000000000001</v>
      </c>
      <c r="AF315" s="6">
        <f t="shared" si="34"/>
        <v>2157.9</v>
      </c>
      <c r="AG315" s="6">
        <f t="shared" si="35"/>
        <v>460.79999999999995</v>
      </c>
      <c r="AH315" s="6">
        <f t="shared" si="36"/>
        <v>475.7</v>
      </c>
      <c r="AI315" s="6">
        <f t="shared" si="37"/>
        <v>322.39999999999998</v>
      </c>
      <c r="AJ315" s="6">
        <f t="shared" si="38"/>
        <v>311.3</v>
      </c>
      <c r="AK315" s="6">
        <f t="shared" si="32"/>
        <v>506.4</v>
      </c>
    </row>
    <row r="316" spans="1:37">
      <c r="A316" s="6" t="s">
        <v>34</v>
      </c>
      <c r="B316" s="6">
        <v>2021</v>
      </c>
      <c r="C316" s="8" t="s">
        <v>42</v>
      </c>
      <c r="D316" s="21" t="str">
        <f t="shared" si="33"/>
        <v>2021 September</v>
      </c>
      <c r="E316" s="6">
        <v>146.6</v>
      </c>
      <c r="F316" s="6">
        <v>204</v>
      </c>
      <c r="G316" s="6">
        <v>172.8</v>
      </c>
      <c r="H316" s="6">
        <v>158.4</v>
      </c>
      <c r="I316" s="6">
        <v>188</v>
      </c>
      <c r="J316" s="6">
        <v>156.69999999999999</v>
      </c>
      <c r="K316" s="6">
        <v>162.30000000000001</v>
      </c>
      <c r="L316" s="6">
        <v>164.1</v>
      </c>
      <c r="M316" s="6">
        <v>119.7</v>
      </c>
      <c r="N316" s="6">
        <v>168.8</v>
      </c>
      <c r="O316" s="6">
        <v>162.69999999999999</v>
      </c>
      <c r="P316" s="6">
        <v>173.9</v>
      </c>
      <c r="Q316" s="6">
        <v>164</v>
      </c>
      <c r="R316" s="6">
        <v>192.1</v>
      </c>
      <c r="S316" s="6">
        <v>164.6</v>
      </c>
      <c r="T316" s="6">
        <v>155.30000000000001</v>
      </c>
      <c r="U316" s="6">
        <v>163.30000000000001</v>
      </c>
      <c r="V316" s="6">
        <v>162.1</v>
      </c>
      <c r="W316" s="6">
        <v>162.6</v>
      </c>
      <c r="X316" s="6">
        <v>157.5</v>
      </c>
      <c r="Y316" s="6">
        <v>168.4</v>
      </c>
      <c r="Z316" s="6">
        <v>154</v>
      </c>
      <c r="AA316" s="6">
        <v>157.69999999999999</v>
      </c>
      <c r="AB316" s="6">
        <v>163.69999999999999</v>
      </c>
      <c r="AC316" s="6">
        <v>160</v>
      </c>
      <c r="AD316" s="6">
        <v>160</v>
      </c>
      <c r="AE316" s="6">
        <v>163.19999999999999</v>
      </c>
      <c r="AF316" s="6">
        <f t="shared" si="34"/>
        <v>2142</v>
      </c>
      <c r="AG316" s="6">
        <f t="shared" si="35"/>
        <v>483.2</v>
      </c>
      <c r="AH316" s="6">
        <f t="shared" si="36"/>
        <v>483.3</v>
      </c>
      <c r="AI316" s="6">
        <f t="shared" si="37"/>
        <v>328.4</v>
      </c>
      <c r="AJ316" s="6">
        <f t="shared" si="38"/>
        <v>316.60000000000002</v>
      </c>
      <c r="AK316" s="6">
        <f t="shared" si="32"/>
        <v>509.79999999999995</v>
      </c>
    </row>
    <row r="317" spans="1:37">
      <c r="A317" s="6" t="s">
        <v>30</v>
      </c>
      <c r="B317" s="6">
        <v>2021</v>
      </c>
      <c r="C317" s="8" t="s">
        <v>43</v>
      </c>
      <c r="D317" s="21" t="str">
        <f t="shared" si="33"/>
        <v>2021 October</v>
      </c>
      <c r="E317" s="6">
        <v>146.1</v>
      </c>
      <c r="F317" s="6">
        <v>202.5</v>
      </c>
      <c r="G317" s="6">
        <v>170.1</v>
      </c>
      <c r="H317" s="6">
        <v>158.4</v>
      </c>
      <c r="I317" s="6">
        <v>198.8</v>
      </c>
      <c r="J317" s="6">
        <v>152.6</v>
      </c>
      <c r="K317" s="6">
        <v>170.4</v>
      </c>
      <c r="L317" s="6">
        <v>165.2</v>
      </c>
      <c r="M317" s="6">
        <v>121.6</v>
      </c>
      <c r="N317" s="6">
        <v>170.6</v>
      </c>
      <c r="O317" s="6">
        <v>168.8</v>
      </c>
      <c r="P317" s="6">
        <v>173.6</v>
      </c>
      <c r="Q317" s="6">
        <v>165.5</v>
      </c>
      <c r="R317" s="6">
        <v>191.2</v>
      </c>
      <c r="S317" s="6">
        <v>168.9</v>
      </c>
      <c r="T317" s="6">
        <v>164.8</v>
      </c>
      <c r="U317" s="6">
        <v>168.3</v>
      </c>
      <c r="V317" s="6">
        <v>163.6</v>
      </c>
      <c r="W317" s="6">
        <v>165.5</v>
      </c>
      <c r="X317" s="6">
        <v>162</v>
      </c>
      <c r="Y317" s="6">
        <v>172.5</v>
      </c>
      <c r="Z317" s="6">
        <v>159.5</v>
      </c>
      <c r="AA317" s="6">
        <v>163.19999999999999</v>
      </c>
      <c r="AB317" s="6">
        <v>169</v>
      </c>
      <c r="AC317" s="6">
        <v>161.1</v>
      </c>
      <c r="AD317" s="6">
        <v>164.7</v>
      </c>
      <c r="AE317" s="6">
        <v>166.3</v>
      </c>
      <c r="AF317" s="6">
        <f t="shared" si="34"/>
        <v>2164.1999999999998</v>
      </c>
      <c r="AG317" s="6">
        <f t="shared" si="35"/>
        <v>502.00000000000006</v>
      </c>
      <c r="AH317" s="6">
        <f t="shared" si="36"/>
        <v>494.6</v>
      </c>
      <c r="AI317" s="6">
        <f t="shared" si="37"/>
        <v>333.6</v>
      </c>
      <c r="AJ317" s="6">
        <f t="shared" si="38"/>
        <v>325</v>
      </c>
      <c r="AK317" s="6">
        <f t="shared" si="32"/>
        <v>519.09999999999991</v>
      </c>
    </row>
    <row r="318" spans="1:37">
      <c r="A318" s="6" t="s">
        <v>33</v>
      </c>
      <c r="B318" s="6">
        <v>2021</v>
      </c>
      <c r="C318" s="8" t="s">
        <v>43</v>
      </c>
      <c r="D318" s="21" t="str">
        <f t="shared" si="33"/>
        <v>2021 October</v>
      </c>
      <c r="E318" s="6">
        <v>150.1</v>
      </c>
      <c r="F318" s="6">
        <v>208.4</v>
      </c>
      <c r="G318" s="6">
        <v>173</v>
      </c>
      <c r="H318" s="6">
        <v>159.19999999999999</v>
      </c>
      <c r="I318" s="6">
        <v>176.6</v>
      </c>
      <c r="J318" s="6">
        <v>159.30000000000001</v>
      </c>
      <c r="K318" s="6">
        <v>214.4</v>
      </c>
      <c r="L318" s="6">
        <v>165.3</v>
      </c>
      <c r="M318" s="6">
        <v>122.5</v>
      </c>
      <c r="N318" s="6">
        <v>166.8</v>
      </c>
      <c r="O318" s="6">
        <v>155.4</v>
      </c>
      <c r="P318" s="6">
        <v>175.9</v>
      </c>
      <c r="Q318" s="6">
        <v>171.5</v>
      </c>
      <c r="R318" s="6">
        <v>197</v>
      </c>
      <c r="S318" s="6">
        <v>160.80000000000001</v>
      </c>
      <c r="T318" s="6">
        <v>144.4</v>
      </c>
      <c r="U318" s="6">
        <v>158.30000000000001</v>
      </c>
      <c r="V318" s="6">
        <v>163.6</v>
      </c>
      <c r="W318" s="6">
        <v>162.19999999999999</v>
      </c>
      <c r="X318" s="6">
        <v>154.30000000000001</v>
      </c>
      <c r="Y318" s="6">
        <v>163.5</v>
      </c>
      <c r="Z318" s="6">
        <v>152.19999999999999</v>
      </c>
      <c r="AA318" s="6">
        <v>155.1</v>
      </c>
      <c r="AB318" s="6">
        <v>160.30000000000001</v>
      </c>
      <c r="AC318" s="6">
        <v>160.30000000000001</v>
      </c>
      <c r="AD318" s="6">
        <v>157</v>
      </c>
      <c r="AE318" s="6">
        <v>164.6</v>
      </c>
      <c r="AF318" s="6">
        <f t="shared" si="34"/>
        <v>2198.4000000000005</v>
      </c>
      <c r="AG318" s="6">
        <f t="shared" si="35"/>
        <v>463.50000000000006</v>
      </c>
      <c r="AH318" s="6">
        <f t="shared" si="36"/>
        <v>478.2</v>
      </c>
      <c r="AI318" s="6">
        <f t="shared" si="37"/>
        <v>323.8</v>
      </c>
      <c r="AJ318" s="6">
        <f t="shared" si="38"/>
        <v>314.39999999999998</v>
      </c>
      <c r="AK318" s="6">
        <f t="shared" si="32"/>
        <v>509.1</v>
      </c>
    </row>
    <row r="319" spans="1:37">
      <c r="A319" s="6" t="s">
        <v>34</v>
      </c>
      <c r="B319" s="6">
        <v>2021</v>
      </c>
      <c r="C319" s="8" t="s">
        <v>43</v>
      </c>
      <c r="D319" s="21" t="str">
        <f t="shared" si="33"/>
        <v>2021 October</v>
      </c>
      <c r="E319" s="6">
        <v>147.4</v>
      </c>
      <c r="F319" s="6">
        <v>204.6</v>
      </c>
      <c r="G319" s="6">
        <v>171.2</v>
      </c>
      <c r="H319" s="6">
        <v>158.69999999999999</v>
      </c>
      <c r="I319" s="6">
        <v>190.6</v>
      </c>
      <c r="J319" s="6">
        <v>155.69999999999999</v>
      </c>
      <c r="K319" s="6">
        <v>185.3</v>
      </c>
      <c r="L319" s="6">
        <v>165.2</v>
      </c>
      <c r="M319" s="6">
        <v>121.9</v>
      </c>
      <c r="N319" s="6">
        <v>169.3</v>
      </c>
      <c r="O319" s="6">
        <v>163.19999999999999</v>
      </c>
      <c r="P319" s="6">
        <v>174.7</v>
      </c>
      <c r="Q319" s="6">
        <v>167.7</v>
      </c>
      <c r="R319" s="6">
        <v>192.7</v>
      </c>
      <c r="S319" s="6">
        <v>165.7</v>
      </c>
      <c r="T319" s="6">
        <v>156.30000000000001</v>
      </c>
      <c r="U319" s="6">
        <v>164.3</v>
      </c>
      <c r="V319" s="6">
        <v>163.6</v>
      </c>
      <c r="W319" s="6">
        <v>164.2</v>
      </c>
      <c r="X319" s="6">
        <v>158.4</v>
      </c>
      <c r="Y319" s="6">
        <v>169.1</v>
      </c>
      <c r="Z319" s="6">
        <v>155.69999999999999</v>
      </c>
      <c r="AA319" s="6">
        <v>158.6</v>
      </c>
      <c r="AB319" s="6">
        <v>163.9</v>
      </c>
      <c r="AC319" s="6">
        <v>160.80000000000001</v>
      </c>
      <c r="AD319" s="6">
        <v>161</v>
      </c>
      <c r="AE319" s="6">
        <v>165.5</v>
      </c>
      <c r="AF319" s="6">
        <f t="shared" si="34"/>
        <v>2175.5</v>
      </c>
      <c r="AG319" s="6">
        <f t="shared" si="35"/>
        <v>486.3</v>
      </c>
      <c r="AH319" s="6">
        <f t="shared" si="36"/>
        <v>485.9</v>
      </c>
      <c r="AI319" s="6">
        <f t="shared" si="37"/>
        <v>329.9</v>
      </c>
      <c r="AJ319" s="6">
        <f t="shared" si="38"/>
        <v>319.89999999999998</v>
      </c>
      <c r="AK319" s="6">
        <f t="shared" si="32"/>
        <v>512.29999999999995</v>
      </c>
    </row>
    <row r="320" spans="1:37">
      <c r="A320" s="6" t="s">
        <v>30</v>
      </c>
      <c r="B320" s="6">
        <v>2021</v>
      </c>
      <c r="C320" s="8" t="s">
        <v>45</v>
      </c>
      <c r="D320" s="21" t="str">
        <f t="shared" si="33"/>
        <v>2021 November</v>
      </c>
      <c r="E320" s="6">
        <v>146.9</v>
      </c>
      <c r="F320" s="6">
        <v>199.8</v>
      </c>
      <c r="G320" s="6">
        <v>171.5</v>
      </c>
      <c r="H320" s="6">
        <v>159.1</v>
      </c>
      <c r="I320" s="6">
        <v>198.4</v>
      </c>
      <c r="J320" s="6">
        <v>153.19999999999999</v>
      </c>
      <c r="K320" s="6">
        <v>183.9</v>
      </c>
      <c r="L320" s="6">
        <v>165.4</v>
      </c>
      <c r="M320" s="6">
        <v>122.1</v>
      </c>
      <c r="N320" s="6">
        <v>170.8</v>
      </c>
      <c r="O320" s="6">
        <v>169.1</v>
      </c>
      <c r="P320" s="6">
        <v>174.3</v>
      </c>
      <c r="Q320" s="6">
        <v>167.5</v>
      </c>
      <c r="R320" s="6">
        <v>191.4</v>
      </c>
      <c r="S320" s="6">
        <v>170.4</v>
      </c>
      <c r="T320" s="6">
        <v>166</v>
      </c>
      <c r="U320" s="6">
        <v>169.8</v>
      </c>
      <c r="V320" s="6">
        <v>164.2</v>
      </c>
      <c r="W320" s="6">
        <v>165.3</v>
      </c>
      <c r="X320" s="6">
        <v>162.9</v>
      </c>
      <c r="Y320" s="6">
        <v>173.4</v>
      </c>
      <c r="Z320" s="6">
        <v>158.9</v>
      </c>
      <c r="AA320" s="6">
        <v>163.80000000000001</v>
      </c>
      <c r="AB320" s="6">
        <v>169.3</v>
      </c>
      <c r="AC320" s="6">
        <v>162.4</v>
      </c>
      <c r="AD320" s="6">
        <v>165.2</v>
      </c>
      <c r="AE320" s="6">
        <v>167.6</v>
      </c>
      <c r="AF320" s="6">
        <f t="shared" si="34"/>
        <v>2182</v>
      </c>
      <c r="AG320" s="6">
        <f t="shared" si="35"/>
        <v>506.2</v>
      </c>
      <c r="AH320" s="6">
        <f t="shared" si="36"/>
        <v>496.40000000000003</v>
      </c>
      <c r="AI320" s="6">
        <f t="shared" si="37"/>
        <v>335.8</v>
      </c>
      <c r="AJ320" s="6">
        <f t="shared" si="38"/>
        <v>324.20000000000005</v>
      </c>
      <c r="AK320" s="6">
        <f t="shared" si="32"/>
        <v>520.40000000000009</v>
      </c>
    </row>
    <row r="321" spans="1:37">
      <c r="A321" s="6" t="s">
        <v>33</v>
      </c>
      <c r="B321" s="6">
        <v>2021</v>
      </c>
      <c r="C321" s="8" t="s">
        <v>45</v>
      </c>
      <c r="D321" s="21" t="str">
        <f t="shared" si="33"/>
        <v>2021 November</v>
      </c>
      <c r="E321" s="6">
        <v>151</v>
      </c>
      <c r="F321" s="6">
        <v>204.9</v>
      </c>
      <c r="G321" s="6">
        <v>175.4</v>
      </c>
      <c r="H321" s="6">
        <v>159.6</v>
      </c>
      <c r="I321" s="6">
        <v>175.8</v>
      </c>
      <c r="J321" s="6">
        <v>160.30000000000001</v>
      </c>
      <c r="K321" s="6">
        <v>229.1</v>
      </c>
      <c r="L321" s="6">
        <v>165.1</v>
      </c>
      <c r="M321" s="6">
        <v>123.1</v>
      </c>
      <c r="N321" s="6">
        <v>167.2</v>
      </c>
      <c r="O321" s="6">
        <v>156.1</v>
      </c>
      <c r="P321" s="6">
        <v>176.8</v>
      </c>
      <c r="Q321" s="6">
        <v>173.5</v>
      </c>
      <c r="R321" s="6">
        <v>197</v>
      </c>
      <c r="S321" s="6">
        <v>162.30000000000001</v>
      </c>
      <c r="T321" s="6">
        <v>145.30000000000001</v>
      </c>
      <c r="U321" s="6">
        <v>159.69999999999999</v>
      </c>
      <c r="V321" s="6">
        <v>164.2</v>
      </c>
      <c r="W321" s="6">
        <v>161.6</v>
      </c>
      <c r="X321" s="6">
        <v>155.19999999999999</v>
      </c>
      <c r="Y321" s="6">
        <v>164.2</v>
      </c>
      <c r="Z321" s="6">
        <v>151.19999999999999</v>
      </c>
      <c r="AA321" s="6">
        <v>156.69999999999999</v>
      </c>
      <c r="AB321" s="6">
        <v>160.80000000000001</v>
      </c>
      <c r="AC321" s="6">
        <v>161.80000000000001</v>
      </c>
      <c r="AD321" s="6">
        <v>157.30000000000001</v>
      </c>
      <c r="AE321" s="6">
        <v>165.6</v>
      </c>
      <c r="AF321" s="6">
        <f t="shared" si="34"/>
        <v>2217.8999999999996</v>
      </c>
      <c r="AG321" s="6">
        <f t="shared" si="35"/>
        <v>467.3</v>
      </c>
      <c r="AH321" s="6">
        <f t="shared" si="36"/>
        <v>480.2</v>
      </c>
      <c r="AI321" s="6">
        <f t="shared" si="37"/>
        <v>326</v>
      </c>
      <c r="AJ321" s="6">
        <f t="shared" si="38"/>
        <v>312.79999999999995</v>
      </c>
      <c r="AK321" s="6">
        <f t="shared" si="32"/>
        <v>511</v>
      </c>
    </row>
    <row r="322" spans="1:37">
      <c r="A322" s="6" t="s">
        <v>34</v>
      </c>
      <c r="B322" s="6">
        <v>2021</v>
      </c>
      <c r="C322" s="8" t="s">
        <v>45</v>
      </c>
      <c r="D322" s="21" t="str">
        <f t="shared" si="33"/>
        <v>2021 November</v>
      </c>
      <c r="E322" s="6">
        <v>148.19999999999999</v>
      </c>
      <c r="F322" s="6">
        <v>201.6</v>
      </c>
      <c r="G322" s="6">
        <v>173</v>
      </c>
      <c r="H322" s="6">
        <v>159.30000000000001</v>
      </c>
      <c r="I322" s="6">
        <v>190.1</v>
      </c>
      <c r="J322" s="6">
        <v>156.5</v>
      </c>
      <c r="K322" s="6">
        <v>199.2</v>
      </c>
      <c r="L322" s="6">
        <v>165.3</v>
      </c>
      <c r="M322" s="6">
        <v>122.4</v>
      </c>
      <c r="N322" s="6">
        <v>169.6</v>
      </c>
      <c r="O322" s="6">
        <v>163.69999999999999</v>
      </c>
      <c r="P322" s="6">
        <v>175.5</v>
      </c>
      <c r="Q322" s="6">
        <v>169.7</v>
      </c>
      <c r="R322" s="6">
        <v>192.9</v>
      </c>
      <c r="S322" s="6">
        <v>167.2</v>
      </c>
      <c r="T322" s="6">
        <v>157.4</v>
      </c>
      <c r="U322" s="6">
        <v>165.8</v>
      </c>
      <c r="V322" s="6">
        <v>164.2</v>
      </c>
      <c r="W322" s="6">
        <v>163.9</v>
      </c>
      <c r="X322" s="6">
        <v>159.30000000000001</v>
      </c>
      <c r="Y322" s="6">
        <v>169.9</v>
      </c>
      <c r="Z322" s="6">
        <v>154.80000000000001</v>
      </c>
      <c r="AA322" s="6">
        <v>159.80000000000001</v>
      </c>
      <c r="AB322" s="6">
        <v>164.3</v>
      </c>
      <c r="AC322" s="6">
        <v>162.19999999999999</v>
      </c>
      <c r="AD322" s="6">
        <v>161.4</v>
      </c>
      <c r="AE322" s="6">
        <v>166.7</v>
      </c>
      <c r="AF322" s="6">
        <f t="shared" si="34"/>
        <v>2194.1</v>
      </c>
      <c r="AG322" s="6">
        <f t="shared" si="35"/>
        <v>490.40000000000003</v>
      </c>
      <c r="AH322" s="6">
        <f t="shared" si="36"/>
        <v>487.8</v>
      </c>
      <c r="AI322" s="6">
        <f t="shared" si="37"/>
        <v>332.1</v>
      </c>
      <c r="AJ322" s="6">
        <f t="shared" si="38"/>
        <v>318.70000000000005</v>
      </c>
      <c r="AK322" s="6">
        <f t="shared" ref="AK322:AK376" si="46">SUM(R322,AA322,AD322)</f>
        <v>514.1</v>
      </c>
    </row>
    <row r="323" spans="1:37">
      <c r="A323" s="6" t="s">
        <v>30</v>
      </c>
      <c r="B323" s="6">
        <v>2021</v>
      </c>
      <c r="C323" s="8" t="s">
        <v>46</v>
      </c>
      <c r="D323" s="21" t="str">
        <f t="shared" ref="D323:D376" si="47">B323&amp;" "&amp;C323</f>
        <v>2021 December</v>
      </c>
      <c r="E323" s="6">
        <v>147.4</v>
      </c>
      <c r="F323" s="6">
        <v>197</v>
      </c>
      <c r="G323" s="6">
        <v>176.5</v>
      </c>
      <c r="H323" s="6">
        <v>159.80000000000001</v>
      </c>
      <c r="I323" s="6">
        <v>195.8</v>
      </c>
      <c r="J323" s="6">
        <v>152</v>
      </c>
      <c r="K323" s="6">
        <v>172.3</v>
      </c>
      <c r="L323" s="6">
        <v>164.5</v>
      </c>
      <c r="M323" s="6">
        <v>120.6</v>
      </c>
      <c r="N323" s="6">
        <v>171.7</v>
      </c>
      <c r="O323" s="6">
        <v>169.7</v>
      </c>
      <c r="P323" s="6">
        <v>175.1</v>
      </c>
      <c r="Q323" s="6">
        <v>165.8</v>
      </c>
      <c r="R323" s="6">
        <v>190.8</v>
      </c>
      <c r="S323" s="6">
        <v>171.8</v>
      </c>
      <c r="T323" s="6">
        <v>167.3</v>
      </c>
      <c r="U323" s="6">
        <v>171.2</v>
      </c>
      <c r="V323" s="6">
        <v>163.4</v>
      </c>
      <c r="W323" s="6">
        <v>165.6</v>
      </c>
      <c r="X323" s="6">
        <v>163.9</v>
      </c>
      <c r="Y323" s="6">
        <v>174</v>
      </c>
      <c r="Z323" s="6">
        <v>160.1</v>
      </c>
      <c r="AA323" s="6">
        <v>164.5</v>
      </c>
      <c r="AB323" s="6">
        <v>169.7</v>
      </c>
      <c r="AC323" s="6">
        <v>162.80000000000001</v>
      </c>
      <c r="AD323" s="6">
        <v>166</v>
      </c>
      <c r="AE323" s="6">
        <v>167</v>
      </c>
      <c r="AF323" s="6">
        <f t="shared" ref="AF323:AF376" si="48">SUM($E323:$Q323)</f>
        <v>2168.1999999999998</v>
      </c>
      <c r="AG323" s="6">
        <f t="shared" ref="AG323:AG376" si="49">SUM($S323:$U323)</f>
        <v>510.3</v>
      </c>
      <c r="AH323" s="6">
        <f t="shared" ref="AH323:AH376" si="50">SUM(V323,X323,AB323)</f>
        <v>497</v>
      </c>
      <c r="AI323" s="6">
        <f t="shared" ref="AI323:AI376" si="51">SUM(Y323,AC323)</f>
        <v>336.8</v>
      </c>
      <c r="AJ323" s="6">
        <f t="shared" ref="AJ323:AJ376" si="52">SUM(W323,Z323)</f>
        <v>325.7</v>
      </c>
      <c r="AK323" s="6">
        <f t="shared" si="46"/>
        <v>521.29999999999995</v>
      </c>
    </row>
    <row r="324" spans="1:37">
      <c r="A324" s="6" t="s">
        <v>33</v>
      </c>
      <c r="B324" s="6">
        <v>2021</v>
      </c>
      <c r="C324" s="8" t="s">
        <v>46</v>
      </c>
      <c r="D324" s="21" t="str">
        <f t="shared" si="47"/>
        <v>2021 December</v>
      </c>
      <c r="E324" s="6">
        <v>151.6</v>
      </c>
      <c r="F324" s="6">
        <v>202.2</v>
      </c>
      <c r="G324" s="6">
        <v>180</v>
      </c>
      <c r="H324" s="6">
        <v>160</v>
      </c>
      <c r="I324" s="6">
        <v>173.5</v>
      </c>
      <c r="J324" s="6">
        <v>158.30000000000001</v>
      </c>
      <c r="K324" s="6">
        <v>219.5</v>
      </c>
      <c r="L324" s="6">
        <v>164.2</v>
      </c>
      <c r="M324" s="6">
        <v>121.9</v>
      </c>
      <c r="N324" s="6">
        <v>168.2</v>
      </c>
      <c r="O324" s="6">
        <v>156.5</v>
      </c>
      <c r="P324" s="6">
        <v>178.2</v>
      </c>
      <c r="Q324" s="6">
        <v>172.2</v>
      </c>
      <c r="R324" s="6">
        <v>196.8</v>
      </c>
      <c r="S324" s="6">
        <v>163.30000000000001</v>
      </c>
      <c r="T324" s="6">
        <v>146.69999999999999</v>
      </c>
      <c r="U324" s="6">
        <v>160.69999999999999</v>
      </c>
      <c r="V324" s="6">
        <v>163.4</v>
      </c>
      <c r="W324" s="6">
        <v>161.69999999999999</v>
      </c>
      <c r="X324" s="6">
        <v>156</v>
      </c>
      <c r="Y324" s="6">
        <v>165.1</v>
      </c>
      <c r="Z324" s="6">
        <v>151.80000000000001</v>
      </c>
      <c r="AA324" s="6">
        <v>157.6</v>
      </c>
      <c r="AB324" s="6">
        <v>160.6</v>
      </c>
      <c r="AC324" s="6">
        <v>162.4</v>
      </c>
      <c r="AD324" s="6">
        <v>157.80000000000001</v>
      </c>
      <c r="AE324" s="6">
        <v>165.2</v>
      </c>
      <c r="AF324" s="6">
        <f t="shared" si="48"/>
        <v>2206.3000000000002</v>
      </c>
      <c r="AG324" s="6">
        <f t="shared" si="49"/>
        <v>470.7</v>
      </c>
      <c r="AH324" s="6">
        <f t="shared" si="50"/>
        <v>480</v>
      </c>
      <c r="AI324" s="6">
        <f t="shared" si="51"/>
        <v>327.5</v>
      </c>
      <c r="AJ324" s="6">
        <f t="shared" si="52"/>
        <v>313.5</v>
      </c>
      <c r="AK324" s="6">
        <f t="shared" si="46"/>
        <v>512.20000000000005</v>
      </c>
    </row>
    <row r="325" spans="1:37">
      <c r="A325" s="6" t="s">
        <v>34</v>
      </c>
      <c r="B325" s="6">
        <v>2021</v>
      </c>
      <c r="C325" s="8" t="s">
        <v>46</v>
      </c>
      <c r="D325" s="21" t="str">
        <f t="shared" si="47"/>
        <v>2021 December</v>
      </c>
      <c r="E325" s="6">
        <v>148.69999999999999</v>
      </c>
      <c r="F325" s="6">
        <v>198.8</v>
      </c>
      <c r="G325" s="6">
        <v>177.9</v>
      </c>
      <c r="H325" s="6">
        <v>159.9</v>
      </c>
      <c r="I325" s="6">
        <v>187.6</v>
      </c>
      <c r="J325" s="6">
        <v>154.9</v>
      </c>
      <c r="K325" s="6">
        <v>188.3</v>
      </c>
      <c r="L325" s="6">
        <v>164.4</v>
      </c>
      <c r="M325" s="6">
        <v>121</v>
      </c>
      <c r="N325" s="6">
        <v>170.5</v>
      </c>
      <c r="O325" s="6">
        <v>164.2</v>
      </c>
      <c r="P325" s="6">
        <v>176.5</v>
      </c>
      <c r="Q325" s="6">
        <v>168.2</v>
      </c>
      <c r="R325" s="6">
        <v>192.4</v>
      </c>
      <c r="S325" s="6">
        <v>168.5</v>
      </c>
      <c r="T325" s="6">
        <v>158.69999999999999</v>
      </c>
      <c r="U325" s="6">
        <v>167</v>
      </c>
      <c r="V325" s="6">
        <v>163.4</v>
      </c>
      <c r="W325" s="6">
        <v>164.1</v>
      </c>
      <c r="X325" s="6">
        <v>160.19999999999999</v>
      </c>
      <c r="Y325" s="6">
        <v>170.6</v>
      </c>
      <c r="Z325" s="6">
        <v>155.69999999999999</v>
      </c>
      <c r="AA325" s="6">
        <v>160.6</v>
      </c>
      <c r="AB325" s="6">
        <v>164.4</v>
      </c>
      <c r="AC325" s="6">
        <v>162.6</v>
      </c>
      <c r="AD325" s="6">
        <v>162</v>
      </c>
      <c r="AE325" s="6">
        <v>166.2</v>
      </c>
      <c r="AF325" s="6">
        <f t="shared" si="48"/>
        <v>2180.9</v>
      </c>
      <c r="AG325" s="6">
        <f t="shared" si="49"/>
        <v>494.2</v>
      </c>
      <c r="AH325" s="6">
        <f t="shared" si="50"/>
        <v>488</v>
      </c>
      <c r="AI325" s="6">
        <f t="shared" si="51"/>
        <v>333.2</v>
      </c>
      <c r="AJ325" s="6">
        <f t="shared" si="52"/>
        <v>319.79999999999995</v>
      </c>
      <c r="AK325" s="6">
        <f t="shared" si="46"/>
        <v>515</v>
      </c>
    </row>
    <row r="326" spans="1:37">
      <c r="A326" s="6" t="s">
        <v>30</v>
      </c>
      <c r="B326" s="6">
        <v>2022</v>
      </c>
      <c r="C326" s="8" t="s">
        <v>31</v>
      </c>
      <c r="D326" s="21" t="str">
        <f t="shared" si="47"/>
        <v>2022 January</v>
      </c>
      <c r="E326" s="6">
        <v>148.30000000000001</v>
      </c>
      <c r="F326" s="6">
        <v>196.9</v>
      </c>
      <c r="G326" s="6">
        <v>178</v>
      </c>
      <c r="H326" s="6">
        <v>160.5</v>
      </c>
      <c r="I326" s="6">
        <v>192.6</v>
      </c>
      <c r="J326" s="6">
        <v>151.19999999999999</v>
      </c>
      <c r="K326" s="6">
        <v>159.19999999999999</v>
      </c>
      <c r="L326" s="6">
        <v>164</v>
      </c>
      <c r="M326" s="6">
        <v>119.3</v>
      </c>
      <c r="N326" s="6">
        <v>173.3</v>
      </c>
      <c r="O326" s="6">
        <v>169.8</v>
      </c>
      <c r="P326" s="6">
        <v>175.8</v>
      </c>
      <c r="Q326" s="6">
        <v>164.1</v>
      </c>
      <c r="R326" s="6">
        <v>190.7</v>
      </c>
      <c r="S326" s="6">
        <v>173.2</v>
      </c>
      <c r="T326" s="6">
        <v>169.3</v>
      </c>
      <c r="U326" s="6">
        <v>172.7</v>
      </c>
      <c r="V326" s="6">
        <v>164.5</v>
      </c>
      <c r="W326" s="6">
        <v>165.8</v>
      </c>
      <c r="X326" s="6">
        <v>164.9</v>
      </c>
      <c r="Y326" s="6">
        <v>174.7</v>
      </c>
      <c r="Z326" s="6">
        <v>160.80000000000001</v>
      </c>
      <c r="AA326" s="6">
        <v>164.9</v>
      </c>
      <c r="AB326" s="6">
        <v>169.9</v>
      </c>
      <c r="AC326" s="6">
        <v>163.19999999999999</v>
      </c>
      <c r="AD326" s="6">
        <v>166.6</v>
      </c>
      <c r="AE326" s="6">
        <v>166.4</v>
      </c>
      <c r="AF326" s="6">
        <f t="shared" si="48"/>
        <v>2153</v>
      </c>
      <c r="AG326" s="6">
        <f t="shared" si="49"/>
        <v>515.20000000000005</v>
      </c>
      <c r="AH326" s="6">
        <f t="shared" si="50"/>
        <v>499.29999999999995</v>
      </c>
      <c r="AI326" s="6">
        <f t="shared" si="51"/>
        <v>337.9</v>
      </c>
      <c r="AJ326" s="6">
        <f t="shared" si="52"/>
        <v>326.60000000000002</v>
      </c>
      <c r="AK326" s="6">
        <f t="shared" si="46"/>
        <v>522.20000000000005</v>
      </c>
    </row>
    <row r="327" spans="1:37">
      <c r="A327" s="6" t="s">
        <v>33</v>
      </c>
      <c r="B327" s="6">
        <v>2022</v>
      </c>
      <c r="C327" s="8" t="s">
        <v>31</v>
      </c>
      <c r="D327" s="21" t="str">
        <f t="shared" si="47"/>
        <v>2022 January</v>
      </c>
      <c r="E327" s="6">
        <v>152.19999999999999</v>
      </c>
      <c r="F327" s="6">
        <v>202.1</v>
      </c>
      <c r="G327" s="6">
        <v>180.1</v>
      </c>
      <c r="H327" s="6">
        <v>160.4</v>
      </c>
      <c r="I327" s="6">
        <v>171</v>
      </c>
      <c r="J327" s="6">
        <v>156.5</v>
      </c>
      <c r="K327" s="6">
        <v>203.6</v>
      </c>
      <c r="L327" s="6">
        <v>163.80000000000001</v>
      </c>
      <c r="M327" s="6">
        <v>121.3</v>
      </c>
      <c r="N327" s="6">
        <v>169.8</v>
      </c>
      <c r="O327" s="6">
        <v>156.6</v>
      </c>
      <c r="P327" s="6">
        <v>179</v>
      </c>
      <c r="Q327" s="6">
        <v>170.3</v>
      </c>
      <c r="R327" s="6">
        <v>196.4</v>
      </c>
      <c r="S327" s="6">
        <v>164.7</v>
      </c>
      <c r="T327" s="6">
        <v>148.5</v>
      </c>
      <c r="U327" s="6">
        <v>162.19999999999999</v>
      </c>
      <c r="V327" s="6">
        <v>164.5</v>
      </c>
      <c r="W327" s="6">
        <v>161.6</v>
      </c>
      <c r="X327" s="6">
        <v>156.80000000000001</v>
      </c>
      <c r="Y327" s="6">
        <v>166.1</v>
      </c>
      <c r="Z327" s="6">
        <v>152.69999999999999</v>
      </c>
      <c r="AA327" s="6">
        <v>158.4</v>
      </c>
      <c r="AB327" s="6">
        <v>161</v>
      </c>
      <c r="AC327" s="6">
        <v>162.80000000000001</v>
      </c>
      <c r="AD327" s="6">
        <v>158.6</v>
      </c>
      <c r="AE327" s="6">
        <v>165</v>
      </c>
      <c r="AF327" s="6">
        <f t="shared" si="48"/>
        <v>2186.6999999999998</v>
      </c>
      <c r="AG327" s="6">
        <f t="shared" si="49"/>
        <v>475.4</v>
      </c>
      <c r="AH327" s="6">
        <f t="shared" si="50"/>
        <v>482.3</v>
      </c>
      <c r="AI327" s="6">
        <f t="shared" si="51"/>
        <v>328.9</v>
      </c>
      <c r="AJ327" s="6">
        <f t="shared" si="52"/>
        <v>314.29999999999995</v>
      </c>
      <c r="AK327" s="6">
        <f t="shared" si="46"/>
        <v>513.4</v>
      </c>
    </row>
    <row r="328" spans="1:37">
      <c r="A328" s="6" t="s">
        <v>34</v>
      </c>
      <c r="B328" s="6">
        <v>2022</v>
      </c>
      <c r="C328" s="8" t="s">
        <v>31</v>
      </c>
      <c r="D328" s="21" t="str">
        <f t="shared" si="47"/>
        <v>2022 January</v>
      </c>
      <c r="E328" s="6">
        <v>149.5</v>
      </c>
      <c r="F328" s="6">
        <v>198.7</v>
      </c>
      <c r="G328" s="6">
        <v>178.8</v>
      </c>
      <c r="H328" s="6">
        <v>160.5</v>
      </c>
      <c r="I328" s="6">
        <v>184.7</v>
      </c>
      <c r="J328" s="6">
        <v>153.69999999999999</v>
      </c>
      <c r="K328" s="6">
        <v>174.3</v>
      </c>
      <c r="L328" s="6">
        <v>163.9</v>
      </c>
      <c r="M328" s="6">
        <v>120</v>
      </c>
      <c r="N328" s="6">
        <v>172.1</v>
      </c>
      <c r="O328" s="6">
        <v>164.3</v>
      </c>
      <c r="P328" s="6">
        <v>177.3</v>
      </c>
      <c r="Q328" s="6">
        <v>166.4</v>
      </c>
      <c r="R328" s="6">
        <v>192.2</v>
      </c>
      <c r="S328" s="6">
        <v>169.9</v>
      </c>
      <c r="T328" s="6">
        <v>160.69999999999999</v>
      </c>
      <c r="U328" s="6">
        <v>168.5</v>
      </c>
      <c r="V328" s="6">
        <v>164.5</v>
      </c>
      <c r="W328" s="6">
        <v>164.2</v>
      </c>
      <c r="X328" s="6">
        <v>161.1</v>
      </c>
      <c r="Y328" s="6">
        <v>171.4</v>
      </c>
      <c r="Z328" s="6">
        <v>156.5</v>
      </c>
      <c r="AA328" s="6">
        <v>161.19999999999999</v>
      </c>
      <c r="AB328" s="6">
        <v>164.7</v>
      </c>
      <c r="AC328" s="6">
        <v>163</v>
      </c>
      <c r="AD328" s="6">
        <v>162.69999999999999</v>
      </c>
      <c r="AE328" s="6">
        <v>165.7</v>
      </c>
      <c r="AF328" s="6">
        <f t="shared" si="48"/>
        <v>2164.1999999999998</v>
      </c>
      <c r="AG328" s="6">
        <f t="shared" si="49"/>
        <v>499.1</v>
      </c>
      <c r="AH328" s="6">
        <f t="shared" si="50"/>
        <v>490.3</v>
      </c>
      <c r="AI328" s="6">
        <f t="shared" si="51"/>
        <v>334.4</v>
      </c>
      <c r="AJ328" s="6">
        <f t="shared" si="52"/>
        <v>320.7</v>
      </c>
      <c r="AK328" s="6">
        <f t="shared" si="46"/>
        <v>516.09999999999991</v>
      </c>
    </row>
    <row r="329" spans="1:37">
      <c r="A329" s="6" t="s">
        <v>30</v>
      </c>
      <c r="B329" s="6">
        <v>2022</v>
      </c>
      <c r="C329" s="8" t="s">
        <v>35</v>
      </c>
      <c r="D329" s="21" t="str">
        <f t="shared" si="47"/>
        <v>2022 February</v>
      </c>
      <c r="E329" s="6">
        <v>148.80000000000001</v>
      </c>
      <c r="F329" s="6">
        <v>198.1</v>
      </c>
      <c r="G329" s="6">
        <v>175.5</v>
      </c>
      <c r="H329" s="6">
        <v>160.69999999999999</v>
      </c>
      <c r="I329" s="6">
        <v>192.6</v>
      </c>
      <c r="J329" s="6">
        <v>151.4</v>
      </c>
      <c r="K329" s="6">
        <v>155.19999999999999</v>
      </c>
      <c r="L329" s="6">
        <v>163.9</v>
      </c>
      <c r="M329" s="6">
        <v>118.1</v>
      </c>
      <c r="N329" s="6">
        <v>175.4</v>
      </c>
      <c r="O329" s="6">
        <v>170.5</v>
      </c>
      <c r="P329" s="6">
        <v>176.3</v>
      </c>
      <c r="Q329" s="6">
        <v>163.9</v>
      </c>
      <c r="R329" s="6">
        <v>191.5</v>
      </c>
      <c r="S329" s="6">
        <v>174.1</v>
      </c>
      <c r="T329" s="6">
        <v>171</v>
      </c>
      <c r="U329" s="6">
        <v>173.7</v>
      </c>
      <c r="V329" s="6">
        <v>165.5</v>
      </c>
      <c r="W329" s="6">
        <v>167.4</v>
      </c>
      <c r="X329" s="6">
        <v>165.7</v>
      </c>
      <c r="Y329" s="6">
        <v>175.3</v>
      </c>
      <c r="Z329" s="6">
        <v>161.19999999999999</v>
      </c>
      <c r="AA329" s="6">
        <v>165.5</v>
      </c>
      <c r="AB329" s="6">
        <v>170.3</v>
      </c>
      <c r="AC329" s="6">
        <v>164.5</v>
      </c>
      <c r="AD329" s="6">
        <v>167.3</v>
      </c>
      <c r="AE329" s="6">
        <v>166.7</v>
      </c>
      <c r="AF329" s="6">
        <f t="shared" si="48"/>
        <v>2150.4</v>
      </c>
      <c r="AG329" s="6">
        <f t="shared" si="49"/>
        <v>518.79999999999995</v>
      </c>
      <c r="AH329" s="6">
        <f t="shared" si="50"/>
        <v>501.5</v>
      </c>
      <c r="AI329" s="6">
        <f t="shared" si="51"/>
        <v>339.8</v>
      </c>
      <c r="AJ329" s="6">
        <f t="shared" si="52"/>
        <v>328.6</v>
      </c>
      <c r="AK329" s="6">
        <f t="shared" si="46"/>
        <v>524.29999999999995</v>
      </c>
    </row>
    <row r="330" spans="1:37">
      <c r="A330" s="6" t="s">
        <v>33</v>
      </c>
      <c r="B330" s="6">
        <v>2022</v>
      </c>
      <c r="C330" s="8" t="s">
        <v>35</v>
      </c>
      <c r="D330" s="21" t="str">
        <f t="shared" si="47"/>
        <v>2022 February</v>
      </c>
      <c r="E330" s="6">
        <v>152.5</v>
      </c>
      <c r="F330" s="6">
        <v>205.2</v>
      </c>
      <c r="G330" s="6">
        <v>176.4</v>
      </c>
      <c r="H330" s="6">
        <v>160.6</v>
      </c>
      <c r="I330" s="6">
        <v>171.5</v>
      </c>
      <c r="J330" s="6">
        <v>156.4</v>
      </c>
      <c r="K330" s="6">
        <v>198</v>
      </c>
      <c r="L330" s="6">
        <v>163.19999999999999</v>
      </c>
      <c r="M330" s="6">
        <v>120.6</v>
      </c>
      <c r="N330" s="6">
        <v>172.2</v>
      </c>
      <c r="O330" s="6">
        <v>156.69999999999999</v>
      </c>
      <c r="P330" s="6">
        <v>180</v>
      </c>
      <c r="Q330" s="6">
        <v>170.2</v>
      </c>
      <c r="R330" s="6">
        <v>196.5</v>
      </c>
      <c r="S330" s="6">
        <v>165.7</v>
      </c>
      <c r="T330" s="6">
        <v>150.4</v>
      </c>
      <c r="U330" s="6">
        <v>163.4</v>
      </c>
      <c r="V330" s="6">
        <v>165.5</v>
      </c>
      <c r="W330" s="6">
        <v>163</v>
      </c>
      <c r="X330" s="6">
        <v>157.4</v>
      </c>
      <c r="Y330" s="6">
        <v>167.2</v>
      </c>
      <c r="Z330" s="6">
        <v>153.1</v>
      </c>
      <c r="AA330" s="6">
        <v>159.5</v>
      </c>
      <c r="AB330" s="6">
        <v>162</v>
      </c>
      <c r="AC330" s="6">
        <v>164.2</v>
      </c>
      <c r="AD330" s="6">
        <v>159.4</v>
      </c>
      <c r="AE330" s="6">
        <v>165.5</v>
      </c>
      <c r="AF330" s="6">
        <f t="shared" si="48"/>
        <v>2183.5</v>
      </c>
      <c r="AG330" s="6">
        <f t="shared" si="49"/>
        <v>479.5</v>
      </c>
      <c r="AH330" s="6">
        <f t="shared" si="50"/>
        <v>484.9</v>
      </c>
      <c r="AI330" s="6">
        <f t="shared" si="51"/>
        <v>331.4</v>
      </c>
      <c r="AJ330" s="6">
        <f t="shared" si="52"/>
        <v>316.10000000000002</v>
      </c>
      <c r="AK330" s="6">
        <f t="shared" si="46"/>
        <v>515.4</v>
      </c>
    </row>
    <row r="331" spans="1:37">
      <c r="A331" s="6" t="s">
        <v>34</v>
      </c>
      <c r="B331" s="6">
        <v>2022</v>
      </c>
      <c r="C331" s="8" t="s">
        <v>35</v>
      </c>
      <c r="D331" s="21" t="str">
        <f t="shared" si="47"/>
        <v>2022 February</v>
      </c>
      <c r="E331" s="6">
        <v>150</v>
      </c>
      <c r="F331" s="6">
        <v>200.6</v>
      </c>
      <c r="G331" s="6">
        <v>175.8</v>
      </c>
      <c r="H331" s="6">
        <v>160.69999999999999</v>
      </c>
      <c r="I331" s="6">
        <v>184.9</v>
      </c>
      <c r="J331" s="6">
        <v>153.69999999999999</v>
      </c>
      <c r="K331" s="6">
        <v>169.7</v>
      </c>
      <c r="L331" s="6">
        <v>163.69999999999999</v>
      </c>
      <c r="M331" s="6">
        <v>118.9</v>
      </c>
      <c r="N331" s="6">
        <v>174.3</v>
      </c>
      <c r="O331" s="6">
        <v>164.7</v>
      </c>
      <c r="P331" s="6">
        <v>178</v>
      </c>
      <c r="Q331" s="6">
        <v>166.2</v>
      </c>
      <c r="R331" s="6">
        <v>192.8</v>
      </c>
      <c r="S331" s="6">
        <v>170.8</v>
      </c>
      <c r="T331" s="6">
        <v>162.4</v>
      </c>
      <c r="U331" s="6">
        <v>169.6</v>
      </c>
      <c r="V331" s="6">
        <v>165.5</v>
      </c>
      <c r="W331" s="6">
        <v>165.7</v>
      </c>
      <c r="X331" s="6">
        <v>161.80000000000001</v>
      </c>
      <c r="Y331" s="6">
        <v>172.2</v>
      </c>
      <c r="Z331" s="6">
        <v>156.9</v>
      </c>
      <c r="AA331" s="6">
        <v>162.1</v>
      </c>
      <c r="AB331" s="6">
        <v>165.4</v>
      </c>
      <c r="AC331" s="6">
        <v>164.4</v>
      </c>
      <c r="AD331" s="6">
        <v>163.5</v>
      </c>
      <c r="AE331" s="6">
        <v>166.1</v>
      </c>
      <c r="AF331" s="6">
        <f t="shared" si="48"/>
        <v>2161.2000000000003</v>
      </c>
      <c r="AG331" s="6">
        <f t="shared" si="49"/>
        <v>502.80000000000007</v>
      </c>
      <c r="AH331" s="6">
        <f t="shared" si="50"/>
        <v>492.70000000000005</v>
      </c>
      <c r="AI331" s="6">
        <f t="shared" si="51"/>
        <v>336.6</v>
      </c>
      <c r="AJ331" s="6">
        <f t="shared" si="52"/>
        <v>322.60000000000002</v>
      </c>
      <c r="AK331" s="6">
        <f t="shared" si="46"/>
        <v>518.4</v>
      </c>
    </row>
    <row r="332" spans="1:37">
      <c r="A332" s="6" t="s">
        <v>30</v>
      </c>
      <c r="B332" s="6">
        <v>2022</v>
      </c>
      <c r="C332" s="8" t="s">
        <v>36</v>
      </c>
      <c r="D332" s="21" t="str">
        <f t="shared" si="47"/>
        <v>2022 March</v>
      </c>
      <c r="E332" s="6">
        <v>150.19999999999999</v>
      </c>
      <c r="F332" s="6">
        <v>208</v>
      </c>
      <c r="G332" s="6">
        <v>167.9</v>
      </c>
      <c r="H332" s="6">
        <v>162</v>
      </c>
      <c r="I332" s="6">
        <v>203.1</v>
      </c>
      <c r="J332" s="6">
        <v>155.9</v>
      </c>
      <c r="K332" s="6">
        <v>155.80000000000001</v>
      </c>
      <c r="L332" s="6">
        <v>164.2</v>
      </c>
      <c r="M332" s="6">
        <v>118.1</v>
      </c>
      <c r="N332" s="6">
        <v>178.7</v>
      </c>
      <c r="O332" s="6">
        <v>171.2</v>
      </c>
      <c r="P332" s="6">
        <v>177.4</v>
      </c>
      <c r="Q332" s="6">
        <v>166.6</v>
      </c>
      <c r="R332" s="6">
        <v>192.3</v>
      </c>
      <c r="S332" s="6">
        <v>175.4</v>
      </c>
      <c r="T332" s="6">
        <v>173.2</v>
      </c>
      <c r="U332" s="6">
        <v>175.1</v>
      </c>
      <c r="V332" s="6">
        <v>165.3</v>
      </c>
      <c r="W332" s="6">
        <v>168.9</v>
      </c>
      <c r="X332" s="6">
        <v>166.5</v>
      </c>
      <c r="Y332" s="6">
        <v>176</v>
      </c>
      <c r="Z332" s="6">
        <v>162</v>
      </c>
      <c r="AA332" s="6">
        <v>166.6</v>
      </c>
      <c r="AB332" s="6">
        <v>170.6</v>
      </c>
      <c r="AC332" s="6">
        <v>167.4</v>
      </c>
      <c r="AD332" s="6">
        <v>168.3</v>
      </c>
      <c r="AE332" s="6">
        <v>168.7</v>
      </c>
      <c r="AF332" s="6">
        <f t="shared" si="48"/>
        <v>2179.1000000000004</v>
      </c>
      <c r="AG332" s="6">
        <f t="shared" si="49"/>
        <v>523.70000000000005</v>
      </c>
      <c r="AH332" s="6">
        <f t="shared" si="50"/>
        <v>502.4</v>
      </c>
      <c r="AI332" s="6">
        <f t="shared" si="51"/>
        <v>343.4</v>
      </c>
      <c r="AJ332" s="6">
        <f t="shared" si="52"/>
        <v>330.9</v>
      </c>
      <c r="AK332" s="6">
        <f t="shared" si="46"/>
        <v>527.20000000000005</v>
      </c>
    </row>
    <row r="333" spans="1:37">
      <c r="A333" s="6" t="s">
        <v>33</v>
      </c>
      <c r="B333" s="6">
        <v>2022</v>
      </c>
      <c r="C333" s="8" t="s">
        <v>36</v>
      </c>
      <c r="D333" s="21" t="str">
        <f t="shared" si="47"/>
        <v>2022 March</v>
      </c>
      <c r="E333" s="6">
        <v>153.69999999999999</v>
      </c>
      <c r="F333" s="6">
        <v>215.8</v>
      </c>
      <c r="G333" s="6">
        <v>167.7</v>
      </c>
      <c r="H333" s="6">
        <v>162.6</v>
      </c>
      <c r="I333" s="6">
        <v>180</v>
      </c>
      <c r="J333" s="6">
        <v>159.6</v>
      </c>
      <c r="K333" s="6">
        <v>188.4</v>
      </c>
      <c r="L333" s="6">
        <v>163.4</v>
      </c>
      <c r="M333" s="6">
        <v>120.3</v>
      </c>
      <c r="N333" s="6">
        <v>174.7</v>
      </c>
      <c r="O333" s="6">
        <v>157.1</v>
      </c>
      <c r="P333" s="6">
        <v>181.5</v>
      </c>
      <c r="Q333" s="6">
        <v>171.5</v>
      </c>
      <c r="R333" s="6">
        <v>197.5</v>
      </c>
      <c r="S333" s="6">
        <v>167.1</v>
      </c>
      <c r="T333" s="6">
        <v>152.6</v>
      </c>
      <c r="U333" s="6">
        <v>164.9</v>
      </c>
      <c r="V333" s="6">
        <v>165.3</v>
      </c>
      <c r="W333" s="6">
        <v>164.5</v>
      </c>
      <c r="X333" s="6">
        <v>158.6</v>
      </c>
      <c r="Y333" s="6">
        <v>168.2</v>
      </c>
      <c r="Z333" s="6">
        <v>154.19999999999999</v>
      </c>
      <c r="AA333" s="6">
        <v>160.80000000000001</v>
      </c>
      <c r="AB333" s="6">
        <v>162.69999999999999</v>
      </c>
      <c r="AC333" s="6">
        <v>166.8</v>
      </c>
      <c r="AD333" s="6">
        <v>160.6</v>
      </c>
      <c r="AE333" s="6">
        <v>166.5</v>
      </c>
      <c r="AF333" s="6">
        <f t="shared" si="48"/>
        <v>2196.3000000000002</v>
      </c>
      <c r="AG333" s="6">
        <f t="shared" si="49"/>
        <v>484.6</v>
      </c>
      <c r="AH333" s="6">
        <f t="shared" si="50"/>
        <v>486.59999999999997</v>
      </c>
      <c r="AI333" s="6">
        <f t="shared" si="51"/>
        <v>335</v>
      </c>
      <c r="AJ333" s="6">
        <f t="shared" si="52"/>
        <v>318.7</v>
      </c>
      <c r="AK333" s="6">
        <f t="shared" si="46"/>
        <v>518.9</v>
      </c>
    </row>
    <row r="334" spans="1:37">
      <c r="A334" s="6" t="s">
        <v>34</v>
      </c>
      <c r="B334" s="6">
        <v>2022</v>
      </c>
      <c r="C334" s="8" t="s">
        <v>36</v>
      </c>
      <c r="D334" s="21" t="str">
        <f t="shared" si="47"/>
        <v>2022 March</v>
      </c>
      <c r="E334" s="6">
        <v>151.30000000000001</v>
      </c>
      <c r="F334" s="6">
        <v>210.7</v>
      </c>
      <c r="G334" s="6">
        <v>167.8</v>
      </c>
      <c r="H334" s="6">
        <v>162.19999999999999</v>
      </c>
      <c r="I334" s="6">
        <v>194.6</v>
      </c>
      <c r="J334" s="6">
        <v>157.6</v>
      </c>
      <c r="K334" s="6">
        <v>166.9</v>
      </c>
      <c r="L334" s="6">
        <v>163.9</v>
      </c>
      <c r="M334" s="6">
        <v>118.8</v>
      </c>
      <c r="N334" s="6">
        <v>177.4</v>
      </c>
      <c r="O334" s="6">
        <v>165.3</v>
      </c>
      <c r="P334" s="6">
        <v>179.3</v>
      </c>
      <c r="Q334" s="6">
        <v>168.4</v>
      </c>
      <c r="R334" s="6">
        <v>193.7</v>
      </c>
      <c r="S334" s="6">
        <v>172.1</v>
      </c>
      <c r="T334" s="6">
        <v>164.6</v>
      </c>
      <c r="U334" s="6">
        <v>171.1</v>
      </c>
      <c r="V334" s="6">
        <v>165.3</v>
      </c>
      <c r="W334" s="6">
        <v>167.2</v>
      </c>
      <c r="X334" s="6">
        <v>162.80000000000001</v>
      </c>
      <c r="Y334" s="6">
        <v>173</v>
      </c>
      <c r="Z334" s="6">
        <v>157.9</v>
      </c>
      <c r="AA334" s="6">
        <v>163.30000000000001</v>
      </c>
      <c r="AB334" s="6">
        <v>166</v>
      </c>
      <c r="AC334" s="6">
        <v>167.2</v>
      </c>
      <c r="AD334" s="6">
        <v>164.6</v>
      </c>
      <c r="AE334" s="6">
        <v>167.7</v>
      </c>
      <c r="AF334" s="6">
        <f t="shared" si="48"/>
        <v>2184.2000000000003</v>
      </c>
      <c r="AG334" s="6">
        <f t="shared" si="49"/>
        <v>507.79999999999995</v>
      </c>
      <c r="AH334" s="6">
        <f t="shared" si="50"/>
        <v>494.1</v>
      </c>
      <c r="AI334" s="6">
        <f t="shared" si="51"/>
        <v>340.2</v>
      </c>
      <c r="AJ334" s="6">
        <f t="shared" si="52"/>
        <v>325.10000000000002</v>
      </c>
      <c r="AK334" s="6">
        <f t="shared" si="46"/>
        <v>521.6</v>
      </c>
    </row>
    <row r="335" spans="1:37">
      <c r="A335" s="6" t="s">
        <v>30</v>
      </c>
      <c r="B335" s="6">
        <v>2022</v>
      </c>
      <c r="C335" s="8" t="s">
        <v>37</v>
      </c>
      <c r="D335" s="21" t="str">
        <f t="shared" si="47"/>
        <v>2022 April</v>
      </c>
      <c r="E335" s="6">
        <v>151.80000000000001</v>
      </c>
      <c r="F335" s="6">
        <v>209.7</v>
      </c>
      <c r="G335" s="6">
        <v>164.5</v>
      </c>
      <c r="H335" s="6">
        <v>163.80000000000001</v>
      </c>
      <c r="I335" s="6">
        <v>207.4</v>
      </c>
      <c r="J335" s="6">
        <v>169.7</v>
      </c>
      <c r="K335" s="6">
        <v>153.6</v>
      </c>
      <c r="L335" s="6">
        <v>165.1</v>
      </c>
      <c r="M335" s="6">
        <v>118.2</v>
      </c>
      <c r="N335" s="6">
        <v>182.9</v>
      </c>
      <c r="O335" s="6">
        <v>172.4</v>
      </c>
      <c r="P335" s="6">
        <v>178.9</v>
      </c>
      <c r="Q335" s="6">
        <v>168.6</v>
      </c>
      <c r="R335" s="6">
        <v>192.8</v>
      </c>
      <c r="S335" s="6">
        <v>177.5</v>
      </c>
      <c r="T335" s="6">
        <v>175.1</v>
      </c>
      <c r="U335" s="6">
        <v>177.1</v>
      </c>
      <c r="V335" s="6">
        <v>167</v>
      </c>
      <c r="W335" s="6">
        <v>173.3</v>
      </c>
      <c r="X335" s="6">
        <v>167.7</v>
      </c>
      <c r="Y335" s="6">
        <v>177</v>
      </c>
      <c r="Z335" s="6">
        <v>166.2</v>
      </c>
      <c r="AA335" s="6">
        <v>167.2</v>
      </c>
      <c r="AB335" s="6">
        <v>170.9</v>
      </c>
      <c r="AC335" s="6">
        <v>169</v>
      </c>
      <c r="AD335" s="6">
        <v>170.2</v>
      </c>
      <c r="AE335" s="6">
        <v>170.8</v>
      </c>
      <c r="AF335" s="6">
        <f t="shared" si="48"/>
        <v>2206.6</v>
      </c>
      <c r="AG335" s="6">
        <f t="shared" si="49"/>
        <v>529.70000000000005</v>
      </c>
      <c r="AH335" s="6">
        <f t="shared" si="50"/>
        <v>505.6</v>
      </c>
      <c r="AI335" s="6">
        <f t="shared" si="51"/>
        <v>346</v>
      </c>
      <c r="AJ335" s="6">
        <f t="shared" si="52"/>
        <v>339.5</v>
      </c>
      <c r="AK335" s="6">
        <f t="shared" si="46"/>
        <v>530.20000000000005</v>
      </c>
    </row>
    <row r="336" spans="1:37">
      <c r="A336" s="6" t="s">
        <v>33</v>
      </c>
      <c r="B336" s="6">
        <v>2022</v>
      </c>
      <c r="C336" s="8" t="s">
        <v>37</v>
      </c>
      <c r="D336" s="21" t="str">
        <f t="shared" si="47"/>
        <v>2022 April</v>
      </c>
      <c r="E336" s="6">
        <v>155.4</v>
      </c>
      <c r="F336" s="6">
        <v>215.8</v>
      </c>
      <c r="G336" s="6">
        <v>164.6</v>
      </c>
      <c r="H336" s="6">
        <v>164.2</v>
      </c>
      <c r="I336" s="6">
        <v>186</v>
      </c>
      <c r="J336" s="6">
        <v>175.9</v>
      </c>
      <c r="K336" s="6">
        <v>190.7</v>
      </c>
      <c r="L336" s="6">
        <v>164</v>
      </c>
      <c r="M336" s="6">
        <v>120.5</v>
      </c>
      <c r="N336" s="6">
        <v>178</v>
      </c>
      <c r="O336" s="6">
        <v>157.5</v>
      </c>
      <c r="P336" s="6">
        <v>183.3</v>
      </c>
      <c r="Q336" s="6">
        <v>174.5</v>
      </c>
      <c r="R336" s="6">
        <v>197.1</v>
      </c>
      <c r="S336" s="6">
        <v>168.4</v>
      </c>
      <c r="T336" s="6">
        <v>154.5</v>
      </c>
      <c r="U336" s="6">
        <v>166.3</v>
      </c>
      <c r="V336" s="6">
        <v>167</v>
      </c>
      <c r="W336" s="6">
        <v>170.5</v>
      </c>
      <c r="X336" s="6">
        <v>159.80000000000001</v>
      </c>
      <c r="Y336" s="6">
        <v>169</v>
      </c>
      <c r="Z336" s="6">
        <v>159.30000000000001</v>
      </c>
      <c r="AA336" s="6">
        <v>162.19999999999999</v>
      </c>
      <c r="AB336" s="6">
        <v>164</v>
      </c>
      <c r="AC336" s="6">
        <v>168.4</v>
      </c>
      <c r="AD336" s="6">
        <v>163.1</v>
      </c>
      <c r="AE336" s="6">
        <v>169.2</v>
      </c>
      <c r="AF336" s="6">
        <f t="shared" si="48"/>
        <v>2230.4</v>
      </c>
      <c r="AG336" s="6">
        <f t="shared" si="49"/>
        <v>489.2</v>
      </c>
      <c r="AH336" s="6">
        <f t="shared" si="50"/>
        <v>490.8</v>
      </c>
      <c r="AI336" s="6">
        <f t="shared" si="51"/>
        <v>337.4</v>
      </c>
      <c r="AJ336" s="6">
        <f t="shared" si="52"/>
        <v>329.8</v>
      </c>
      <c r="AK336" s="6">
        <f t="shared" si="46"/>
        <v>522.4</v>
      </c>
    </row>
    <row r="337" spans="1:37">
      <c r="A337" s="6" t="s">
        <v>34</v>
      </c>
      <c r="B337" s="6">
        <v>2022</v>
      </c>
      <c r="C337" s="8" t="s">
        <v>37</v>
      </c>
      <c r="D337" s="21" t="str">
        <f t="shared" si="47"/>
        <v>2022 April</v>
      </c>
      <c r="E337" s="6">
        <v>152.9</v>
      </c>
      <c r="F337" s="6">
        <v>211.8</v>
      </c>
      <c r="G337" s="6">
        <v>164.5</v>
      </c>
      <c r="H337" s="6">
        <v>163.9</v>
      </c>
      <c r="I337" s="6">
        <v>199.5</v>
      </c>
      <c r="J337" s="6">
        <v>172.6</v>
      </c>
      <c r="K337" s="6">
        <v>166.2</v>
      </c>
      <c r="L337" s="6">
        <v>164.7</v>
      </c>
      <c r="M337" s="6">
        <v>119</v>
      </c>
      <c r="N337" s="6">
        <v>181.3</v>
      </c>
      <c r="O337" s="6">
        <v>166.2</v>
      </c>
      <c r="P337" s="6">
        <v>180.9</v>
      </c>
      <c r="Q337" s="6">
        <v>170.8</v>
      </c>
      <c r="R337" s="6">
        <v>193.9</v>
      </c>
      <c r="S337" s="6">
        <v>173.9</v>
      </c>
      <c r="T337" s="6">
        <v>166.5</v>
      </c>
      <c r="U337" s="6">
        <v>172.8</v>
      </c>
      <c r="V337" s="6">
        <v>167</v>
      </c>
      <c r="W337" s="6">
        <v>172.2</v>
      </c>
      <c r="X337" s="6">
        <v>164</v>
      </c>
      <c r="Y337" s="6">
        <v>174</v>
      </c>
      <c r="Z337" s="6">
        <v>162.6</v>
      </c>
      <c r="AA337" s="6">
        <v>164.4</v>
      </c>
      <c r="AB337" s="6">
        <v>166.9</v>
      </c>
      <c r="AC337" s="6">
        <v>168.8</v>
      </c>
      <c r="AD337" s="6">
        <v>166.8</v>
      </c>
      <c r="AE337" s="6">
        <v>170.1</v>
      </c>
      <c r="AF337" s="6">
        <f t="shared" si="48"/>
        <v>2214.3000000000002</v>
      </c>
      <c r="AG337" s="6">
        <f t="shared" si="49"/>
        <v>513.20000000000005</v>
      </c>
      <c r="AH337" s="6">
        <f t="shared" si="50"/>
        <v>497.9</v>
      </c>
      <c r="AI337" s="6">
        <f t="shared" si="51"/>
        <v>342.8</v>
      </c>
      <c r="AJ337" s="6">
        <f t="shared" si="52"/>
        <v>334.79999999999995</v>
      </c>
      <c r="AK337" s="6">
        <f t="shared" si="46"/>
        <v>525.1</v>
      </c>
    </row>
    <row r="338" spans="1:37">
      <c r="A338" s="6" t="s">
        <v>30</v>
      </c>
      <c r="B338" s="6">
        <v>2022</v>
      </c>
      <c r="C338" s="8" t="s">
        <v>38</v>
      </c>
      <c r="D338" s="21" t="str">
        <f t="shared" si="47"/>
        <v>2022 May</v>
      </c>
      <c r="E338" s="6">
        <v>152.9</v>
      </c>
      <c r="F338" s="6">
        <v>214.7</v>
      </c>
      <c r="G338" s="6">
        <v>161.4</v>
      </c>
      <c r="H338" s="6">
        <v>164.6</v>
      </c>
      <c r="I338" s="6">
        <v>209.9</v>
      </c>
      <c r="J338" s="6">
        <v>168</v>
      </c>
      <c r="K338" s="6">
        <v>160.4</v>
      </c>
      <c r="L338" s="6">
        <v>165</v>
      </c>
      <c r="M338" s="6">
        <v>118.9</v>
      </c>
      <c r="N338" s="6">
        <v>186.6</v>
      </c>
      <c r="O338" s="6">
        <v>173.2</v>
      </c>
      <c r="P338" s="6">
        <v>180.4</v>
      </c>
      <c r="Q338" s="6">
        <v>170.8</v>
      </c>
      <c r="R338" s="6">
        <v>192.9</v>
      </c>
      <c r="S338" s="6">
        <v>179.3</v>
      </c>
      <c r="T338" s="6">
        <v>177.2</v>
      </c>
      <c r="U338" s="6">
        <v>179</v>
      </c>
      <c r="V338" s="6">
        <v>167.5</v>
      </c>
      <c r="W338" s="6">
        <v>175.3</v>
      </c>
      <c r="X338" s="6">
        <v>168.9</v>
      </c>
      <c r="Y338" s="6">
        <v>177.7</v>
      </c>
      <c r="Z338" s="6">
        <v>167.1</v>
      </c>
      <c r="AA338" s="6">
        <v>167.6</v>
      </c>
      <c r="AB338" s="6">
        <v>171.8</v>
      </c>
      <c r="AC338" s="6">
        <v>168.5</v>
      </c>
      <c r="AD338" s="6">
        <v>170.9</v>
      </c>
      <c r="AE338" s="6">
        <v>172.5</v>
      </c>
      <c r="AF338" s="6">
        <f t="shared" si="48"/>
        <v>2226.8000000000002</v>
      </c>
      <c r="AG338" s="6">
        <f t="shared" si="49"/>
        <v>535.5</v>
      </c>
      <c r="AH338" s="6">
        <f t="shared" si="50"/>
        <v>508.2</v>
      </c>
      <c r="AI338" s="6">
        <f t="shared" si="51"/>
        <v>346.2</v>
      </c>
      <c r="AJ338" s="6">
        <f t="shared" si="52"/>
        <v>342.4</v>
      </c>
      <c r="AK338" s="6">
        <f t="shared" si="46"/>
        <v>531.4</v>
      </c>
    </row>
    <row r="339" spans="1:37">
      <c r="A339" s="6" t="s">
        <v>33</v>
      </c>
      <c r="B339" s="6">
        <v>2022</v>
      </c>
      <c r="C339" s="8" t="s">
        <v>38</v>
      </c>
      <c r="D339" s="21" t="str">
        <f t="shared" si="47"/>
        <v>2022 May</v>
      </c>
      <c r="E339" s="6">
        <v>156.69999999999999</v>
      </c>
      <c r="F339" s="6">
        <v>221.2</v>
      </c>
      <c r="G339" s="6">
        <v>164.1</v>
      </c>
      <c r="H339" s="6">
        <v>165.4</v>
      </c>
      <c r="I339" s="6">
        <v>189.5</v>
      </c>
      <c r="J339" s="6">
        <v>174.5</v>
      </c>
      <c r="K339" s="6">
        <v>203.2</v>
      </c>
      <c r="L339" s="6">
        <v>164.1</v>
      </c>
      <c r="M339" s="6">
        <v>121.2</v>
      </c>
      <c r="N339" s="6">
        <v>181.4</v>
      </c>
      <c r="O339" s="6">
        <v>158.5</v>
      </c>
      <c r="P339" s="6">
        <v>184.9</v>
      </c>
      <c r="Q339" s="6">
        <v>177.5</v>
      </c>
      <c r="R339" s="6">
        <v>197.5</v>
      </c>
      <c r="S339" s="6">
        <v>170</v>
      </c>
      <c r="T339" s="6">
        <v>155.9</v>
      </c>
      <c r="U339" s="6">
        <v>167.8</v>
      </c>
      <c r="V339" s="6">
        <v>167.5</v>
      </c>
      <c r="W339" s="6">
        <v>173.5</v>
      </c>
      <c r="X339" s="6">
        <v>161.1</v>
      </c>
      <c r="Y339" s="6">
        <v>170.1</v>
      </c>
      <c r="Z339" s="6">
        <v>159.4</v>
      </c>
      <c r="AA339" s="6">
        <v>163.19999999999999</v>
      </c>
      <c r="AB339" s="6">
        <v>165.2</v>
      </c>
      <c r="AC339" s="6">
        <v>168.2</v>
      </c>
      <c r="AD339" s="6">
        <v>163.80000000000001</v>
      </c>
      <c r="AE339" s="6">
        <v>170.8</v>
      </c>
      <c r="AF339" s="6">
        <f t="shared" si="48"/>
        <v>2262.2000000000003</v>
      </c>
      <c r="AG339" s="6">
        <f t="shared" si="49"/>
        <v>493.7</v>
      </c>
      <c r="AH339" s="6">
        <f t="shared" si="50"/>
        <v>493.8</v>
      </c>
      <c r="AI339" s="6">
        <f t="shared" si="51"/>
        <v>338.29999999999995</v>
      </c>
      <c r="AJ339" s="6">
        <f t="shared" si="52"/>
        <v>332.9</v>
      </c>
      <c r="AK339" s="6">
        <f t="shared" si="46"/>
        <v>524.5</v>
      </c>
    </row>
    <row r="340" spans="1:37">
      <c r="A340" s="6" t="s">
        <v>34</v>
      </c>
      <c r="B340" s="6">
        <v>2022</v>
      </c>
      <c r="C340" s="8" t="s">
        <v>38</v>
      </c>
      <c r="D340" s="21" t="str">
        <f t="shared" si="47"/>
        <v>2022 May</v>
      </c>
      <c r="E340" s="6">
        <v>154.1</v>
      </c>
      <c r="F340" s="6">
        <v>217</v>
      </c>
      <c r="G340" s="6">
        <v>162.4</v>
      </c>
      <c r="H340" s="6">
        <v>164.9</v>
      </c>
      <c r="I340" s="6">
        <v>202.4</v>
      </c>
      <c r="J340" s="6">
        <v>171</v>
      </c>
      <c r="K340" s="6">
        <v>174.9</v>
      </c>
      <c r="L340" s="6">
        <v>164.7</v>
      </c>
      <c r="M340" s="6">
        <v>119.7</v>
      </c>
      <c r="N340" s="6">
        <v>184.9</v>
      </c>
      <c r="O340" s="6">
        <v>167.1</v>
      </c>
      <c r="P340" s="6">
        <v>182.5</v>
      </c>
      <c r="Q340" s="6">
        <v>173.3</v>
      </c>
      <c r="R340" s="6">
        <v>194.1</v>
      </c>
      <c r="S340" s="6">
        <v>175.6</v>
      </c>
      <c r="T340" s="6">
        <v>168.4</v>
      </c>
      <c r="U340" s="6">
        <v>174.6</v>
      </c>
      <c r="V340" s="6">
        <v>167.5</v>
      </c>
      <c r="W340" s="6">
        <v>174.6</v>
      </c>
      <c r="X340" s="6">
        <v>165.2</v>
      </c>
      <c r="Y340" s="6">
        <v>174.8</v>
      </c>
      <c r="Z340" s="6">
        <v>163</v>
      </c>
      <c r="AA340" s="6">
        <v>165.1</v>
      </c>
      <c r="AB340" s="6">
        <v>167.9</v>
      </c>
      <c r="AC340" s="6">
        <v>168.4</v>
      </c>
      <c r="AD340" s="6">
        <v>167.5</v>
      </c>
      <c r="AE340" s="6">
        <v>171.7</v>
      </c>
      <c r="AF340" s="6">
        <f t="shared" si="48"/>
        <v>2238.9000000000005</v>
      </c>
      <c r="AG340" s="6">
        <f t="shared" si="49"/>
        <v>518.6</v>
      </c>
      <c r="AH340" s="6">
        <f t="shared" si="50"/>
        <v>500.6</v>
      </c>
      <c r="AI340" s="6">
        <f t="shared" si="51"/>
        <v>343.20000000000005</v>
      </c>
      <c r="AJ340" s="6">
        <f t="shared" si="52"/>
        <v>337.6</v>
      </c>
      <c r="AK340" s="6">
        <f t="shared" si="46"/>
        <v>526.70000000000005</v>
      </c>
    </row>
    <row r="341" spans="1:37">
      <c r="A341" s="6" t="s">
        <v>30</v>
      </c>
      <c r="B341" s="6">
        <v>2022</v>
      </c>
      <c r="C341" s="8" t="s">
        <v>39</v>
      </c>
      <c r="D341" s="21" t="str">
        <f t="shared" si="47"/>
        <v>2022 June</v>
      </c>
      <c r="E341" s="6">
        <v>153.80000000000001</v>
      </c>
      <c r="F341" s="6">
        <v>217.2</v>
      </c>
      <c r="G341" s="6">
        <v>169.6</v>
      </c>
      <c r="H341" s="6">
        <v>165.4</v>
      </c>
      <c r="I341" s="6">
        <v>208.1</v>
      </c>
      <c r="J341" s="6">
        <v>165.8</v>
      </c>
      <c r="K341" s="6">
        <v>167.3</v>
      </c>
      <c r="L341" s="6">
        <v>164.6</v>
      </c>
      <c r="M341" s="6">
        <v>119.1</v>
      </c>
      <c r="N341" s="6">
        <v>188.9</v>
      </c>
      <c r="O341" s="6">
        <v>174.2</v>
      </c>
      <c r="P341" s="6">
        <v>181.9</v>
      </c>
      <c r="Q341" s="6">
        <v>172.4</v>
      </c>
      <c r="R341" s="6">
        <v>192.9</v>
      </c>
      <c r="S341" s="6">
        <v>180.7</v>
      </c>
      <c r="T341" s="6">
        <v>178.7</v>
      </c>
      <c r="U341" s="6">
        <v>180.4</v>
      </c>
      <c r="V341" s="6">
        <v>166.8</v>
      </c>
      <c r="W341" s="6">
        <v>176.7</v>
      </c>
      <c r="X341" s="6">
        <v>170.3</v>
      </c>
      <c r="Y341" s="6">
        <v>178.2</v>
      </c>
      <c r="Z341" s="6">
        <v>165.5</v>
      </c>
      <c r="AA341" s="6">
        <v>168</v>
      </c>
      <c r="AB341" s="6">
        <v>172.6</v>
      </c>
      <c r="AC341" s="6">
        <v>169.5</v>
      </c>
      <c r="AD341" s="6">
        <v>171</v>
      </c>
      <c r="AE341" s="6">
        <v>173.6</v>
      </c>
      <c r="AF341" s="6">
        <f t="shared" si="48"/>
        <v>2248.3000000000002</v>
      </c>
      <c r="AG341" s="6">
        <f t="shared" si="49"/>
        <v>539.79999999999995</v>
      </c>
      <c r="AH341" s="6">
        <f t="shared" si="50"/>
        <v>509.70000000000005</v>
      </c>
      <c r="AI341" s="6">
        <f t="shared" si="51"/>
        <v>347.7</v>
      </c>
      <c r="AJ341" s="6">
        <f t="shared" si="52"/>
        <v>342.2</v>
      </c>
      <c r="AK341" s="6">
        <f t="shared" si="46"/>
        <v>531.9</v>
      </c>
    </row>
    <row r="342" spans="1:37">
      <c r="A342" s="6" t="s">
        <v>33</v>
      </c>
      <c r="B342" s="6">
        <v>2022</v>
      </c>
      <c r="C342" s="8" t="s">
        <v>39</v>
      </c>
      <c r="D342" s="21" t="str">
        <f t="shared" si="47"/>
        <v>2022 June</v>
      </c>
      <c r="E342" s="6">
        <v>157.5</v>
      </c>
      <c r="F342" s="6">
        <v>223.4</v>
      </c>
      <c r="G342" s="6">
        <v>172.8</v>
      </c>
      <c r="H342" s="6">
        <v>166.4</v>
      </c>
      <c r="I342" s="6">
        <v>188.6</v>
      </c>
      <c r="J342" s="6">
        <v>174.1</v>
      </c>
      <c r="K342" s="6">
        <v>211.5</v>
      </c>
      <c r="L342" s="6">
        <v>163.6</v>
      </c>
      <c r="M342" s="6">
        <v>121.4</v>
      </c>
      <c r="N342" s="6">
        <v>183.5</v>
      </c>
      <c r="O342" s="6">
        <v>159.1</v>
      </c>
      <c r="P342" s="6">
        <v>186.3</v>
      </c>
      <c r="Q342" s="6">
        <v>179.3</v>
      </c>
      <c r="R342" s="6">
        <v>198.3</v>
      </c>
      <c r="S342" s="6">
        <v>171.6</v>
      </c>
      <c r="T342" s="6">
        <v>157.4</v>
      </c>
      <c r="U342" s="6">
        <v>169.4</v>
      </c>
      <c r="V342" s="6">
        <v>166.8</v>
      </c>
      <c r="W342" s="6">
        <v>174.9</v>
      </c>
      <c r="X342" s="6">
        <v>162.1</v>
      </c>
      <c r="Y342" s="6">
        <v>170.9</v>
      </c>
      <c r="Z342" s="6">
        <v>157.19999999999999</v>
      </c>
      <c r="AA342" s="6">
        <v>164.1</v>
      </c>
      <c r="AB342" s="6">
        <v>166.5</v>
      </c>
      <c r="AC342" s="6">
        <v>169.2</v>
      </c>
      <c r="AD342" s="6">
        <v>163.80000000000001</v>
      </c>
      <c r="AE342" s="6">
        <v>171.4</v>
      </c>
      <c r="AF342" s="6">
        <f t="shared" si="48"/>
        <v>2287.5</v>
      </c>
      <c r="AG342" s="6">
        <f t="shared" si="49"/>
        <v>498.4</v>
      </c>
      <c r="AH342" s="6">
        <f t="shared" si="50"/>
        <v>495.4</v>
      </c>
      <c r="AI342" s="6">
        <f t="shared" si="51"/>
        <v>340.1</v>
      </c>
      <c r="AJ342" s="6">
        <f t="shared" si="52"/>
        <v>332.1</v>
      </c>
      <c r="AK342" s="6">
        <f t="shared" si="46"/>
        <v>526.20000000000005</v>
      </c>
    </row>
    <row r="343" spans="1:37">
      <c r="A343" s="6" t="s">
        <v>34</v>
      </c>
      <c r="B343" s="6">
        <v>2022</v>
      </c>
      <c r="C343" s="8" t="s">
        <v>39</v>
      </c>
      <c r="D343" s="21" t="str">
        <f t="shared" si="47"/>
        <v>2022 June</v>
      </c>
      <c r="E343" s="6">
        <v>155</v>
      </c>
      <c r="F343" s="6">
        <v>219.4</v>
      </c>
      <c r="G343" s="6">
        <v>170.8</v>
      </c>
      <c r="H343" s="6">
        <v>165.8</v>
      </c>
      <c r="I343" s="6">
        <v>200.9</v>
      </c>
      <c r="J343" s="6">
        <v>169.7</v>
      </c>
      <c r="K343" s="6">
        <v>182.3</v>
      </c>
      <c r="L343" s="6">
        <v>164.3</v>
      </c>
      <c r="M343" s="6">
        <v>119.9</v>
      </c>
      <c r="N343" s="6">
        <v>187.1</v>
      </c>
      <c r="O343" s="6">
        <v>167.9</v>
      </c>
      <c r="P343" s="6">
        <v>183.9</v>
      </c>
      <c r="Q343" s="6">
        <v>174.9</v>
      </c>
      <c r="R343" s="6">
        <v>194.3</v>
      </c>
      <c r="S343" s="6">
        <v>177.1</v>
      </c>
      <c r="T343" s="6">
        <v>169.9</v>
      </c>
      <c r="U343" s="6">
        <v>176</v>
      </c>
      <c r="V343" s="6">
        <v>166.8</v>
      </c>
      <c r="W343" s="6">
        <v>176</v>
      </c>
      <c r="X343" s="6">
        <v>166.4</v>
      </c>
      <c r="Y343" s="6">
        <v>175.4</v>
      </c>
      <c r="Z343" s="6">
        <v>161.1</v>
      </c>
      <c r="AA343" s="6">
        <v>165.8</v>
      </c>
      <c r="AB343" s="6">
        <v>169</v>
      </c>
      <c r="AC343" s="6">
        <v>169.4</v>
      </c>
      <c r="AD343" s="6">
        <v>167.5</v>
      </c>
      <c r="AE343" s="6">
        <v>172.6</v>
      </c>
      <c r="AF343" s="6">
        <f t="shared" si="48"/>
        <v>2261.9</v>
      </c>
      <c r="AG343" s="6">
        <f t="shared" si="49"/>
        <v>523</v>
      </c>
      <c r="AH343" s="6">
        <f t="shared" si="50"/>
        <v>502.20000000000005</v>
      </c>
      <c r="AI343" s="6">
        <f t="shared" si="51"/>
        <v>344.8</v>
      </c>
      <c r="AJ343" s="6">
        <f t="shared" si="52"/>
        <v>337.1</v>
      </c>
      <c r="AK343" s="6">
        <f t="shared" si="46"/>
        <v>527.6</v>
      </c>
    </row>
    <row r="344" spans="1:37">
      <c r="A344" s="6" t="s">
        <v>30</v>
      </c>
      <c r="B344" s="6">
        <v>2022</v>
      </c>
      <c r="C344" s="8" t="s">
        <v>40</v>
      </c>
      <c r="D344" s="21" t="str">
        <f t="shared" si="47"/>
        <v>2022 July</v>
      </c>
      <c r="E344" s="6">
        <v>155.19999999999999</v>
      </c>
      <c r="F344" s="6">
        <v>210.8</v>
      </c>
      <c r="G344" s="6">
        <v>174.3</v>
      </c>
      <c r="H344" s="6">
        <v>166.3</v>
      </c>
      <c r="I344" s="6">
        <v>202.2</v>
      </c>
      <c r="J344" s="6">
        <v>169.6</v>
      </c>
      <c r="K344" s="6">
        <v>168.6</v>
      </c>
      <c r="L344" s="6">
        <v>164.4</v>
      </c>
      <c r="M344" s="6">
        <v>119.2</v>
      </c>
      <c r="N344" s="6">
        <v>191.8</v>
      </c>
      <c r="O344" s="6">
        <v>174.5</v>
      </c>
      <c r="P344" s="6">
        <v>183.1</v>
      </c>
      <c r="Q344" s="6">
        <v>172.5</v>
      </c>
      <c r="R344" s="6">
        <v>193.2</v>
      </c>
      <c r="S344" s="6">
        <v>182</v>
      </c>
      <c r="T344" s="6">
        <v>180.3</v>
      </c>
      <c r="U344" s="6">
        <v>181.7</v>
      </c>
      <c r="V344" s="6">
        <v>167.8</v>
      </c>
      <c r="W344" s="6">
        <v>179.6</v>
      </c>
      <c r="X344" s="6">
        <v>171.3</v>
      </c>
      <c r="Y344" s="6">
        <v>178.8</v>
      </c>
      <c r="Z344" s="6">
        <v>166.3</v>
      </c>
      <c r="AA344" s="6">
        <v>168.6</v>
      </c>
      <c r="AB344" s="6">
        <v>174.7</v>
      </c>
      <c r="AC344" s="6">
        <v>169.7</v>
      </c>
      <c r="AD344" s="6">
        <v>171.8</v>
      </c>
      <c r="AE344" s="6">
        <v>174.3</v>
      </c>
      <c r="AF344" s="6">
        <f t="shared" si="48"/>
        <v>2252.5</v>
      </c>
      <c r="AG344" s="6">
        <f t="shared" si="49"/>
        <v>544</v>
      </c>
      <c r="AH344" s="6">
        <f t="shared" si="50"/>
        <v>513.79999999999995</v>
      </c>
      <c r="AI344" s="6">
        <f t="shared" si="51"/>
        <v>348.5</v>
      </c>
      <c r="AJ344" s="6">
        <f t="shared" si="52"/>
        <v>345.9</v>
      </c>
      <c r="AK344" s="6">
        <f t="shared" si="46"/>
        <v>533.59999999999991</v>
      </c>
    </row>
    <row r="345" spans="1:37">
      <c r="A345" s="6" t="s">
        <v>33</v>
      </c>
      <c r="B345" s="6">
        <v>2022</v>
      </c>
      <c r="C345" s="8" t="s">
        <v>40</v>
      </c>
      <c r="D345" s="21" t="str">
        <f t="shared" si="47"/>
        <v>2022 July</v>
      </c>
      <c r="E345" s="6">
        <v>159.30000000000001</v>
      </c>
      <c r="F345" s="6">
        <v>217.1</v>
      </c>
      <c r="G345" s="6">
        <v>176.6</v>
      </c>
      <c r="H345" s="6">
        <v>167.1</v>
      </c>
      <c r="I345" s="6">
        <v>184.8</v>
      </c>
      <c r="J345" s="6">
        <v>179.5</v>
      </c>
      <c r="K345" s="6">
        <v>208.5</v>
      </c>
      <c r="L345" s="6">
        <v>164</v>
      </c>
      <c r="M345" s="6">
        <v>121.5</v>
      </c>
      <c r="N345" s="6">
        <v>186.3</v>
      </c>
      <c r="O345" s="6">
        <v>159.80000000000001</v>
      </c>
      <c r="P345" s="6">
        <v>187.7</v>
      </c>
      <c r="Q345" s="6">
        <v>179.4</v>
      </c>
      <c r="R345" s="6">
        <v>198.6</v>
      </c>
      <c r="S345" s="6">
        <v>172.7</v>
      </c>
      <c r="T345" s="6">
        <v>158.69999999999999</v>
      </c>
      <c r="U345" s="6">
        <v>170.6</v>
      </c>
      <c r="V345" s="6">
        <v>167.8</v>
      </c>
      <c r="W345" s="6">
        <v>179.5</v>
      </c>
      <c r="X345" s="6">
        <v>163.1</v>
      </c>
      <c r="Y345" s="6">
        <v>171.7</v>
      </c>
      <c r="Z345" s="6">
        <v>157.4</v>
      </c>
      <c r="AA345" s="6">
        <v>164.6</v>
      </c>
      <c r="AB345" s="6">
        <v>169.1</v>
      </c>
      <c r="AC345" s="6">
        <v>169.8</v>
      </c>
      <c r="AD345" s="6">
        <v>164.7</v>
      </c>
      <c r="AE345" s="6">
        <v>172.3</v>
      </c>
      <c r="AF345" s="6">
        <f t="shared" si="48"/>
        <v>2291.6</v>
      </c>
      <c r="AG345" s="6">
        <f t="shared" si="49"/>
        <v>502</v>
      </c>
      <c r="AH345" s="6">
        <f t="shared" si="50"/>
        <v>500</v>
      </c>
      <c r="AI345" s="6">
        <f t="shared" si="51"/>
        <v>341.5</v>
      </c>
      <c r="AJ345" s="6">
        <f t="shared" si="52"/>
        <v>336.9</v>
      </c>
      <c r="AK345" s="6">
        <f t="shared" si="46"/>
        <v>527.9</v>
      </c>
    </row>
    <row r="346" spans="1:37">
      <c r="A346" s="6" t="s">
        <v>34</v>
      </c>
      <c r="B346" s="6">
        <v>2022</v>
      </c>
      <c r="C346" s="8" t="s">
        <v>40</v>
      </c>
      <c r="D346" s="21" t="str">
        <f t="shared" si="47"/>
        <v>2022 July</v>
      </c>
      <c r="E346" s="6">
        <v>156.5</v>
      </c>
      <c r="F346" s="6">
        <v>213</v>
      </c>
      <c r="G346" s="6">
        <v>175.2</v>
      </c>
      <c r="H346" s="6">
        <v>166.6</v>
      </c>
      <c r="I346" s="6">
        <v>195.8</v>
      </c>
      <c r="J346" s="6">
        <v>174.2</v>
      </c>
      <c r="K346" s="6">
        <v>182.1</v>
      </c>
      <c r="L346" s="6">
        <v>164.3</v>
      </c>
      <c r="M346" s="6">
        <v>120</v>
      </c>
      <c r="N346" s="6">
        <v>190</v>
      </c>
      <c r="O346" s="6">
        <v>168.4</v>
      </c>
      <c r="P346" s="6">
        <v>185.2</v>
      </c>
      <c r="Q346" s="6">
        <v>175</v>
      </c>
      <c r="R346" s="6">
        <v>194.6</v>
      </c>
      <c r="S346" s="6">
        <v>178.3</v>
      </c>
      <c r="T346" s="6">
        <v>171.3</v>
      </c>
      <c r="U346" s="6">
        <v>177.3</v>
      </c>
      <c r="V346" s="6">
        <v>167.8</v>
      </c>
      <c r="W346" s="6">
        <v>179.6</v>
      </c>
      <c r="X346" s="6">
        <v>167.4</v>
      </c>
      <c r="Y346" s="6">
        <v>176.1</v>
      </c>
      <c r="Z346" s="6">
        <v>161.6</v>
      </c>
      <c r="AA346" s="6">
        <v>166.3</v>
      </c>
      <c r="AB346" s="6">
        <v>171.4</v>
      </c>
      <c r="AC346" s="6">
        <v>169.7</v>
      </c>
      <c r="AD346" s="6">
        <v>168.4</v>
      </c>
      <c r="AE346" s="6">
        <v>173.4</v>
      </c>
      <c r="AF346" s="6">
        <f t="shared" si="48"/>
        <v>2266.3000000000002</v>
      </c>
      <c r="AG346" s="6">
        <f t="shared" si="49"/>
        <v>526.90000000000009</v>
      </c>
      <c r="AH346" s="6">
        <f t="shared" si="50"/>
        <v>506.6</v>
      </c>
      <c r="AI346" s="6">
        <f t="shared" si="51"/>
        <v>345.79999999999995</v>
      </c>
      <c r="AJ346" s="6">
        <f t="shared" si="52"/>
        <v>341.2</v>
      </c>
      <c r="AK346" s="6">
        <f t="shared" si="46"/>
        <v>529.29999999999995</v>
      </c>
    </row>
    <row r="347" spans="1:37">
      <c r="A347" s="6" t="s">
        <v>30</v>
      </c>
      <c r="B347" s="6">
        <v>2022</v>
      </c>
      <c r="C347" s="8" t="s">
        <v>41</v>
      </c>
      <c r="D347" s="21" t="str">
        <f t="shared" si="47"/>
        <v>2022 August</v>
      </c>
      <c r="E347" s="6">
        <v>159.5</v>
      </c>
      <c r="F347" s="6">
        <v>204.1</v>
      </c>
      <c r="G347" s="6">
        <v>168.3</v>
      </c>
      <c r="H347" s="6">
        <v>167.9</v>
      </c>
      <c r="I347" s="6">
        <v>198.1</v>
      </c>
      <c r="J347" s="6">
        <v>169.2</v>
      </c>
      <c r="K347" s="6">
        <v>173.1</v>
      </c>
      <c r="L347" s="6">
        <v>167.1</v>
      </c>
      <c r="M347" s="6">
        <v>120.2</v>
      </c>
      <c r="N347" s="6">
        <v>195.6</v>
      </c>
      <c r="O347" s="6">
        <v>174.8</v>
      </c>
      <c r="P347" s="6">
        <v>184</v>
      </c>
      <c r="Q347" s="6">
        <v>173.9</v>
      </c>
      <c r="R347" s="6">
        <v>193.7</v>
      </c>
      <c r="S347" s="6">
        <v>183.2</v>
      </c>
      <c r="T347" s="6">
        <v>181.7</v>
      </c>
      <c r="U347" s="6">
        <v>183</v>
      </c>
      <c r="V347" s="6">
        <v>169</v>
      </c>
      <c r="W347" s="6">
        <v>179.1</v>
      </c>
      <c r="X347" s="6">
        <v>172.3</v>
      </c>
      <c r="Y347" s="6">
        <v>179.4</v>
      </c>
      <c r="Z347" s="6">
        <v>166.6</v>
      </c>
      <c r="AA347" s="6">
        <v>169.3</v>
      </c>
      <c r="AB347" s="6">
        <v>175.7</v>
      </c>
      <c r="AC347" s="6">
        <v>171.1</v>
      </c>
      <c r="AD347" s="6">
        <v>172.6</v>
      </c>
      <c r="AE347" s="6">
        <v>175.3</v>
      </c>
      <c r="AF347" s="6">
        <f t="shared" si="48"/>
        <v>2255.7999999999997</v>
      </c>
      <c r="AG347" s="6">
        <f t="shared" si="49"/>
        <v>547.9</v>
      </c>
      <c r="AH347" s="6">
        <f t="shared" si="50"/>
        <v>517</v>
      </c>
      <c r="AI347" s="6">
        <f t="shared" si="51"/>
        <v>350.5</v>
      </c>
      <c r="AJ347" s="6">
        <f t="shared" si="52"/>
        <v>345.7</v>
      </c>
      <c r="AK347" s="6">
        <f t="shared" si="46"/>
        <v>535.6</v>
      </c>
    </row>
    <row r="348" spans="1:37">
      <c r="A348" s="6" t="s">
        <v>33</v>
      </c>
      <c r="B348" s="6">
        <v>2022</v>
      </c>
      <c r="C348" s="8" t="s">
        <v>41</v>
      </c>
      <c r="D348" s="21" t="str">
        <f t="shared" si="47"/>
        <v>2022 August</v>
      </c>
      <c r="E348" s="6">
        <v>162.1</v>
      </c>
      <c r="F348" s="6">
        <v>210.9</v>
      </c>
      <c r="G348" s="6">
        <v>170.6</v>
      </c>
      <c r="H348" s="6">
        <v>168.4</v>
      </c>
      <c r="I348" s="6">
        <v>182.5</v>
      </c>
      <c r="J348" s="6">
        <v>177.1</v>
      </c>
      <c r="K348" s="6">
        <v>213.1</v>
      </c>
      <c r="L348" s="6">
        <v>167.3</v>
      </c>
      <c r="M348" s="6">
        <v>122.2</v>
      </c>
      <c r="N348" s="6">
        <v>189.7</v>
      </c>
      <c r="O348" s="6">
        <v>160.5</v>
      </c>
      <c r="P348" s="6">
        <v>188.9</v>
      </c>
      <c r="Q348" s="6">
        <v>180.4</v>
      </c>
      <c r="R348" s="6">
        <v>198.7</v>
      </c>
      <c r="S348" s="6">
        <v>173.7</v>
      </c>
      <c r="T348" s="6">
        <v>160</v>
      </c>
      <c r="U348" s="6">
        <v>171.6</v>
      </c>
      <c r="V348" s="6">
        <v>169</v>
      </c>
      <c r="W348" s="6">
        <v>178.4</v>
      </c>
      <c r="X348" s="6">
        <v>164.2</v>
      </c>
      <c r="Y348" s="6">
        <v>172.6</v>
      </c>
      <c r="Z348" s="6">
        <v>157.69999999999999</v>
      </c>
      <c r="AA348" s="6">
        <v>165.1</v>
      </c>
      <c r="AB348" s="6">
        <v>169.9</v>
      </c>
      <c r="AC348" s="6">
        <v>171.4</v>
      </c>
      <c r="AD348" s="6">
        <v>165.4</v>
      </c>
      <c r="AE348" s="6">
        <v>173.1</v>
      </c>
      <c r="AF348" s="6">
        <f t="shared" si="48"/>
        <v>2293.6999999999998</v>
      </c>
      <c r="AG348" s="6">
        <f t="shared" si="49"/>
        <v>505.29999999999995</v>
      </c>
      <c r="AH348" s="6">
        <f t="shared" si="50"/>
        <v>503.1</v>
      </c>
      <c r="AI348" s="6">
        <f t="shared" si="51"/>
        <v>344</v>
      </c>
      <c r="AJ348" s="6">
        <f t="shared" si="52"/>
        <v>336.1</v>
      </c>
      <c r="AK348" s="6">
        <f t="shared" si="46"/>
        <v>529.19999999999993</v>
      </c>
    </row>
    <row r="349" spans="1:37">
      <c r="A349" s="6" t="s">
        <v>34</v>
      </c>
      <c r="B349" s="6">
        <v>2022</v>
      </c>
      <c r="C349" s="8" t="s">
        <v>41</v>
      </c>
      <c r="D349" s="21" t="str">
        <f t="shared" si="47"/>
        <v>2022 August</v>
      </c>
      <c r="E349" s="6">
        <v>160.30000000000001</v>
      </c>
      <c r="F349" s="6">
        <v>206.5</v>
      </c>
      <c r="G349" s="6">
        <v>169.2</v>
      </c>
      <c r="H349" s="6">
        <v>168.1</v>
      </c>
      <c r="I349" s="6">
        <v>192.4</v>
      </c>
      <c r="J349" s="6">
        <v>172.9</v>
      </c>
      <c r="K349" s="6">
        <v>186.7</v>
      </c>
      <c r="L349" s="6">
        <v>167.2</v>
      </c>
      <c r="M349" s="6">
        <v>120.9</v>
      </c>
      <c r="N349" s="6">
        <v>193.6</v>
      </c>
      <c r="O349" s="6">
        <v>168.8</v>
      </c>
      <c r="P349" s="6">
        <v>186.3</v>
      </c>
      <c r="Q349" s="6">
        <v>176.3</v>
      </c>
      <c r="R349" s="6">
        <v>195</v>
      </c>
      <c r="S349" s="6">
        <v>179.5</v>
      </c>
      <c r="T349" s="6">
        <v>172.7</v>
      </c>
      <c r="U349" s="6">
        <v>178.5</v>
      </c>
      <c r="V349" s="6">
        <v>169</v>
      </c>
      <c r="W349" s="6">
        <v>178.8</v>
      </c>
      <c r="X349" s="6">
        <v>168.5</v>
      </c>
      <c r="Y349" s="6">
        <v>176.8</v>
      </c>
      <c r="Z349" s="6">
        <v>161.9</v>
      </c>
      <c r="AA349" s="6">
        <v>166.9</v>
      </c>
      <c r="AB349" s="6">
        <v>172.3</v>
      </c>
      <c r="AC349" s="6">
        <v>171.2</v>
      </c>
      <c r="AD349" s="6">
        <v>169.1</v>
      </c>
      <c r="AE349" s="6">
        <v>174.3</v>
      </c>
      <c r="AF349" s="6">
        <f t="shared" si="48"/>
        <v>2269.2000000000003</v>
      </c>
      <c r="AG349" s="6">
        <f t="shared" si="49"/>
        <v>530.70000000000005</v>
      </c>
      <c r="AH349" s="6">
        <f t="shared" si="50"/>
        <v>509.8</v>
      </c>
      <c r="AI349" s="6">
        <f t="shared" si="51"/>
        <v>348</v>
      </c>
      <c r="AJ349" s="6">
        <f t="shared" si="52"/>
        <v>340.70000000000005</v>
      </c>
      <c r="AK349" s="6">
        <f t="shared" si="46"/>
        <v>531</v>
      </c>
    </row>
    <row r="350" spans="1:37">
      <c r="A350" s="6" t="s">
        <v>30</v>
      </c>
      <c r="B350" s="6">
        <v>2022</v>
      </c>
      <c r="C350" s="8" t="s">
        <v>42</v>
      </c>
      <c r="D350" s="21" t="str">
        <f t="shared" si="47"/>
        <v>2022 September</v>
      </c>
      <c r="E350" s="6">
        <v>162.9</v>
      </c>
      <c r="F350" s="6">
        <v>206.7</v>
      </c>
      <c r="G350" s="6">
        <v>169</v>
      </c>
      <c r="H350" s="6">
        <v>169.5</v>
      </c>
      <c r="I350" s="6">
        <v>194.1</v>
      </c>
      <c r="J350" s="6">
        <v>164.1</v>
      </c>
      <c r="K350" s="6">
        <v>176.9</v>
      </c>
      <c r="L350" s="6">
        <v>169</v>
      </c>
      <c r="M350" s="6">
        <v>120.8</v>
      </c>
      <c r="N350" s="6">
        <v>199.1</v>
      </c>
      <c r="O350" s="6">
        <v>175.4</v>
      </c>
      <c r="P350" s="6">
        <v>184.8</v>
      </c>
      <c r="Q350" s="6">
        <v>175.5</v>
      </c>
      <c r="R350" s="6">
        <v>194.5</v>
      </c>
      <c r="S350" s="6">
        <v>184.7</v>
      </c>
      <c r="T350" s="6">
        <v>183.3</v>
      </c>
      <c r="U350" s="6">
        <v>184.5</v>
      </c>
      <c r="V350" s="6">
        <v>169.5</v>
      </c>
      <c r="W350" s="6">
        <v>179.7</v>
      </c>
      <c r="X350" s="6">
        <v>173.6</v>
      </c>
      <c r="Y350" s="6">
        <v>180.2</v>
      </c>
      <c r="Z350" s="6">
        <v>166.9</v>
      </c>
      <c r="AA350" s="6">
        <v>170</v>
      </c>
      <c r="AB350" s="6">
        <v>176.2</v>
      </c>
      <c r="AC350" s="6">
        <v>170.8</v>
      </c>
      <c r="AD350" s="6">
        <v>173.1</v>
      </c>
      <c r="AE350" s="6">
        <v>176.4</v>
      </c>
      <c r="AF350" s="6">
        <f t="shared" si="48"/>
        <v>2267.8000000000002</v>
      </c>
      <c r="AG350" s="6">
        <f t="shared" si="49"/>
        <v>552.5</v>
      </c>
      <c r="AH350" s="6">
        <f t="shared" si="50"/>
        <v>519.29999999999995</v>
      </c>
      <c r="AI350" s="6">
        <f t="shared" si="51"/>
        <v>351</v>
      </c>
      <c r="AJ350" s="6">
        <f t="shared" si="52"/>
        <v>346.6</v>
      </c>
      <c r="AK350" s="6">
        <f t="shared" si="46"/>
        <v>537.6</v>
      </c>
    </row>
    <row r="351" spans="1:37">
      <c r="A351" s="6" t="s">
        <v>33</v>
      </c>
      <c r="B351" s="6">
        <v>2022</v>
      </c>
      <c r="C351" s="8" t="s">
        <v>42</v>
      </c>
      <c r="D351" s="21" t="str">
        <f t="shared" si="47"/>
        <v>2022 September</v>
      </c>
      <c r="E351" s="6">
        <v>164.9</v>
      </c>
      <c r="F351" s="6">
        <v>213.7</v>
      </c>
      <c r="G351" s="6">
        <v>170.9</v>
      </c>
      <c r="H351" s="6">
        <v>170.1</v>
      </c>
      <c r="I351" s="6">
        <v>179.3</v>
      </c>
      <c r="J351" s="6">
        <v>167.5</v>
      </c>
      <c r="K351" s="6">
        <v>220.8</v>
      </c>
      <c r="L351" s="6">
        <v>169.2</v>
      </c>
      <c r="M351" s="6">
        <v>123.1</v>
      </c>
      <c r="N351" s="6">
        <v>193.6</v>
      </c>
      <c r="O351" s="6">
        <v>161.1</v>
      </c>
      <c r="P351" s="6">
        <v>190.4</v>
      </c>
      <c r="Q351" s="6">
        <v>181.8</v>
      </c>
      <c r="R351" s="6">
        <v>199.7</v>
      </c>
      <c r="S351" s="6">
        <v>175</v>
      </c>
      <c r="T351" s="6">
        <v>161.69999999999999</v>
      </c>
      <c r="U351" s="6">
        <v>173</v>
      </c>
      <c r="V351" s="6">
        <v>169.5</v>
      </c>
      <c r="W351" s="6">
        <v>179.2</v>
      </c>
      <c r="X351" s="6">
        <v>165</v>
      </c>
      <c r="Y351" s="6">
        <v>173.8</v>
      </c>
      <c r="Z351" s="6">
        <v>158.19999999999999</v>
      </c>
      <c r="AA351" s="6">
        <v>165.8</v>
      </c>
      <c r="AB351" s="6">
        <v>170.9</v>
      </c>
      <c r="AC351" s="6">
        <v>171.1</v>
      </c>
      <c r="AD351" s="6">
        <v>166.1</v>
      </c>
      <c r="AE351" s="6">
        <v>174.1</v>
      </c>
      <c r="AF351" s="6">
        <f t="shared" si="48"/>
        <v>2306.4</v>
      </c>
      <c r="AG351" s="6">
        <f t="shared" si="49"/>
        <v>509.7</v>
      </c>
      <c r="AH351" s="6">
        <f t="shared" si="50"/>
        <v>505.4</v>
      </c>
      <c r="AI351" s="6">
        <f t="shared" si="51"/>
        <v>344.9</v>
      </c>
      <c r="AJ351" s="6">
        <f t="shared" si="52"/>
        <v>337.4</v>
      </c>
      <c r="AK351" s="6">
        <f t="shared" si="46"/>
        <v>531.6</v>
      </c>
    </row>
    <row r="352" spans="1:37">
      <c r="A352" s="6" t="s">
        <v>34</v>
      </c>
      <c r="B352" s="6">
        <v>2022</v>
      </c>
      <c r="C352" s="8" t="s">
        <v>42</v>
      </c>
      <c r="D352" s="21" t="str">
        <f t="shared" si="47"/>
        <v>2022 September</v>
      </c>
      <c r="E352" s="6">
        <v>163.5</v>
      </c>
      <c r="F352" s="6">
        <v>209.2</v>
      </c>
      <c r="G352" s="6">
        <v>169.7</v>
      </c>
      <c r="H352" s="6">
        <v>169.7</v>
      </c>
      <c r="I352" s="6">
        <v>188.7</v>
      </c>
      <c r="J352" s="6">
        <v>165.7</v>
      </c>
      <c r="K352" s="6">
        <v>191.8</v>
      </c>
      <c r="L352" s="6">
        <v>169.1</v>
      </c>
      <c r="M352" s="6">
        <v>121.6</v>
      </c>
      <c r="N352" s="6">
        <v>197.3</v>
      </c>
      <c r="O352" s="6">
        <v>169.4</v>
      </c>
      <c r="P352" s="6">
        <v>187.4</v>
      </c>
      <c r="Q352" s="6">
        <v>177.8</v>
      </c>
      <c r="R352" s="6">
        <v>195.9</v>
      </c>
      <c r="S352" s="6">
        <v>180.9</v>
      </c>
      <c r="T352" s="6">
        <v>174.3</v>
      </c>
      <c r="U352" s="6">
        <v>179.9</v>
      </c>
      <c r="V352" s="6">
        <v>169.5</v>
      </c>
      <c r="W352" s="6">
        <v>179.5</v>
      </c>
      <c r="X352" s="6">
        <v>169.5</v>
      </c>
      <c r="Y352" s="6">
        <v>177.8</v>
      </c>
      <c r="Z352" s="6">
        <v>162.30000000000001</v>
      </c>
      <c r="AA352" s="6">
        <v>167.6</v>
      </c>
      <c r="AB352" s="6">
        <v>173.1</v>
      </c>
      <c r="AC352" s="6">
        <v>170.9</v>
      </c>
      <c r="AD352" s="6">
        <v>169.7</v>
      </c>
      <c r="AE352" s="6">
        <v>175.3</v>
      </c>
      <c r="AF352" s="6">
        <f t="shared" si="48"/>
        <v>2280.9</v>
      </c>
      <c r="AG352" s="6">
        <f t="shared" si="49"/>
        <v>535.1</v>
      </c>
      <c r="AH352" s="6">
        <f t="shared" si="50"/>
        <v>512.1</v>
      </c>
      <c r="AI352" s="6">
        <f t="shared" si="51"/>
        <v>348.70000000000005</v>
      </c>
      <c r="AJ352" s="6">
        <f t="shared" si="52"/>
        <v>341.8</v>
      </c>
      <c r="AK352" s="6">
        <f t="shared" si="46"/>
        <v>533.20000000000005</v>
      </c>
    </row>
    <row r="353" spans="1:37">
      <c r="A353" s="6" t="s">
        <v>30</v>
      </c>
      <c r="B353" s="6">
        <v>2022</v>
      </c>
      <c r="C353" s="8" t="s">
        <v>43</v>
      </c>
      <c r="D353" s="21" t="str">
        <f t="shared" si="47"/>
        <v>2022 October</v>
      </c>
      <c r="E353" s="6">
        <v>164.7</v>
      </c>
      <c r="F353" s="6">
        <v>208.8</v>
      </c>
      <c r="G353" s="6">
        <v>170.3</v>
      </c>
      <c r="H353" s="6">
        <v>170.9</v>
      </c>
      <c r="I353" s="6">
        <v>191.6</v>
      </c>
      <c r="J353" s="6">
        <v>162.19999999999999</v>
      </c>
      <c r="K353" s="6">
        <v>184.8</v>
      </c>
      <c r="L353" s="6">
        <v>169.7</v>
      </c>
      <c r="M353" s="6">
        <v>121.1</v>
      </c>
      <c r="N353" s="6">
        <v>201.6</v>
      </c>
      <c r="O353" s="6">
        <v>175.8</v>
      </c>
      <c r="P353" s="6">
        <v>185.6</v>
      </c>
      <c r="Q353" s="6">
        <v>177.4</v>
      </c>
      <c r="R353" s="6">
        <v>194.9</v>
      </c>
      <c r="S353" s="6">
        <v>186.1</v>
      </c>
      <c r="T353" s="6">
        <v>184.4</v>
      </c>
      <c r="U353" s="6">
        <v>185.9</v>
      </c>
      <c r="V353" s="6">
        <v>171.2</v>
      </c>
      <c r="W353" s="6">
        <v>180.8</v>
      </c>
      <c r="X353" s="6">
        <v>174.4</v>
      </c>
      <c r="Y353" s="6">
        <v>181.2</v>
      </c>
      <c r="Z353" s="6">
        <v>167.4</v>
      </c>
      <c r="AA353" s="6">
        <v>170.6</v>
      </c>
      <c r="AB353" s="6">
        <v>176.5</v>
      </c>
      <c r="AC353" s="6">
        <v>172</v>
      </c>
      <c r="AD353" s="6">
        <v>173.9</v>
      </c>
      <c r="AE353" s="6">
        <v>177.9</v>
      </c>
      <c r="AF353" s="6">
        <f t="shared" si="48"/>
        <v>2284.5</v>
      </c>
      <c r="AG353" s="6">
        <f t="shared" si="49"/>
        <v>556.4</v>
      </c>
      <c r="AH353" s="6">
        <f t="shared" si="50"/>
        <v>522.1</v>
      </c>
      <c r="AI353" s="6">
        <f t="shared" si="51"/>
        <v>353.2</v>
      </c>
      <c r="AJ353" s="6">
        <f t="shared" si="52"/>
        <v>348.20000000000005</v>
      </c>
      <c r="AK353" s="6">
        <f t="shared" si="46"/>
        <v>539.4</v>
      </c>
    </row>
    <row r="354" spans="1:37">
      <c r="A354" s="6" t="s">
        <v>33</v>
      </c>
      <c r="B354" s="6">
        <v>2022</v>
      </c>
      <c r="C354" s="8" t="s">
        <v>43</v>
      </c>
      <c r="D354" s="21" t="str">
        <f t="shared" si="47"/>
        <v>2022 October</v>
      </c>
      <c r="E354" s="6">
        <v>166.4</v>
      </c>
      <c r="F354" s="6">
        <v>214.9</v>
      </c>
      <c r="G354" s="6">
        <v>171.9</v>
      </c>
      <c r="H354" s="6">
        <v>171</v>
      </c>
      <c r="I354" s="6">
        <v>177.7</v>
      </c>
      <c r="J354" s="6">
        <v>165.7</v>
      </c>
      <c r="K354" s="6">
        <v>228.6</v>
      </c>
      <c r="L354" s="6">
        <v>169.9</v>
      </c>
      <c r="M354" s="6">
        <v>123.4</v>
      </c>
      <c r="N354" s="6">
        <v>196.4</v>
      </c>
      <c r="O354" s="6">
        <v>161.6</v>
      </c>
      <c r="P354" s="6">
        <v>191.5</v>
      </c>
      <c r="Q354" s="6">
        <v>183.3</v>
      </c>
      <c r="R354" s="6">
        <v>200.1</v>
      </c>
      <c r="S354" s="6">
        <v>175.5</v>
      </c>
      <c r="T354" s="6">
        <v>162.6</v>
      </c>
      <c r="U354" s="6">
        <v>173.6</v>
      </c>
      <c r="V354" s="6">
        <v>171.2</v>
      </c>
      <c r="W354" s="6">
        <v>180</v>
      </c>
      <c r="X354" s="6">
        <v>166</v>
      </c>
      <c r="Y354" s="6">
        <v>174.7</v>
      </c>
      <c r="Z354" s="6">
        <v>158.80000000000001</v>
      </c>
      <c r="AA354" s="6">
        <v>166.3</v>
      </c>
      <c r="AB354" s="6">
        <v>171.2</v>
      </c>
      <c r="AC354" s="6">
        <v>172.3</v>
      </c>
      <c r="AD354" s="6">
        <v>166.8</v>
      </c>
      <c r="AE354" s="6">
        <v>175.3</v>
      </c>
      <c r="AF354" s="6">
        <f t="shared" si="48"/>
        <v>2322.3000000000002</v>
      </c>
      <c r="AG354" s="6">
        <f t="shared" si="49"/>
        <v>511.70000000000005</v>
      </c>
      <c r="AH354" s="6">
        <f t="shared" si="50"/>
        <v>508.4</v>
      </c>
      <c r="AI354" s="6">
        <f t="shared" si="51"/>
        <v>347</v>
      </c>
      <c r="AJ354" s="6">
        <f t="shared" si="52"/>
        <v>338.8</v>
      </c>
      <c r="AK354" s="6">
        <f t="shared" si="46"/>
        <v>533.20000000000005</v>
      </c>
    </row>
    <row r="355" spans="1:37">
      <c r="A355" s="6" t="s">
        <v>34</v>
      </c>
      <c r="B355" s="6">
        <v>2022</v>
      </c>
      <c r="C355" s="8" t="s">
        <v>43</v>
      </c>
      <c r="D355" s="21" t="str">
        <f t="shared" si="47"/>
        <v>2022 October</v>
      </c>
      <c r="E355" s="6">
        <v>165.2</v>
      </c>
      <c r="F355" s="6">
        <v>210.9</v>
      </c>
      <c r="G355" s="6">
        <v>170.9</v>
      </c>
      <c r="H355" s="6">
        <v>170.9</v>
      </c>
      <c r="I355" s="6">
        <v>186.5</v>
      </c>
      <c r="J355" s="6">
        <v>163.80000000000001</v>
      </c>
      <c r="K355" s="6">
        <v>199.7</v>
      </c>
      <c r="L355" s="6">
        <v>169.8</v>
      </c>
      <c r="M355" s="6">
        <v>121.9</v>
      </c>
      <c r="N355" s="6">
        <v>199.9</v>
      </c>
      <c r="O355" s="6">
        <v>169.9</v>
      </c>
      <c r="P355" s="6">
        <v>188.3</v>
      </c>
      <c r="Q355" s="6">
        <v>179.6</v>
      </c>
      <c r="R355" s="6">
        <v>196.3</v>
      </c>
      <c r="S355" s="6">
        <v>181.9</v>
      </c>
      <c r="T355" s="6">
        <v>175.3</v>
      </c>
      <c r="U355" s="6">
        <v>181</v>
      </c>
      <c r="V355" s="6">
        <v>171.2</v>
      </c>
      <c r="W355" s="6">
        <v>180.5</v>
      </c>
      <c r="X355" s="6">
        <v>170.4</v>
      </c>
      <c r="Y355" s="6">
        <v>178.7</v>
      </c>
      <c r="Z355" s="6">
        <v>162.9</v>
      </c>
      <c r="AA355" s="6">
        <v>168.2</v>
      </c>
      <c r="AB355" s="6">
        <v>173.4</v>
      </c>
      <c r="AC355" s="6">
        <v>172.1</v>
      </c>
      <c r="AD355" s="6">
        <v>170.5</v>
      </c>
      <c r="AE355" s="6">
        <v>176.7</v>
      </c>
      <c r="AF355" s="6">
        <f t="shared" si="48"/>
        <v>2297.3000000000002</v>
      </c>
      <c r="AG355" s="6">
        <f t="shared" si="49"/>
        <v>538.20000000000005</v>
      </c>
      <c r="AH355" s="6">
        <f t="shared" si="50"/>
        <v>515</v>
      </c>
      <c r="AI355" s="6">
        <f t="shared" si="51"/>
        <v>350.79999999999995</v>
      </c>
      <c r="AJ355" s="6">
        <f t="shared" si="52"/>
        <v>343.4</v>
      </c>
      <c r="AK355" s="6">
        <f t="shared" si="46"/>
        <v>535</v>
      </c>
    </row>
    <row r="356" spans="1:37">
      <c r="A356" s="6" t="s">
        <v>30</v>
      </c>
      <c r="B356" s="6">
        <v>2022</v>
      </c>
      <c r="C356" s="8" t="s">
        <v>45</v>
      </c>
      <c r="D356" s="21" t="str">
        <f t="shared" si="47"/>
        <v>2022 November</v>
      </c>
      <c r="E356" s="6">
        <v>166.9</v>
      </c>
      <c r="F356" s="6">
        <v>207.2</v>
      </c>
      <c r="G356" s="6">
        <v>180.2</v>
      </c>
      <c r="H356" s="6">
        <v>172.3</v>
      </c>
      <c r="I356" s="6">
        <v>194</v>
      </c>
      <c r="J356" s="6">
        <v>159.1</v>
      </c>
      <c r="K356" s="6">
        <v>171.6</v>
      </c>
      <c r="L356" s="6">
        <v>170.2</v>
      </c>
      <c r="M356" s="6">
        <v>121.5</v>
      </c>
      <c r="N356" s="6">
        <v>204.8</v>
      </c>
      <c r="O356" s="6">
        <v>176.4</v>
      </c>
      <c r="P356" s="6">
        <v>186.9</v>
      </c>
      <c r="Q356" s="6">
        <v>176.6</v>
      </c>
      <c r="R356" s="6">
        <v>195.5</v>
      </c>
      <c r="S356" s="6">
        <v>187.2</v>
      </c>
      <c r="T356" s="6">
        <v>185.2</v>
      </c>
      <c r="U356" s="6">
        <v>186.9</v>
      </c>
      <c r="V356" s="6">
        <v>171.8</v>
      </c>
      <c r="W356" s="6">
        <v>181.9</v>
      </c>
      <c r="X356" s="6">
        <v>175.5</v>
      </c>
      <c r="Y356" s="6">
        <v>182.3</v>
      </c>
      <c r="Z356" s="6">
        <v>167.5</v>
      </c>
      <c r="AA356" s="6">
        <v>170.8</v>
      </c>
      <c r="AB356" s="6">
        <v>176.9</v>
      </c>
      <c r="AC356" s="6">
        <v>173.4</v>
      </c>
      <c r="AD356" s="6">
        <v>174.6</v>
      </c>
      <c r="AE356" s="6">
        <v>177.8</v>
      </c>
      <c r="AF356" s="6">
        <f t="shared" si="48"/>
        <v>2287.6999999999998</v>
      </c>
      <c r="AG356" s="6">
        <f t="shared" si="49"/>
        <v>559.29999999999995</v>
      </c>
      <c r="AH356" s="6">
        <f t="shared" si="50"/>
        <v>524.20000000000005</v>
      </c>
      <c r="AI356" s="6">
        <f t="shared" si="51"/>
        <v>355.70000000000005</v>
      </c>
      <c r="AJ356" s="6">
        <f t="shared" si="52"/>
        <v>349.4</v>
      </c>
      <c r="AK356" s="6">
        <f t="shared" si="46"/>
        <v>540.9</v>
      </c>
    </row>
    <row r="357" spans="1:37">
      <c r="A357" s="6" t="s">
        <v>33</v>
      </c>
      <c r="B357" s="6">
        <v>2022</v>
      </c>
      <c r="C357" s="8" t="s">
        <v>45</v>
      </c>
      <c r="D357" s="21" t="str">
        <f t="shared" si="47"/>
        <v>2022 November</v>
      </c>
      <c r="E357" s="6">
        <v>168.4</v>
      </c>
      <c r="F357" s="6">
        <v>213.4</v>
      </c>
      <c r="G357" s="6">
        <v>183.2</v>
      </c>
      <c r="H357" s="6">
        <v>172.3</v>
      </c>
      <c r="I357" s="6">
        <v>180</v>
      </c>
      <c r="J357" s="6">
        <v>162.6</v>
      </c>
      <c r="K357" s="6">
        <v>205.5</v>
      </c>
      <c r="L357" s="6">
        <v>171</v>
      </c>
      <c r="M357" s="6">
        <v>123.4</v>
      </c>
      <c r="N357" s="6">
        <v>198.8</v>
      </c>
      <c r="O357" s="6">
        <v>162.1</v>
      </c>
      <c r="P357" s="6">
        <v>192.4</v>
      </c>
      <c r="Q357" s="6">
        <v>181.3</v>
      </c>
      <c r="R357" s="6">
        <v>200.6</v>
      </c>
      <c r="S357" s="6">
        <v>176.7</v>
      </c>
      <c r="T357" s="6">
        <v>163.5</v>
      </c>
      <c r="U357" s="6">
        <v>174.7</v>
      </c>
      <c r="V357" s="6">
        <v>171.8</v>
      </c>
      <c r="W357" s="6">
        <v>180.3</v>
      </c>
      <c r="X357" s="6">
        <v>166.9</v>
      </c>
      <c r="Y357" s="6">
        <v>175.8</v>
      </c>
      <c r="Z357" s="6">
        <v>158.9</v>
      </c>
      <c r="AA357" s="6">
        <v>166.7</v>
      </c>
      <c r="AB357" s="6">
        <v>171.5</v>
      </c>
      <c r="AC357" s="6">
        <v>173.8</v>
      </c>
      <c r="AD357" s="6">
        <v>167.4</v>
      </c>
      <c r="AE357" s="6">
        <v>174.1</v>
      </c>
      <c r="AF357" s="6">
        <f t="shared" si="48"/>
        <v>2314.4</v>
      </c>
      <c r="AG357" s="6">
        <f t="shared" si="49"/>
        <v>514.9</v>
      </c>
      <c r="AH357" s="6">
        <f t="shared" si="50"/>
        <v>510.20000000000005</v>
      </c>
      <c r="AI357" s="6">
        <f t="shared" si="51"/>
        <v>349.6</v>
      </c>
      <c r="AJ357" s="6">
        <f t="shared" si="52"/>
        <v>339.20000000000005</v>
      </c>
      <c r="AK357" s="6">
        <f t="shared" si="46"/>
        <v>534.69999999999993</v>
      </c>
    </row>
    <row r="358" spans="1:37">
      <c r="A358" s="6" t="s">
        <v>34</v>
      </c>
      <c r="B358" s="6">
        <v>2022</v>
      </c>
      <c r="C358" s="8" t="s">
        <v>45</v>
      </c>
      <c r="D358" s="21" t="str">
        <f t="shared" si="47"/>
        <v>2022 November</v>
      </c>
      <c r="E358" s="6">
        <v>167.4</v>
      </c>
      <c r="F358" s="6">
        <v>209.4</v>
      </c>
      <c r="G358" s="6">
        <v>181.4</v>
      </c>
      <c r="H358" s="6">
        <v>172.3</v>
      </c>
      <c r="I358" s="6">
        <v>188.9</v>
      </c>
      <c r="J358" s="6">
        <v>160.69999999999999</v>
      </c>
      <c r="K358" s="6">
        <v>183.1</v>
      </c>
      <c r="L358" s="6">
        <v>170.5</v>
      </c>
      <c r="M358" s="6">
        <v>122.1</v>
      </c>
      <c r="N358" s="6">
        <v>202.8</v>
      </c>
      <c r="O358" s="6">
        <v>170.4</v>
      </c>
      <c r="P358" s="6">
        <v>189.5</v>
      </c>
      <c r="Q358" s="6">
        <v>178.3</v>
      </c>
      <c r="R358" s="6">
        <v>196.9</v>
      </c>
      <c r="S358" s="6">
        <v>183.1</v>
      </c>
      <c r="T358" s="6">
        <v>176.2</v>
      </c>
      <c r="U358" s="6">
        <v>182.1</v>
      </c>
      <c r="V358" s="6">
        <v>171.8</v>
      </c>
      <c r="W358" s="6">
        <v>181.3</v>
      </c>
      <c r="X358" s="6">
        <v>171.4</v>
      </c>
      <c r="Y358" s="6">
        <v>179.8</v>
      </c>
      <c r="Z358" s="6">
        <v>163</v>
      </c>
      <c r="AA358" s="6">
        <v>168.5</v>
      </c>
      <c r="AB358" s="6">
        <v>173.7</v>
      </c>
      <c r="AC358" s="6">
        <v>173.6</v>
      </c>
      <c r="AD358" s="6">
        <v>171.1</v>
      </c>
      <c r="AE358" s="6">
        <v>176.5</v>
      </c>
      <c r="AF358" s="6">
        <f t="shared" si="48"/>
        <v>2296.8000000000002</v>
      </c>
      <c r="AG358" s="6">
        <f t="shared" si="49"/>
        <v>541.4</v>
      </c>
      <c r="AH358" s="6">
        <f t="shared" si="50"/>
        <v>516.90000000000009</v>
      </c>
      <c r="AI358" s="6">
        <f t="shared" si="51"/>
        <v>353.4</v>
      </c>
      <c r="AJ358" s="6">
        <f t="shared" si="52"/>
        <v>344.3</v>
      </c>
      <c r="AK358" s="6">
        <f t="shared" si="46"/>
        <v>536.5</v>
      </c>
    </row>
    <row r="359" spans="1:37">
      <c r="A359" s="6" t="s">
        <v>30</v>
      </c>
      <c r="B359" s="6">
        <v>2022</v>
      </c>
      <c r="C359" s="8" t="s">
        <v>46</v>
      </c>
      <c r="D359" s="21" t="str">
        <f t="shared" si="47"/>
        <v>2022 December</v>
      </c>
      <c r="E359" s="6">
        <v>168.8</v>
      </c>
      <c r="F359" s="6">
        <v>206.9</v>
      </c>
      <c r="G359" s="6">
        <v>189.1</v>
      </c>
      <c r="H359" s="6">
        <v>173.4</v>
      </c>
      <c r="I359" s="6">
        <v>193.9</v>
      </c>
      <c r="J359" s="6">
        <v>156.69999999999999</v>
      </c>
      <c r="K359" s="6">
        <v>150.19999999999999</v>
      </c>
      <c r="L359" s="6">
        <v>170.5</v>
      </c>
      <c r="M359" s="6">
        <v>121.2</v>
      </c>
      <c r="N359" s="6">
        <v>207.5</v>
      </c>
      <c r="O359" s="6">
        <v>176.8</v>
      </c>
      <c r="P359" s="6">
        <v>187.7</v>
      </c>
      <c r="Q359" s="6">
        <v>174.4</v>
      </c>
      <c r="R359" s="6">
        <v>195.9</v>
      </c>
      <c r="S359" s="6">
        <v>188.1</v>
      </c>
      <c r="T359" s="6">
        <v>185.9</v>
      </c>
      <c r="U359" s="6">
        <v>187.8</v>
      </c>
      <c r="V359" s="6">
        <v>170.7</v>
      </c>
      <c r="W359" s="6">
        <v>182.8</v>
      </c>
      <c r="X359" s="6">
        <v>176.4</v>
      </c>
      <c r="Y359" s="6">
        <v>183.5</v>
      </c>
      <c r="Z359" s="6">
        <v>167.8</v>
      </c>
      <c r="AA359" s="6">
        <v>171.2</v>
      </c>
      <c r="AB359" s="6">
        <v>177.3</v>
      </c>
      <c r="AC359" s="6">
        <v>175.7</v>
      </c>
      <c r="AD359" s="6">
        <v>175.5</v>
      </c>
      <c r="AE359" s="6">
        <v>177.1</v>
      </c>
      <c r="AF359" s="6">
        <f t="shared" si="48"/>
        <v>2277.1</v>
      </c>
      <c r="AG359" s="6">
        <f t="shared" si="49"/>
        <v>561.79999999999995</v>
      </c>
      <c r="AH359" s="6">
        <f t="shared" si="50"/>
        <v>524.40000000000009</v>
      </c>
      <c r="AI359" s="6">
        <f t="shared" si="51"/>
        <v>359.2</v>
      </c>
      <c r="AJ359" s="6">
        <f t="shared" si="52"/>
        <v>350.6</v>
      </c>
      <c r="AK359" s="6">
        <f t="shared" si="46"/>
        <v>542.6</v>
      </c>
    </row>
    <row r="360" spans="1:37">
      <c r="A360" s="6" t="s">
        <v>33</v>
      </c>
      <c r="B360" s="6">
        <v>2022</v>
      </c>
      <c r="C360" s="8" t="s">
        <v>46</v>
      </c>
      <c r="D360" s="21" t="str">
        <f t="shared" si="47"/>
        <v>2022 December</v>
      </c>
      <c r="E360" s="6">
        <v>170.2</v>
      </c>
      <c r="F360" s="6">
        <v>212.9</v>
      </c>
      <c r="G360" s="6">
        <v>191.9</v>
      </c>
      <c r="H360" s="6">
        <v>173.9</v>
      </c>
      <c r="I360" s="6">
        <v>179.1</v>
      </c>
      <c r="J360" s="6">
        <v>159.5</v>
      </c>
      <c r="K360" s="6">
        <v>178.7</v>
      </c>
      <c r="L360" s="6">
        <v>171.3</v>
      </c>
      <c r="M360" s="6">
        <v>123.1</v>
      </c>
      <c r="N360" s="6">
        <v>200.5</v>
      </c>
      <c r="O360" s="6">
        <v>162.80000000000001</v>
      </c>
      <c r="P360" s="6">
        <v>193.3</v>
      </c>
      <c r="Q360" s="6">
        <v>178.6</v>
      </c>
      <c r="R360" s="6">
        <v>201.1</v>
      </c>
      <c r="S360" s="6">
        <v>177.7</v>
      </c>
      <c r="T360" s="6">
        <v>164.5</v>
      </c>
      <c r="U360" s="6">
        <v>175.7</v>
      </c>
      <c r="V360" s="6">
        <v>170.7</v>
      </c>
      <c r="W360" s="6">
        <v>180.6</v>
      </c>
      <c r="X360" s="6">
        <v>167.3</v>
      </c>
      <c r="Y360" s="6">
        <v>177.2</v>
      </c>
      <c r="Z360" s="6">
        <v>159.4</v>
      </c>
      <c r="AA360" s="6">
        <v>167.1</v>
      </c>
      <c r="AB360" s="6">
        <v>171.8</v>
      </c>
      <c r="AC360" s="6">
        <v>176</v>
      </c>
      <c r="AD360" s="6">
        <v>168.2</v>
      </c>
      <c r="AE360" s="6">
        <v>174.1</v>
      </c>
      <c r="AF360" s="6">
        <f t="shared" si="48"/>
        <v>2295.7999999999997</v>
      </c>
      <c r="AG360" s="6">
        <f t="shared" si="49"/>
        <v>517.9</v>
      </c>
      <c r="AH360" s="6">
        <f t="shared" si="50"/>
        <v>509.8</v>
      </c>
      <c r="AI360" s="6">
        <f t="shared" si="51"/>
        <v>353.2</v>
      </c>
      <c r="AJ360" s="6">
        <f t="shared" si="52"/>
        <v>340</v>
      </c>
      <c r="AK360" s="6">
        <f t="shared" si="46"/>
        <v>536.4</v>
      </c>
    </row>
    <row r="361" spans="1:37">
      <c r="A361" s="6" t="s">
        <v>34</v>
      </c>
      <c r="B361" s="6">
        <v>2022</v>
      </c>
      <c r="C361" s="8" t="s">
        <v>46</v>
      </c>
      <c r="D361" s="21" t="str">
        <f t="shared" si="47"/>
        <v>2022 December</v>
      </c>
      <c r="E361" s="6">
        <v>169.2</v>
      </c>
      <c r="F361" s="6">
        <v>209</v>
      </c>
      <c r="G361" s="6">
        <v>190.2</v>
      </c>
      <c r="H361" s="6">
        <v>173.6</v>
      </c>
      <c r="I361" s="6">
        <v>188.5</v>
      </c>
      <c r="J361" s="6">
        <v>158</v>
      </c>
      <c r="K361" s="6">
        <v>159.9</v>
      </c>
      <c r="L361" s="6">
        <v>170.8</v>
      </c>
      <c r="M361" s="6">
        <v>121.8</v>
      </c>
      <c r="N361" s="6">
        <v>205.2</v>
      </c>
      <c r="O361" s="6">
        <v>171</v>
      </c>
      <c r="P361" s="6">
        <v>190.3</v>
      </c>
      <c r="Q361" s="6">
        <v>175.9</v>
      </c>
      <c r="R361" s="6">
        <v>197.3</v>
      </c>
      <c r="S361" s="6">
        <v>184</v>
      </c>
      <c r="T361" s="6">
        <v>177</v>
      </c>
      <c r="U361" s="6">
        <v>183</v>
      </c>
      <c r="V361" s="6">
        <v>170.7</v>
      </c>
      <c r="W361" s="6">
        <v>182</v>
      </c>
      <c r="X361" s="6">
        <v>172.1</v>
      </c>
      <c r="Y361" s="6">
        <v>181.1</v>
      </c>
      <c r="Z361" s="6">
        <v>163.4</v>
      </c>
      <c r="AA361" s="6">
        <v>168.9</v>
      </c>
      <c r="AB361" s="6">
        <v>174.1</v>
      </c>
      <c r="AC361" s="6">
        <v>175.8</v>
      </c>
      <c r="AD361" s="6">
        <v>172</v>
      </c>
      <c r="AE361" s="6">
        <v>175.7</v>
      </c>
      <c r="AF361" s="6">
        <f t="shared" si="48"/>
        <v>2283.4</v>
      </c>
      <c r="AG361" s="6">
        <f t="shared" si="49"/>
        <v>544</v>
      </c>
      <c r="AH361" s="6">
        <f t="shared" si="50"/>
        <v>516.9</v>
      </c>
      <c r="AI361" s="6">
        <f t="shared" si="51"/>
        <v>356.9</v>
      </c>
      <c r="AJ361" s="6">
        <f t="shared" si="52"/>
        <v>345.4</v>
      </c>
      <c r="AK361" s="6">
        <f t="shared" si="46"/>
        <v>538.20000000000005</v>
      </c>
    </row>
    <row r="362" spans="1:37">
      <c r="A362" s="6" t="s">
        <v>30</v>
      </c>
      <c r="B362" s="6">
        <v>2023</v>
      </c>
      <c r="C362" s="8" t="s">
        <v>31</v>
      </c>
      <c r="D362" s="21" t="str">
        <f t="shared" si="47"/>
        <v>2023 January</v>
      </c>
      <c r="E362" s="6">
        <v>174</v>
      </c>
      <c r="F362" s="6">
        <v>208.3</v>
      </c>
      <c r="G362" s="6">
        <v>192.9</v>
      </c>
      <c r="H362" s="6">
        <v>174.3</v>
      </c>
      <c r="I362" s="6">
        <v>192.6</v>
      </c>
      <c r="J362" s="6">
        <v>156.30000000000001</v>
      </c>
      <c r="K362" s="6">
        <v>142.9</v>
      </c>
      <c r="L362" s="6">
        <v>170.7</v>
      </c>
      <c r="M362" s="6">
        <v>120.3</v>
      </c>
      <c r="N362" s="6">
        <v>210.5</v>
      </c>
      <c r="O362" s="6">
        <v>176.9</v>
      </c>
      <c r="P362" s="6">
        <v>188.5</v>
      </c>
      <c r="Q362" s="6">
        <v>175</v>
      </c>
      <c r="R362" s="6">
        <v>196.9</v>
      </c>
      <c r="S362" s="6">
        <v>189</v>
      </c>
      <c r="T362" s="6">
        <v>186.3</v>
      </c>
      <c r="U362" s="6">
        <v>188.6</v>
      </c>
      <c r="V362" s="6">
        <v>172.1</v>
      </c>
      <c r="W362" s="6">
        <v>183.2</v>
      </c>
      <c r="X362" s="6">
        <v>177.2</v>
      </c>
      <c r="Y362" s="6">
        <v>184.7</v>
      </c>
      <c r="Z362" s="6">
        <v>168.2</v>
      </c>
      <c r="AA362" s="6">
        <v>171.8</v>
      </c>
      <c r="AB362" s="6">
        <v>177.8</v>
      </c>
      <c r="AC362" s="6">
        <v>178.4</v>
      </c>
      <c r="AD362" s="6">
        <v>176.5</v>
      </c>
      <c r="AE362" s="6">
        <v>177.8</v>
      </c>
      <c r="AF362" s="6">
        <f t="shared" si="48"/>
        <v>2283.2000000000003</v>
      </c>
      <c r="AG362" s="6">
        <f t="shared" si="49"/>
        <v>563.9</v>
      </c>
      <c r="AH362" s="6">
        <f t="shared" si="50"/>
        <v>527.09999999999991</v>
      </c>
      <c r="AI362" s="6">
        <f t="shared" si="51"/>
        <v>363.1</v>
      </c>
      <c r="AJ362" s="6">
        <f t="shared" si="52"/>
        <v>351.4</v>
      </c>
      <c r="AK362" s="6">
        <f t="shared" si="46"/>
        <v>545.20000000000005</v>
      </c>
    </row>
    <row r="363" spans="1:37">
      <c r="A363" s="6" t="s">
        <v>33</v>
      </c>
      <c r="B363" s="6">
        <v>2023</v>
      </c>
      <c r="C363" s="8" t="s">
        <v>31</v>
      </c>
      <c r="D363" s="21" t="str">
        <f t="shared" si="47"/>
        <v>2023 January</v>
      </c>
      <c r="E363" s="6">
        <v>173.3</v>
      </c>
      <c r="F363" s="6">
        <v>215.2</v>
      </c>
      <c r="G363" s="6">
        <v>197</v>
      </c>
      <c r="H363" s="6">
        <v>175.2</v>
      </c>
      <c r="I363" s="6">
        <v>178</v>
      </c>
      <c r="J363" s="6">
        <v>160.5</v>
      </c>
      <c r="K363" s="6">
        <v>175.3</v>
      </c>
      <c r="L363" s="6">
        <v>171.2</v>
      </c>
      <c r="M363" s="6">
        <v>122.7</v>
      </c>
      <c r="N363" s="6">
        <v>204.3</v>
      </c>
      <c r="O363" s="6">
        <v>163.69999999999999</v>
      </c>
      <c r="P363" s="6">
        <v>194.3</v>
      </c>
      <c r="Q363" s="6">
        <v>179.5</v>
      </c>
      <c r="R363" s="6">
        <v>201.6</v>
      </c>
      <c r="S363" s="6">
        <v>178.7</v>
      </c>
      <c r="T363" s="6">
        <v>165.3</v>
      </c>
      <c r="U363" s="6">
        <v>176.6</v>
      </c>
      <c r="V363" s="6">
        <v>172.1</v>
      </c>
      <c r="W363" s="6">
        <v>180.1</v>
      </c>
      <c r="X363" s="6">
        <v>168</v>
      </c>
      <c r="Y363" s="6">
        <v>178.5</v>
      </c>
      <c r="Z363" s="6">
        <v>159.5</v>
      </c>
      <c r="AA363" s="6">
        <v>167.8</v>
      </c>
      <c r="AB363" s="6">
        <v>171.8</v>
      </c>
      <c r="AC363" s="6">
        <v>178.8</v>
      </c>
      <c r="AD363" s="6">
        <v>168.9</v>
      </c>
      <c r="AE363" s="6">
        <v>174.9</v>
      </c>
      <c r="AF363" s="6">
        <f t="shared" si="48"/>
        <v>2310.2000000000003</v>
      </c>
      <c r="AG363" s="6">
        <f t="shared" si="49"/>
        <v>520.6</v>
      </c>
      <c r="AH363" s="6">
        <f t="shared" si="50"/>
        <v>511.90000000000003</v>
      </c>
      <c r="AI363" s="6">
        <f t="shared" si="51"/>
        <v>357.3</v>
      </c>
      <c r="AJ363" s="6">
        <f t="shared" si="52"/>
        <v>339.6</v>
      </c>
      <c r="AK363" s="6">
        <f t="shared" si="46"/>
        <v>538.29999999999995</v>
      </c>
    </row>
    <row r="364" spans="1:37">
      <c r="A364" s="6" t="s">
        <v>34</v>
      </c>
      <c r="B364" s="6">
        <v>2023</v>
      </c>
      <c r="C364" s="8" t="s">
        <v>31</v>
      </c>
      <c r="D364" s="21" t="str">
        <f t="shared" si="47"/>
        <v>2023 January</v>
      </c>
      <c r="E364" s="6">
        <v>173.8</v>
      </c>
      <c r="F364" s="6">
        <v>210.7</v>
      </c>
      <c r="G364" s="6">
        <v>194.5</v>
      </c>
      <c r="H364" s="6">
        <v>174.6</v>
      </c>
      <c r="I364" s="6">
        <v>187.2</v>
      </c>
      <c r="J364" s="6">
        <v>158.30000000000001</v>
      </c>
      <c r="K364" s="6">
        <v>153.9</v>
      </c>
      <c r="L364" s="6">
        <v>170.9</v>
      </c>
      <c r="M364" s="6">
        <v>121.1</v>
      </c>
      <c r="N364" s="6">
        <v>208.4</v>
      </c>
      <c r="O364" s="6">
        <v>171.4</v>
      </c>
      <c r="P364" s="6">
        <v>191.2</v>
      </c>
      <c r="Q364" s="6">
        <v>176.7</v>
      </c>
      <c r="R364" s="6">
        <v>198.2</v>
      </c>
      <c r="S364" s="6">
        <v>184.9</v>
      </c>
      <c r="T364" s="6">
        <v>177.6</v>
      </c>
      <c r="U364" s="6">
        <v>183.8</v>
      </c>
      <c r="V364" s="6">
        <v>172.1</v>
      </c>
      <c r="W364" s="6">
        <v>182</v>
      </c>
      <c r="X364" s="6">
        <v>172.9</v>
      </c>
      <c r="Y364" s="6">
        <v>182.3</v>
      </c>
      <c r="Z364" s="6">
        <v>163.6</v>
      </c>
      <c r="AA364" s="6">
        <v>169.5</v>
      </c>
      <c r="AB364" s="6">
        <v>174.3</v>
      </c>
      <c r="AC364" s="6">
        <v>178.6</v>
      </c>
      <c r="AD364" s="6">
        <v>172.8</v>
      </c>
      <c r="AE364" s="6">
        <v>176.5</v>
      </c>
      <c r="AF364" s="6">
        <f t="shared" si="48"/>
        <v>2292.6999999999998</v>
      </c>
      <c r="AG364" s="6">
        <f t="shared" si="49"/>
        <v>546.29999999999995</v>
      </c>
      <c r="AH364" s="6">
        <f t="shared" si="50"/>
        <v>519.29999999999995</v>
      </c>
      <c r="AI364" s="6">
        <f t="shared" si="51"/>
        <v>360.9</v>
      </c>
      <c r="AJ364" s="6">
        <f t="shared" si="52"/>
        <v>345.6</v>
      </c>
      <c r="AK364" s="6">
        <f t="shared" si="46"/>
        <v>540.5</v>
      </c>
    </row>
    <row r="365" spans="1:37">
      <c r="A365" s="6" t="s">
        <v>30</v>
      </c>
      <c r="B365" s="6">
        <v>2023</v>
      </c>
      <c r="C365" s="8" t="s">
        <v>35</v>
      </c>
      <c r="D365" s="21" t="str">
        <f t="shared" si="47"/>
        <v>2023 February</v>
      </c>
      <c r="E365" s="6">
        <v>174.2</v>
      </c>
      <c r="F365" s="6">
        <v>205.2</v>
      </c>
      <c r="G365" s="6">
        <v>173.9</v>
      </c>
      <c r="H365" s="6">
        <v>177</v>
      </c>
      <c r="I365" s="6">
        <v>183.4</v>
      </c>
      <c r="J365" s="6">
        <v>167.2</v>
      </c>
      <c r="K365" s="6">
        <v>140.9</v>
      </c>
      <c r="L365" s="6">
        <v>170.4</v>
      </c>
      <c r="M365" s="6">
        <v>119.1</v>
      </c>
      <c r="N365" s="6">
        <v>212.1</v>
      </c>
      <c r="O365" s="6">
        <v>177.6</v>
      </c>
      <c r="P365" s="6">
        <v>189.9</v>
      </c>
      <c r="Q365" s="6">
        <v>174.8</v>
      </c>
      <c r="R365" s="6">
        <v>198.3</v>
      </c>
      <c r="S365" s="6">
        <v>190</v>
      </c>
      <c r="T365" s="6">
        <v>187</v>
      </c>
      <c r="U365" s="6">
        <v>189.6</v>
      </c>
      <c r="V365" s="6">
        <v>173.5</v>
      </c>
      <c r="W365" s="6">
        <v>181.6</v>
      </c>
      <c r="X365" s="6">
        <v>178.6</v>
      </c>
      <c r="Y365" s="6">
        <v>186.6</v>
      </c>
      <c r="Z365" s="6">
        <v>169</v>
      </c>
      <c r="AA365" s="6">
        <v>172.8</v>
      </c>
      <c r="AB365" s="6">
        <v>178.5</v>
      </c>
      <c r="AC365" s="6">
        <v>180.7</v>
      </c>
      <c r="AD365" s="6">
        <v>177.9</v>
      </c>
      <c r="AE365" s="6">
        <v>178</v>
      </c>
      <c r="AF365" s="6">
        <f t="shared" si="48"/>
        <v>2265.6999999999998</v>
      </c>
      <c r="AG365" s="6">
        <f t="shared" si="49"/>
        <v>566.6</v>
      </c>
      <c r="AH365" s="6">
        <f t="shared" si="50"/>
        <v>530.6</v>
      </c>
      <c r="AI365" s="6">
        <f t="shared" si="51"/>
        <v>367.29999999999995</v>
      </c>
      <c r="AJ365" s="6">
        <f t="shared" si="52"/>
        <v>350.6</v>
      </c>
      <c r="AK365" s="6">
        <f t="shared" si="46"/>
        <v>549</v>
      </c>
    </row>
    <row r="366" spans="1:37">
      <c r="A366" s="6" t="s">
        <v>33</v>
      </c>
      <c r="B366" s="6">
        <v>2023</v>
      </c>
      <c r="C366" s="8" t="s">
        <v>35</v>
      </c>
      <c r="D366" s="21" t="str">
        <f t="shared" si="47"/>
        <v>2023 February</v>
      </c>
      <c r="E366" s="6">
        <v>174.7</v>
      </c>
      <c r="F366" s="6">
        <v>212.2</v>
      </c>
      <c r="G366" s="6">
        <v>177.2</v>
      </c>
      <c r="H366" s="6">
        <v>177.9</v>
      </c>
      <c r="I366" s="6">
        <v>172.2</v>
      </c>
      <c r="J366" s="6">
        <v>172.1</v>
      </c>
      <c r="K366" s="6">
        <v>175.8</v>
      </c>
      <c r="L366" s="6">
        <v>172.2</v>
      </c>
      <c r="M366" s="6">
        <v>121.9</v>
      </c>
      <c r="N366" s="6">
        <v>204.8</v>
      </c>
      <c r="O366" s="6">
        <v>164.9</v>
      </c>
      <c r="P366" s="6">
        <v>196.6</v>
      </c>
      <c r="Q366" s="6">
        <v>180.7</v>
      </c>
      <c r="R366" s="6">
        <v>202.7</v>
      </c>
      <c r="S366" s="6">
        <v>180.3</v>
      </c>
      <c r="T366" s="6">
        <v>167</v>
      </c>
      <c r="U366" s="6">
        <v>178.2</v>
      </c>
      <c r="V366" s="6">
        <v>173.5</v>
      </c>
      <c r="W366" s="6">
        <v>182.8</v>
      </c>
      <c r="X366" s="6">
        <v>169.2</v>
      </c>
      <c r="Y366" s="6">
        <v>180.8</v>
      </c>
      <c r="Z366" s="6">
        <v>159.80000000000001</v>
      </c>
      <c r="AA366" s="6">
        <v>168.4</v>
      </c>
      <c r="AB366" s="6">
        <v>172.5</v>
      </c>
      <c r="AC366" s="6">
        <v>181.4</v>
      </c>
      <c r="AD366" s="6">
        <v>170</v>
      </c>
      <c r="AE366" s="6">
        <v>176.3</v>
      </c>
      <c r="AF366" s="6">
        <f t="shared" si="48"/>
        <v>2303.1999999999998</v>
      </c>
      <c r="AG366" s="6">
        <f t="shared" si="49"/>
        <v>525.5</v>
      </c>
      <c r="AH366" s="6">
        <f t="shared" si="50"/>
        <v>515.20000000000005</v>
      </c>
      <c r="AI366" s="6">
        <f t="shared" si="51"/>
        <v>362.20000000000005</v>
      </c>
      <c r="AJ366" s="6">
        <f t="shared" si="52"/>
        <v>342.6</v>
      </c>
      <c r="AK366" s="6">
        <f t="shared" si="46"/>
        <v>541.1</v>
      </c>
    </row>
    <row r="367" spans="1:37">
      <c r="A367" s="6" t="s">
        <v>34</v>
      </c>
      <c r="B367" s="6">
        <v>2023</v>
      </c>
      <c r="C367" s="8" t="s">
        <v>35</v>
      </c>
      <c r="D367" s="21" t="str">
        <f t="shared" si="47"/>
        <v>2023 February</v>
      </c>
      <c r="E367" s="6">
        <v>174.4</v>
      </c>
      <c r="F367" s="6">
        <v>207.7</v>
      </c>
      <c r="G367" s="6">
        <v>175.2</v>
      </c>
      <c r="H367" s="6">
        <v>177.3</v>
      </c>
      <c r="I367" s="6">
        <v>179.3</v>
      </c>
      <c r="J367" s="6">
        <v>169.5</v>
      </c>
      <c r="K367" s="6">
        <v>152.69999999999999</v>
      </c>
      <c r="L367" s="6">
        <v>171</v>
      </c>
      <c r="M367" s="6">
        <v>120</v>
      </c>
      <c r="N367" s="6">
        <v>209.7</v>
      </c>
      <c r="O367" s="6">
        <v>172.3</v>
      </c>
      <c r="P367" s="6">
        <v>193</v>
      </c>
      <c r="Q367" s="6">
        <v>177</v>
      </c>
      <c r="R367" s="6">
        <v>199.5</v>
      </c>
      <c r="S367" s="6">
        <v>186.2</v>
      </c>
      <c r="T367" s="6">
        <v>178.7</v>
      </c>
      <c r="U367" s="6">
        <v>185.1</v>
      </c>
      <c r="V367" s="6">
        <v>173.5</v>
      </c>
      <c r="W367" s="6">
        <v>182.1</v>
      </c>
      <c r="X367" s="6">
        <v>174.2</v>
      </c>
      <c r="Y367" s="6">
        <v>184.4</v>
      </c>
      <c r="Z367" s="6">
        <v>164.2</v>
      </c>
      <c r="AA367" s="6">
        <v>170.3</v>
      </c>
      <c r="AB367" s="6">
        <v>175</v>
      </c>
      <c r="AC367" s="6">
        <v>181</v>
      </c>
      <c r="AD367" s="6">
        <v>174.1</v>
      </c>
      <c r="AE367" s="6">
        <v>177.2</v>
      </c>
      <c r="AF367" s="6">
        <f t="shared" si="48"/>
        <v>2279.1</v>
      </c>
      <c r="AG367" s="6">
        <f t="shared" si="49"/>
        <v>550</v>
      </c>
      <c r="AH367" s="6">
        <f t="shared" si="50"/>
        <v>522.70000000000005</v>
      </c>
      <c r="AI367" s="6">
        <f t="shared" si="51"/>
        <v>365.4</v>
      </c>
      <c r="AJ367" s="6">
        <f t="shared" si="52"/>
        <v>346.29999999999995</v>
      </c>
      <c r="AK367" s="6">
        <f t="shared" si="46"/>
        <v>543.9</v>
      </c>
    </row>
    <row r="368" spans="1:37">
      <c r="A368" s="6" t="s">
        <v>30</v>
      </c>
      <c r="B368" s="6">
        <v>2023</v>
      </c>
      <c r="C368" s="8" t="s">
        <v>36</v>
      </c>
      <c r="D368" s="21" t="str">
        <f t="shared" si="47"/>
        <v>2023 March</v>
      </c>
      <c r="E368" s="6">
        <v>174.3</v>
      </c>
      <c r="F368" s="6">
        <v>205.2</v>
      </c>
      <c r="G368" s="6">
        <v>173.9</v>
      </c>
      <c r="H368" s="6">
        <v>177</v>
      </c>
      <c r="I368" s="6">
        <v>183.3</v>
      </c>
      <c r="J368" s="6">
        <v>167.2</v>
      </c>
      <c r="K368" s="6">
        <v>140.9</v>
      </c>
      <c r="L368" s="6">
        <v>170.5</v>
      </c>
      <c r="M368" s="6">
        <v>119.1</v>
      </c>
      <c r="N368" s="6">
        <v>212.1</v>
      </c>
      <c r="O368" s="6">
        <v>177.6</v>
      </c>
      <c r="P368" s="6">
        <v>189.9</v>
      </c>
      <c r="Q368" s="6">
        <v>174.8</v>
      </c>
      <c r="R368" s="6">
        <v>198.4</v>
      </c>
      <c r="S368" s="6">
        <v>190</v>
      </c>
      <c r="T368" s="6">
        <v>187</v>
      </c>
      <c r="U368" s="6">
        <v>189.6</v>
      </c>
      <c r="V368" s="6">
        <v>173.5</v>
      </c>
      <c r="W368" s="6">
        <v>181.4</v>
      </c>
      <c r="X368" s="6">
        <v>178.6</v>
      </c>
      <c r="Y368" s="6">
        <v>186.6</v>
      </c>
      <c r="Z368" s="6">
        <v>169</v>
      </c>
      <c r="AA368" s="6">
        <v>172.8</v>
      </c>
      <c r="AB368" s="6">
        <v>178.5</v>
      </c>
      <c r="AC368" s="6">
        <v>180.7</v>
      </c>
      <c r="AD368" s="6">
        <v>177.9</v>
      </c>
      <c r="AE368" s="6">
        <v>178</v>
      </c>
      <c r="AF368" s="6">
        <f t="shared" si="48"/>
        <v>2265.8000000000002</v>
      </c>
      <c r="AG368" s="6">
        <f t="shared" si="49"/>
        <v>566.6</v>
      </c>
      <c r="AH368" s="6">
        <f t="shared" si="50"/>
        <v>530.6</v>
      </c>
      <c r="AI368" s="6">
        <f t="shared" si="51"/>
        <v>367.29999999999995</v>
      </c>
      <c r="AJ368" s="6">
        <f t="shared" si="52"/>
        <v>350.4</v>
      </c>
      <c r="AK368" s="6">
        <f t="shared" si="46"/>
        <v>549.1</v>
      </c>
    </row>
    <row r="369" spans="1:37">
      <c r="A369" s="6" t="s">
        <v>33</v>
      </c>
      <c r="B369" s="6">
        <v>2023</v>
      </c>
      <c r="C369" s="8" t="s">
        <v>36</v>
      </c>
      <c r="D369" s="21" t="str">
        <f t="shared" si="47"/>
        <v>2023 March</v>
      </c>
      <c r="E369" s="6">
        <v>174.7</v>
      </c>
      <c r="F369" s="6">
        <v>212.2</v>
      </c>
      <c r="G369" s="6">
        <v>177.2</v>
      </c>
      <c r="H369" s="6">
        <v>177.9</v>
      </c>
      <c r="I369" s="6">
        <v>172.2</v>
      </c>
      <c r="J369" s="6">
        <v>172.1</v>
      </c>
      <c r="K369" s="6">
        <v>175.9</v>
      </c>
      <c r="L369" s="6">
        <v>172.2</v>
      </c>
      <c r="M369" s="6">
        <v>121.9</v>
      </c>
      <c r="N369" s="6">
        <v>204.8</v>
      </c>
      <c r="O369" s="6">
        <v>164.9</v>
      </c>
      <c r="P369" s="6">
        <v>196.6</v>
      </c>
      <c r="Q369" s="6">
        <v>180.8</v>
      </c>
      <c r="R369" s="6">
        <v>202.7</v>
      </c>
      <c r="S369" s="6">
        <v>180.2</v>
      </c>
      <c r="T369" s="6">
        <v>167</v>
      </c>
      <c r="U369" s="6">
        <v>178.2</v>
      </c>
      <c r="V369" s="6">
        <v>173.5</v>
      </c>
      <c r="W369" s="6">
        <v>182.6</v>
      </c>
      <c r="X369" s="6">
        <v>169.2</v>
      </c>
      <c r="Y369" s="6">
        <v>180.8</v>
      </c>
      <c r="Z369" s="6">
        <v>159.80000000000001</v>
      </c>
      <c r="AA369" s="6">
        <v>168.4</v>
      </c>
      <c r="AB369" s="6">
        <v>172.5</v>
      </c>
      <c r="AC369" s="6">
        <v>181.5</v>
      </c>
      <c r="AD369" s="6">
        <v>170</v>
      </c>
      <c r="AE369" s="6">
        <v>176.3</v>
      </c>
      <c r="AF369" s="6">
        <f t="shared" si="48"/>
        <v>2303.4</v>
      </c>
      <c r="AG369" s="6">
        <f t="shared" si="49"/>
        <v>525.4</v>
      </c>
      <c r="AH369" s="6">
        <f t="shared" si="50"/>
        <v>515.20000000000005</v>
      </c>
      <c r="AI369" s="6">
        <f t="shared" si="51"/>
        <v>362.3</v>
      </c>
      <c r="AJ369" s="6">
        <f t="shared" si="52"/>
        <v>342.4</v>
      </c>
      <c r="AK369" s="6">
        <f t="shared" si="46"/>
        <v>541.1</v>
      </c>
    </row>
    <row r="370" spans="1:37">
      <c r="A370" s="6" t="s">
        <v>34</v>
      </c>
      <c r="B370" s="6">
        <v>2023</v>
      </c>
      <c r="C370" s="8" t="s">
        <v>36</v>
      </c>
      <c r="D370" s="21" t="str">
        <f t="shared" si="47"/>
        <v>2023 March</v>
      </c>
      <c r="E370" s="6">
        <v>174.4</v>
      </c>
      <c r="F370" s="6">
        <v>207.7</v>
      </c>
      <c r="G370" s="6">
        <v>175.2</v>
      </c>
      <c r="H370" s="6">
        <v>177.3</v>
      </c>
      <c r="I370" s="6">
        <v>179.2</v>
      </c>
      <c r="J370" s="6">
        <v>169.5</v>
      </c>
      <c r="K370" s="6">
        <v>152.80000000000001</v>
      </c>
      <c r="L370" s="6">
        <v>171.1</v>
      </c>
      <c r="M370" s="6">
        <v>120</v>
      </c>
      <c r="N370" s="6">
        <v>209.7</v>
      </c>
      <c r="O370" s="6">
        <v>172.3</v>
      </c>
      <c r="P370" s="6">
        <v>193</v>
      </c>
      <c r="Q370" s="6">
        <v>177</v>
      </c>
      <c r="R370" s="6">
        <v>199.5</v>
      </c>
      <c r="S370" s="6">
        <v>186.1</v>
      </c>
      <c r="T370" s="6">
        <v>178.7</v>
      </c>
      <c r="U370" s="6">
        <v>185.1</v>
      </c>
      <c r="V370" s="6">
        <v>173.5</v>
      </c>
      <c r="W370" s="6">
        <v>181.9</v>
      </c>
      <c r="X370" s="6">
        <v>174.2</v>
      </c>
      <c r="Y370" s="6">
        <v>184.4</v>
      </c>
      <c r="Z370" s="6">
        <v>164.2</v>
      </c>
      <c r="AA370" s="6">
        <v>170.3</v>
      </c>
      <c r="AB370" s="6">
        <v>175</v>
      </c>
      <c r="AC370" s="6">
        <v>181</v>
      </c>
      <c r="AD370" s="6">
        <v>174.1</v>
      </c>
      <c r="AE370" s="6">
        <v>177.2</v>
      </c>
      <c r="AF370" s="6">
        <f t="shared" si="48"/>
        <v>2279.1999999999998</v>
      </c>
      <c r="AG370" s="6">
        <f t="shared" si="49"/>
        <v>549.9</v>
      </c>
      <c r="AH370" s="6">
        <f t="shared" si="50"/>
        <v>522.70000000000005</v>
      </c>
      <c r="AI370" s="6">
        <f t="shared" si="51"/>
        <v>365.4</v>
      </c>
      <c r="AJ370" s="6">
        <f t="shared" si="52"/>
        <v>346.1</v>
      </c>
      <c r="AK370" s="6">
        <f t="shared" si="46"/>
        <v>543.9</v>
      </c>
    </row>
    <row r="371" spans="1:37">
      <c r="A371" s="6" t="s">
        <v>30</v>
      </c>
      <c r="B371" s="6">
        <v>2023</v>
      </c>
      <c r="C371" s="8" t="s">
        <v>37</v>
      </c>
      <c r="D371" s="21" t="str">
        <f t="shared" si="47"/>
        <v>2023 April</v>
      </c>
      <c r="E371" s="6">
        <v>173.3</v>
      </c>
      <c r="F371" s="6">
        <v>206.9</v>
      </c>
      <c r="G371" s="6">
        <v>167.9</v>
      </c>
      <c r="H371" s="6">
        <v>178.2</v>
      </c>
      <c r="I371" s="6">
        <v>178.5</v>
      </c>
      <c r="J371" s="6">
        <v>173.7</v>
      </c>
      <c r="K371" s="6">
        <v>142.80000000000001</v>
      </c>
      <c r="L371" s="6">
        <v>172.8</v>
      </c>
      <c r="M371" s="6">
        <v>120.4</v>
      </c>
      <c r="N371" s="6">
        <v>215.5</v>
      </c>
      <c r="O371" s="6">
        <v>178.2</v>
      </c>
      <c r="P371" s="6">
        <v>190.5</v>
      </c>
      <c r="Q371" s="6">
        <v>175.5</v>
      </c>
      <c r="R371" s="6">
        <v>199.5</v>
      </c>
      <c r="S371" s="6">
        <v>190.7</v>
      </c>
      <c r="T371" s="6">
        <v>187.3</v>
      </c>
      <c r="U371" s="6">
        <v>190.2</v>
      </c>
      <c r="V371" s="6">
        <v>175.2</v>
      </c>
      <c r="W371" s="6">
        <v>181.5</v>
      </c>
      <c r="X371" s="6">
        <v>179.1</v>
      </c>
      <c r="Y371" s="6">
        <v>187.2</v>
      </c>
      <c r="Z371" s="6">
        <v>169.4</v>
      </c>
      <c r="AA371" s="6">
        <v>173.2</v>
      </c>
      <c r="AB371" s="6">
        <v>179.4</v>
      </c>
      <c r="AC371" s="6">
        <v>183.8</v>
      </c>
      <c r="AD371" s="6">
        <v>178.9</v>
      </c>
      <c r="AE371" s="6">
        <v>178.8</v>
      </c>
      <c r="AF371" s="6">
        <f t="shared" si="48"/>
        <v>2274.1999999999998</v>
      </c>
      <c r="AG371" s="6">
        <f t="shared" si="49"/>
        <v>568.20000000000005</v>
      </c>
      <c r="AH371" s="6">
        <f t="shared" si="50"/>
        <v>533.69999999999993</v>
      </c>
      <c r="AI371" s="6">
        <f t="shared" si="51"/>
        <v>371</v>
      </c>
      <c r="AJ371" s="6">
        <f t="shared" si="52"/>
        <v>350.9</v>
      </c>
      <c r="AK371" s="6">
        <f t="shared" si="46"/>
        <v>551.6</v>
      </c>
    </row>
    <row r="372" spans="1:37">
      <c r="A372" s="6" t="s">
        <v>33</v>
      </c>
      <c r="B372" s="6">
        <v>2023</v>
      </c>
      <c r="C372" s="8" t="s">
        <v>37</v>
      </c>
      <c r="D372" s="21" t="str">
        <f t="shared" si="47"/>
        <v>2023 April</v>
      </c>
      <c r="E372" s="6">
        <v>174.8</v>
      </c>
      <c r="F372" s="6">
        <v>213.7</v>
      </c>
      <c r="G372" s="6">
        <v>172.4</v>
      </c>
      <c r="H372" s="6">
        <v>178.8</v>
      </c>
      <c r="I372" s="6">
        <v>168.7</v>
      </c>
      <c r="J372" s="6">
        <v>179.2</v>
      </c>
      <c r="K372" s="6">
        <v>179.9</v>
      </c>
      <c r="L372" s="6">
        <v>174.7</v>
      </c>
      <c r="M372" s="6">
        <v>123.1</v>
      </c>
      <c r="N372" s="6">
        <v>207.8</v>
      </c>
      <c r="O372" s="6">
        <v>165.5</v>
      </c>
      <c r="P372" s="6">
        <v>197</v>
      </c>
      <c r="Q372" s="6">
        <v>182.1</v>
      </c>
      <c r="R372" s="6">
        <v>203.5</v>
      </c>
      <c r="S372" s="6">
        <v>181</v>
      </c>
      <c r="T372" s="6">
        <v>167.7</v>
      </c>
      <c r="U372" s="6">
        <v>178.9</v>
      </c>
      <c r="V372" s="6">
        <v>175.2</v>
      </c>
      <c r="W372" s="6">
        <v>182.1</v>
      </c>
      <c r="X372" s="6">
        <v>169.6</v>
      </c>
      <c r="Y372" s="6">
        <v>181.5</v>
      </c>
      <c r="Z372" s="6">
        <v>160.1</v>
      </c>
      <c r="AA372" s="6">
        <v>168.8</v>
      </c>
      <c r="AB372" s="6">
        <v>174.2</v>
      </c>
      <c r="AC372" s="6">
        <v>184.4</v>
      </c>
      <c r="AD372" s="6">
        <v>170.9</v>
      </c>
      <c r="AE372" s="6">
        <v>177.4</v>
      </c>
      <c r="AF372" s="6">
        <f t="shared" si="48"/>
        <v>2317.7000000000003</v>
      </c>
      <c r="AG372" s="6">
        <f t="shared" si="49"/>
        <v>527.6</v>
      </c>
      <c r="AH372" s="6">
        <f t="shared" si="50"/>
        <v>519</v>
      </c>
      <c r="AI372" s="6">
        <f t="shared" si="51"/>
        <v>365.9</v>
      </c>
      <c r="AJ372" s="6">
        <f t="shared" si="52"/>
        <v>342.2</v>
      </c>
      <c r="AK372" s="6">
        <f t="shared" si="46"/>
        <v>543.20000000000005</v>
      </c>
    </row>
    <row r="373" spans="1:37">
      <c r="A373" s="6" t="s">
        <v>34</v>
      </c>
      <c r="B373" s="6">
        <v>2023</v>
      </c>
      <c r="C373" s="8" t="s">
        <v>37</v>
      </c>
      <c r="D373" s="21" t="str">
        <f t="shared" si="47"/>
        <v>2023 April</v>
      </c>
      <c r="E373" s="6">
        <v>173.8</v>
      </c>
      <c r="F373" s="6">
        <v>209.3</v>
      </c>
      <c r="G373" s="6">
        <v>169.6</v>
      </c>
      <c r="H373" s="6">
        <v>178.4</v>
      </c>
      <c r="I373" s="6">
        <v>174.9</v>
      </c>
      <c r="J373" s="6">
        <v>176.3</v>
      </c>
      <c r="K373" s="6">
        <v>155.4</v>
      </c>
      <c r="L373" s="6">
        <v>173.4</v>
      </c>
      <c r="M373" s="6">
        <v>121.3</v>
      </c>
      <c r="N373" s="6">
        <v>212.9</v>
      </c>
      <c r="O373" s="6">
        <v>172.9</v>
      </c>
      <c r="P373" s="6">
        <v>193.5</v>
      </c>
      <c r="Q373" s="6">
        <v>177.9</v>
      </c>
      <c r="R373" s="6">
        <v>200.6</v>
      </c>
      <c r="S373" s="6">
        <v>186.9</v>
      </c>
      <c r="T373" s="6">
        <v>179.2</v>
      </c>
      <c r="U373" s="6">
        <v>185.7</v>
      </c>
      <c r="V373" s="6">
        <v>175.2</v>
      </c>
      <c r="W373" s="6">
        <v>181.7</v>
      </c>
      <c r="X373" s="6">
        <v>174.6</v>
      </c>
      <c r="Y373" s="6">
        <v>185</v>
      </c>
      <c r="Z373" s="6">
        <v>164.5</v>
      </c>
      <c r="AA373" s="6">
        <v>170.7</v>
      </c>
      <c r="AB373" s="6">
        <v>176.4</v>
      </c>
      <c r="AC373" s="6">
        <v>184</v>
      </c>
      <c r="AD373" s="6">
        <v>175</v>
      </c>
      <c r="AE373" s="6">
        <v>178.1</v>
      </c>
      <c r="AF373" s="6">
        <f t="shared" si="48"/>
        <v>2289.6000000000004</v>
      </c>
      <c r="AG373" s="6">
        <f t="shared" si="49"/>
        <v>551.79999999999995</v>
      </c>
      <c r="AH373" s="6">
        <f t="shared" si="50"/>
        <v>526.19999999999993</v>
      </c>
      <c r="AI373" s="6">
        <f t="shared" si="51"/>
        <v>369</v>
      </c>
      <c r="AJ373" s="6">
        <f t="shared" si="52"/>
        <v>346.2</v>
      </c>
      <c r="AK373" s="6">
        <f t="shared" si="46"/>
        <v>546.29999999999995</v>
      </c>
    </row>
    <row r="374" spans="1:37">
      <c r="A374" s="6" t="s">
        <v>30</v>
      </c>
      <c r="B374" s="6">
        <v>2023</v>
      </c>
      <c r="C374" s="8" t="s">
        <v>38</v>
      </c>
      <c r="D374" s="21" t="str">
        <f t="shared" si="47"/>
        <v>2023 May</v>
      </c>
      <c r="E374" s="6">
        <v>173.2</v>
      </c>
      <c r="F374" s="6">
        <v>211.5</v>
      </c>
      <c r="G374" s="6">
        <v>171</v>
      </c>
      <c r="H374" s="6">
        <v>179.6</v>
      </c>
      <c r="I374" s="6">
        <v>173.3</v>
      </c>
      <c r="J374" s="6">
        <v>169</v>
      </c>
      <c r="K374" s="6">
        <v>148.69999999999999</v>
      </c>
      <c r="L374" s="6">
        <v>174.9</v>
      </c>
      <c r="M374" s="6">
        <v>121.9</v>
      </c>
      <c r="N374" s="6">
        <v>221</v>
      </c>
      <c r="O374" s="6">
        <v>178.7</v>
      </c>
      <c r="P374" s="6">
        <v>191.1</v>
      </c>
      <c r="Q374" s="6">
        <v>176.8</v>
      </c>
      <c r="R374" s="6">
        <v>199.9</v>
      </c>
      <c r="S374" s="6">
        <v>191.2</v>
      </c>
      <c r="T374" s="6">
        <v>187.9</v>
      </c>
      <c r="U374" s="6">
        <v>190.8</v>
      </c>
      <c r="V374" s="6">
        <v>175.6</v>
      </c>
      <c r="W374" s="6">
        <v>182.5</v>
      </c>
      <c r="X374" s="6">
        <v>179.8</v>
      </c>
      <c r="Y374" s="6">
        <v>187.8</v>
      </c>
      <c r="Z374" s="6">
        <v>169.7</v>
      </c>
      <c r="AA374" s="6">
        <v>173.8</v>
      </c>
      <c r="AB374" s="6">
        <v>180.3</v>
      </c>
      <c r="AC374" s="6">
        <v>184.9</v>
      </c>
      <c r="AD374" s="6">
        <v>179.5</v>
      </c>
      <c r="AE374" s="6">
        <v>179.8</v>
      </c>
      <c r="AF374" s="6">
        <f t="shared" si="48"/>
        <v>2290.7000000000007</v>
      </c>
      <c r="AG374" s="6">
        <f t="shared" si="49"/>
        <v>569.90000000000009</v>
      </c>
      <c r="AH374" s="6">
        <f t="shared" si="50"/>
        <v>535.70000000000005</v>
      </c>
      <c r="AI374" s="6">
        <f t="shared" si="51"/>
        <v>372.70000000000005</v>
      </c>
      <c r="AJ374" s="6">
        <f t="shared" si="52"/>
        <v>352.2</v>
      </c>
      <c r="AK374" s="6">
        <f t="shared" si="46"/>
        <v>553.20000000000005</v>
      </c>
    </row>
    <row r="375" spans="1:37">
      <c r="A375" s="6" t="s">
        <v>33</v>
      </c>
      <c r="B375" s="6">
        <v>2023</v>
      </c>
      <c r="C375" s="8" t="s">
        <v>38</v>
      </c>
      <c r="D375" s="21" t="str">
        <f t="shared" si="47"/>
        <v>2023 May</v>
      </c>
      <c r="E375" s="6">
        <v>174.7</v>
      </c>
      <c r="F375" s="6">
        <v>219.4</v>
      </c>
      <c r="G375" s="6">
        <v>176.7</v>
      </c>
      <c r="H375" s="6">
        <v>179.4</v>
      </c>
      <c r="I375" s="6">
        <v>164.4</v>
      </c>
      <c r="J375" s="6">
        <v>175.8</v>
      </c>
      <c r="K375" s="6">
        <v>185</v>
      </c>
      <c r="L375" s="6">
        <v>176.9</v>
      </c>
      <c r="M375" s="6">
        <v>124.2</v>
      </c>
      <c r="N375" s="6">
        <v>211.9</v>
      </c>
      <c r="O375" s="6">
        <v>165.9</v>
      </c>
      <c r="P375" s="6">
        <v>197.7</v>
      </c>
      <c r="Q375" s="6">
        <v>183.1</v>
      </c>
      <c r="R375" s="6">
        <v>204.2</v>
      </c>
      <c r="S375" s="6">
        <v>181.3</v>
      </c>
      <c r="T375" s="6">
        <v>168.1</v>
      </c>
      <c r="U375" s="6">
        <v>179.3</v>
      </c>
      <c r="V375" s="6">
        <v>175.6</v>
      </c>
      <c r="W375" s="6">
        <v>183.4</v>
      </c>
      <c r="X375" s="6">
        <v>170.1</v>
      </c>
      <c r="Y375" s="6">
        <v>182.2</v>
      </c>
      <c r="Z375" s="6">
        <v>160.4</v>
      </c>
      <c r="AA375" s="6">
        <v>169.2</v>
      </c>
      <c r="AB375" s="6">
        <v>174.8</v>
      </c>
      <c r="AC375" s="6">
        <v>185.6</v>
      </c>
      <c r="AD375" s="6">
        <v>171.6</v>
      </c>
      <c r="AE375" s="6">
        <v>178.2</v>
      </c>
      <c r="AF375" s="6">
        <f t="shared" si="48"/>
        <v>2335.1</v>
      </c>
      <c r="AG375" s="6">
        <f t="shared" si="49"/>
        <v>528.70000000000005</v>
      </c>
      <c r="AH375" s="6">
        <f t="shared" si="50"/>
        <v>520.5</v>
      </c>
      <c r="AI375" s="6">
        <f t="shared" si="51"/>
        <v>367.79999999999995</v>
      </c>
      <c r="AJ375" s="6">
        <f t="shared" si="52"/>
        <v>343.8</v>
      </c>
      <c r="AK375" s="6">
        <f t="shared" si="46"/>
        <v>545</v>
      </c>
    </row>
    <row r="376" spans="1:37">
      <c r="A376" s="6" t="s">
        <v>34</v>
      </c>
      <c r="B376" s="6">
        <v>2023</v>
      </c>
      <c r="C376" s="8" t="s">
        <v>38</v>
      </c>
      <c r="D376" s="21" t="str">
        <f t="shared" si="47"/>
        <v>2023 May</v>
      </c>
      <c r="E376" s="6">
        <v>173.7</v>
      </c>
      <c r="F376" s="6">
        <v>214.3</v>
      </c>
      <c r="G376" s="6">
        <v>173.2</v>
      </c>
      <c r="H376" s="6">
        <v>179.5</v>
      </c>
      <c r="I376" s="6">
        <v>170</v>
      </c>
      <c r="J376" s="6">
        <v>172.2</v>
      </c>
      <c r="K376" s="6">
        <v>161</v>
      </c>
      <c r="L376" s="6">
        <v>175.6</v>
      </c>
      <c r="M376" s="6">
        <v>122.7</v>
      </c>
      <c r="N376" s="6">
        <v>218</v>
      </c>
      <c r="O376" s="6">
        <v>173.4</v>
      </c>
      <c r="P376" s="6">
        <v>194.2</v>
      </c>
      <c r="Q376" s="6">
        <v>179.1</v>
      </c>
      <c r="R376" s="6">
        <v>201</v>
      </c>
      <c r="S376" s="6">
        <v>187.3</v>
      </c>
      <c r="T376" s="6">
        <v>179.7</v>
      </c>
      <c r="U376" s="6">
        <v>186.2</v>
      </c>
      <c r="V376" s="6">
        <v>175.6</v>
      </c>
      <c r="W376" s="6">
        <v>182.8</v>
      </c>
      <c r="X376" s="6">
        <v>175.2</v>
      </c>
      <c r="Y376" s="6">
        <v>185.7</v>
      </c>
      <c r="Z376" s="6">
        <v>164.8</v>
      </c>
      <c r="AA376" s="6">
        <v>171.2</v>
      </c>
      <c r="AB376" s="6">
        <v>177.1</v>
      </c>
      <c r="AC376" s="6">
        <v>185.2</v>
      </c>
      <c r="AD376" s="6">
        <v>175.7</v>
      </c>
      <c r="AE376" s="6">
        <v>179.1</v>
      </c>
      <c r="AF376" s="6">
        <f t="shared" si="48"/>
        <v>2306.9</v>
      </c>
      <c r="AG376" s="6">
        <f t="shared" si="49"/>
        <v>553.20000000000005</v>
      </c>
      <c r="AH376" s="6">
        <f t="shared" si="50"/>
        <v>527.9</v>
      </c>
      <c r="AI376" s="6">
        <f t="shared" si="51"/>
        <v>370.9</v>
      </c>
      <c r="AJ376" s="6">
        <f t="shared" si="52"/>
        <v>347.6</v>
      </c>
      <c r="AK376" s="6">
        <f t="shared" si="46"/>
        <v>547.9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D47"/>
  <sheetViews>
    <sheetView showGridLines="0" topLeftCell="A25" zoomScale="87" zoomScaleNormal="87" workbookViewId="0">
      <selection activeCell="B41" sqref="B41:G41"/>
    </sheetView>
  </sheetViews>
  <sheetFormatPr defaultColWidth="8.6328125" defaultRowHeight="14"/>
  <cols>
    <col min="1" max="1" width="11.6328125" style="4" customWidth="1"/>
    <col min="2" max="2" width="15.90625" style="4" customWidth="1"/>
    <col min="3" max="3" width="14.453125" style="4" customWidth="1"/>
    <col min="4" max="4" width="20.81640625" style="4" customWidth="1"/>
    <col min="5" max="5" width="17.81640625" style="4" customWidth="1"/>
    <col min="6" max="6" width="15.6328125" style="4" customWidth="1"/>
    <col min="7" max="7" width="15.7265625" style="4" customWidth="1"/>
    <col min="8" max="8" width="16.08984375" style="4" customWidth="1"/>
    <col min="9" max="9" width="16.1796875" style="4" customWidth="1"/>
    <col min="10" max="10" width="14.1796875" style="4" customWidth="1"/>
    <col min="11" max="11" width="12.7265625" style="4" customWidth="1"/>
    <col min="12" max="12" width="21.90625" style="4" customWidth="1"/>
    <col min="13" max="13" width="11.6328125" style="4" customWidth="1"/>
    <col min="14" max="14" width="19.26953125" style="4" customWidth="1"/>
    <col min="15" max="15" width="13.453125" style="4" customWidth="1"/>
    <col min="16" max="17" width="8.6328125" style="4"/>
    <col min="18" max="18" width="14.81640625" style="4" customWidth="1"/>
    <col min="19" max="19" width="14.6328125" style="4" customWidth="1"/>
    <col min="20" max="20" width="17.90625" style="4" customWidth="1"/>
    <col min="21" max="27" width="8.6328125" style="4"/>
    <col min="28" max="28" width="19.453125" style="4" customWidth="1"/>
    <col min="29" max="33" width="8.6328125" style="4"/>
    <col min="34" max="34" width="15.453125" style="4" customWidth="1"/>
    <col min="35" max="16384" width="8.6328125" style="4"/>
  </cols>
  <sheetData>
    <row r="1" spans="1:82" ht="16.5" customHeight="1">
      <c r="B1" s="290" t="s">
        <v>133</v>
      </c>
      <c r="C1" s="291"/>
      <c r="D1" s="291"/>
      <c r="E1" s="291"/>
      <c r="F1" s="291"/>
      <c r="G1" s="291"/>
      <c r="H1" s="291"/>
      <c r="I1" s="291"/>
      <c r="J1" s="291"/>
      <c r="K1" s="292"/>
    </row>
    <row r="2" spans="1:82" s="52" customFormat="1" ht="17.5">
      <c r="B2" s="53"/>
      <c r="C2" s="54"/>
      <c r="D2" s="55"/>
      <c r="E2" s="54"/>
      <c r="F2" s="54"/>
      <c r="G2" s="54"/>
      <c r="H2" s="54"/>
      <c r="I2" s="54"/>
      <c r="J2" s="54"/>
      <c r="K2" s="54"/>
    </row>
    <row r="3" spans="1:82" ht="15">
      <c r="B3" s="293" t="s">
        <v>167</v>
      </c>
      <c r="C3" s="294"/>
      <c r="D3" s="294"/>
      <c r="E3" s="294"/>
      <c r="F3" s="294"/>
      <c r="G3" s="294"/>
      <c r="H3" s="294"/>
      <c r="I3" s="294"/>
      <c r="J3" s="295"/>
    </row>
    <row r="4" spans="1:82" s="28" customFormat="1">
      <c r="A4" s="27"/>
      <c r="B4" s="188" t="s">
        <v>0</v>
      </c>
      <c r="C4" s="189" t="s">
        <v>1</v>
      </c>
      <c r="D4" s="190" t="s">
        <v>2</v>
      </c>
      <c r="E4" s="189" t="s">
        <v>74</v>
      </c>
      <c r="F4" s="189" t="s">
        <v>17</v>
      </c>
      <c r="G4" s="189" t="s">
        <v>75</v>
      </c>
      <c r="H4" s="189" t="s">
        <v>23</v>
      </c>
      <c r="I4" s="189" t="s">
        <v>76</v>
      </c>
      <c r="J4" s="191" t="s">
        <v>77</v>
      </c>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row>
    <row r="5" spans="1:82">
      <c r="B5" s="29" t="s">
        <v>30</v>
      </c>
      <c r="C5" s="23">
        <v>2023</v>
      </c>
      <c r="D5" s="30" t="s">
        <v>38</v>
      </c>
      <c r="E5" s="23">
        <f t="array" ref="E5">INDEX('CPI Data'!AF:AF,MATCH(1,('CPI Data'!$A:$A=$B5)*('CPI Data'!$B:$B=$C5)*('CPI Data'!$C:$C=$D5),0))</f>
        <v>2290.7000000000007</v>
      </c>
      <c r="F5" s="23">
        <f t="array" ref="F5">INDEX('CPI Data'!AG:AG,MATCH(1,('CPI Data'!$A:$A=$B5)*('CPI Data'!$B:$B=$C5)*('CPI Data'!$C:$C=$D5),0))</f>
        <v>569.90000000000009</v>
      </c>
      <c r="G5" s="23">
        <f t="array" ref="G5">INDEX('CPI Data'!AH:AH,MATCH(1,('CPI Data'!$A:$A=$B5)*('CPI Data'!$B:$B=$C5)*('CPI Data'!$C:$C=$D5),0))</f>
        <v>535.70000000000005</v>
      </c>
      <c r="H5" s="23">
        <f t="array" ref="H5">INDEX('CPI Data'!AI:AI,MATCH(1,('CPI Data'!$A:$A=$B5)*('CPI Data'!$B:$B=$C5)*('CPI Data'!$C:$C=$D5),0))</f>
        <v>372.70000000000005</v>
      </c>
      <c r="I5" s="23">
        <f t="array" ref="I5">INDEX('CPI Data'!AJ:AJ,MATCH(1,('CPI Data'!$A:$A=$B5)*('CPI Data'!$B:$B=$C5)*('CPI Data'!$C:$C=$D5),0))</f>
        <v>352.2</v>
      </c>
      <c r="J5" s="31">
        <f t="array" ref="J5">INDEX('CPI Data'!AK:AK,MATCH(1,('CPI Data'!$A:$A=$B5)*('CPI Data'!$B:$B=$C5)*('CPI Data'!$C:$C=$D5),0))</f>
        <v>553.20000000000005</v>
      </c>
    </row>
    <row r="6" spans="1:82">
      <c r="B6" s="29" t="s">
        <v>33</v>
      </c>
      <c r="C6" s="23">
        <v>2023</v>
      </c>
      <c r="D6" s="30" t="s">
        <v>38</v>
      </c>
      <c r="E6" s="23">
        <f t="array" ref="E6">INDEX('CPI Data'!AF:AF,MATCH(1,('CPI Data'!$A:$A=$B6)*('CPI Data'!$B:$B=$C6)*('CPI Data'!$C:$C=$D6),0))</f>
        <v>2335.1</v>
      </c>
      <c r="F6" s="23">
        <f t="array" ref="F6">INDEX('CPI Data'!AG:AG,MATCH(1,('CPI Data'!$A:$A=$B6)*('CPI Data'!$B:$B=$C6)*('CPI Data'!$C:$C=$D6),0))</f>
        <v>528.70000000000005</v>
      </c>
      <c r="G6" s="23">
        <f t="array" ref="G6">INDEX('CPI Data'!AH:AH,MATCH(1,('CPI Data'!$A:$A=$B6)*('CPI Data'!$B:$B=$C6)*('CPI Data'!$C:$C=$D6),0))</f>
        <v>520.5</v>
      </c>
      <c r="H6" s="23">
        <f t="array" ref="H6">INDEX('CPI Data'!AI:AI,MATCH(1,('CPI Data'!$A:$A=$B6)*('CPI Data'!$B:$B=$C6)*('CPI Data'!$C:$C=$D6),0))</f>
        <v>367.79999999999995</v>
      </c>
      <c r="I6" s="23">
        <f t="array" ref="I6">INDEX('CPI Data'!AJ:AJ,MATCH(1,('CPI Data'!$A:$A=$B6)*('CPI Data'!$B:$B=$C6)*('CPI Data'!$C:$C=$D6),0))</f>
        <v>343.8</v>
      </c>
      <c r="J6" s="31">
        <f t="array" ref="J6">INDEX('CPI Data'!AK:AK,MATCH(1,('CPI Data'!$A:$A=$B6)*('CPI Data'!$B:$B=$C6)*('CPI Data'!$C:$C=$D6),0))</f>
        <v>545</v>
      </c>
    </row>
    <row r="7" spans="1:82">
      <c r="B7" s="32" t="s">
        <v>34</v>
      </c>
      <c r="C7" s="26">
        <v>2023</v>
      </c>
      <c r="D7" s="33" t="s">
        <v>38</v>
      </c>
      <c r="E7" s="26">
        <f t="array" ref="E7">INDEX('CPI Data'!AF:AF,MATCH(1,('CPI Data'!$A:$A=$B7)*('CPI Data'!$B:$B=$C7)*('CPI Data'!$C:$C=$D7),0))</f>
        <v>2306.9</v>
      </c>
      <c r="F7" s="26">
        <f t="array" ref="F7">INDEX('CPI Data'!AG:AG,MATCH(1,('CPI Data'!$A:$A=$B7)*('CPI Data'!$B:$B=$C7)*('CPI Data'!$C:$C=$D7),0))</f>
        <v>553.20000000000005</v>
      </c>
      <c r="G7" s="26">
        <f t="array" ref="G7">INDEX('CPI Data'!AH:AH,MATCH(1,('CPI Data'!$A:$A=$B7)*('CPI Data'!$B:$B=$C7)*('CPI Data'!$C:$C=$D7),0))</f>
        <v>527.9</v>
      </c>
      <c r="H7" s="26">
        <f t="array" ref="H7">INDEX('CPI Data'!AI:AI,MATCH(1,('CPI Data'!$A:$A=$B7)*('CPI Data'!$B:$B=$C7)*('CPI Data'!$C:$C=$D7),0))</f>
        <v>370.9</v>
      </c>
      <c r="I7" s="26">
        <f t="array" ref="I7">INDEX('CPI Data'!AJ:AJ,MATCH(1,('CPI Data'!$A:$A=$B7)*('CPI Data'!$B:$B=$C7)*('CPI Data'!$C:$C=$D7),0))</f>
        <v>347.6</v>
      </c>
      <c r="J7" s="34">
        <f t="array" ref="J7">INDEX('CPI Data'!AK:AK,MATCH(1,('CPI Data'!$A:$A=$B7)*('CPI Data'!$B:$B=$C7)*('CPI Data'!$C:$C=$D7),0))</f>
        <v>547.9</v>
      </c>
    </row>
    <row r="8" spans="1:82">
      <c r="B8" s="57"/>
      <c r="C8" s="58" t="s">
        <v>131</v>
      </c>
      <c r="D8" s="59"/>
      <c r="E8" s="58">
        <f t="shared" ref="E8:J8" si="0">SUM(E5:E7)</f>
        <v>6932.7000000000007</v>
      </c>
      <c r="F8" s="58">
        <f t="shared" si="0"/>
        <v>1651.8000000000002</v>
      </c>
      <c r="G8" s="58">
        <f t="shared" si="0"/>
        <v>1584.1</v>
      </c>
      <c r="H8" s="58">
        <f t="shared" si="0"/>
        <v>1111.4000000000001</v>
      </c>
      <c r="I8" s="58">
        <f t="shared" si="0"/>
        <v>1043.5999999999999</v>
      </c>
      <c r="J8" s="58">
        <f t="shared" si="0"/>
        <v>1646.1</v>
      </c>
    </row>
    <row r="9" spans="1:82">
      <c r="B9" s="184"/>
      <c r="C9" s="185" t="s">
        <v>121</v>
      </c>
      <c r="D9" s="186"/>
      <c r="E9" s="187">
        <f t="shared" ref="E9:J9" si="1">E8/SUM($E$8:$J$8)</f>
        <v>0.49626692054947497</v>
      </c>
      <c r="F9" s="187">
        <f t="shared" si="1"/>
        <v>0.11824162294107964</v>
      </c>
      <c r="G9" s="187">
        <f t="shared" si="1"/>
        <v>0.11339542008776135</v>
      </c>
      <c r="H9" s="187">
        <f t="shared" si="1"/>
        <v>7.9557900312819896E-2</v>
      </c>
      <c r="I9" s="187">
        <f t="shared" si="1"/>
        <v>7.4704539109644433E-2</v>
      </c>
      <c r="J9" s="187">
        <f t="shared" si="1"/>
        <v>0.11783359699921973</v>
      </c>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row>
    <row r="10" spans="1:82">
      <c r="B10" s="35"/>
      <c r="C10" s="35"/>
      <c r="D10" s="36"/>
      <c r="E10" s="37"/>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row>
    <row r="11" spans="1:82">
      <c r="B11" s="46" t="s">
        <v>34</v>
      </c>
      <c r="C11" s="46">
        <v>2023</v>
      </c>
      <c r="D11" s="46" t="s">
        <v>38</v>
      </c>
      <c r="H11" s="35"/>
      <c r="I11" s="35"/>
      <c r="K11" s="35"/>
      <c r="R11" s="38"/>
      <c r="S11" s="39"/>
    </row>
    <row r="12" spans="1:82" ht="18" customHeight="1">
      <c r="B12" s="296" t="s">
        <v>118</v>
      </c>
      <c r="C12" s="297"/>
      <c r="D12" s="298"/>
    </row>
    <row r="13" spans="1:82" ht="19" customHeight="1">
      <c r="B13" s="60" t="s">
        <v>72</v>
      </c>
      <c r="C13" s="61" t="s">
        <v>94</v>
      </c>
      <c r="D13" s="62" t="s">
        <v>93</v>
      </c>
    </row>
    <row r="14" spans="1:82">
      <c r="B14" s="40" t="s">
        <v>74</v>
      </c>
      <c r="C14" s="41">
        <f t="array" ref="C14">INDEX('CPI Data'!AF:AF,MATCH(1,('CPI Data'!$A:$A=$B$11)*('CPI Data'!$B:$B=$C$11)*('CPI Data'!$C:$C=$D$11),0))</f>
        <v>2306.9</v>
      </c>
      <c r="D14" s="42">
        <f t="shared" ref="D14:D19" si="2">(C14/SUM($C$14:$C$19))</f>
        <v>0.49563853557923682</v>
      </c>
    </row>
    <row r="15" spans="1:82">
      <c r="B15" s="43" t="s">
        <v>17</v>
      </c>
      <c r="C15" s="44">
        <f t="array" ref="C15">INDEX('CPI Data'!AG:AG,MATCH(1,('CPI Data'!$A:$A=B11)*('CPI Data'!$B:$B=C11)*('CPI Data'!$C:$C=D11),0))</f>
        <v>553.20000000000005</v>
      </c>
      <c r="D15" s="45">
        <f t="shared" si="2"/>
        <v>0.11885527672739772</v>
      </c>
    </row>
    <row r="16" spans="1:82">
      <c r="B16" s="43" t="s">
        <v>75</v>
      </c>
      <c r="C16" s="44">
        <f t="array" ref="C16">INDEX('CPI Data'!AH:AH,MATCH(1,('CPI Data'!$A:$A=B11)*('CPI Data'!$B:$B=C11)*('CPI Data'!$C:$C=D11),0))</f>
        <v>527.9</v>
      </c>
      <c r="D16" s="45">
        <f t="shared" si="2"/>
        <v>0.11341955998624956</v>
      </c>
    </row>
    <row r="17" spans="2:5">
      <c r="B17" s="43" t="s">
        <v>23</v>
      </c>
      <c r="C17" s="44">
        <f t="array" ref="C17">INDEX('CPI Data'!AI:AI,MATCH(1,('CPI Data'!$A:$A=B11)*('CPI Data'!$B:$B=C11)*('CPI Data'!$C:$C=D11),0))</f>
        <v>370.9</v>
      </c>
      <c r="D17" s="45">
        <f t="shared" si="2"/>
        <v>7.9688037126160183E-2</v>
      </c>
    </row>
    <row r="18" spans="2:5">
      <c r="B18" s="43" t="s">
        <v>76</v>
      </c>
      <c r="C18" s="44">
        <f t="array" ref="C18">INDEX('CPI Data'!AJ:AJ,MATCH(1,('CPI Data'!$A:$A=B11)*('CPI Data'!$B:$B=C11)*('CPI Data'!$C:$C=D11),0))</f>
        <v>347.6</v>
      </c>
      <c r="D18" s="45">
        <f t="shared" si="2"/>
        <v>7.4682021313166036E-2</v>
      </c>
    </row>
    <row r="19" spans="2:5">
      <c r="B19" s="43" t="s">
        <v>85</v>
      </c>
      <c r="C19" s="44">
        <f t="array" ref="C19">INDEX('CPI Data'!AK:AK,MATCH(1,('CPI Data'!$A:$A=B11)*('CPI Data'!$B:$B=C11)*('CPI Data'!$C:$C=D11),0))</f>
        <v>547.9</v>
      </c>
      <c r="D19" s="45">
        <f t="shared" si="2"/>
        <v>0.1177165692677896</v>
      </c>
    </row>
    <row r="20" spans="2:5">
      <c r="B20" s="46" t="s">
        <v>119</v>
      </c>
      <c r="C20" s="46">
        <f>SUM(C14:C19)</f>
        <v>4654.4000000000005</v>
      </c>
      <c r="D20" s="47">
        <f>SUM(D14:D19)</f>
        <v>0.99999999999999989</v>
      </c>
    </row>
    <row r="23" spans="2:5" ht="15" customHeight="1">
      <c r="B23" s="296" t="s">
        <v>81</v>
      </c>
      <c r="C23" s="297"/>
      <c r="D23" s="297"/>
      <c r="E23" s="298"/>
    </row>
    <row r="24" spans="2:5" ht="27" customHeight="1">
      <c r="B24" s="60" t="s">
        <v>72</v>
      </c>
      <c r="C24" s="60" t="s">
        <v>82</v>
      </c>
      <c r="D24" s="60" t="s">
        <v>83</v>
      </c>
      <c r="E24" s="60" t="s">
        <v>84</v>
      </c>
    </row>
    <row r="25" spans="2:5">
      <c r="B25" s="43" t="s">
        <v>74</v>
      </c>
      <c r="C25" s="48">
        <v>0.4900521992127333</v>
      </c>
      <c r="D25" s="48">
        <v>0.50315671529229233</v>
      </c>
      <c r="E25" s="48">
        <v>0.49563853557923698</v>
      </c>
    </row>
    <row r="26" spans="2:5">
      <c r="B26" s="43" t="s">
        <v>17</v>
      </c>
      <c r="C26" s="48">
        <v>0.12191939072394319</v>
      </c>
      <c r="D26" s="48">
        <v>0.11392186860307267</v>
      </c>
      <c r="E26" s="48">
        <v>0.11885527672739772</v>
      </c>
    </row>
    <row r="27" spans="2:5">
      <c r="B27" s="43" t="s">
        <v>75</v>
      </c>
      <c r="C27" s="48">
        <v>0.11460294369330823</v>
      </c>
      <c r="D27" s="48">
        <v>0.11215496994117519</v>
      </c>
      <c r="E27" s="48">
        <v>0.11341955998624956</v>
      </c>
    </row>
    <row r="28" spans="2:5">
      <c r="B28" s="43" t="s">
        <v>23</v>
      </c>
      <c r="C28" s="48">
        <v>7.9732158137942835E-2</v>
      </c>
      <c r="D28" s="48">
        <v>7.9251869249499007E-2</v>
      </c>
      <c r="E28" s="48">
        <v>7.9688037126160183E-2</v>
      </c>
    </row>
    <row r="29" spans="2:5">
      <c r="B29" s="43" t="s">
        <v>76</v>
      </c>
      <c r="C29" s="48">
        <v>7.5346568543556383E-2</v>
      </c>
      <c r="D29" s="48">
        <v>7.4080458531750298E-2</v>
      </c>
      <c r="E29" s="48">
        <v>7.4682021313166036E-2</v>
      </c>
    </row>
    <row r="30" spans="2:5">
      <c r="B30" s="43" t="s">
        <v>85</v>
      </c>
      <c r="C30" s="48">
        <v>0.11834673968851617</v>
      </c>
      <c r="D30" s="48">
        <v>0.11743411838221034</v>
      </c>
      <c r="E30" s="48">
        <v>0.1177165692677896</v>
      </c>
    </row>
    <row r="31" spans="2:5">
      <c r="B31" s="46" t="s">
        <v>67</v>
      </c>
      <c r="C31" s="49">
        <v>1</v>
      </c>
      <c r="D31" s="49">
        <v>1</v>
      </c>
      <c r="E31" s="49">
        <v>1</v>
      </c>
    </row>
    <row r="34" spans="2:7" ht="15" customHeight="1">
      <c r="B34" s="303" t="s">
        <v>163</v>
      </c>
      <c r="C34" s="304"/>
      <c r="D34" s="304"/>
      <c r="E34" s="304"/>
      <c r="F34" s="304"/>
      <c r="G34" s="305"/>
    </row>
    <row r="35" spans="2:7">
      <c r="B35" s="163" t="s">
        <v>122</v>
      </c>
      <c r="C35" s="164"/>
      <c r="D35" s="164"/>
      <c r="E35" s="164"/>
      <c r="F35" s="157"/>
      <c r="G35" s="165"/>
    </row>
    <row r="36" spans="2:7">
      <c r="B36" s="163" t="s">
        <v>123</v>
      </c>
      <c r="C36" s="164"/>
      <c r="D36" s="164"/>
      <c r="E36" s="164"/>
      <c r="F36" s="157"/>
      <c r="G36" s="165"/>
    </row>
    <row r="37" spans="2:7">
      <c r="B37" s="163" t="s">
        <v>124</v>
      </c>
      <c r="C37" s="164"/>
      <c r="D37" s="164"/>
      <c r="E37" s="164"/>
      <c r="F37" s="157"/>
      <c r="G37" s="165"/>
    </row>
    <row r="38" spans="2:7">
      <c r="B38" s="163" t="s">
        <v>125</v>
      </c>
      <c r="C38" s="164"/>
      <c r="D38" s="164"/>
      <c r="E38" s="164"/>
      <c r="F38" s="157"/>
      <c r="G38" s="165"/>
    </row>
    <row r="39" spans="2:7">
      <c r="B39" s="160" t="s">
        <v>126</v>
      </c>
      <c r="C39" s="161"/>
      <c r="D39" s="161"/>
      <c r="E39" s="161"/>
      <c r="F39" s="157"/>
      <c r="G39" s="162"/>
    </row>
    <row r="40" spans="2:7">
      <c r="B40" s="51"/>
    </row>
    <row r="41" spans="2:7" ht="15">
      <c r="B41" s="303" t="s">
        <v>164</v>
      </c>
      <c r="C41" s="304"/>
      <c r="D41" s="304"/>
      <c r="E41" s="304"/>
      <c r="F41" s="304"/>
      <c r="G41" s="305"/>
    </row>
    <row r="42" spans="2:7">
      <c r="B42" s="166" t="s">
        <v>127</v>
      </c>
      <c r="C42" s="155"/>
      <c r="D42" s="155"/>
      <c r="E42" s="155"/>
      <c r="G42" s="156"/>
    </row>
    <row r="43" spans="2:7">
      <c r="B43" s="167" t="s">
        <v>128</v>
      </c>
      <c r="C43" s="157"/>
      <c r="D43" s="157"/>
      <c r="E43" s="157"/>
      <c r="F43" s="157"/>
      <c r="G43" s="158"/>
    </row>
    <row r="44" spans="2:7">
      <c r="B44" s="167" t="s">
        <v>129</v>
      </c>
      <c r="C44" s="157"/>
      <c r="D44" s="157"/>
      <c r="E44" s="157"/>
      <c r="F44" s="157"/>
      <c r="G44" s="158"/>
    </row>
    <row r="45" spans="2:7">
      <c r="B45" s="166" t="s">
        <v>130</v>
      </c>
      <c r="C45" s="155"/>
      <c r="D45" s="155"/>
      <c r="E45" s="155"/>
      <c r="F45" s="157"/>
      <c r="G45" s="156"/>
    </row>
    <row r="47" spans="2:7">
      <c r="B47" s="54"/>
    </row>
  </sheetData>
  <mergeCells count="6">
    <mergeCell ref="B1:K1"/>
    <mergeCell ref="B3:J3"/>
    <mergeCell ref="B23:E23"/>
    <mergeCell ref="B34:G34"/>
    <mergeCell ref="B41:G41"/>
    <mergeCell ref="B12:D12"/>
  </mergeCells>
  <phoneticPr fontId="101" type="noConversion"/>
  <pageMargins left="0.7" right="0.7" top="0.75" bottom="0.75" header="0.3" footer="0.3"/>
  <pageSetup orientation="portrait" horizontalDpi="4294967292" verticalDpi="0" r:id="rId1"/>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00000}">
          <x14:formula1>
            <xm:f>'Data Validation'!$B$3:$B$5</xm:f>
          </x14:formula1>
          <xm:sqref>B11</xm:sqref>
        </x14:dataValidation>
        <x14:dataValidation type="list" allowBlank="1" showInputMessage="1" showErrorMessage="1" xr:uid="{00000000-0002-0000-0300-000001000000}">
          <x14:formula1>
            <xm:f>'Data Validation'!$D$3:$D$14</xm:f>
          </x14:formula1>
          <xm:sqref>D11</xm:sqref>
        </x14:dataValidation>
        <x14:dataValidation type="list" allowBlank="1" showInputMessage="1" showErrorMessage="1" xr:uid="{00000000-0002-0000-0300-000002000000}">
          <x14:formula1>
            <xm:f>'Data Validation'!$C$3:$C$13</xm:f>
          </x14:formula1>
          <xm:sqref>C11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7"/>
  <sheetViews>
    <sheetView showGridLines="0" zoomScale="94" zoomScaleNormal="94" workbookViewId="0">
      <selection activeCell="K12" sqref="K12"/>
    </sheetView>
  </sheetViews>
  <sheetFormatPr defaultColWidth="8.6328125" defaultRowHeight="14"/>
  <cols>
    <col min="1" max="1" width="17.7265625" style="66" customWidth="1"/>
    <col min="2" max="2" width="14.36328125" style="66" customWidth="1"/>
    <col min="3" max="3" width="16.81640625" style="66" customWidth="1"/>
    <col min="4" max="4" width="13.54296875" style="66" customWidth="1"/>
    <col min="5" max="5" width="15" style="66" customWidth="1"/>
    <col min="6" max="6" width="13.26953125" style="66" customWidth="1"/>
    <col min="7" max="7" width="13.54296875" style="66" customWidth="1"/>
    <col min="8" max="8" width="14.26953125" style="66" customWidth="1"/>
    <col min="9" max="9" width="15.26953125" style="66" customWidth="1"/>
    <col min="10" max="10" width="17.453125" style="66" customWidth="1"/>
    <col min="11" max="11" width="24.6328125" style="66" customWidth="1"/>
    <col min="12" max="12" width="21.453125" style="66" customWidth="1"/>
    <col min="13" max="13" width="35" style="66" customWidth="1"/>
    <col min="14" max="16384" width="8.6328125" style="66"/>
  </cols>
  <sheetData>
    <row r="1" spans="1:11" ht="15.5" customHeight="1">
      <c r="A1" s="312" t="s">
        <v>134</v>
      </c>
      <c r="B1" s="312"/>
      <c r="C1" s="312"/>
      <c r="D1" s="312"/>
      <c r="E1" s="312"/>
      <c r="F1" s="312"/>
      <c r="G1" s="312"/>
      <c r="H1" s="312"/>
      <c r="I1" s="312"/>
      <c r="J1" s="312"/>
      <c r="K1" s="313"/>
    </row>
    <row r="2" spans="1:11" s="71" customFormat="1" ht="15.5" customHeight="1">
      <c r="A2" s="314"/>
      <c r="B2" s="314"/>
      <c r="C2" s="314"/>
      <c r="D2" s="314"/>
      <c r="E2" s="314"/>
      <c r="F2" s="314"/>
      <c r="G2" s="314"/>
      <c r="H2" s="314"/>
      <c r="I2" s="314"/>
      <c r="J2" s="314"/>
      <c r="K2" s="314"/>
    </row>
    <row r="4" spans="1:11" ht="14" customHeight="1">
      <c r="B4" s="306" t="s">
        <v>132</v>
      </c>
      <c r="C4" s="307"/>
      <c r="D4" s="307"/>
      <c r="E4" s="307"/>
      <c r="F4" s="308"/>
    </row>
    <row r="5" spans="1:11">
      <c r="B5" s="67" t="s">
        <v>0</v>
      </c>
      <c r="C5" s="24" t="s">
        <v>1</v>
      </c>
      <c r="D5" s="24" t="s">
        <v>31</v>
      </c>
      <c r="E5" s="25" t="s">
        <v>46</v>
      </c>
      <c r="F5" s="68" t="s">
        <v>96</v>
      </c>
    </row>
    <row r="6" spans="1:11">
      <c r="B6" s="63" t="s">
        <v>34</v>
      </c>
      <c r="C6" s="194">
        <v>2017</v>
      </c>
      <c r="D6" s="199">
        <f>AVERAGEIFS('CPI Data'!$AE:$AE,'CPI Data'!$B:$B,'2. Inflation &amp; Deflation Rate'!$C6,'CPI Data'!$C:$C,'2. Inflation &amp; Deflation Rate'!$D$5,'CPI Data'!$A:$A,'2. Inflation &amp; Deflation Rate'!$B$6)</f>
        <v>130.30000000000001</v>
      </c>
      <c r="E6" s="199">
        <f>AVERAGEIFS('CPI Data'!$AE:$AE,'CPI Data'!$B:$B,'2. Inflation &amp; Deflation Rate'!$C6,'CPI Data'!$C:$C,'2. Inflation &amp; Deflation Rate'!$E$5,'CPI Data'!$A:$A,'2. Inflation &amp; Deflation Rate'!$B$6)</f>
        <v>137.19999999999999</v>
      </c>
      <c r="F6" s="197">
        <f t="shared" ref="F6:F11" si="0">(E6-D6)/D6</f>
        <v>5.295471987720627E-2</v>
      </c>
    </row>
    <row r="7" spans="1:11">
      <c r="B7" s="69"/>
      <c r="C7" s="194">
        <v>2018</v>
      </c>
      <c r="D7" s="199">
        <f>AVERAGEIFS('CPI Data'!$AE:$AE,'CPI Data'!$B:$B,'2. Inflation &amp; Deflation Rate'!$C7,'CPI Data'!$C:$C,'2. Inflation &amp; Deflation Rate'!$D$5,'CPI Data'!$A:$A,'2. Inflation &amp; Deflation Rate'!$B$6)</f>
        <v>136.9</v>
      </c>
      <c r="E7" s="199">
        <f>AVERAGEIFS('CPI Data'!$AE:$AE,'CPI Data'!$B:$B,'2. Inflation &amp; Deflation Rate'!$C7,'CPI Data'!$C:$C,'2. Inflation &amp; Deflation Rate'!$E$5,'CPI Data'!$A:$A,'2. Inflation &amp; Deflation Rate'!$B$6)</f>
        <v>140.1</v>
      </c>
      <c r="F7" s="197">
        <f t="shared" si="0"/>
        <v>2.3374726077428697E-2</v>
      </c>
    </row>
    <row r="8" spans="1:11">
      <c r="B8" s="69"/>
      <c r="C8" s="195">
        <v>2019</v>
      </c>
      <c r="D8" s="199">
        <f>AVERAGEIFS('CPI Data'!$AE:$AE,'CPI Data'!$B:$B,'2. Inflation &amp; Deflation Rate'!$C8,'CPI Data'!$C:$C,'2. Inflation &amp; Deflation Rate'!$D$5,'CPI Data'!$A:$A,'2. Inflation &amp; Deflation Rate'!$B$6)</f>
        <v>139.6</v>
      </c>
      <c r="E8" s="199">
        <f>AVERAGEIFS('CPI Data'!$AE:$AE,'CPI Data'!$B:$B,'2. Inflation &amp; Deflation Rate'!$C8,'CPI Data'!$C:$C,'2. Inflation &amp; Deflation Rate'!$E$5,'CPI Data'!$A:$A,'2. Inflation &amp; Deflation Rate'!$B$6)</f>
        <v>150.4</v>
      </c>
      <c r="F8" s="197">
        <f t="shared" si="0"/>
        <v>7.7363896848137617E-2</v>
      </c>
    </row>
    <row r="9" spans="1:11">
      <c r="B9" s="69"/>
      <c r="C9" s="194">
        <v>2020</v>
      </c>
      <c r="D9" s="199">
        <f>AVERAGEIFS('CPI Data'!$AE:$AE,'CPI Data'!$B:$B,'2. Inflation &amp; Deflation Rate'!$C9,'CPI Data'!$C:$C,'2. Inflation &amp; Deflation Rate'!$D$5,'CPI Data'!$A:$A,'2. Inflation &amp; Deflation Rate'!$B$6)</f>
        <v>150.19999999999999</v>
      </c>
      <c r="E9" s="199">
        <f>AVERAGEIFS('CPI Data'!$AE:$AE,'CPI Data'!$B:$B,'2. Inflation &amp; Deflation Rate'!$C9,'CPI Data'!$C:$C,'2. Inflation &amp; Deflation Rate'!$E$5,'CPI Data'!$A:$A,'2. Inflation &amp; Deflation Rate'!$B$6)</f>
        <v>158.9</v>
      </c>
      <c r="F9" s="197">
        <f t="shared" si="0"/>
        <v>5.7922769640479481E-2</v>
      </c>
    </row>
    <row r="10" spans="1:11">
      <c r="B10" s="69"/>
      <c r="C10" s="195">
        <v>2021</v>
      </c>
      <c r="D10" s="199">
        <f>AVERAGEIFS('CPI Data'!$AE:$AE,'CPI Data'!$B:$B,'2. Inflation &amp; Deflation Rate'!$C10,'CPI Data'!$C:$C,'2. Inflation &amp; Deflation Rate'!$D$5,'CPI Data'!$A:$A,'2. Inflation &amp; Deflation Rate'!$B$6)</f>
        <v>157.30000000000001</v>
      </c>
      <c r="E10" s="199">
        <f>AVERAGEIFS('CPI Data'!$AE:$AE,'CPI Data'!$B:$B,'2. Inflation &amp; Deflation Rate'!$C10,'CPI Data'!$C:$C,'2. Inflation &amp; Deflation Rate'!$E$5,'CPI Data'!$A:$A,'2. Inflation &amp; Deflation Rate'!$B$6)</f>
        <v>166.2</v>
      </c>
      <c r="F10" s="197">
        <f t="shared" si="0"/>
        <v>5.657978385251098E-2</v>
      </c>
    </row>
    <row r="11" spans="1:11">
      <c r="B11" s="70"/>
      <c r="C11" s="196">
        <v>2022</v>
      </c>
      <c r="D11" s="200">
        <f>AVERAGEIFS('CPI Data'!$AE:$AE,'CPI Data'!$B:$B,'2. Inflation &amp; Deflation Rate'!$C11,'CPI Data'!$C:$C,'2. Inflation &amp; Deflation Rate'!$D$5,'CPI Data'!$A:$A,'2. Inflation &amp; Deflation Rate'!$B$6)</f>
        <v>165.7</v>
      </c>
      <c r="E11" s="200">
        <f>AVERAGEIFS('CPI Data'!$AE:$AE,'CPI Data'!$B:$B,'2. Inflation &amp; Deflation Rate'!$C11,'CPI Data'!$C:$C,'2. Inflation &amp; Deflation Rate'!$E$5,'CPI Data'!$A:$A,'2. Inflation &amp; Deflation Rate'!$B$6)</f>
        <v>175.7</v>
      </c>
      <c r="F11" s="198">
        <f t="shared" si="0"/>
        <v>6.0350030175015092E-2</v>
      </c>
    </row>
    <row r="12" spans="1:11">
      <c r="B12" s="71"/>
    </row>
    <row r="13" spans="1:11">
      <c r="B13" s="71"/>
    </row>
    <row r="14" spans="1:11">
      <c r="B14" s="71"/>
    </row>
    <row r="15" spans="1:11" ht="14" customHeight="1">
      <c r="B15" s="71"/>
    </row>
    <row r="16" spans="1:11">
      <c r="B16" s="309" t="s">
        <v>135</v>
      </c>
      <c r="C16" s="310"/>
      <c r="D16" s="310"/>
      <c r="E16" s="310"/>
      <c r="F16" s="310"/>
      <c r="G16" s="310"/>
      <c r="H16" s="310"/>
      <c r="I16" s="311"/>
    </row>
    <row r="17" spans="2:9">
      <c r="B17" s="65" t="s">
        <v>1</v>
      </c>
      <c r="C17" s="65" t="s">
        <v>2</v>
      </c>
      <c r="D17" s="65" t="s">
        <v>74</v>
      </c>
      <c r="E17" s="65" t="s">
        <v>17</v>
      </c>
      <c r="F17" s="65" t="s">
        <v>75</v>
      </c>
      <c r="G17" s="65" t="s">
        <v>23</v>
      </c>
      <c r="H17" s="65" t="s">
        <v>76</v>
      </c>
      <c r="I17" s="65" t="s">
        <v>77</v>
      </c>
    </row>
    <row r="18" spans="2:9">
      <c r="B18" s="64">
        <v>2019</v>
      </c>
      <c r="C18" s="72" t="s">
        <v>31</v>
      </c>
      <c r="D18" s="73">
        <f>AVERAGEIFS('CPI Data'!AF:AF,'CPI Data'!$A:$A,'2. Inflation &amp; Deflation Rate'!$B$6,'CPI Data'!$B:$B,'2. Inflation &amp; Deflation Rate'!$B18,'CPI Data'!$C:$C,'2. Inflation &amp; Deflation Rate'!$C18)</f>
        <v>1753.3999999999999</v>
      </c>
      <c r="E18" s="73">
        <f>AVERAGEIFS('CPI Data'!AG:AG,'CPI Data'!$A:$A,'2. Inflation &amp; Deflation Rate'!$B$6,'CPI Data'!$B:$B,'2. Inflation &amp; Deflation Rate'!$B18,'CPI Data'!$C:$C,'2. Inflation &amp; Deflation Rate'!$C18)</f>
        <v>433</v>
      </c>
      <c r="F18" s="73">
        <f>AVERAGEIFS('CPI Data'!AH:AH,'CPI Data'!$A:$A,'2. Inflation &amp; Deflation Rate'!$B$6,'CPI Data'!$B:$B,'2. Inflation &amp; Deflation Rate'!$B18,'CPI Data'!$C:$C,'2. Inflation &amp; Deflation Rate'!$C18)</f>
        <v>441.49999999999994</v>
      </c>
      <c r="G18" s="73">
        <f>AVERAGEIFS('CPI Data'!AI:AI,'CPI Data'!$A:$A,'2. Inflation &amp; Deflation Rate'!$B$6,'CPI Data'!$B:$B,'2. Inflation &amp; Deflation Rate'!$B18,'CPI Data'!$C:$C,'2. Inflation &amp; Deflation Rate'!$C18)</f>
        <v>277.89999999999998</v>
      </c>
      <c r="H18" s="73">
        <f>AVERAGEIFS('CPI Data'!AJ:AJ,'CPI Data'!$A:$A,'2. Inflation &amp; Deflation Rate'!$B$6,'CPI Data'!$B:$B,'2. Inflation &amp; Deflation Rate'!$B18,'CPI Data'!$C:$C,'2. Inflation &amp; Deflation Rate'!$C18)</f>
        <v>262.8</v>
      </c>
      <c r="I18" s="73">
        <f>AVERAGEIFS('CPI Data'!AK:AK,'CPI Data'!$A:$A,'2. Inflation &amp; Deflation Rate'!$B$6,'CPI Data'!$B:$B,'2. Inflation &amp; Deflation Rate'!$B18,'CPI Data'!$C:$C,'2. Inflation &amp; Deflation Rate'!$C18)</f>
        <v>436.79999999999995</v>
      </c>
    </row>
    <row r="19" spans="2:9">
      <c r="B19" s="64">
        <v>2019</v>
      </c>
      <c r="C19" s="64" t="s">
        <v>46</v>
      </c>
      <c r="D19" s="73">
        <f>AVERAGEIFS('CPI Data'!AF:AF,'CPI Data'!$A:$A,'2. Inflation &amp; Deflation Rate'!$B$6,'CPI Data'!$B:$B,'2. Inflation &amp; Deflation Rate'!$B19,'CPI Data'!$C:$C,'2. Inflation &amp; Deflation Rate'!$C19)</f>
        <v>1946.1000000000001</v>
      </c>
      <c r="E19" s="73">
        <f>AVERAGEIFS('CPI Data'!AG:AG,'CPI Data'!$A:$A,'2. Inflation &amp; Deflation Rate'!$B$6,'CPI Data'!$B:$B,'2. Inflation &amp; Deflation Rate'!$B19,'CPI Data'!$C:$C,'2. Inflation &amp; Deflation Rate'!$C19)</f>
        <v>440.6</v>
      </c>
      <c r="F19" s="73">
        <f>AVERAGEIFS('CPI Data'!AH:AH,'CPI Data'!$A:$A,'2. Inflation &amp; Deflation Rate'!$B$6,'CPI Data'!$B:$B,'2. Inflation &amp; Deflation Rate'!$B19,'CPI Data'!$C:$C,'2. Inflation &amp; Deflation Rate'!$C19)</f>
        <v>454.3</v>
      </c>
      <c r="G19" s="73">
        <f>AVERAGEIFS('CPI Data'!AI:AI,'CPI Data'!$A:$A,'2. Inflation &amp; Deflation Rate'!$B$6,'CPI Data'!$B:$B,'2. Inflation &amp; Deflation Rate'!$B19,'CPI Data'!$C:$C,'2. Inflation &amp; Deflation Rate'!$C19)</f>
        <v>290.8</v>
      </c>
      <c r="H19" s="73">
        <f>AVERAGEIFS('CPI Data'!AJ:AJ,'CPI Data'!$A:$A,'2. Inflation &amp; Deflation Rate'!$B$6,'CPI Data'!$B:$B,'2. Inflation &amp; Deflation Rate'!$B19,'CPI Data'!$C:$C,'2. Inflation &amp; Deflation Rate'!$C19)</f>
        <v>273.5</v>
      </c>
      <c r="I19" s="73">
        <f>AVERAGEIFS('CPI Data'!AK:AK,'CPI Data'!$A:$A,'2. Inflation &amp; Deflation Rate'!$B$6,'CPI Data'!$B:$B,'2. Inflation &amp; Deflation Rate'!$B19,'CPI Data'!$C:$C,'2. Inflation &amp; Deflation Rate'!$C19)</f>
        <v>453.3</v>
      </c>
    </row>
    <row r="20" spans="2:9">
      <c r="B20" s="74"/>
      <c r="C20" s="192" t="s">
        <v>120</v>
      </c>
      <c r="D20" s="193">
        <f t="shared" ref="D20:I20" si="1">(D19-D18)/D18</f>
        <v>0.10990076422949714</v>
      </c>
      <c r="E20" s="193">
        <f t="shared" si="1"/>
        <v>1.7551963048498896E-2</v>
      </c>
      <c r="F20" s="193">
        <f t="shared" si="1"/>
        <v>2.8992072480181357E-2</v>
      </c>
      <c r="G20" s="193">
        <f t="shared" si="1"/>
        <v>4.641957538682992E-2</v>
      </c>
      <c r="H20" s="193">
        <f t="shared" si="1"/>
        <v>4.0715372907153685E-2</v>
      </c>
      <c r="I20" s="193">
        <f t="shared" si="1"/>
        <v>3.7774725274725411E-2</v>
      </c>
    </row>
    <row r="21" spans="2:9">
      <c r="B21" s="74"/>
      <c r="C21" s="76"/>
      <c r="D21" s="77"/>
      <c r="E21" s="77"/>
      <c r="F21" s="77"/>
      <c r="G21" s="77"/>
      <c r="H21" s="77"/>
      <c r="I21" s="77"/>
    </row>
    <row r="22" spans="2:9">
      <c r="B22" s="74"/>
      <c r="C22" s="76"/>
      <c r="D22" s="77"/>
      <c r="E22" s="77"/>
      <c r="F22" s="77"/>
      <c r="G22" s="77"/>
      <c r="H22" s="77"/>
      <c r="I22" s="77"/>
    </row>
    <row r="23" spans="2:9">
      <c r="B23" s="74"/>
      <c r="C23" s="76"/>
      <c r="D23" s="77"/>
      <c r="E23" s="77"/>
      <c r="F23" s="77"/>
      <c r="G23" s="77"/>
      <c r="H23" s="77"/>
      <c r="I23" s="77"/>
    </row>
    <row r="24" spans="2:9">
      <c r="D24" s="5"/>
    </row>
    <row r="35" spans="2:9">
      <c r="B35" s="5"/>
    </row>
    <row r="36" spans="2:9" ht="15.5" customHeight="1">
      <c r="B36" s="299" t="s">
        <v>136</v>
      </c>
      <c r="C36" s="300"/>
      <c r="D36" s="300"/>
      <c r="E36" s="301"/>
      <c r="F36" s="78"/>
      <c r="H36" s="78"/>
    </row>
    <row r="37" spans="2:9">
      <c r="B37" s="257"/>
      <c r="D37" s="5"/>
      <c r="E37" s="256"/>
      <c r="H37" s="78"/>
    </row>
    <row r="38" spans="2:9">
      <c r="B38" s="258" t="s">
        <v>199</v>
      </c>
      <c r="C38" s="85"/>
      <c r="D38" s="80"/>
      <c r="E38" s="259"/>
      <c r="I38" s="85"/>
    </row>
    <row r="39" spans="2:9" ht="19.5" customHeight="1">
      <c r="B39" s="173" t="s">
        <v>200</v>
      </c>
      <c r="C39" s="260"/>
      <c r="D39" s="261"/>
      <c r="E39" s="262"/>
      <c r="I39" s="84"/>
    </row>
    <row r="40" spans="2:9" ht="85.5" customHeight="1">
      <c r="B40" s="88"/>
      <c r="C40" s="88"/>
      <c r="D40" s="80"/>
      <c r="E40" s="80"/>
      <c r="I40" s="84"/>
    </row>
    <row r="41" spans="2:9" ht="98" customHeight="1">
      <c r="B41" s="88"/>
      <c r="C41" s="88"/>
      <c r="D41" s="80"/>
      <c r="E41" s="80"/>
      <c r="I41" s="84"/>
    </row>
    <row r="42" spans="2:9" ht="15.5">
      <c r="B42" s="86"/>
      <c r="C42" s="87"/>
      <c r="D42" s="71"/>
    </row>
    <row r="43" spans="2:9">
      <c r="B43" s="79"/>
    </row>
    <row r="44" spans="2:9">
      <c r="B44" s="5"/>
    </row>
    <row r="45" spans="2:9">
      <c r="B45" s="5"/>
    </row>
    <row r="47" spans="2:9">
      <c r="B47" s="83"/>
    </row>
  </sheetData>
  <mergeCells count="4">
    <mergeCell ref="B4:F4"/>
    <mergeCell ref="B16:I16"/>
    <mergeCell ref="A1:K1"/>
    <mergeCell ref="B36:E36"/>
  </mergeCells>
  <phoneticPr fontId="101" type="noConversion"/>
  <conditionalFormatting sqref="F5:F11">
    <cfRule type="colorScale" priority="5">
      <colorScale>
        <cfvo type="min"/>
        <cfvo type="percentile" val="50"/>
        <cfvo type="max"/>
        <color rgb="FFF8696B"/>
        <color rgb="FFFFEB84"/>
        <color rgb="FF63BE7B"/>
      </colorScale>
    </cfRule>
  </conditionalFormatting>
  <pageMargins left="0.7" right="0.7" top="0.75" bottom="0.75" header="0.3" footer="0.3"/>
  <pageSetup orientation="portrait" horizontalDpi="4294967292" verticalDpi="0"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'Data Validation'!$B$3:$B$5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55"/>
  <sheetViews>
    <sheetView showGridLines="0" zoomScale="75" zoomScaleNormal="75" workbookViewId="0">
      <selection activeCell="O1" sqref="O1"/>
    </sheetView>
  </sheetViews>
  <sheetFormatPr defaultColWidth="8.6328125" defaultRowHeight="14"/>
  <cols>
    <col min="1" max="1" width="28.7265625" style="66" customWidth="1"/>
    <col min="2" max="2" width="17.1796875" style="66" customWidth="1"/>
    <col min="3" max="3" width="17.7265625" style="66" customWidth="1"/>
    <col min="4" max="4" width="17.36328125" style="66" customWidth="1"/>
    <col min="5" max="5" width="14.36328125" style="66" customWidth="1"/>
    <col min="6" max="6" width="11.453125" style="66" customWidth="1"/>
    <col min="7" max="7" width="13.36328125" style="66" customWidth="1"/>
    <col min="8" max="8" width="10.54296875" style="66" customWidth="1"/>
    <col min="9" max="9" width="14.08984375" style="66" customWidth="1"/>
    <col min="10" max="10" width="15.453125" style="66" customWidth="1"/>
    <col min="11" max="11" width="13.26953125" style="66" customWidth="1"/>
    <col min="12" max="12" width="15.453125" style="66" customWidth="1"/>
    <col min="13" max="13" width="16.453125" style="66" customWidth="1"/>
    <col min="14" max="16384" width="8.6328125" style="66"/>
  </cols>
  <sheetData>
    <row r="1" spans="1:15" ht="17.5" customHeight="1">
      <c r="A1" s="116" t="s">
        <v>145</v>
      </c>
      <c r="B1" s="115"/>
      <c r="C1" s="115"/>
      <c r="D1" s="115"/>
      <c r="E1" s="115"/>
      <c r="F1" s="81"/>
      <c r="G1" s="81"/>
      <c r="H1" s="81"/>
      <c r="I1" s="81"/>
      <c r="J1" s="81"/>
      <c r="K1" s="81"/>
      <c r="L1" s="81"/>
      <c r="M1" s="81"/>
      <c r="N1" s="81"/>
      <c r="O1" s="82"/>
    </row>
    <row r="3" spans="1:15" ht="15">
      <c r="A3" s="97"/>
    </row>
    <row r="4" spans="1:15" ht="17">
      <c r="A4" s="127" t="s">
        <v>49</v>
      </c>
      <c r="B4" s="149"/>
      <c r="C4" s="150"/>
    </row>
    <row r="5" spans="1:15" ht="46" customHeight="1">
      <c r="A5" s="151" t="s">
        <v>92</v>
      </c>
      <c r="B5" s="152" t="s">
        <v>65</v>
      </c>
      <c r="C5" s="153" t="s">
        <v>146</v>
      </c>
      <c r="E5" s="89"/>
      <c r="F5" s="90"/>
      <c r="G5" s="91"/>
    </row>
    <row r="6" spans="1:15" hidden="1">
      <c r="A6" s="98" t="s">
        <v>50</v>
      </c>
      <c r="B6" s="99">
        <f>AVERAGEIF('CPI Data'!$D:$D,'3.MoM &amp; AbsChange'!$A6,'CPI Data'!$Q:$Q)</f>
        <v>173.86666666666667</v>
      </c>
      <c r="C6" s="100"/>
      <c r="E6" s="101"/>
      <c r="F6" s="102"/>
      <c r="G6" s="103"/>
    </row>
    <row r="7" spans="1:15" ht="15" customHeight="1">
      <c r="A7" s="104" t="s">
        <v>51</v>
      </c>
      <c r="B7" s="99">
        <f>AVERAGEIF('CPI Data'!$D:$D,'3.MoM &amp; AbsChange'!$A7,'CPI Data'!$Q:$Q)</f>
        <v>175.53333333333333</v>
      </c>
      <c r="C7" s="105">
        <f t="shared" ref="C7:C18" si="0">((B7-B6)/B6)</f>
        <v>9.5858895705520919E-3</v>
      </c>
      <c r="E7" s="101"/>
      <c r="F7" s="106"/>
      <c r="G7" s="107"/>
    </row>
    <row r="8" spans="1:15" ht="16" customHeight="1">
      <c r="A8" s="104" t="s">
        <v>52</v>
      </c>
      <c r="B8" s="99">
        <f>AVERAGEIF('CPI Data'!$D:$D,'3.MoM &amp; AbsChange'!$A8,'CPI Data'!$Q:$Q)</f>
        <v>175.63333333333333</v>
      </c>
      <c r="C8" s="105">
        <f t="shared" si="0"/>
        <v>5.6969236612226164E-4</v>
      </c>
      <c r="E8" s="101"/>
      <c r="F8" s="106"/>
      <c r="G8" s="107"/>
    </row>
    <row r="9" spans="1:15">
      <c r="A9" s="104" t="s">
        <v>53</v>
      </c>
      <c r="B9" s="99">
        <f>AVERAGEIF('CPI Data'!$D:$D,'3.MoM &amp; AbsChange'!$A9,'CPI Data'!$Q:$Q)</f>
        <v>176.86666666666667</v>
      </c>
      <c r="C9" s="105">
        <f t="shared" si="0"/>
        <v>7.0222053520593011E-3</v>
      </c>
      <c r="E9" s="101"/>
      <c r="F9" s="106"/>
      <c r="G9" s="107"/>
    </row>
    <row r="10" spans="1:15">
      <c r="A10" s="104" t="s">
        <v>54</v>
      </c>
      <c r="B10" s="99">
        <f>AVERAGEIF('CPI Data'!$D:$D,'3.MoM &amp; AbsChange'!$A10,'CPI Data'!$Q:$Q)</f>
        <v>178.36666666666667</v>
      </c>
      <c r="C10" s="105">
        <f t="shared" si="0"/>
        <v>8.4809649453448915E-3</v>
      </c>
      <c r="E10" s="101"/>
      <c r="F10" s="106"/>
      <c r="G10" s="107"/>
    </row>
    <row r="11" spans="1:15">
      <c r="A11" s="104" t="s">
        <v>55</v>
      </c>
      <c r="B11" s="99">
        <f>AVERAGEIF('CPI Data'!$D:$D,'3.MoM &amp; AbsChange'!$A11,'CPI Data'!$Q:$Q)</f>
        <v>180.10000000000002</v>
      </c>
      <c r="C11" s="105">
        <f t="shared" si="0"/>
        <v>9.7178097551860309E-3</v>
      </c>
      <c r="E11" s="101"/>
      <c r="F11" s="106"/>
      <c r="G11" s="107"/>
    </row>
    <row r="12" spans="1:15">
      <c r="A12" s="104" t="s">
        <v>56</v>
      </c>
      <c r="B12" s="99">
        <f>AVERAGEIF('CPI Data'!$D:$D,'3.MoM &amp; AbsChange'!$A12,'CPI Data'!$Q:$Q)</f>
        <v>178.73333333333335</v>
      </c>
      <c r="C12" s="105">
        <f t="shared" si="0"/>
        <v>-7.5883768276883623E-3</v>
      </c>
      <c r="E12" s="101"/>
      <c r="F12" s="106"/>
      <c r="G12" s="107"/>
    </row>
    <row r="13" spans="1:15">
      <c r="A13" s="104" t="s">
        <v>57</v>
      </c>
      <c r="B13" s="99">
        <f>AVERAGEIF('CPI Data'!$D:$D,'3.MoM &amp; AbsChange'!$A13,'CPI Data'!$Q:$Q)</f>
        <v>176.29999999999998</v>
      </c>
      <c r="C13" s="105">
        <f t="shared" si="0"/>
        <v>-1.3614323013801E-2</v>
      </c>
      <c r="E13" s="101"/>
      <c r="F13" s="106"/>
      <c r="G13" s="107"/>
    </row>
    <row r="14" spans="1:15">
      <c r="A14" s="108" t="s">
        <v>58</v>
      </c>
      <c r="B14" s="99">
        <f>AVERAGEIF('CPI Data'!$D:$D,'3.MoM &amp; AbsChange'!$A14,'CPI Data'!$Q:$Q)</f>
        <v>177.06666666666669</v>
      </c>
      <c r="C14" s="105">
        <f t="shared" si="0"/>
        <v>4.3486481376444038E-3</v>
      </c>
      <c r="E14" s="101"/>
      <c r="F14" s="106"/>
      <c r="G14" s="107"/>
    </row>
    <row r="15" spans="1:15">
      <c r="A15" s="108" t="s">
        <v>59</v>
      </c>
      <c r="B15" s="99">
        <f>AVERAGEIF('CPI Data'!$D:$D,'3.MoM &amp; AbsChange'!$A15,'CPI Data'!$Q:$Q)</f>
        <v>177.5</v>
      </c>
      <c r="C15" s="105">
        <f t="shared" si="0"/>
        <v>2.4472891566263665E-3</v>
      </c>
      <c r="E15" s="101"/>
      <c r="F15" s="106"/>
      <c r="G15" s="107"/>
    </row>
    <row r="16" spans="1:15">
      <c r="A16" s="108" t="s">
        <v>60</v>
      </c>
      <c r="B16" s="99">
        <f>AVERAGEIF('CPI Data'!$D:$D,'3.MoM &amp; AbsChange'!$A16,'CPI Data'!$Q:$Q)</f>
        <v>177.53333333333333</v>
      </c>
      <c r="C16" s="105">
        <f t="shared" si="0"/>
        <v>1.8779342723003627E-4</v>
      </c>
      <c r="E16" s="101"/>
      <c r="F16" s="106"/>
      <c r="G16" s="107"/>
    </row>
    <row r="17" spans="1:16">
      <c r="A17" s="108" t="s">
        <v>61</v>
      </c>
      <c r="B17" s="99">
        <f>AVERAGEIF('CPI Data'!$D:$D,'3.MoM &amp; AbsChange'!$A17,'CPI Data'!$Q:$Q)</f>
        <v>178.5</v>
      </c>
      <c r="C17" s="105">
        <f t="shared" si="0"/>
        <v>5.4449868569282868E-3</v>
      </c>
      <c r="E17" s="101"/>
      <c r="F17" s="106"/>
      <c r="G17" s="107"/>
    </row>
    <row r="18" spans="1:16">
      <c r="A18" s="108" t="s">
        <v>62</v>
      </c>
      <c r="B18" s="99">
        <f>AVERAGEIF('CPI Data'!$D:$D,'3.MoM &amp; AbsChange'!$A18,'CPI Data'!$Q:$Q)</f>
        <v>179.66666666666666</v>
      </c>
      <c r="C18" s="105">
        <f t="shared" si="0"/>
        <v>6.5359477124182479E-3</v>
      </c>
      <c r="E18" s="101"/>
      <c r="F18" s="106"/>
      <c r="G18" s="107"/>
    </row>
    <row r="20" spans="1:16">
      <c r="A20" s="109"/>
      <c r="B20" s="109"/>
      <c r="C20" s="109"/>
      <c r="D20" s="109"/>
      <c r="E20" s="109"/>
      <c r="F20" s="109"/>
      <c r="G20" s="109"/>
      <c r="H20" s="109"/>
      <c r="I20" s="109"/>
      <c r="J20" s="109"/>
      <c r="K20" s="109"/>
      <c r="L20" s="109"/>
    </row>
    <row r="21" spans="1:16" ht="33" customHeight="1">
      <c r="A21" s="139" t="s">
        <v>92</v>
      </c>
      <c r="B21" s="154" t="s">
        <v>97</v>
      </c>
      <c r="C21" s="154" t="s">
        <v>100</v>
      </c>
      <c r="D21" s="154" t="s">
        <v>5</v>
      </c>
      <c r="E21" s="154" t="s">
        <v>6</v>
      </c>
      <c r="F21" s="154" t="s">
        <v>101</v>
      </c>
      <c r="G21" s="154" t="s">
        <v>99</v>
      </c>
      <c r="H21" s="154" t="s">
        <v>98</v>
      </c>
      <c r="I21" s="154" t="s">
        <v>10</v>
      </c>
      <c r="J21" s="154" t="s">
        <v>11</v>
      </c>
      <c r="K21" s="154" t="s">
        <v>12</v>
      </c>
      <c r="L21" s="154" t="s">
        <v>13</v>
      </c>
      <c r="M21" s="154" t="s">
        <v>14</v>
      </c>
    </row>
    <row r="22" spans="1:16">
      <c r="A22" s="110" t="s">
        <v>51</v>
      </c>
      <c r="B22" s="73">
        <f>AVERAGEIF('CPI Data'!$D:$D,'3.MoM &amp; AbsChange'!$A22,'CPI Data'!E:E)</f>
        <v>155.43333333333334</v>
      </c>
      <c r="C22" s="73">
        <f>AVERAGEIF('CPI Data'!$D:$D,'3.MoM &amp; AbsChange'!$A22,'CPI Data'!F:F)</f>
        <v>220</v>
      </c>
      <c r="D22" s="73">
        <f>AVERAGEIF('CPI Data'!$D:$D,'3.MoM &amp; AbsChange'!$A22,'CPI Data'!G:G)</f>
        <v>171.06666666666669</v>
      </c>
      <c r="E22" s="73">
        <f>AVERAGEIF('CPI Data'!$D:$D,'3.MoM &amp; AbsChange'!$A22,'CPI Data'!H:H)</f>
        <v>165.86666666666667</v>
      </c>
      <c r="F22" s="73">
        <f>AVERAGEIF('CPI Data'!$D:$D,'3.MoM &amp; AbsChange'!$A22,'CPI Data'!I:I)</f>
        <v>199.20000000000002</v>
      </c>
      <c r="G22" s="73">
        <f>AVERAGEIF('CPI Data'!$D:$D,'3.MoM &amp; AbsChange'!$A22,'CPI Data'!J:J)</f>
        <v>169.86666666666665</v>
      </c>
      <c r="H22" s="73">
        <f>AVERAGEIF('CPI Data'!$D:$D,'3.MoM &amp; AbsChange'!$A22,'CPI Data'!K:K)</f>
        <v>187.03333333333333</v>
      </c>
      <c r="I22" s="73">
        <f>AVERAGEIF('CPI Data'!$D:$D,'3.MoM &amp; AbsChange'!$A22,'CPI Data'!L:L)</f>
        <v>164.16666666666666</v>
      </c>
      <c r="J22" s="73">
        <f>AVERAGEIF('CPI Data'!$D:$D,'3.MoM &amp; AbsChange'!$A22,'CPI Data'!M:M)</f>
        <v>120.13333333333333</v>
      </c>
      <c r="K22" s="73">
        <f>AVERAGEIF('CPI Data'!$D:$D,'3.MoM &amp; AbsChange'!$A22,'CPI Data'!N:N)</f>
        <v>186.5</v>
      </c>
      <c r="L22" s="73">
        <f>AVERAGEIF('CPI Data'!$D:$D,'3.MoM &amp; AbsChange'!$A22,'CPI Data'!O:O)</f>
        <v>167.06666666666663</v>
      </c>
      <c r="M22" s="73">
        <f>AVERAGEIF('CPI Data'!$D:$D,'3.MoM &amp; AbsChange'!$A22,'CPI Data'!P:P)</f>
        <v>184.03333333333333</v>
      </c>
    </row>
    <row r="23" spans="1:16">
      <c r="A23" s="110" t="s">
        <v>62</v>
      </c>
      <c r="B23" s="73">
        <f>AVERAGEIF('CPI Data'!$D:$D,'3.MoM &amp; AbsChange'!$A23,'CPI Data'!E:E)</f>
        <v>173.86666666666665</v>
      </c>
      <c r="C23" s="73">
        <f>AVERAGEIF('CPI Data'!$D:$D,'3.MoM &amp; AbsChange'!$A23,'CPI Data'!F:F)</f>
        <v>215.06666666666669</v>
      </c>
      <c r="D23" s="73">
        <f>AVERAGEIF('CPI Data'!$D:$D,'3.MoM &amp; AbsChange'!$A23,'CPI Data'!G:G)</f>
        <v>173.63333333333333</v>
      </c>
      <c r="E23" s="73">
        <f>AVERAGEIF('CPI Data'!$D:$D,'3.MoM &amp; AbsChange'!$A23,'CPI Data'!H:H)</f>
        <v>179.5</v>
      </c>
      <c r="F23" s="73">
        <f>AVERAGEIF('CPI Data'!$D:$D,'3.MoM &amp; AbsChange'!$A23,'CPI Data'!I:I)</f>
        <v>169.23333333333335</v>
      </c>
      <c r="G23" s="73">
        <f>AVERAGEIF('CPI Data'!$D:$D,'3.MoM &amp; AbsChange'!$A23,'CPI Data'!J:J)</f>
        <v>172.33333333333334</v>
      </c>
      <c r="H23" s="73">
        <f>AVERAGEIF('CPI Data'!$D:$D,'3.MoM &amp; AbsChange'!$A23,'CPI Data'!K:K)</f>
        <v>164.9</v>
      </c>
      <c r="I23" s="73">
        <f>AVERAGEIF('CPI Data'!$D:$D,'3.MoM &amp; AbsChange'!$A23,'CPI Data'!L:L)</f>
        <v>175.79999999999998</v>
      </c>
      <c r="J23" s="73">
        <f>AVERAGEIF('CPI Data'!$D:$D,'3.MoM &amp; AbsChange'!$A23,'CPI Data'!M:M)</f>
        <v>122.93333333333334</v>
      </c>
      <c r="K23" s="73">
        <f>AVERAGEIF('CPI Data'!$D:$D,'3.MoM &amp; AbsChange'!$A23,'CPI Data'!N:N)</f>
        <v>216.96666666666667</v>
      </c>
      <c r="L23" s="73">
        <f>AVERAGEIF('CPI Data'!$D:$D,'3.MoM &amp; AbsChange'!$A23,'CPI Data'!O:O)</f>
        <v>172.66666666666666</v>
      </c>
      <c r="M23" s="73">
        <f>AVERAGEIF('CPI Data'!$D:$D,'3.MoM &amp; AbsChange'!$A23,'CPI Data'!P:P)</f>
        <v>194.33333333333334</v>
      </c>
    </row>
    <row r="24" spans="1:16">
      <c r="A24" s="109"/>
      <c r="B24" s="109"/>
      <c r="C24" s="109"/>
      <c r="D24" s="109"/>
      <c r="E24" s="109"/>
      <c r="F24" s="109"/>
      <c r="G24" s="109"/>
      <c r="H24" s="109"/>
      <c r="I24" s="109"/>
      <c r="J24" s="109"/>
      <c r="K24" s="109"/>
      <c r="L24" s="109"/>
    </row>
    <row r="25" spans="1:16" ht="15">
      <c r="A25" s="79"/>
      <c r="B25" s="111"/>
    </row>
    <row r="26" spans="1:16" ht="17.5">
      <c r="A26" s="146" t="s">
        <v>66</v>
      </c>
      <c r="B26" s="147"/>
      <c r="C26" s="147"/>
      <c r="D26" s="148"/>
    </row>
    <row r="27" spans="1:16" ht="21" customHeight="1">
      <c r="A27" s="92" t="s">
        <v>102</v>
      </c>
      <c r="B27" s="93" t="s">
        <v>63</v>
      </c>
      <c r="C27" s="93" t="s">
        <v>64</v>
      </c>
      <c r="D27" s="92" t="s">
        <v>73</v>
      </c>
      <c r="M27" s="94"/>
      <c r="N27" s="95"/>
      <c r="O27" s="95"/>
      <c r="P27" s="94"/>
    </row>
    <row r="28" spans="1:16">
      <c r="A28" s="96" t="s">
        <v>12</v>
      </c>
      <c r="B28" s="112">
        <f t="shared" ref="B28:B39" si="1">HLOOKUP($A28,$A$21:$M$23,2,0)</f>
        <v>186.5</v>
      </c>
      <c r="C28" s="112">
        <f t="shared" ref="C28:C39" si="2">HLOOKUP($A28,$A$21:$M$23,3,0)</f>
        <v>216.96666666666667</v>
      </c>
      <c r="D28" s="113">
        <f t="shared" ref="D28:D39" si="3">(C28-B28)/B28</f>
        <v>0.16336014298480789</v>
      </c>
      <c r="M28" s="109"/>
      <c r="N28" s="109"/>
      <c r="O28" s="114"/>
    </row>
    <row r="29" spans="1:16">
      <c r="A29" s="96" t="s">
        <v>97</v>
      </c>
      <c r="B29" s="112">
        <f t="shared" si="1"/>
        <v>155.43333333333334</v>
      </c>
      <c r="C29" s="112">
        <f t="shared" si="2"/>
        <v>173.86666666666665</v>
      </c>
      <c r="D29" s="113">
        <f t="shared" si="3"/>
        <v>0.11859318035599384</v>
      </c>
      <c r="M29" s="109"/>
      <c r="N29" s="109"/>
      <c r="O29" s="114"/>
    </row>
    <row r="30" spans="1:16">
      <c r="A30" s="96" t="s">
        <v>6</v>
      </c>
      <c r="B30" s="112">
        <f t="shared" si="1"/>
        <v>165.86666666666667</v>
      </c>
      <c r="C30" s="112">
        <f t="shared" si="2"/>
        <v>179.5</v>
      </c>
      <c r="D30" s="113">
        <f t="shared" si="3"/>
        <v>8.2194533762057834E-2</v>
      </c>
      <c r="M30" s="109"/>
      <c r="N30" s="109"/>
      <c r="O30" s="114"/>
    </row>
    <row r="31" spans="1:16">
      <c r="A31" s="96" t="s">
        <v>10</v>
      </c>
      <c r="B31" s="112">
        <f t="shared" si="1"/>
        <v>164.16666666666666</v>
      </c>
      <c r="C31" s="112">
        <f t="shared" si="2"/>
        <v>175.79999999999998</v>
      </c>
      <c r="D31" s="113">
        <f t="shared" si="3"/>
        <v>7.0862944162436506E-2</v>
      </c>
      <c r="M31" s="109"/>
      <c r="N31" s="109"/>
      <c r="O31" s="114"/>
    </row>
    <row r="32" spans="1:16">
      <c r="A32" s="96" t="s">
        <v>14</v>
      </c>
      <c r="B32" s="112">
        <f t="shared" si="1"/>
        <v>184.03333333333333</v>
      </c>
      <c r="C32" s="112">
        <f t="shared" si="2"/>
        <v>194.33333333333334</v>
      </c>
      <c r="D32" s="113">
        <f t="shared" si="3"/>
        <v>5.5968121717080301E-2</v>
      </c>
      <c r="M32" s="109"/>
      <c r="N32" s="109"/>
      <c r="O32" s="114"/>
    </row>
    <row r="33" spans="1:15">
      <c r="A33" s="96" t="s">
        <v>13</v>
      </c>
      <c r="B33" s="112">
        <f t="shared" si="1"/>
        <v>167.06666666666663</v>
      </c>
      <c r="C33" s="112">
        <f t="shared" si="2"/>
        <v>172.66666666666666</v>
      </c>
      <c r="D33" s="113">
        <f t="shared" si="3"/>
        <v>3.3519553072625843E-2</v>
      </c>
      <c r="M33" s="109"/>
      <c r="N33" s="109"/>
      <c r="O33" s="114"/>
    </row>
    <row r="34" spans="1:15">
      <c r="A34" s="96" t="s">
        <v>11</v>
      </c>
      <c r="B34" s="112">
        <f t="shared" si="1"/>
        <v>120.13333333333333</v>
      </c>
      <c r="C34" s="112">
        <f t="shared" si="2"/>
        <v>122.93333333333334</v>
      </c>
      <c r="D34" s="113">
        <f t="shared" si="3"/>
        <v>2.3307436182020073E-2</v>
      </c>
      <c r="M34" s="109"/>
      <c r="N34" s="109"/>
      <c r="O34" s="114"/>
    </row>
    <row r="35" spans="1:15">
      <c r="A35" s="96" t="s">
        <v>5</v>
      </c>
      <c r="B35" s="112">
        <f t="shared" si="1"/>
        <v>171.06666666666669</v>
      </c>
      <c r="C35" s="112">
        <f t="shared" si="2"/>
        <v>173.63333333333333</v>
      </c>
      <c r="D35" s="113">
        <f t="shared" si="3"/>
        <v>1.500389711613387E-2</v>
      </c>
      <c r="M35" s="109"/>
      <c r="N35" s="109"/>
      <c r="O35" s="114"/>
    </row>
    <row r="36" spans="1:15">
      <c r="A36" s="96" t="s">
        <v>99</v>
      </c>
      <c r="B36" s="112">
        <f t="shared" si="1"/>
        <v>169.86666666666665</v>
      </c>
      <c r="C36" s="112">
        <f t="shared" si="2"/>
        <v>172.33333333333334</v>
      </c>
      <c r="D36" s="113">
        <f t="shared" si="3"/>
        <v>1.4521193092621844E-2</v>
      </c>
      <c r="M36" s="109"/>
      <c r="N36" s="109"/>
      <c r="O36" s="114"/>
    </row>
    <row r="37" spans="1:15">
      <c r="A37" s="96" t="s">
        <v>100</v>
      </c>
      <c r="B37" s="112">
        <f t="shared" si="1"/>
        <v>220</v>
      </c>
      <c r="C37" s="112">
        <f t="shared" si="2"/>
        <v>215.06666666666669</v>
      </c>
      <c r="D37" s="113">
        <f t="shared" si="3"/>
        <v>-2.2424242424242312E-2</v>
      </c>
      <c r="M37" s="109"/>
      <c r="N37" s="109"/>
      <c r="O37" s="114"/>
    </row>
    <row r="38" spans="1:15">
      <c r="A38" s="96" t="s">
        <v>98</v>
      </c>
      <c r="B38" s="112">
        <f t="shared" si="1"/>
        <v>187.03333333333333</v>
      </c>
      <c r="C38" s="112">
        <f t="shared" si="2"/>
        <v>164.9</v>
      </c>
      <c r="D38" s="113">
        <f t="shared" si="3"/>
        <v>-0.11833897700944569</v>
      </c>
      <c r="M38" s="109"/>
      <c r="N38" s="109"/>
      <c r="O38" s="114"/>
    </row>
    <row r="39" spans="1:15">
      <c r="A39" s="96" t="s">
        <v>101</v>
      </c>
      <c r="B39" s="112">
        <f t="shared" si="1"/>
        <v>199.20000000000002</v>
      </c>
      <c r="C39" s="112">
        <f t="shared" si="2"/>
        <v>169.23333333333335</v>
      </c>
      <c r="D39" s="113">
        <f t="shared" si="3"/>
        <v>-0.1504350736278447</v>
      </c>
      <c r="M39" s="109"/>
      <c r="N39" s="109"/>
      <c r="O39" s="114"/>
    </row>
    <row r="42" spans="1:15" ht="17">
      <c r="A42" s="129" t="s">
        <v>68</v>
      </c>
      <c r="B42" s="122"/>
      <c r="C42" s="122"/>
      <c r="D42" s="122"/>
      <c r="E42" s="122"/>
      <c r="F42" s="123"/>
    </row>
    <row r="43" spans="1:15" ht="18.5" customHeight="1">
      <c r="A43" s="124" t="s">
        <v>137</v>
      </c>
      <c r="B43" s="121"/>
      <c r="C43" s="121"/>
      <c r="D43" s="121"/>
      <c r="E43" s="121"/>
      <c r="F43" s="117"/>
    </row>
    <row r="44" spans="1:15" ht="18" customHeight="1">
      <c r="A44" s="125" t="s">
        <v>138</v>
      </c>
      <c r="B44" s="121"/>
      <c r="C44" s="121"/>
      <c r="D44" s="121"/>
      <c r="E44" s="121"/>
      <c r="F44" s="117"/>
    </row>
    <row r="45" spans="1:15" ht="15.5" customHeight="1">
      <c r="A45" s="125" t="s">
        <v>139</v>
      </c>
      <c r="B45" s="121"/>
      <c r="C45" s="121"/>
      <c r="D45" s="121"/>
      <c r="E45" s="121"/>
      <c r="F45" s="117"/>
    </row>
    <row r="46" spans="1:15" ht="16.5" customHeight="1">
      <c r="A46" s="118" t="s">
        <v>140</v>
      </c>
      <c r="B46" s="119"/>
      <c r="C46" s="119"/>
      <c r="D46" s="119"/>
      <c r="E46" s="119"/>
      <c r="F46" s="120"/>
    </row>
    <row r="48" spans="1:15" ht="17">
      <c r="A48" s="128" t="s">
        <v>71</v>
      </c>
      <c r="B48" s="122"/>
      <c r="C48" s="122"/>
      <c r="D48" s="122"/>
      <c r="E48" s="123"/>
    </row>
    <row r="49" spans="1:7" ht="19.5" customHeight="1">
      <c r="A49" s="125" t="s">
        <v>141</v>
      </c>
      <c r="B49" s="121"/>
      <c r="C49" s="121"/>
      <c r="D49" s="121"/>
      <c r="E49" s="117"/>
    </row>
    <row r="50" spans="1:7" ht="18.5" customHeight="1">
      <c r="A50" s="125" t="s">
        <v>142</v>
      </c>
      <c r="B50" s="121"/>
      <c r="C50" s="121"/>
      <c r="D50" s="121"/>
      <c r="E50" s="117"/>
    </row>
    <row r="51" spans="1:7" ht="17" customHeight="1">
      <c r="A51" s="126" t="s">
        <v>143</v>
      </c>
      <c r="B51" s="119"/>
      <c r="C51" s="119"/>
      <c r="D51" s="119"/>
      <c r="E51" s="120"/>
    </row>
    <row r="52" spans="1:7">
      <c r="A52" s="79"/>
    </row>
    <row r="53" spans="1:7" ht="17">
      <c r="A53" s="131" t="s">
        <v>148</v>
      </c>
      <c r="B53" s="122"/>
      <c r="C53" s="122"/>
      <c r="D53" s="130"/>
      <c r="E53" s="122"/>
      <c r="F53" s="122"/>
      <c r="G53" s="123"/>
    </row>
    <row r="54" spans="1:7" ht="18.5" customHeight="1">
      <c r="A54" s="124" t="s">
        <v>144</v>
      </c>
      <c r="B54" s="121"/>
      <c r="C54" s="121"/>
      <c r="D54" s="119"/>
      <c r="E54" s="121"/>
      <c r="F54" s="121"/>
      <c r="G54" s="117"/>
    </row>
    <row r="55" spans="1:7" ht="18.5" customHeight="1">
      <c r="A55" s="118" t="s">
        <v>147</v>
      </c>
      <c r="B55" s="119"/>
      <c r="C55" s="119"/>
      <c r="D55" s="119"/>
      <c r="E55" s="119"/>
      <c r="F55" s="119"/>
      <c r="G55" s="120"/>
    </row>
  </sheetData>
  <autoFilter ref="A27:D27" xr:uid="{00000000-0009-0000-0000-000005000000}">
    <sortState xmlns:xlrd2="http://schemas.microsoft.com/office/spreadsheetml/2017/richdata2" ref="A28:D39">
      <sortCondition descending="1" ref="D27"/>
    </sortState>
  </autoFilter>
  <conditionalFormatting sqref="C7:C18">
    <cfRule type="colorScale" priority="6">
      <colorScale>
        <cfvo type="min"/>
        <cfvo type="percentile" val="50"/>
        <cfvo type="max"/>
        <color rgb="FFF8696B"/>
        <color rgb="FFFFEB84"/>
        <color rgb="FF63BE7B"/>
      </colorScale>
    </cfRule>
  </conditionalFormatting>
  <conditionalFormatting sqref="D28:D39">
    <cfRule type="colorScale" priority="4">
      <colorScale>
        <cfvo type="min"/>
        <cfvo type="percentile" val="50"/>
        <cfvo type="max"/>
        <color rgb="FFF8696B"/>
        <color rgb="FFFFEB84"/>
        <color rgb="FF63BE7B"/>
      </colorScale>
    </cfRule>
  </conditionalFormatting>
  <conditionalFormatting sqref="G7:G18">
    <cfRule type="colorScale" priority="7">
      <colorScale>
        <cfvo type="min"/>
        <cfvo type="percentile" val="50"/>
        <cfvo type="max"/>
        <color rgb="FFF8696B"/>
        <color rgb="FFFFEB84"/>
        <color rgb="FF63BE7B"/>
      </colorScale>
    </cfRule>
  </conditionalFormatting>
  <conditionalFormatting sqref="O28:O39">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4294967292" verticalDpi="0"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P41"/>
  <sheetViews>
    <sheetView showGridLines="0" topLeftCell="A19" zoomScale="81" zoomScaleNormal="81" workbookViewId="0">
      <selection activeCell="N25" sqref="N25"/>
    </sheetView>
  </sheetViews>
  <sheetFormatPr defaultColWidth="8.6328125" defaultRowHeight="14"/>
  <cols>
    <col min="1" max="1" width="9.36328125" style="4" customWidth="1"/>
    <col min="2" max="2" width="17" style="4" customWidth="1"/>
    <col min="3" max="3" width="10.90625" style="4" customWidth="1"/>
    <col min="4" max="4" width="12.08984375" style="4" customWidth="1"/>
    <col min="5" max="5" width="11.90625" style="4" customWidth="1"/>
    <col min="6" max="6" width="12" style="4" customWidth="1"/>
    <col min="7" max="7" width="11.26953125" style="4" customWidth="1"/>
    <col min="8" max="8" width="11.36328125" style="4" customWidth="1"/>
    <col min="9" max="10" width="9.54296875" style="4" customWidth="1"/>
    <col min="11" max="11" width="8.6328125" style="4"/>
    <col min="12" max="12" width="8.1796875" style="4" customWidth="1"/>
    <col min="13" max="13" width="12.453125" style="4" customWidth="1"/>
    <col min="14" max="14" width="15.36328125" style="4" customWidth="1"/>
    <col min="15" max="15" width="14.1796875" style="4" customWidth="1"/>
    <col min="16" max="16384" width="8.6328125" style="4"/>
  </cols>
  <sheetData>
    <row r="1" spans="2:16" ht="17" customHeight="1">
      <c r="B1" s="182" t="s">
        <v>166</v>
      </c>
      <c r="C1" s="179"/>
      <c r="D1" s="179"/>
      <c r="E1" s="179"/>
      <c r="F1" s="179"/>
      <c r="G1" s="179"/>
      <c r="H1" s="179"/>
      <c r="I1" s="179"/>
      <c r="J1" s="179"/>
      <c r="K1" s="179"/>
      <c r="L1" s="179"/>
      <c r="M1" s="179"/>
      <c r="N1" s="179"/>
      <c r="O1" s="179"/>
      <c r="P1" s="180"/>
    </row>
    <row r="3" spans="2:16" ht="15">
      <c r="B3" s="75" t="s">
        <v>34</v>
      </c>
      <c r="C3" s="183" t="s">
        <v>162</v>
      </c>
      <c r="D3" s="144"/>
      <c r="E3" s="144"/>
      <c r="F3" s="144"/>
      <c r="G3" s="144"/>
      <c r="H3" s="144"/>
      <c r="I3" s="144"/>
      <c r="J3" s="145"/>
      <c r="M3" s="181"/>
    </row>
    <row r="4" spans="2:16" ht="16.5" customHeight="1">
      <c r="B4" s="46" t="s">
        <v>108</v>
      </c>
      <c r="C4" s="137" t="s">
        <v>1</v>
      </c>
      <c r="D4" s="138" t="s">
        <v>2</v>
      </c>
      <c r="E4" s="137" t="s">
        <v>86</v>
      </c>
      <c r="F4" s="137" t="s">
        <v>87</v>
      </c>
      <c r="G4" s="137" t="s">
        <v>88</v>
      </c>
      <c r="H4" s="137" t="s">
        <v>89</v>
      </c>
      <c r="I4" s="137" t="s">
        <v>90</v>
      </c>
      <c r="J4" s="137" t="s">
        <v>91</v>
      </c>
    </row>
    <row r="5" spans="2:16">
      <c r="B5" s="136" t="s">
        <v>109</v>
      </c>
      <c r="C5" s="44">
        <v>2019</v>
      </c>
      <c r="D5" s="132" t="s">
        <v>36</v>
      </c>
      <c r="E5" s="133">
        <f t="array" ref="E5">INDEX('CPI Data'!AF:AF,MATCH(1,('CPI Data'!$A:$A=$B$3)*('CPI Data'!$B:$B=$C5)*('CPI Data'!$C:$C=$D5),0))</f>
        <v>1762.9</v>
      </c>
      <c r="F5" s="133">
        <f t="array" ref="F5">INDEX('CPI Data'!AG:AG,MATCH(1,('CPI Data'!$A:$A=$B$3)*('CPI Data'!$B:$B=$C5)*('CPI Data'!$C:$C=$D5),0))</f>
        <v>434.5</v>
      </c>
      <c r="G5" s="133">
        <f t="array" ref="G5">INDEX('CPI Data'!AH:AH,MATCH(1,('CPI Data'!$A:$A=$B$3)*('CPI Data'!$B:$B=$C5)*('CPI Data'!$C:$C=$D5),0))</f>
        <v>443.1</v>
      </c>
      <c r="H5" s="133">
        <f t="array" ref="H5">INDEX('CPI Data'!AI:AI,MATCH(1,('CPI Data'!$A:$A=$B$3)*('CPI Data'!$B:$B=$C5)*('CPI Data'!$C:$C=$D5),0))</f>
        <v>279.60000000000002</v>
      </c>
      <c r="I5" s="133">
        <f t="array" ref="I5">INDEX('CPI Data'!AJ:AJ,MATCH(1,('CPI Data'!$A:$A=$B$3)*('CPI Data'!$B:$B=$C5)*('CPI Data'!$C:$C=$D5),0))</f>
        <v>264.29999999999995</v>
      </c>
      <c r="J5" s="133">
        <f t="array" ref="J5">INDEX('CPI Data'!AK:AK,MATCH(1,('CPI Data'!$A:$A=$B$3)*('CPI Data'!$B:$B=$C5)*('CPI Data'!$C:$C=$D5),0))</f>
        <v>438.9</v>
      </c>
    </row>
    <row r="6" spans="2:16">
      <c r="B6" s="136" t="s">
        <v>110</v>
      </c>
      <c r="C6" s="44">
        <v>2020</v>
      </c>
      <c r="D6" s="132" t="s">
        <v>35</v>
      </c>
      <c r="E6" s="133">
        <f t="array" ref="E6">INDEX('CPI Data'!AF:AF,MATCH(1,('CPI Data'!$A:$A=$B$3)*('CPI Data'!$B:$B=$C6)*('CPI Data'!$C:$C=$D6),0))</f>
        <v>1911.6</v>
      </c>
      <c r="F6" s="133">
        <f t="array" ref="F6">INDEX('CPI Data'!AG:AG,MATCH(1,('CPI Data'!$A:$A=$B$3)*('CPI Data'!$B:$B=$C6)*('CPI Data'!$C:$C=$D6),0))</f>
        <v>442</v>
      </c>
      <c r="G6" s="133">
        <f t="array" ref="G6">INDEX('CPI Data'!AH:AH,MATCH(1,('CPI Data'!$A:$A=$B$3)*('CPI Data'!$B:$B=$C6)*('CPI Data'!$C:$C=$D6),0))</f>
        <v>457.40000000000003</v>
      </c>
      <c r="H6" s="133">
        <f t="array" ref="H6">INDEX('CPI Data'!AI:AI,MATCH(1,('CPI Data'!$A:$A=$B$3)*('CPI Data'!$B:$B=$C6)*('CPI Data'!$C:$C=$D6),0))</f>
        <v>295.10000000000002</v>
      </c>
      <c r="I6" s="133">
        <f t="array" ref="I6">INDEX('CPI Data'!AJ:AJ,MATCH(1,('CPI Data'!$A:$A=$B$3)*('CPI Data'!$B:$B=$C6)*('CPI Data'!$C:$C=$D6),0))</f>
        <v>277.5</v>
      </c>
      <c r="J6" s="133">
        <f t="array" ref="J6">INDEX('CPI Data'!AK:AK,MATCH(1,('CPI Data'!$A:$A=$B$3)*('CPI Data'!$B:$B=$C6)*('CPI Data'!$C:$C=$D6),0))</f>
        <v>456.9</v>
      </c>
    </row>
    <row r="7" spans="2:16">
      <c r="B7" s="136" t="s">
        <v>111</v>
      </c>
      <c r="C7" s="44">
        <v>2020</v>
      </c>
      <c r="D7" s="132" t="s">
        <v>36</v>
      </c>
      <c r="E7" s="133">
        <f t="array" ref="E7">INDEX('CPI Data'!AF:AF,MATCH(1,('CPI Data'!$A:$A=$B$3)*('CPI Data'!$B:$B=$C7)*('CPI Data'!$C:$C=$D7),0))</f>
        <v>1895.4</v>
      </c>
      <c r="F7" s="133">
        <f t="array" ref="F7">INDEX('CPI Data'!AG:AG,MATCH(1,('CPI Data'!$A:$A=$B$3)*('CPI Data'!$B:$B=$C7)*('CPI Data'!$C:$C=$D7),0))</f>
        <v>442.90000000000003</v>
      </c>
      <c r="G7" s="133">
        <f t="array" ref="G7">INDEX('CPI Data'!AH:AH,MATCH(1,('CPI Data'!$A:$A=$B$3)*('CPI Data'!$B:$B=$C7)*('CPI Data'!$C:$C=$D7),0))</f>
        <v>457</v>
      </c>
      <c r="H7" s="133">
        <f t="array" ref="H7">INDEX('CPI Data'!AI:AI,MATCH(1,('CPI Data'!$A:$A=$B$3)*('CPI Data'!$B:$B=$C7)*('CPI Data'!$C:$C=$D7),0))</f>
        <v>297.5</v>
      </c>
      <c r="I7" s="133">
        <f t="array" ref="I7">INDEX('CPI Data'!AJ:AJ,MATCH(1,('CPI Data'!$A:$A=$B$3)*('CPI Data'!$B:$B=$C7)*('CPI Data'!$C:$C=$D7),0))</f>
        <v>278.8</v>
      </c>
      <c r="J7" s="133">
        <f t="array" ref="J7">INDEX('CPI Data'!AK:AK,MATCH(1,('CPI Data'!$A:$A=$B$3)*('CPI Data'!$B:$B=$C7)*('CPI Data'!$C:$C=$D7),0))</f>
        <v>458.7</v>
      </c>
    </row>
    <row r="8" spans="2:16">
      <c r="B8" s="136" t="s">
        <v>112</v>
      </c>
      <c r="C8" s="44">
        <v>2021</v>
      </c>
      <c r="D8" s="132" t="s">
        <v>35</v>
      </c>
      <c r="E8" s="133">
        <f t="array" ref="E8">INDEX('CPI Data'!AF:AF,MATCH(1,('CPI Data'!$A:$A=$B$3)*('CPI Data'!$B:$B=$C8)*('CPI Data'!$C:$C=$D8),0))</f>
        <v>2039.3000000000002</v>
      </c>
      <c r="F8" s="133">
        <f t="array" ref="F8">INDEX('CPI Data'!AG:AG,MATCH(1,('CPI Data'!$A:$A=$B$3)*('CPI Data'!$B:$B=$C8)*('CPI Data'!$C:$C=$D8),0))</f>
        <v>460.40000000000003</v>
      </c>
      <c r="G8" s="133">
        <f t="array" ref="G8">INDEX('CPI Data'!AH:AH,MATCH(1,('CPI Data'!$A:$A=$B$3)*('CPI Data'!$B:$B=$C8)*('CPI Data'!$C:$C=$D8),0))</f>
        <v>470.20000000000005</v>
      </c>
      <c r="H8" s="133">
        <f t="array" ref="H8">INDEX('CPI Data'!AI:AI,MATCH(1,('CPI Data'!$A:$A=$B$3)*('CPI Data'!$B:$B=$C8)*('CPI Data'!$C:$C=$D8),0))</f>
        <v>317.10000000000002</v>
      </c>
      <c r="I8" s="133">
        <f t="array" ref="I8">INDEX('CPI Data'!AJ:AJ,MATCH(1,('CPI Data'!$A:$A=$B$3)*('CPI Data'!$B:$B=$C8)*('CPI Data'!$C:$C=$D8),0))</f>
        <v>297.5</v>
      </c>
      <c r="J8" s="133">
        <f t="array" ref="J8">INDEX('CPI Data'!AK:AK,MATCH(1,('CPI Data'!$A:$A=$B$3)*('CPI Data'!$B:$B=$C8)*('CPI Data'!$C:$C=$D8),0))</f>
        <v>493.20000000000005</v>
      </c>
    </row>
    <row r="9" spans="2:16">
      <c r="B9" s="136" t="s">
        <v>113</v>
      </c>
      <c r="C9" s="44">
        <v>2021</v>
      </c>
      <c r="D9" s="132" t="s">
        <v>36</v>
      </c>
      <c r="E9" s="133">
        <f t="array" ref="E9">INDEX('CPI Data'!AF:AF,MATCH(1,('CPI Data'!$A:$A=$B$3)*('CPI Data'!$B:$B=$C9)*('CPI Data'!$C:$C=$D9),0))</f>
        <v>2039.3999999999999</v>
      </c>
      <c r="F9" s="133">
        <f t="array" ref="F9">INDEX('CPI Data'!AG:AG,MATCH(1,('CPI Data'!$A:$A=$B$3)*('CPI Data'!$B:$B=$C9)*('CPI Data'!$C:$C=$D9),0))</f>
        <v>462.1</v>
      </c>
      <c r="G9" s="133">
        <f t="array" ref="G9">INDEX('CPI Data'!AH:AH,MATCH(1,('CPI Data'!$A:$A=$B$3)*('CPI Data'!$B:$B=$C9)*('CPI Data'!$C:$C=$D9),0))</f>
        <v>471.3</v>
      </c>
      <c r="H9" s="133">
        <f t="array" ref="H9">INDEX('CPI Data'!AI:AI,MATCH(1,('CPI Data'!$A:$A=$B$3)*('CPI Data'!$B:$B=$C9)*('CPI Data'!$C:$C=$D9),0))</f>
        <v>315.5</v>
      </c>
      <c r="I9" s="133">
        <f t="array" ref="I9">INDEX('CPI Data'!AJ:AJ,MATCH(1,('CPI Data'!$A:$A=$B$3)*('CPI Data'!$B:$B=$C9)*('CPI Data'!$C:$C=$D9),0))</f>
        <v>301.7</v>
      </c>
      <c r="J9" s="133">
        <f t="array" ref="J9">INDEX('CPI Data'!AK:AK,MATCH(1,('CPI Data'!$A:$A=$B$3)*('CPI Data'!$B:$B=$C9)*('CPI Data'!$C:$C=$D9),0))</f>
        <v>494.5</v>
      </c>
    </row>
    <row r="10" spans="2:16">
      <c r="B10" s="136" t="s">
        <v>114</v>
      </c>
      <c r="C10" s="44">
        <v>2022</v>
      </c>
      <c r="D10" s="132" t="s">
        <v>35</v>
      </c>
      <c r="E10" s="133">
        <f t="array" ref="E10">INDEX('CPI Data'!AF:AF,MATCH(1,('CPI Data'!$A:$A=$B$3)*('CPI Data'!$B:$B=$C10)*('CPI Data'!$C:$C=$D10),0))</f>
        <v>2161.2000000000003</v>
      </c>
      <c r="F10" s="133">
        <f t="array" ref="F10">INDEX('CPI Data'!AG:AG,MATCH(1,('CPI Data'!$A:$A=$B$3)*('CPI Data'!$B:$B=$C10)*('CPI Data'!$C:$C=$D10),0))</f>
        <v>502.80000000000007</v>
      </c>
      <c r="G10" s="133">
        <f t="array" ref="G10">INDEX('CPI Data'!AH:AH,MATCH(1,('CPI Data'!$A:$A=$B$3)*('CPI Data'!$B:$B=$C10)*('CPI Data'!$C:$C=$D10),0))</f>
        <v>492.70000000000005</v>
      </c>
      <c r="H10" s="133">
        <f t="array" ref="H10">INDEX('CPI Data'!AI:AI,MATCH(1,('CPI Data'!$A:$A=$B$3)*('CPI Data'!$B:$B=$C10)*('CPI Data'!$C:$C=$D10),0))</f>
        <v>336.6</v>
      </c>
      <c r="I10" s="133">
        <f t="array" ref="I10">INDEX('CPI Data'!AJ:AJ,MATCH(1,('CPI Data'!$A:$A=$B$3)*('CPI Data'!$B:$B=$C10)*('CPI Data'!$C:$C=$D10),0))</f>
        <v>322.60000000000002</v>
      </c>
      <c r="J10" s="133">
        <f t="array" ref="J10">INDEX('CPI Data'!AK:AK,MATCH(1,('CPI Data'!$A:$A=$B$3)*('CPI Data'!$B:$B=$C10)*('CPI Data'!$C:$C=$D10),0))</f>
        <v>518.4</v>
      </c>
    </row>
    <row r="13" spans="2:16" ht="18.5" customHeight="1">
      <c r="B13" s="139" t="s">
        <v>115</v>
      </c>
      <c r="C13" s="140" t="s">
        <v>86</v>
      </c>
      <c r="D13" s="140" t="s">
        <v>87</v>
      </c>
      <c r="E13" s="140" t="s">
        <v>88</v>
      </c>
      <c r="F13" s="140" t="s">
        <v>89</v>
      </c>
      <c r="G13" s="140" t="s">
        <v>90</v>
      </c>
      <c r="H13" s="140" t="s">
        <v>91</v>
      </c>
    </row>
    <row r="14" spans="2:16" ht="33" customHeight="1">
      <c r="B14" s="141" t="s">
        <v>105</v>
      </c>
      <c r="C14" s="113">
        <f t="shared" ref="C14:H14" si="0">(E6-E5)/E5</f>
        <v>8.4349651143002899E-2</v>
      </c>
      <c r="D14" s="113">
        <f t="shared" si="0"/>
        <v>1.7261219792865361E-2</v>
      </c>
      <c r="E14" s="113">
        <f t="shared" si="0"/>
        <v>3.2272624689686322E-2</v>
      </c>
      <c r="F14" s="113">
        <f t="shared" si="0"/>
        <v>5.5436337625178821E-2</v>
      </c>
      <c r="G14" s="113">
        <f t="shared" si="0"/>
        <v>4.9943246311010395E-2</v>
      </c>
      <c r="H14" s="113">
        <f t="shared" si="0"/>
        <v>4.1011619958988381E-2</v>
      </c>
    </row>
    <row r="15" spans="2:16" ht="33" customHeight="1">
      <c r="B15" s="141" t="s">
        <v>106</v>
      </c>
      <c r="C15" s="113">
        <f t="shared" ref="C15:H15" si="1">(E8-E7)/E7</f>
        <v>7.5920649994724115E-2</v>
      </c>
      <c r="D15" s="113">
        <f t="shared" si="1"/>
        <v>3.9512305260781214E-2</v>
      </c>
      <c r="E15" s="113">
        <f t="shared" si="1"/>
        <v>2.888402625820579E-2</v>
      </c>
      <c r="F15" s="113">
        <f t="shared" si="1"/>
        <v>6.5882352941176545E-2</v>
      </c>
      <c r="G15" s="113">
        <f t="shared" si="1"/>
        <v>6.707317073170728E-2</v>
      </c>
      <c r="H15" s="113">
        <f t="shared" si="1"/>
        <v>7.5212557226945836E-2</v>
      </c>
    </row>
    <row r="16" spans="2:16" ht="31.5" customHeight="1">
      <c r="B16" s="141" t="s">
        <v>107</v>
      </c>
      <c r="C16" s="113">
        <f t="shared" ref="C16:H16" si="2">(E10-E9)/E9</f>
        <v>5.9723448072962843E-2</v>
      </c>
      <c r="D16" s="113">
        <f t="shared" si="2"/>
        <v>8.8076173988314313E-2</v>
      </c>
      <c r="E16" s="113">
        <f t="shared" si="2"/>
        <v>4.5406322936558524E-2</v>
      </c>
      <c r="F16" s="113">
        <f t="shared" si="2"/>
        <v>6.6877971473851106E-2</v>
      </c>
      <c r="G16" s="113">
        <f t="shared" si="2"/>
        <v>6.9274113357640152E-2</v>
      </c>
      <c r="H16" s="113">
        <f t="shared" si="2"/>
        <v>4.8331648129423616E-2</v>
      </c>
    </row>
    <row r="19" spans="2:12" ht="17.5">
      <c r="B19" s="176" t="s">
        <v>165</v>
      </c>
      <c r="C19" s="175"/>
      <c r="D19" s="175"/>
    </row>
    <row r="20" spans="2:12">
      <c r="B20" s="174" t="s">
        <v>149</v>
      </c>
      <c r="C20" s="175"/>
      <c r="D20" s="175"/>
    </row>
    <row r="21" spans="2:12">
      <c r="B21" s="174" t="s">
        <v>150</v>
      </c>
      <c r="C21" s="175"/>
      <c r="D21" s="175"/>
    </row>
    <row r="22" spans="2:12">
      <c r="B22" s="174" t="s">
        <v>151</v>
      </c>
      <c r="C22" s="175"/>
      <c r="D22" s="175"/>
    </row>
    <row r="24" spans="2:12" ht="14.5" customHeight="1">
      <c r="B24" s="177" t="s">
        <v>206</v>
      </c>
      <c r="C24" s="159"/>
      <c r="D24" s="159"/>
      <c r="E24" s="159"/>
      <c r="F24" s="159"/>
      <c r="G24" s="159"/>
      <c r="H24" s="159"/>
      <c r="I24" s="159"/>
      <c r="J24" s="159"/>
      <c r="K24" s="159"/>
      <c r="L24" s="168"/>
    </row>
    <row r="25" spans="2:12">
      <c r="B25" s="169" t="s">
        <v>117</v>
      </c>
      <c r="C25" s="164"/>
      <c r="D25" s="164"/>
      <c r="E25" s="164"/>
      <c r="F25" s="164"/>
      <c r="G25" s="164"/>
      <c r="H25" s="164"/>
      <c r="I25" s="164"/>
      <c r="J25" s="164"/>
      <c r="K25" s="164"/>
      <c r="L25" s="170"/>
    </row>
    <row r="26" spans="2:12" ht="15" customHeight="1">
      <c r="B26" s="169" t="s">
        <v>152</v>
      </c>
      <c r="C26" s="164"/>
      <c r="D26" s="164"/>
      <c r="E26" s="164"/>
      <c r="F26" s="164"/>
      <c r="G26" s="164"/>
      <c r="H26" s="164"/>
      <c r="I26" s="164"/>
      <c r="J26" s="164"/>
      <c r="K26" s="164"/>
      <c r="L26" s="170"/>
    </row>
    <row r="27" spans="2:12" ht="14.5" customHeight="1">
      <c r="B27" s="163" t="s">
        <v>153</v>
      </c>
      <c r="C27" s="164"/>
      <c r="D27" s="164"/>
      <c r="E27" s="164"/>
      <c r="F27" s="164"/>
      <c r="G27" s="164"/>
      <c r="H27" s="164"/>
      <c r="I27" s="164"/>
      <c r="J27" s="164"/>
      <c r="K27" s="164"/>
      <c r="L27" s="165"/>
    </row>
    <row r="28" spans="2:12">
      <c r="B28" s="160" t="s">
        <v>154</v>
      </c>
      <c r="C28" s="161"/>
      <c r="D28" s="161"/>
      <c r="E28" s="161"/>
      <c r="F28" s="161"/>
      <c r="G28" s="161"/>
      <c r="H28" s="161"/>
      <c r="I28" s="161"/>
      <c r="J28" s="161"/>
      <c r="K28" s="161"/>
      <c r="L28" s="162"/>
    </row>
    <row r="29" spans="2:12" ht="16" customHeight="1">
      <c r="B29" s="163" t="s">
        <v>155</v>
      </c>
      <c r="C29" s="164"/>
      <c r="D29" s="164"/>
      <c r="E29" s="164"/>
      <c r="F29" s="164"/>
      <c r="G29" s="164"/>
      <c r="H29" s="164"/>
      <c r="I29" s="164"/>
      <c r="J29" s="164"/>
      <c r="K29" s="164"/>
      <c r="L29" s="165"/>
    </row>
    <row r="30" spans="2:12" ht="14.5" customHeight="1">
      <c r="B30" s="160" t="s">
        <v>156</v>
      </c>
      <c r="C30" s="161"/>
      <c r="D30" s="161"/>
      <c r="E30" s="161"/>
      <c r="F30" s="161"/>
      <c r="G30" s="161"/>
      <c r="H30" s="161"/>
      <c r="I30" s="161"/>
      <c r="J30" s="161"/>
      <c r="K30" s="161"/>
      <c r="L30" s="162"/>
    </row>
    <row r="31" spans="2:12">
      <c r="L31" s="50"/>
    </row>
    <row r="33" spans="2:12" ht="15" customHeight="1">
      <c r="B33" s="178" t="s">
        <v>164</v>
      </c>
      <c r="C33" s="171"/>
      <c r="D33" s="171"/>
      <c r="E33" s="171"/>
      <c r="F33" s="171"/>
      <c r="G33" s="171"/>
      <c r="H33" s="171"/>
      <c r="I33" s="171"/>
      <c r="J33" s="172"/>
    </row>
    <row r="34" spans="2:12" ht="14" customHeight="1">
      <c r="B34" s="169" t="s">
        <v>116</v>
      </c>
      <c r="C34" s="164"/>
      <c r="D34" s="164"/>
      <c r="E34" s="164"/>
      <c r="F34" s="164"/>
      <c r="G34" s="164"/>
      <c r="H34" s="164"/>
      <c r="I34" s="164"/>
      <c r="J34" s="165"/>
      <c r="L34" s="135"/>
    </row>
    <row r="35" spans="2:12" ht="13.5" customHeight="1">
      <c r="B35" s="169" t="s">
        <v>157</v>
      </c>
      <c r="C35" s="164"/>
      <c r="D35" s="164"/>
      <c r="E35" s="164"/>
      <c r="F35" s="164"/>
      <c r="G35" s="164"/>
      <c r="H35" s="164"/>
      <c r="I35" s="164"/>
      <c r="J35" s="165"/>
      <c r="L35" s="51"/>
    </row>
    <row r="36" spans="2:12">
      <c r="B36" s="169" t="s">
        <v>158</v>
      </c>
      <c r="C36" s="164"/>
      <c r="D36" s="164"/>
      <c r="E36" s="164"/>
      <c r="F36" s="164"/>
      <c r="G36" s="164"/>
      <c r="H36" s="164"/>
      <c r="I36" s="164"/>
      <c r="J36" s="165"/>
      <c r="L36" s="50"/>
    </row>
    <row r="37" spans="2:12" ht="13.5" customHeight="1">
      <c r="B37" s="169" t="s">
        <v>159</v>
      </c>
      <c r="C37" s="164"/>
      <c r="D37" s="164"/>
      <c r="E37" s="164"/>
      <c r="F37" s="164"/>
      <c r="G37" s="164"/>
      <c r="H37" s="164"/>
      <c r="I37" s="164"/>
      <c r="J37" s="165"/>
      <c r="L37" s="50"/>
    </row>
    <row r="38" spans="2:12">
      <c r="B38" s="163" t="s">
        <v>160</v>
      </c>
      <c r="C38" s="164"/>
      <c r="D38" s="164"/>
      <c r="E38" s="164"/>
      <c r="F38" s="164"/>
      <c r="G38" s="164"/>
      <c r="H38" s="164"/>
      <c r="I38" s="164"/>
      <c r="J38" s="165"/>
      <c r="L38" s="50"/>
    </row>
    <row r="39" spans="2:12" ht="13.5" customHeight="1">
      <c r="B39" s="173" t="s">
        <v>161</v>
      </c>
      <c r="C39" s="161"/>
      <c r="D39" s="161"/>
      <c r="E39" s="161"/>
      <c r="F39" s="161"/>
      <c r="G39" s="161"/>
      <c r="H39" s="161"/>
      <c r="I39" s="161"/>
      <c r="J39" s="162"/>
      <c r="L39" s="50"/>
    </row>
    <row r="40" spans="2:12">
      <c r="L40" s="51"/>
    </row>
    <row r="41" spans="2:12">
      <c r="L41" s="51"/>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'CPI Data'!$A$2:$A$4</xm:f>
          </x14:formula1>
          <xm:sqref>B3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80"/>
  <sheetViews>
    <sheetView showGridLines="0" topLeftCell="A40" zoomScale="68" zoomScaleNormal="68" workbookViewId="0">
      <selection activeCell="L74" sqref="L74"/>
    </sheetView>
  </sheetViews>
  <sheetFormatPr defaultRowHeight="14.5"/>
  <cols>
    <col min="1" max="1" width="13.36328125" customWidth="1"/>
    <col min="2" max="2" width="30.453125" customWidth="1"/>
    <col min="3" max="3" width="22.453125" customWidth="1"/>
    <col min="4" max="4" width="15.36328125" customWidth="1"/>
    <col min="5" max="5" width="13.26953125" customWidth="1"/>
    <col min="6" max="6" width="9.26953125" customWidth="1"/>
    <col min="7" max="7" width="12.453125" customWidth="1"/>
    <col min="8" max="8" width="12.1796875" customWidth="1"/>
    <col min="9" max="9" width="12.36328125" bestFit="1" customWidth="1"/>
    <col min="10" max="10" width="13" customWidth="1"/>
    <col min="11" max="11" width="14.7265625" customWidth="1"/>
    <col min="12" max="12" width="16" customWidth="1"/>
    <col min="13" max="13" width="8.81640625" customWidth="1"/>
    <col min="14" max="14" width="16.08984375" customWidth="1"/>
    <col min="15" max="15" width="20.7265625" customWidth="1"/>
    <col min="16" max="16" width="16.453125" customWidth="1"/>
    <col min="17" max="17" width="17.1796875" customWidth="1"/>
    <col min="18" max="18" width="11.81640625" customWidth="1"/>
    <col min="19" max="19" width="11.453125" customWidth="1"/>
    <col min="20" max="20" width="15.453125" customWidth="1"/>
    <col min="21" max="21" width="12.453125" customWidth="1"/>
    <col min="22" max="22" width="12.1796875" customWidth="1"/>
    <col min="23" max="23" width="18.453125" customWidth="1"/>
    <col min="24" max="24" width="12.36328125" bestFit="1" customWidth="1"/>
    <col min="25" max="25" width="18.453125" customWidth="1"/>
    <col min="26" max="26" width="19.453125" customWidth="1"/>
    <col min="27" max="27" width="12.81640625" customWidth="1"/>
    <col min="28" max="28" width="17.453125" customWidth="1"/>
    <col min="29" max="29" width="17.7265625" customWidth="1"/>
    <col min="30" max="30" width="11.90625" customWidth="1"/>
    <col min="31" max="31" width="12.36328125" bestFit="1" customWidth="1"/>
  </cols>
  <sheetData>
    <row r="1" spans="1:31" ht="23.5" customHeight="1">
      <c r="A1" s="219" t="s">
        <v>168</v>
      </c>
      <c r="B1" s="210"/>
      <c r="C1" s="210"/>
      <c r="D1" s="210"/>
      <c r="E1" s="210"/>
      <c r="F1" s="210"/>
      <c r="G1" s="210"/>
      <c r="H1" s="210"/>
      <c r="I1" s="210"/>
      <c r="J1" s="210"/>
      <c r="K1" s="210"/>
      <c r="L1" s="210"/>
      <c r="M1" s="210"/>
      <c r="N1" s="210"/>
      <c r="O1" s="210"/>
      <c r="P1" s="210"/>
      <c r="Q1" s="210"/>
      <c r="R1" s="210"/>
      <c r="S1" s="211"/>
    </row>
    <row r="3" spans="1:31" ht="15">
      <c r="A3" s="212"/>
      <c r="B3" s="213"/>
      <c r="C3" s="214"/>
      <c r="D3" s="218" t="s">
        <v>162</v>
      </c>
      <c r="E3" s="122"/>
      <c r="F3" s="122"/>
      <c r="G3" s="122"/>
      <c r="H3" s="122"/>
      <c r="I3" s="122"/>
      <c r="J3" s="122"/>
      <c r="K3" s="122"/>
      <c r="L3" s="122"/>
      <c r="M3" s="122"/>
      <c r="N3" s="122"/>
      <c r="O3" s="122"/>
      <c r="P3" s="122"/>
      <c r="Q3" s="122"/>
      <c r="R3" s="122"/>
      <c r="S3" s="122"/>
      <c r="T3" s="122"/>
      <c r="U3" s="122"/>
      <c r="V3" s="122"/>
      <c r="W3" s="122"/>
      <c r="X3" s="122"/>
      <c r="Y3" s="122"/>
      <c r="Z3" s="122"/>
      <c r="AA3" s="122"/>
      <c r="AB3" s="122"/>
      <c r="AC3" s="122"/>
      <c r="AD3" s="122"/>
      <c r="AE3" s="123"/>
    </row>
    <row r="4" spans="1:31" s="10" customFormat="1" ht="32" customHeight="1">
      <c r="A4" s="216" t="s">
        <v>0</v>
      </c>
      <c r="B4" s="216" t="s">
        <v>1</v>
      </c>
      <c r="C4" s="217" t="s">
        <v>2</v>
      </c>
      <c r="D4" s="215" t="s">
        <v>3</v>
      </c>
      <c r="E4" s="201" t="s">
        <v>4</v>
      </c>
      <c r="F4" s="201" t="s">
        <v>5</v>
      </c>
      <c r="G4" s="201" t="s">
        <v>6</v>
      </c>
      <c r="H4" s="201" t="s">
        <v>7</v>
      </c>
      <c r="I4" s="201" t="s">
        <v>8</v>
      </c>
      <c r="J4" s="201" t="s">
        <v>9</v>
      </c>
      <c r="K4" s="201" t="s">
        <v>10</v>
      </c>
      <c r="L4" s="201" t="s">
        <v>11</v>
      </c>
      <c r="M4" s="201" t="s">
        <v>12</v>
      </c>
      <c r="N4" s="201" t="s">
        <v>13</v>
      </c>
      <c r="O4" s="201" t="s">
        <v>14</v>
      </c>
      <c r="P4" s="201" t="s">
        <v>15</v>
      </c>
      <c r="Q4" s="201" t="s">
        <v>16</v>
      </c>
      <c r="R4" s="201" t="s">
        <v>17</v>
      </c>
      <c r="S4" s="201" t="s">
        <v>18</v>
      </c>
      <c r="T4" s="201" t="s">
        <v>19</v>
      </c>
      <c r="U4" s="201" t="s">
        <v>20</v>
      </c>
      <c r="V4" s="201" t="s">
        <v>21</v>
      </c>
      <c r="W4" s="201" t="s">
        <v>22</v>
      </c>
      <c r="X4" s="201" t="s">
        <v>23</v>
      </c>
      <c r="Y4" s="201" t="s">
        <v>24</v>
      </c>
      <c r="Z4" s="201" t="s">
        <v>25</v>
      </c>
      <c r="AA4" s="201" t="s">
        <v>26</v>
      </c>
      <c r="AB4" s="201" t="s">
        <v>27</v>
      </c>
      <c r="AC4" s="201" t="s">
        <v>28</v>
      </c>
      <c r="AD4" s="201" t="s">
        <v>29</v>
      </c>
      <c r="AE4" s="202" t="s">
        <v>78</v>
      </c>
    </row>
    <row r="5" spans="1:31">
      <c r="A5" s="64" t="s">
        <v>34</v>
      </c>
      <c r="B5" s="64">
        <v>2021</v>
      </c>
      <c r="C5" s="204" t="s">
        <v>31</v>
      </c>
      <c r="D5" s="110">
        <f t="array" ref="D5">INDEX('CPI Data'!E:E,MATCH(1,('CPI Data'!$A:$A=$A5)*('CPI Data'!$B:$B=$B5)*('CPI Data'!$C:$C=$C5),0))</f>
        <v>144.9</v>
      </c>
      <c r="E5" s="110">
        <f t="array" ref="E5">INDEX('CPI Data'!F:F,MATCH(1,('CPI Data'!$A:$A=$A5)*('CPI Data'!$B:$B=$B5)*('CPI Data'!$C:$C=$C5),0))</f>
        <v>190.1</v>
      </c>
      <c r="F5" s="110">
        <f t="array" ref="F5">INDEX('CPI Data'!G:G,MATCH(1,('CPI Data'!$A:$A=$A5)*('CPI Data'!$B:$B=$B5)*('CPI Data'!$C:$C=$C5),0))</f>
        <v>175.3</v>
      </c>
      <c r="G5" s="110">
        <f t="array" ref="G5">INDEX('CPI Data'!H:H,MATCH(1,('CPI Data'!$A:$A=$A5)*('CPI Data'!$B:$B=$B5)*('CPI Data'!$C:$C=$C5),0))</f>
        <v>154.1</v>
      </c>
      <c r="H5" s="110">
        <f t="array" ref="H5">INDEX('CPI Data'!I:I,MATCH(1,('CPI Data'!$A:$A=$A5)*('CPI Data'!$B:$B=$B5)*('CPI Data'!$C:$C=$C5),0))</f>
        <v>150.9</v>
      </c>
      <c r="I5" s="110">
        <f t="array" ref="I5">INDEX('CPI Data'!J:J,MATCH(1,('CPI Data'!$A:$A=$A5)*('CPI Data'!$B:$B=$B5)*('CPI Data'!$C:$C=$C5),0))</f>
        <v>149.6</v>
      </c>
      <c r="J5" s="110">
        <f t="array" ref="J5">INDEX('CPI Data'!K:K,MATCH(1,('CPI Data'!$A:$A=$A5)*('CPI Data'!$B:$B=$B5)*('CPI Data'!$C:$C=$C5),0))</f>
        <v>194.2</v>
      </c>
      <c r="K5" s="110">
        <f t="array" ref="K5">INDEX('CPI Data'!L:L,MATCH(1,('CPI Data'!$A:$A=$A5)*('CPI Data'!$B:$B=$B5)*('CPI Data'!$C:$C=$C5),0))</f>
        <v>160.4</v>
      </c>
      <c r="L5" s="110">
        <f t="array" ref="L5">INDEX('CPI Data'!M:M,MATCH(1,('CPI Data'!$A:$A=$A5)*('CPI Data'!$B:$B=$B5)*('CPI Data'!$C:$C=$C5),0))</f>
        <v>114.6</v>
      </c>
      <c r="M5" s="110">
        <f t="array" ref="M5">INDEX('CPI Data'!N:N,MATCH(1,('CPI Data'!$A:$A=$A5)*('CPI Data'!$B:$B=$B5)*('CPI Data'!$C:$C=$C5),0))</f>
        <v>164</v>
      </c>
      <c r="N5" s="110">
        <f t="array" ref="N5">INDEX('CPI Data'!O:O,MATCH(1,('CPI Data'!$A:$A=$A5)*('CPI Data'!$B:$B=$B5)*('CPI Data'!$C:$C=$C5),0))</f>
        <v>151.80000000000001</v>
      </c>
      <c r="O5" s="110">
        <f t="array" ref="O5">INDEX('CPI Data'!P:P,MATCH(1,('CPI Data'!$A:$A=$A5)*('CPI Data'!$B:$B=$B5)*('CPI Data'!$C:$C=$C5),0))</f>
        <v>165.6</v>
      </c>
      <c r="P5" s="110">
        <f t="array" ref="P5">INDEX('CPI Data'!Q:Q,MATCH(1,('CPI Data'!$A:$A=$A5)*('CPI Data'!$B:$B=$B5)*('CPI Data'!$C:$C=$C5),0))</f>
        <v>161</v>
      </c>
      <c r="Q5" s="110">
        <f t="array" ref="Q5">INDEX('CPI Data'!R:R,MATCH(1,('CPI Data'!$A:$A=$A5)*('CPI Data'!$B:$B=$B5)*('CPI Data'!$C:$C=$C5),0))</f>
        <v>186.5</v>
      </c>
      <c r="R5" s="110">
        <f t="array" ref="R5">INDEX('CPI Data'!S:S,MATCH(1,('CPI Data'!$A:$A=$A5)*('CPI Data'!$B:$B=$B5)*('CPI Data'!$C:$C=$C5),0))</f>
        <v>155.5</v>
      </c>
      <c r="S5" s="110">
        <f t="array" ref="S5">INDEX('CPI Data'!T:T,MATCH(1,('CPI Data'!$A:$A=$A5)*('CPI Data'!$B:$B=$B5)*('CPI Data'!$C:$C=$C5),0))</f>
        <v>146.1</v>
      </c>
      <c r="T5" s="110">
        <f t="array" ref="T5">INDEX('CPI Data'!U:U,MATCH(1,('CPI Data'!$A:$A=$A5)*('CPI Data'!$B:$B=$B5)*('CPI Data'!$C:$C=$C5),0))</f>
        <v>154.19999999999999</v>
      </c>
      <c r="U5" s="110">
        <f t="array" ref="U5">INDEX('CPI Data'!V:V,MATCH(1,('CPI Data'!$A:$A=$A5)*('CPI Data'!$B:$B=$B5)*('CPI Data'!$C:$C=$C5),0))</f>
        <v>157.69999999999999</v>
      </c>
      <c r="V5" s="110">
        <f t="array" ref="V5">INDEX('CPI Data'!W:W,MATCH(1,('CPI Data'!$A:$A=$A5)*('CPI Data'!$B:$B=$B5)*('CPI Data'!$C:$C=$C5),0))</f>
        <v>147.9</v>
      </c>
      <c r="W5" s="110">
        <f t="array" ref="W5">INDEX('CPI Data'!X:X,MATCH(1,('CPI Data'!$A:$A=$A5)*('CPI Data'!$B:$B=$B5)*('CPI Data'!$C:$C=$C5),0))</f>
        <v>150</v>
      </c>
      <c r="X5" s="110">
        <f t="array" ref="X5">INDEX('CPI Data'!Y:Y,MATCH(1,('CPI Data'!$A:$A=$A5)*('CPI Data'!$B:$B=$B5)*('CPI Data'!$C:$C=$C5),0))</f>
        <v>159.30000000000001</v>
      </c>
      <c r="Y5" s="110">
        <f t="array" ref="Y5">INDEX('CPI Data'!Z:Z,MATCH(1,('CPI Data'!$A:$A=$A5)*('CPI Data'!$B:$B=$B5)*('CPI Data'!$C:$C=$C5),0))</f>
        <v>141.9</v>
      </c>
      <c r="Z5" s="110">
        <f t="array" ref="Z5">INDEX('CPI Data'!AA:AA,MATCH(1,('CPI Data'!$A:$A=$A5)*('CPI Data'!$B:$B=$B5)*('CPI Data'!$C:$C=$C5),0))</f>
        <v>149.6</v>
      </c>
      <c r="AA5" s="110">
        <f t="array" ref="AA5">INDEX('CPI Data'!AB:AB,MATCH(1,('CPI Data'!$A:$A=$A5)*('CPI Data'!$B:$B=$B5)*('CPI Data'!$C:$C=$C5),0))</f>
        <v>159.19999999999999</v>
      </c>
      <c r="AB5" s="110">
        <f t="array" ref="AB5">INDEX('CPI Data'!AC:AC,MATCH(1,('CPI Data'!$A:$A=$A5)*('CPI Data'!$B:$B=$B5)*('CPI Data'!$C:$C=$C5),0))</f>
        <v>156.80000000000001</v>
      </c>
      <c r="AC5" s="110">
        <f t="array" ref="AC5">INDEX('CPI Data'!AD:AD,MATCH(1,('CPI Data'!$A:$A=$A5)*('CPI Data'!$B:$B=$B5)*('CPI Data'!$C:$C=$C5),0))</f>
        <v>151.9</v>
      </c>
      <c r="AD5" s="110">
        <f t="array" ref="AD5">INDEX('CPI Data'!AE:AE,MATCH(1,('CPI Data'!$A:$A=$A5)*('CPI Data'!$B:$B=$B5)*('CPI Data'!$C:$C=$C5),0))</f>
        <v>157.30000000000001</v>
      </c>
      <c r="AE5" s="205">
        <f>SUMIFS('Crude Oil '!$D:$D,'Crude Oil '!$B:$B,'5. Correlation '!B5,'Crude Oil '!$C:$C,'5. Correlation '!C5)</f>
        <v>66695</v>
      </c>
    </row>
    <row r="6" spans="1:31">
      <c r="A6" s="64" t="s">
        <v>34</v>
      </c>
      <c r="B6" s="64">
        <v>2021</v>
      </c>
      <c r="C6" s="204" t="s">
        <v>35</v>
      </c>
      <c r="D6" s="110">
        <f t="array" ref="D6">INDEX('CPI Data'!E:E,MATCH(1,('CPI Data'!$A:$A=$A6)*('CPI Data'!$B:$B=$B6)*('CPI Data'!$C:$C=$C6),0))</f>
        <v>144.30000000000001</v>
      </c>
      <c r="E6" s="110">
        <f t="array" ref="E6">INDEX('CPI Data'!F:F,MATCH(1,('CPI Data'!$A:$A=$A6)*('CPI Data'!$B:$B=$B6)*('CPI Data'!$C:$C=$C6),0))</f>
        <v>186.5</v>
      </c>
      <c r="F6" s="110">
        <f t="array" ref="F6">INDEX('CPI Data'!G:G,MATCH(1,('CPI Data'!$A:$A=$A6)*('CPI Data'!$B:$B=$B6)*('CPI Data'!$C:$C=$C6),0))</f>
        <v>168.7</v>
      </c>
      <c r="G6" s="110">
        <f t="array" ref="G6">INDEX('CPI Data'!H:H,MATCH(1,('CPI Data'!$A:$A=$A6)*('CPI Data'!$B:$B=$B6)*('CPI Data'!$C:$C=$C6),0))</f>
        <v>154.69999999999999</v>
      </c>
      <c r="H6" s="110">
        <f t="array" ref="H6">INDEX('CPI Data'!I:I,MATCH(1,('CPI Data'!$A:$A=$A6)*('CPI Data'!$B:$B=$B6)*('CPI Data'!$C:$C=$C6),0))</f>
        <v>158.69999999999999</v>
      </c>
      <c r="I6" s="110">
        <f t="array" ref="I6">INDEX('CPI Data'!J:J,MATCH(1,('CPI Data'!$A:$A=$A6)*('CPI Data'!$B:$B=$B6)*('CPI Data'!$C:$C=$C6),0))</f>
        <v>150.69999999999999</v>
      </c>
      <c r="J6" s="110">
        <f t="array" ref="J6">INDEX('CPI Data'!K:K,MATCH(1,('CPI Data'!$A:$A=$A6)*('CPI Data'!$B:$B=$B6)*('CPI Data'!$C:$C=$C6),0))</f>
        <v>160</v>
      </c>
      <c r="K6" s="110">
        <f t="array" ref="K6">INDEX('CPI Data'!L:L,MATCH(1,('CPI Data'!$A:$A=$A6)*('CPI Data'!$B:$B=$B6)*('CPI Data'!$C:$C=$C6),0))</f>
        <v>158.80000000000001</v>
      </c>
      <c r="L6" s="110">
        <f t="array" ref="L6">INDEX('CPI Data'!M:M,MATCH(1,('CPI Data'!$A:$A=$A6)*('CPI Data'!$B:$B=$B6)*('CPI Data'!$C:$C=$C6),0))</f>
        <v>112.8</v>
      </c>
      <c r="M6" s="110">
        <f t="array" ref="M6">INDEX('CPI Data'!N:N,MATCH(1,('CPI Data'!$A:$A=$A6)*('CPI Data'!$B:$B=$B6)*('CPI Data'!$C:$C=$C6),0))</f>
        <v>164.2</v>
      </c>
      <c r="N6" s="110">
        <f t="array" ref="N6">INDEX('CPI Data'!O:O,MATCH(1,('CPI Data'!$A:$A=$A6)*('CPI Data'!$B:$B=$B6)*('CPI Data'!$C:$C=$C6),0))</f>
        <v>155.5</v>
      </c>
      <c r="O6" s="110">
        <f t="array" ref="O6">INDEX('CPI Data'!P:P,MATCH(1,('CPI Data'!$A:$A=$A6)*('CPI Data'!$B:$B=$B6)*('CPI Data'!$C:$C=$C6),0))</f>
        <v>167.5</v>
      </c>
      <c r="P6" s="110">
        <f t="array" ref="P6">INDEX('CPI Data'!Q:Q,MATCH(1,('CPI Data'!$A:$A=$A6)*('CPI Data'!$B:$B=$B6)*('CPI Data'!$C:$C=$C6),0))</f>
        <v>156.9</v>
      </c>
      <c r="Q6" s="110">
        <f t="array" ref="Q6">INDEX('CPI Data'!R:R,MATCH(1,('CPI Data'!$A:$A=$A6)*('CPI Data'!$B:$B=$B6)*('CPI Data'!$C:$C=$C6),0))</f>
        <v>188.3</v>
      </c>
      <c r="R6" s="110">
        <f t="array" ref="R6">INDEX('CPI Data'!S:S,MATCH(1,('CPI Data'!$A:$A=$A6)*('CPI Data'!$B:$B=$B6)*('CPI Data'!$C:$C=$C6),0))</f>
        <v>157.19999999999999</v>
      </c>
      <c r="S6" s="110">
        <f t="array" ref="S6">INDEX('CPI Data'!T:T,MATCH(1,('CPI Data'!$A:$A=$A6)*('CPI Data'!$B:$B=$B6)*('CPI Data'!$C:$C=$C6),0))</f>
        <v>147.4</v>
      </c>
      <c r="T6" s="110">
        <f t="array" ref="T6">INDEX('CPI Data'!U:U,MATCH(1,('CPI Data'!$A:$A=$A6)*('CPI Data'!$B:$B=$B6)*('CPI Data'!$C:$C=$C6),0))</f>
        <v>155.80000000000001</v>
      </c>
      <c r="U6" s="110">
        <f t="array" ref="U6">INDEX('CPI Data'!V:V,MATCH(1,('CPI Data'!$A:$A=$A6)*('CPI Data'!$B:$B=$B6)*('CPI Data'!$C:$C=$C6),0))</f>
        <v>159.80000000000001</v>
      </c>
      <c r="V6" s="110">
        <f t="array" ref="V6">INDEX('CPI Data'!W:W,MATCH(1,('CPI Data'!$A:$A=$A6)*('CPI Data'!$B:$B=$B6)*('CPI Data'!$C:$C=$C6),0))</f>
        <v>152.4</v>
      </c>
      <c r="W6" s="110">
        <f t="array" ref="W6">INDEX('CPI Data'!X:X,MATCH(1,('CPI Data'!$A:$A=$A6)*('CPI Data'!$B:$B=$B6)*('CPI Data'!$C:$C=$C6),0))</f>
        <v>150.9</v>
      </c>
      <c r="X6" s="110">
        <f t="array" ref="X6">INDEX('CPI Data'!Y:Y,MATCH(1,('CPI Data'!$A:$A=$A6)*('CPI Data'!$B:$B=$B6)*('CPI Data'!$C:$C=$C6),0))</f>
        <v>161.30000000000001</v>
      </c>
      <c r="Y6" s="110">
        <f t="array" ref="Y6">INDEX('CPI Data'!Z:Z,MATCH(1,('CPI Data'!$A:$A=$A6)*('CPI Data'!$B:$B=$B6)*('CPI Data'!$C:$C=$C6),0))</f>
        <v>145.1</v>
      </c>
      <c r="Z6" s="110">
        <f t="array" ref="Z6">INDEX('CPI Data'!AA:AA,MATCH(1,('CPI Data'!$A:$A=$A6)*('CPI Data'!$B:$B=$B6)*('CPI Data'!$C:$C=$C6),0))</f>
        <v>151.5</v>
      </c>
      <c r="AA6" s="110">
        <f t="array" ref="AA6">INDEX('CPI Data'!AB:AB,MATCH(1,('CPI Data'!$A:$A=$A6)*('CPI Data'!$B:$B=$B6)*('CPI Data'!$C:$C=$C6),0))</f>
        <v>159.5</v>
      </c>
      <c r="AB6" s="110">
        <f t="array" ref="AB6">INDEX('CPI Data'!AC:AC,MATCH(1,('CPI Data'!$A:$A=$A6)*('CPI Data'!$B:$B=$B6)*('CPI Data'!$C:$C=$C6),0))</f>
        <v>155.80000000000001</v>
      </c>
      <c r="AC6" s="110">
        <f t="array" ref="AC6">INDEX('CPI Data'!AD:AD,MATCH(1,('CPI Data'!$A:$A=$A6)*('CPI Data'!$B:$B=$B6)*('CPI Data'!$C:$C=$C6),0))</f>
        <v>153.4</v>
      </c>
      <c r="AD6" s="110">
        <f t="array" ref="AD6">INDEX('CPI Data'!AE:AE,MATCH(1,('CPI Data'!$A:$A=$A6)*('CPI Data'!$B:$B=$B6)*('CPI Data'!$C:$C=$C6),0))</f>
        <v>156.6</v>
      </c>
      <c r="AE6" s="205">
        <f>SUMIFS('Crude Oil '!$D:$D,'Crude Oil '!$B:$B,'5. Correlation '!B6,'Crude Oil '!$C:$C,'5. Correlation '!C6)</f>
        <v>60966</v>
      </c>
    </row>
    <row r="7" spans="1:31">
      <c r="A7" s="64" t="s">
        <v>34</v>
      </c>
      <c r="B7" s="64">
        <v>2021</v>
      </c>
      <c r="C7" s="204" t="s">
        <v>36</v>
      </c>
      <c r="D7" s="110">
        <f t="array" ref="D7">INDEX('CPI Data'!E:E,MATCH(1,('CPI Data'!$A:$A=$A7)*('CPI Data'!$B:$B=$B7)*('CPI Data'!$C:$C=$C7),0))</f>
        <v>144.1</v>
      </c>
      <c r="E7" s="110">
        <f t="array" ref="E7">INDEX('CPI Data'!F:F,MATCH(1,('CPI Data'!$A:$A=$A7)*('CPI Data'!$B:$B=$B7)*('CPI Data'!$C:$C=$C7),0))</f>
        <v>192.2</v>
      </c>
      <c r="F7" s="110">
        <f t="array" ref="F7">INDEX('CPI Data'!G:G,MATCH(1,('CPI Data'!$A:$A=$A7)*('CPI Data'!$B:$B=$B7)*('CPI Data'!$C:$C=$C7),0))</f>
        <v>163.80000000000001</v>
      </c>
      <c r="G7" s="110">
        <f t="array" ref="G7">INDEX('CPI Data'!H:H,MATCH(1,('CPI Data'!$A:$A=$A7)*('CPI Data'!$B:$B=$B7)*('CPI Data'!$C:$C=$C7),0))</f>
        <v>154.9</v>
      </c>
      <c r="H7" s="110">
        <f t="array" ref="H7">INDEX('CPI Data'!I:I,MATCH(1,('CPI Data'!$A:$A=$A7)*('CPI Data'!$B:$B=$B7)*('CPI Data'!$C:$C=$C7),0))</f>
        <v>163.9</v>
      </c>
      <c r="I7" s="110">
        <f t="array" ref="I7">INDEX('CPI Data'!J:J,MATCH(1,('CPI Data'!$A:$A=$A7)*('CPI Data'!$B:$B=$B7)*('CPI Data'!$C:$C=$C7),0))</f>
        <v>153.69999999999999</v>
      </c>
      <c r="J7" s="110">
        <f t="array" ref="J7">INDEX('CPI Data'!K:K,MATCH(1,('CPI Data'!$A:$A=$A7)*('CPI Data'!$B:$B=$B7)*('CPI Data'!$C:$C=$C7),0))</f>
        <v>149.5</v>
      </c>
      <c r="K7" s="110">
        <f t="array" ref="K7">INDEX('CPI Data'!L:L,MATCH(1,('CPI Data'!$A:$A=$A7)*('CPI Data'!$B:$B=$B7)*('CPI Data'!$C:$C=$C7),0))</f>
        <v>159.80000000000001</v>
      </c>
      <c r="L7" s="110">
        <f t="array" ref="L7">INDEX('CPI Data'!M:M,MATCH(1,('CPI Data'!$A:$A=$A7)*('CPI Data'!$B:$B=$B7)*('CPI Data'!$C:$C=$C7),0))</f>
        <v>112.6</v>
      </c>
      <c r="M7" s="110">
        <f t="array" ref="M7">INDEX('CPI Data'!N:N,MATCH(1,('CPI Data'!$A:$A=$A7)*('CPI Data'!$B:$B=$B7)*('CPI Data'!$C:$C=$C7),0))</f>
        <v>163.5</v>
      </c>
      <c r="N7" s="110">
        <f t="array" ref="N7">INDEX('CPI Data'!O:O,MATCH(1,('CPI Data'!$A:$A=$A7)*('CPI Data'!$B:$B=$B7)*('CPI Data'!$C:$C=$C7),0))</f>
        <v>156.5</v>
      </c>
      <c r="O7" s="110">
        <f t="array" ref="O7">INDEX('CPI Data'!P:P,MATCH(1,('CPI Data'!$A:$A=$A7)*('CPI Data'!$B:$B=$B7)*('CPI Data'!$C:$C=$C7),0))</f>
        <v>168.2</v>
      </c>
      <c r="P7" s="110">
        <f t="array" ref="P7">INDEX('CPI Data'!Q:Q,MATCH(1,('CPI Data'!$A:$A=$A7)*('CPI Data'!$B:$B=$B7)*('CPI Data'!$C:$C=$C7),0))</f>
        <v>156.69999999999999</v>
      </c>
      <c r="Q7" s="110">
        <f t="array" ref="Q7">INDEX('CPI Data'!R:R,MATCH(1,('CPI Data'!$A:$A=$A7)*('CPI Data'!$B:$B=$B7)*('CPI Data'!$C:$C=$C7),0))</f>
        <v>188.1</v>
      </c>
      <c r="R7" s="110">
        <f t="array" ref="R7">INDEX('CPI Data'!S:S,MATCH(1,('CPI Data'!$A:$A=$A7)*('CPI Data'!$B:$B=$B7)*('CPI Data'!$C:$C=$C7),0))</f>
        <v>157.80000000000001</v>
      </c>
      <c r="S7" s="110">
        <f t="array" ref="S7">INDEX('CPI Data'!T:T,MATCH(1,('CPI Data'!$A:$A=$A7)*('CPI Data'!$B:$B=$B7)*('CPI Data'!$C:$C=$C7),0))</f>
        <v>147.9</v>
      </c>
      <c r="T7" s="110">
        <f t="array" ref="T7">INDEX('CPI Data'!U:U,MATCH(1,('CPI Data'!$A:$A=$A7)*('CPI Data'!$B:$B=$B7)*('CPI Data'!$C:$C=$C7),0))</f>
        <v>156.4</v>
      </c>
      <c r="U7" s="110">
        <f t="array" ref="U7">INDEX('CPI Data'!V:V,MATCH(1,('CPI Data'!$A:$A=$A7)*('CPI Data'!$B:$B=$B7)*('CPI Data'!$C:$C=$C7),0))</f>
        <v>159.9</v>
      </c>
      <c r="V7" s="110">
        <f t="array" ref="V7">INDEX('CPI Data'!W:W,MATCH(1,('CPI Data'!$A:$A=$A7)*('CPI Data'!$B:$B=$B7)*('CPI Data'!$C:$C=$C7),0))</f>
        <v>155.5</v>
      </c>
      <c r="W7" s="110">
        <f t="array" ref="W7">INDEX('CPI Data'!X:X,MATCH(1,('CPI Data'!$A:$A=$A7)*('CPI Data'!$B:$B=$B7)*('CPI Data'!$C:$C=$C7),0))</f>
        <v>151.19999999999999</v>
      </c>
      <c r="X7" s="110">
        <f t="array" ref="X7">INDEX('CPI Data'!Y:Y,MATCH(1,('CPI Data'!$A:$A=$A7)*('CPI Data'!$B:$B=$B7)*('CPI Data'!$C:$C=$C7),0))</f>
        <v>161.69999999999999</v>
      </c>
      <c r="Y7" s="110">
        <f t="array" ref="Y7">INDEX('CPI Data'!Z:Z,MATCH(1,('CPI Data'!$A:$A=$A7)*('CPI Data'!$B:$B=$B7)*('CPI Data'!$C:$C=$C7),0))</f>
        <v>146.19999999999999</v>
      </c>
      <c r="Z7" s="110">
        <f t="array" ref="Z7">INDEX('CPI Data'!AA:AA,MATCH(1,('CPI Data'!$A:$A=$A7)*('CPI Data'!$B:$B=$B7)*('CPI Data'!$C:$C=$C7),0))</f>
        <v>152.6</v>
      </c>
      <c r="AA7" s="110">
        <f t="array" ref="AA7">INDEX('CPI Data'!AB:AB,MATCH(1,('CPI Data'!$A:$A=$A7)*('CPI Data'!$B:$B=$B7)*('CPI Data'!$C:$C=$C7),0))</f>
        <v>160.19999999999999</v>
      </c>
      <c r="AB7" s="110">
        <f t="array" ref="AB7">INDEX('CPI Data'!AC:AC,MATCH(1,('CPI Data'!$A:$A=$A7)*('CPI Data'!$B:$B=$B7)*('CPI Data'!$C:$C=$C7),0))</f>
        <v>153.80000000000001</v>
      </c>
      <c r="AC7" s="110">
        <f t="array" ref="AC7">INDEX('CPI Data'!AD:AD,MATCH(1,('CPI Data'!$A:$A=$A7)*('CPI Data'!$B:$B=$B7)*('CPI Data'!$C:$C=$C7),0))</f>
        <v>153.80000000000001</v>
      </c>
      <c r="AD7" s="110">
        <f t="array" ref="AD7">INDEX('CPI Data'!AE:AE,MATCH(1,('CPI Data'!$A:$A=$A7)*('CPI Data'!$B:$B=$B7)*('CPI Data'!$C:$C=$C7),0))</f>
        <v>156.80000000000001</v>
      </c>
      <c r="AE7" s="205">
        <f>SUMIFS('Crude Oil '!$D:$D,'Crude Oil '!$B:$B,'5. Correlation '!B7,'Crude Oil '!$C:$C,'5. Correlation '!C7)</f>
        <v>75471</v>
      </c>
    </row>
    <row r="8" spans="1:31">
      <c r="A8" s="64" t="s">
        <v>34</v>
      </c>
      <c r="B8" s="64">
        <v>2021</v>
      </c>
      <c r="C8" s="204" t="s">
        <v>37</v>
      </c>
      <c r="D8" s="110">
        <f t="array" ref="D8">INDEX('CPI Data'!E:E,MATCH(1,('CPI Data'!$A:$A=$A8)*('CPI Data'!$B:$B=$B8)*('CPI Data'!$C:$C=$C8),0))</f>
        <v>144.30000000000001</v>
      </c>
      <c r="E8" s="110">
        <f t="array" ref="E8">INDEX('CPI Data'!F:F,MATCH(1,('CPI Data'!$A:$A=$A8)*('CPI Data'!$B:$B=$B8)*('CPI Data'!$C:$C=$C8),0))</f>
        <v>198</v>
      </c>
      <c r="F8" s="110">
        <f t="array" ref="F8">INDEX('CPI Data'!G:G,MATCH(1,('CPI Data'!$A:$A=$A8)*('CPI Data'!$B:$B=$B8)*('CPI Data'!$C:$C=$C8),0))</f>
        <v>164.6</v>
      </c>
      <c r="G8" s="110">
        <f t="array" ref="G8">INDEX('CPI Data'!H:H,MATCH(1,('CPI Data'!$A:$A=$A8)*('CPI Data'!$B:$B=$B8)*('CPI Data'!$C:$C=$C8),0))</f>
        <v>155.4</v>
      </c>
      <c r="H8" s="110">
        <f t="array" ref="H8">INDEX('CPI Data'!I:I,MATCH(1,('CPI Data'!$A:$A=$A8)*('CPI Data'!$B:$B=$B8)*('CPI Data'!$C:$C=$C8),0))</f>
        <v>170.1</v>
      </c>
      <c r="I8" s="110">
        <f t="array" ref="I8">INDEX('CPI Data'!J:J,MATCH(1,('CPI Data'!$A:$A=$A8)*('CPI Data'!$B:$B=$B8)*('CPI Data'!$C:$C=$C8),0))</f>
        <v>164.4</v>
      </c>
      <c r="J8" s="110">
        <f t="array" ref="J8">INDEX('CPI Data'!K:K,MATCH(1,('CPI Data'!$A:$A=$A8)*('CPI Data'!$B:$B=$B8)*('CPI Data'!$C:$C=$C8),0))</f>
        <v>144.1</v>
      </c>
      <c r="K8" s="110">
        <f t="array" ref="K8">INDEX('CPI Data'!L:L,MATCH(1,('CPI Data'!$A:$A=$A8)*('CPI Data'!$B:$B=$B8)*('CPI Data'!$C:$C=$C8),0))</f>
        <v>161.69999999999999</v>
      </c>
      <c r="L8" s="110">
        <f t="array" ref="L8">INDEX('CPI Data'!M:M,MATCH(1,('CPI Data'!$A:$A=$A8)*('CPI Data'!$B:$B=$B8)*('CPI Data'!$C:$C=$C8),0))</f>
        <v>113.1</v>
      </c>
      <c r="M8" s="110">
        <f t="array" ref="M8">INDEX('CPI Data'!N:N,MATCH(1,('CPI Data'!$A:$A=$A8)*('CPI Data'!$B:$B=$B8)*('CPI Data'!$C:$C=$C8),0))</f>
        <v>163.9</v>
      </c>
      <c r="N8" s="110">
        <f t="array" ref="N8">INDEX('CPI Data'!O:O,MATCH(1,('CPI Data'!$A:$A=$A8)*('CPI Data'!$B:$B=$B8)*('CPI Data'!$C:$C=$C8),0))</f>
        <v>157.6</v>
      </c>
      <c r="O8" s="110">
        <f t="array" ref="O8">INDEX('CPI Data'!P:P,MATCH(1,('CPI Data'!$A:$A=$A8)*('CPI Data'!$B:$B=$B8)*('CPI Data'!$C:$C=$C8),0))</f>
        <v>168.9</v>
      </c>
      <c r="P8" s="110">
        <f t="array" ref="P8">INDEX('CPI Data'!Q:Q,MATCH(1,('CPI Data'!$A:$A=$A8)*('CPI Data'!$B:$B=$B8)*('CPI Data'!$C:$C=$C8),0))</f>
        <v>158</v>
      </c>
      <c r="Q8" s="110">
        <f t="array" ref="Q8">INDEX('CPI Data'!R:R,MATCH(1,('CPI Data'!$A:$A=$A8)*('CPI Data'!$B:$B=$B8)*('CPI Data'!$C:$C=$C8),0))</f>
        <v>188.8</v>
      </c>
      <c r="R8" s="110">
        <f t="array" ref="R8">INDEX('CPI Data'!S:S,MATCH(1,('CPI Data'!$A:$A=$A8)*('CPI Data'!$B:$B=$B8)*('CPI Data'!$C:$C=$C8),0))</f>
        <v>158.80000000000001</v>
      </c>
      <c r="S8" s="110">
        <f t="array" ref="S8">INDEX('CPI Data'!T:T,MATCH(1,('CPI Data'!$A:$A=$A8)*('CPI Data'!$B:$B=$B8)*('CPI Data'!$C:$C=$C8),0))</f>
        <v>148.5</v>
      </c>
      <c r="T8" s="110">
        <f t="array" ref="T8">INDEX('CPI Data'!U:U,MATCH(1,('CPI Data'!$A:$A=$A8)*('CPI Data'!$B:$B=$B8)*('CPI Data'!$C:$C=$C8),0))</f>
        <v>157.30000000000001</v>
      </c>
      <c r="U8" s="110">
        <f t="array" ref="U8">INDEX('CPI Data'!V:V,MATCH(1,('CPI Data'!$A:$A=$A8)*('CPI Data'!$B:$B=$B8)*('CPI Data'!$C:$C=$C8),0))</f>
        <v>161.4</v>
      </c>
      <c r="V8" s="110">
        <f t="array" ref="V8">INDEX('CPI Data'!W:W,MATCH(1,('CPI Data'!$A:$A=$A8)*('CPI Data'!$B:$B=$B8)*('CPI Data'!$C:$C=$C8),0))</f>
        <v>155.6</v>
      </c>
      <c r="W8" s="110">
        <f t="array" ref="W8">INDEX('CPI Data'!X:X,MATCH(1,('CPI Data'!$A:$A=$A8)*('CPI Data'!$B:$B=$B8)*('CPI Data'!$C:$C=$C8),0))</f>
        <v>151.80000000000001</v>
      </c>
      <c r="X8" s="110">
        <f t="array" ref="X8">INDEX('CPI Data'!Y:Y,MATCH(1,('CPI Data'!$A:$A=$A8)*('CPI Data'!$B:$B=$B8)*('CPI Data'!$C:$C=$C8),0))</f>
        <v>162.30000000000001</v>
      </c>
      <c r="Y8" s="110">
        <f t="array" ref="Y8">INDEX('CPI Data'!Z:Z,MATCH(1,('CPI Data'!$A:$A=$A8)*('CPI Data'!$B:$B=$B8)*('CPI Data'!$C:$C=$C8),0))</f>
        <v>146.6</v>
      </c>
      <c r="Z8" s="110">
        <f t="array" ref="Z8">INDEX('CPI Data'!AA:AA,MATCH(1,('CPI Data'!$A:$A=$A8)*('CPI Data'!$B:$B=$B8)*('CPI Data'!$C:$C=$C8),0))</f>
        <v>153.19999999999999</v>
      </c>
      <c r="AA8" s="110">
        <f t="array" ref="AA8">INDEX('CPI Data'!AB:AB,MATCH(1,('CPI Data'!$A:$A=$A8)*('CPI Data'!$B:$B=$B8)*('CPI Data'!$C:$C=$C8),0))</f>
        <v>160.30000000000001</v>
      </c>
      <c r="AB8" s="110">
        <f t="array" ref="AB8">INDEX('CPI Data'!AC:AC,MATCH(1,('CPI Data'!$A:$A=$A8)*('CPI Data'!$B:$B=$B8)*('CPI Data'!$C:$C=$C8),0))</f>
        <v>155.4</v>
      </c>
      <c r="AC8" s="110">
        <f t="array" ref="AC8">INDEX('CPI Data'!AD:AD,MATCH(1,('CPI Data'!$A:$A=$A8)*('CPI Data'!$B:$B=$B8)*('CPI Data'!$C:$C=$C8),0))</f>
        <v>154.4</v>
      </c>
      <c r="AD8" s="110">
        <f t="array" ref="AD8">INDEX('CPI Data'!AE:AE,MATCH(1,('CPI Data'!$A:$A=$A8)*('CPI Data'!$B:$B=$B8)*('CPI Data'!$C:$C=$C8),0))</f>
        <v>157.80000000000001</v>
      </c>
      <c r="AE8" s="205">
        <f>SUMIFS('Crude Oil '!$D:$D,'Crude Oil '!$B:$B,'5. Correlation '!B8,'Crude Oil '!$C:$C,'5. Correlation '!C8)</f>
        <v>74208</v>
      </c>
    </row>
    <row r="9" spans="1:31">
      <c r="A9" s="64" t="s">
        <v>34</v>
      </c>
      <c r="B9" s="64">
        <v>2021</v>
      </c>
      <c r="C9" s="204" t="s">
        <v>38</v>
      </c>
      <c r="D9" s="110">
        <f t="array" ref="D9">INDEX('CPI Data'!E:E,MATCH(1,('CPI Data'!$A:$A=$A9)*('CPI Data'!$B:$B=$B9)*('CPI Data'!$C:$C=$C9),0))</f>
        <v>146.30000000000001</v>
      </c>
      <c r="E9" s="110">
        <f t="array" ref="E9">INDEX('CPI Data'!F:F,MATCH(1,('CPI Data'!$A:$A=$A9)*('CPI Data'!$B:$B=$B9)*('CPI Data'!$C:$C=$C9),0))</f>
        <v>200.5</v>
      </c>
      <c r="F9" s="110">
        <f t="array" ref="F9">INDEX('CPI Data'!G:G,MATCH(1,('CPI Data'!$A:$A=$A9)*('CPI Data'!$B:$B=$B9)*('CPI Data'!$C:$C=$C9),0))</f>
        <v>170.3</v>
      </c>
      <c r="G9" s="110">
        <f t="array" ref="G9">INDEX('CPI Data'!H:H,MATCH(1,('CPI Data'!$A:$A=$A9)*('CPI Data'!$B:$B=$B9)*('CPI Data'!$C:$C=$C9),0))</f>
        <v>156.1</v>
      </c>
      <c r="H9" s="110">
        <f t="array" ref="H9">INDEX('CPI Data'!I:I,MATCH(1,('CPI Data'!$A:$A=$A9)*('CPI Data'!$B:$B=$B9)*('CPI Data'!$C:$C=$C9),0))</f>
        <v>178.7</v>
      </c>
      <c r="I9" s="110">
        <f t="array" ref="I9">INDEX('CPI Data'!J:J,MATCH(1,('CPI Data'!$A:$A=$A9)*('CPI Data'!$B:$B=$B9)*('CPI Data'!$C:$C=$C9),0))</f>
        <v>167.1</v>
      </c>
      <c r="J9" s="110">
        <f t="array" ref="J9">INDEX('CPI Data'!K:K,MATCH(1,('CPI Data'!$A:$A=$A9)*('CPI Data'!$B:$B=$B9)*('CPI Data'!$C:$C=$C9),0))</f>
        <v>147.9</v>
      </c>
      <c r="K9" s="110">
        <f t="array" ref="K9">INDEX('CPI Data'!L:L,MATCH(1,('CPI Data'!$A:$A=$A9)*('CPI Data'!$B:$B=$B9)*('CPI Data'!$C:$C=$C9),0))</f>
        <v>165.4</v>
      </c>
      <c r="L9" s="110">
        <f t="array" ref="L9">INDEX('CPI Data'!M:M,MATCH(1,('CPI Data'!$A:$A=$A9)*('CPI Data'!$B:$B=$B9)*('CPI Data'!$C:$C=$C9),0))</f>
        <v>114.8</v>
      </c>
      <c r="M9" s="110">
        <f t="array" ref="M9">INDEX('CPI Data'!N:N,MATCH(1,('CPI Data'!$A:$A=$A9)*('CPI Data'!$B:$B=$B9)*('CPI Data'!$C:$C=$C9),0))</f>
        <v>168.2</v>
      </c>
      <c r="N9" s="110">
        <f t="array" ref="N9">INDEX('CPI Data'!O:O,MATCH(1,('CPI Data'!$A:$A=$A9)*('CPI Data'!$B:$B=$B9)*('CPI Data'!$C:$C=$C9),0))</f>
        <v>159.30000000000001</v>
      </c>
      <c r="O9" s="110">
        <f t="array" ref="O9">INDEX('CPI Data'!P:P,MATCH(1,('CPI Data'!$A:$A=$A9)*('CPI Data'!$B:$B=$B9)*('CPI Data'!$C:$C=$C9),0))</f>
        <v>170.4</v>
      </c>
      <c r="P9" s="110">
        <f t="array" ref="P9">INDEX('CPI Data'!Q:Q,MATCH(1,('CPI Data'!$A:$A=$A9)*('CPI Data'!$B:$B=$B9)*('CPI Data'!$C:$C=$C9),0))</f>
        <v>160.69999999999999</v>
      </c>
      <c r="Q9" s="110">
        <f t="array" ref="Q9">INDEX('CPI Data'!R:R,MATCH(1,('CPI Data'!$A:$A=$A9)*('CPI Data'!$B:$B=$B9)*('CPI Data'!$C:$C=$C9),0))</f>
        <v>191.9</v>
      </c>
      <c r="R9" s="110">
        <f t="array" ref="R9">INDEX('CPI Data'!S:S,MATCH(1,('CPI Data'!$A:$A=$A9)*('CPI Data'!$B:$B=$B9)*('CPI Data'!$C:$C=$C9),0))</f>
        <v>161.80000000000001</v>
      </c>
      <c r="S9" s="110">
        <f t="array" ref="S9">INDEX('CPI Data'!T:T,MATCH(1,('CPI Data'!$A:$A=$A9)*('CPI Data'!$B:$B=$B9)*('CPI Data'!$C:$C=$C9),0))</f>
        <v>152.1</v>
      </c>
      <c r="T9" s="110">
        <f t="array" ref="T9">INDEX('CPI Data'!U:U,MATCH(1,('CPI Data'!$A:$A=$A9)*('CPI Data'!$B:$B=$B9)*('CPI Data'!$C:$C=$C9),0))</f>
        <v>160.4</v>
      </c>
      <c r="U9" s="110">
        <f t="array" ref="U9">INDEX('CPI Data'!V:V,MATCH(1,('CPI Data'!$A:$A=$A9)*('CPI Data'!$B:$B=$B9)*('CPI Data'!$C:$C=$C9),0))</f>
        <v>161.6</v>
      </c>
      <c r="V9" s="110">
        <f t="array" ref="V9">INDEX('CPI Data'!W:W,MATCH(1,('CPI Data'!$A:$A=$A9)*('CPI Data'!$B:$B=$B9)*('CPI Data'!$C:$C=$C9),0))</f>
        <v>159.4</v>
      </c>
      <c r="W9" s="110">
        <f t="array" ref="W9">INDEX('CPI Data'!X:X,MATCH(1,('CPI Data'!$A:$A=$A9)*('CPI Data'!$B:$B=$B9)*('CPI Data'!$C:$C=$C9),0))</f>
        <v>154.69999999999999</v>
      </c>
      <c r="X9" s="110">
        <f t="array" ref="X9">INDEX('CPI Data'!Y:Y,MATCH(1,('CPI Data'!$A:$A=$A9)*('CPI Data'!$B:$B=$B9)*('CPI Data'!$C:$C=$C9),0))</f>
        <v>165.8</v>
      </c>
      <c r="Y9" s="110">
        <f t="array" ref="Y9">INDEX('CPI Data'!Z:Z,MATCH(1,('CPI Data'!$A:$A=$A9)*('CPI Data'!$B:$B=$B9)*('CPI Data'!$C:$C=$C9),0))</f>
        <v>148.9</v>
      </c>
      <c r="Z9" s="110">
        <f t="array" ref="Z9">INDEX('CPI Data'!AA:AA,MATCH(1,('CPI Data'!$A:$A=$A9)*('CPI Data'!$B:$B=$B9)*('CPI Data'!$C:$C=$C9),0))</f>
        <v>155.80000000000001</v>
      </c>
      <c r="AA9" s="110">
        <f t="array" ref="AA9">INDEX('CPI Data'!AB:AB,MATCH(1,('CPI Data'!$A:$A=$A9)*('CPI Data'!$B:$B=$B9)*('CPI Data'!$C:$C=$C9),0))</f>
        <v>161.19999999999999</v>
      </c>
      <c r="AB9" s="110">
        <f t="array" ref="AB9">INDEX('CPI Data'!AC:AC,MATCH(1,('CPI Data'!$A:$A=$A9)*('CPI Data'!$B:$B=$B9)*('CPI Data'!$C:$C=$C9),0))</f>
        <v>158.6</v>
      </c>
      <c r="AC9" s="110">
        <f t="array" ref="AC9">INDEX('CPI Data'!AD:AD,MATCH(1,('CPI Data'!$A:$A=$A9)*('CPI Data'!$B:$B=$B9)*('CPI Data'!$C:$C=$C9),0))</f>
        <v>156.80000000000001</v>
      </c>
      <c r="AD9" s="110">
        <f t="array" ref="AD9">INDEX('CPI Data'!AE:AE,MATCH(1,('CPI Data'!$A:$A=$A9)*('CPI Data'!$B:$B=$B9)*('CPI Data'!$C:$C=$C9),0))</f>
        <v>160.4</v>
      </c>
      <c r="AE9" s="205">
        <f>SUMIFS('Crude Oil '!$D:$D,'Crude Oil '!$B:$B,'5. Correlation '!B9,'Crude Oil '!$C:$C,'5. Correlation '!C9)</f>
        <v>70046</v>
      </c>
    </row>
    <row r="10" spans="1:31">
      <c r="A10" s="64" t="s">
        <v>34</v>
      </c>
      <c r="B10" s="64">
        <v>2021</v>
      </c>
      <c r="C10" s="204" t="s">
        <v>39</v>
      </c>
      <c r="D10" s="110">
        <f t="array" ref="D10">INDEX('CPI Data'!E:E,MATCH(1,('CPI Data'!$A:$A=$A10)*('CPI Data'!$B:$B=$B10)*('CPI Data'!$C:$C=$C10),0))</f>
        <v>146.69999999999999</v>
      </c>
      <c r="E10" s="110">
        <f t="array" ref="E10">INDEX('CPI Data'!F:F,MATCH(1,('CPI Data'!$A:$A=$A10)*('CPI Data'!$B:$B=$B10)*('CPI Data'!$C:$C=$C10),0))</f>
        <v>202</v>
      </c>
      <c r="F10" s="110">
        <f t="array" ref="F10">INDEX('CPI Data'!G:G,MATCH(1,('CPI Data'!$A:$A=$A10)*('CPI Data'!$B:$B=$B10)*('CPI Data'!$C:$C=$C10),0))</f>
        <v>180.7</v>
      </c>
      <c r="G10" s="110">
        <f t="array" ref="G10">INDEX('CPI Data'!H:H,MATCH(1,('CPI Data'!$A:$A=$A10)*('CPI Data'!$B:$B=$B10)*('CPI Data'!$C:$C=$C10),0))</f>
        <v>156.19999999999999</v>
      </c>
      <c r="H10" s="110">
        <f t="array" ref="H10">INDEX('CPI Data'!I:I,MATCH(1,('CPI Data'!$A:$A=$A10)*('CPI Data'!$B:$B=$B10)*('CPI Data'!$C:$C=$C10),0))</f>
        <v>183.7</v>
      </c>
      <c r="I10" s="110">
        <f t="array" ref="I10">INDEX('CPI Data'!J:J,MATCH(1,('CPI Data'!$A:$A=$A10)*('CPI Data'!$B:$B=$B10)*('CPI Data'!$C:$C=$C10),0))</f>
        <v>164.6</v>
      </c>
      <c r="J10" s="110">
        <f t="array" ref="J10">INDEX('CPI Data'!K:K,MATCH(1,('CPI Data'!$A:$A=$A10)*('CPI Data'!$B:$B=$B10)*('CPI Data'!$C:$C=$C10),0))</f>
        <v>155.4</v>
      </c>
      <c r="K10" s="110">
        <f t="array" ref="K10">INDEX('CPI Data'!L:L,MATCH(1,('CPI Data'!$A:$A=$A10)*('CPI Data'!$B:$B=$B10)*('CPI Data'!$C:$C=$C10),0))</f>
        <v>166</v>
      </c>
      <c r="L10" s="110">
        <f t="array" ref="L10">INDEX('CPI Data'!M:M,MATCH(1,('CPI Data'!$A:$A=$A10)*('CPI Data'!$B:$B=$B10)*('CPI Data'!$C:$C=$C10),0))</f>
        <v>115.1</v>
      </c>
      <c r="M10" s="110">
        <f t="array" ref="M10">INDEX('CPI Data'!N:N,MATCH(1,('CPI Data'!$A:$A=$A10)*('CPI Data'!$B:$B=$B10)*('CPI Data'!$C:$C=$C10),0))</f>
        <v>168.5</v>
      </c>
      <c r="N10" s="110">
        <f t="array" ref="N10">INDEX('CPI Data'!O:O,MATCH(1,('CPI Data'!$A:$A=$A10)*('CPI Data'!$B:$B=$B10)*('CPI Data'!$C:$C=$C10),0))</f>
        <v>160</v>
      </c>
      <c r="O10" s="110">
        <f t="array" ref="O10">INDEX('CPI Data'!P:P,MATCH(1,('CPI Data'!$A:$A=$A10)*('CPI Data'!$B:$B=$B10)*('CPI Data'!$C:$C=$C10),0))</f>
        <v>172.4</v>
      </c>
      <c r="P10" s="110">
        <f t="array" ref="P10">INDEX('CPI Data'!Q:Q,MATCH(1,('CPI Data'!$A:$A=$A10)*('CPI Data'!$B:$B=$B10)*('CPI Data'!$C:$C=$C10),0))</f>
        <v>162.6</v>
      </c>
      <c r="Q10" s="110">
        <f t="array" ref="Q10">INDEX('CPI Data'!R:R,MATCH(1,('CPI Data'!$A:$A=$A10)*('CPI Data'!$B:$B=$B10)*('CPI Data'!$C:$C=$C10),0))</f>
        <v>190.8</v>
      </c>
      <c r="R10" s="110">
        <f t="array" ref="R10">INDEX('CPI Data'!S:S,MATCH(1,('CPI Data'!$A:$A=$A10)*('CPI Data'!$B:$B=$B10)*('CPI Data'!$C:$C=$C10),0))</f>
        <v>162.19999999999999</v>
      </c>
      <c r="S10" s="110">
        <f t="array" ref="S10">INDEX('CPI Data'!T:T,MATCH(1,('CPI Data'!$A:$A=$A10)*('CPI Data'!$B:$B=$B10)*('CPI Data'!$C:$C=$C10),0))</f>
        <v>151.80000000000001</v>
      </c>
      <c r="T10" s="110">
        <f t="array" ref="T10">INDEX('CPI Data'!U:U,MATCH(1,('CPI Data'!$A:$A=$A10)*('CPI Data'!$B:$B=$B10)*('CPI Data'!$C:$C=$C10),0))</f>
        <v>160.69999999999999</v>
      </c>
      <c r="U10" s="110">
        <f t="array" ref="U10">INDEX('CPI Data'!V:V,MATCH(1,('CPI Data'!$A:$A=$A10)*('CPI Data'!$B:$B=$B10)*('CPI Data'!$C:$C=$C10),0))</f>
        <v>160.5</v>
      </c>
      <c r="V10" s="110">
        <f t="array" ref="V10">INDEX('CPI Data'!W:W,MATCH(1,('CPI Data'!$A:$A=$A10)*('CPI Data'!$B:$B=$B10)*('CPI Data'!$C:$C=$C10),0))</f>
        <v>159.80000000000001</v>
      </c>
      <c r="W10" s="110">
        <f t="array" ref="W10">INDEX('CPI Data'!X:X,MATCH(1,('CPI Data'!$A:$A=$A10)*('CPI Data'!$B:$B=$B10)*('CPI Data'!$C:$C=$C10),0))</f>
        <v>154.80000000000001</v>
      </c>
      <c r="X10" s="110">
        <f t="array" ref="X10">INDEX('CPI Data'!Y:Y,MATCH(1,('CPI Data'!$A:$A=$A10)*('CPI Data'!$B:$B=$B10)*('CPI Data'!$C:$C=$C10),0))</f>
        <v>166.3</v>
      </c>
      <c r="Y10" s="110">
        <f t="array" ref="Y10">INDEX('CPI Data'!Z:Z,MATCH(1,('CPI Data'!$A:$A=$A10)*('CPI Data'!$B:$B=$B10)*('CPI Data'!$C:$C=$C10),0))</f>
        <v>150.69999999999999</v>
      </c>
      <c r="Z10" s="110">
        <f t="array" ref="Z10">INDEX('CPI Data'!AA:AA,MATCH(1,('CPI Data'!$A:$A=$A10)*('CPI Data'!$B:$B=$B10)*('CPI Data'!$C:$C=$C10),0))</f>
        <v>154.9</v>
      </c>
      <c r="AA10" s="110">
        <f t="array" ref="AA10">INDEX('CPI Data'!AB:AB,MATCH(1,('CPI Data'!$A:$A=$A10)*('CPI Data'!$B:$B=$B10)*('CPI Data'!$C:$C=$C10),0))</f>
        <v>161.69999999999999</v>
      </c>
      <c r="AB10" s="110">
        <f t="array" ref="AB10">INDEX('CPI Data'!AC:AC,MATCH(1,('CPI Data'!$A:$A=$A10)*('CPI Data'!$B:$B=$B10)*('CPI Data'!$C:$C=$C10),0))</f>
        <v>158.80000000000001</v>
      </c>
      <c r="AC10" s="110">
        <f t="array" ref="AC10">INDEX('CPI Data'!AD:AD,MATCH(1,('CPI Data'!$A:$A=$A10)*('CPI Data'!$B:$B=$B10)*('CPI Data'!$C:$C=$C10),0))</f>
        <v>157.6</v>
      </c>
      <c r="AD10" s="110">
        <f t="array" ref="AD10">INDEX('CPI Data'!AE:AE,MATCH(1,('CPI Data'!$A:$A=$A10)*('CPI Data'!$B:$B=$B10)*('CPI Data'!$C:$C=$C10),0))</f>
        <v>161.30000000000001</v>
      </c>
      <c r="AE10" s="205">
        <f>SUMIFS('Crude Oil '!$D:$D,'Crude Oil '!$B:$B,'5. Correlation '!B10,'Crude Oil '!$C:$C,'5. Correlation '!C10)</f>
        <v>71679</v>
      </c>
    </row>
    <row r="11" spans="1:31">
      <c r="A11" s="64" t="s">
        <v>34</v>
      </c>
      <c r="B11" s="64">
        <v>2021</v>
      </c>
      <c r="C11" s="204" t="s">
        <v>40</v>
      </c>
      <c r="D11" s="110">
        <f t="array" ref="D11">INDEX('CPI Data'!E:E,MATCH(1,('CPI Data'!$A:$A=$A11)*('CPI Data'!$B:$B=$B11)*('CPI Data'!$C:$C=$C11),0))</f>
        <v>146.4</v>
      </c>
      <c r="E11" s="110">
        <f t="array" ref="E11">INDEX('CPI Data'!F:F,MATCH(1,('CPI Data'!$A:$A=$A11)*('CPI Data'!$B:$B=$B11)*('CPI Data'!$C:$C=$C11),0))</f>
        <v>206.8</v>
      </c>
      <c r="F11" s="110">
        <f t="array" ref="F11">INDEX('CPI Data'!G:G,MATCH(1,('CPI Data'!$A:$A=$A11)*('CPI Data'!$B:$B=$B11)*('CPI Data'!$C:$C=$C11),0))</f>
        <v>182.2</v>
      </c>
      <c r="G11" s="110">
        <f t="array" ref="G11">INDEX('CPI Data'!H:H,MATCH(1,('CPI Data'!$A:$A=$A11)*('CPI Data'!$B:$B=$B11)*('CPI Data'!$C:$C=$C11),0))</f>
        <v>157.5</v>
      </c>
      <c r="H11" s="110">
        <f t="array" ref="H11">INDEX('CPI Data'!I:I,MATCH(1,('CPI Data'!$A:$A=$A11)*('CPI Data'!$B:$B=$B11)*('CPI Data'!$C:$C=$C11),0))</f>
        <v>182.1</v>
      </c>
      <c r="I11" s="110">
        <f t="array" ref="I11">INDEX('CPI Data'!J:J,MATCH(1,('CPI Data'!$A:$A=$A11)*('CPI Data'!$B:$B=$B11)*('CPI Data'!$C:$C=$C11),0))</f>
        <v>163.9</v>
      </c>
      <c r="J11" s="110">
        <f t="array" ref="J11">INDEX('CPI Data'!K:K,MATCH(1,('CPI Data'!$A:$A=$A11)*('CPI Data'!$B:$B=$B11)*('CPI Data'!$C:$C=$C11),0))</f>
        <v>164.2</v>
      </c>
      <c r="K11" s="110">
        <f t="array" ref="K11">INDEX('CPI Data'!L:L,MATCH(1,('CPI Data'!$A:$A=$A11)*('CPI Data'!$B:$B=$B11)*('CPI Data'!$C:$C=$C11),0))</f>
        <v>164</v>
      </c>
      <c r="L11" s="110">
        <f t="array" ref="L11">INDEX('CPI Data'!M:M,MATCH(1,('CPI Data'!$A:$A=$A11)*('CPI Data'!$B:$B=$B11)*('CPI Data'!$C:$C=$C11),0))</f>
        <v>114.5</v>
      </c>
      <c r="M11" s="110">
        <f t="array" ref="M11">INDEX('CPI Data'!N:N,MATCH(1,('CPI Data'!$A:$A=$A11)*('CPI Data'!$B:$B=$B11)*('CPI Data'!$C:$C=$C11),0))</f>
        <v>168.3</v>
      </c>
      <c r="N11" s="110">
        <f t="array" ref="N11">INDEX('CPI Data'!O:O,MATCH(1,('CPI Data'!$A:$A=$A11)*('CPI Data'!$B:$B=$B11)*('CPI Data'!$C:$C=$C11),0))</f>
        <v>160.9</v>
      </c>
      <c r="O11" s="110">
        <f t="array" ref="O11">INDEX('CPI Data'!P:P,MATCH(1,('CPI Data'!$A:$A=$A11)*('CPI Data'!$B:$B=$B11)*('CPI Data'!$C:$C=$C11),0))</f>
        <v>172.2</v>
      </c>
      <c r="P11" s="110">
        <f t="array" ref="P11">INDEX('CPI Data'!Q:Q,MATCH(1,('CPI Data'!$A:$A=$A11)*('CPI Data'!$B:$B=$B11)*('CPI Data'!$C:$C=$C11),0))</f>
        <v>164</v>
      </c>
      <c r="Q11" s="110">
        <f t="array" ref="Q11">INDEX('CPI Data'!R:R,MATCH(1,('CPI Data'!$A:$A=$A11)*('CPI Data'!$B:$B=$B11)*('CPI Data'!$C:$C=$C11),0))</f>
        <v>191.2</v>
      </c>
      <c r="R11" s="110">
        <f t="array" ref="R11">INDEX('CPI Data'!S:S,MATCH(1,('CPI Data'!$A:$A=$A11)*('CPI Data'!$B:$B=$B11)*('CPI Data'!$C:$C=$C11),0))</f>
        <v>162.80000000000001</v>
      </c>
      <c r="S11" s="110">
        <f t="array" ref="S11">INDEX('CPI Data'!T:T,MATCH(1,('CPI Data'!$A:$A=$A11)*('CPI Data'!$B:$B=$B11)*('CPI Data'!$C:$C=$C11),0))</f>
        <v>153.1</v>
      </c>
      <c r="T11" s="110">
        <f t="array" ref="T11">INDEX('CPI Data'!U:U,MATCH(1,('CPI Data'!$A:$A=$A11)*('CPI Data'!$B:$B=$B11)*('CPI Data'!$C:$C=$C11),0))</f>
        <v>161.4</v>
      </c>
      <c r="U11" s="110">
        <f t="array" ref="U11">INDEX('CPI Data'!V:V,MATCH(1,('CPI Data'!$A:$A=$A11)*('CPI Data'!$B:$B=$B11)*('CPI Data'!$C:$C=$C11),0))</f>
        <v>161.5</v>
      </c>
      <c r="V11" s="110">
        <f t="array" ref="V11">INDEX('CPI Data'!W:W,MATCH(1,('CPI Data'!$A:$A=$A11)*('CPI Data'!$B:$B=$B11)*('CPI Data'!$C:$C=$C11),0))</f>
        <v>160.69999999999999</v>
      </c>
      <c r="W11" s="110">
        <f t="array" ref="W11">INDEX('CPI Data'!X:X,MATCH(1,('CPI Data'!$A:$A=$A11)*('CPI Data'!$B:$B=$B11)*('CPI Data'!$C:$C=$C11),0))</f>
        <v>155.80000000000001</v>
      </c>
      <c r="X11" s="110">
        <f t="array" ref="X11">INDEX('CPI Data'!Y:Y,MATCH(1,('CPI Data'!$A:$A=$A11)*('CPI Data'!$B:$B=$B11)*('CPI Data'!$C:$C=$C11),0))</f>
        <v>167</v>
      </c>
      <c r="Y11" s="110">
        <f t="array" ref="Y11">INDEX('CPI Data'!Z:Z,MATCH(1,('CPI Data'!$A:$A=$A11)*('CPI Data'!$B:$B=$B11)*('CPI Data'!$C:$C=$C11),0))</f>
        <v>153.1</v>
      </c>
      <c r="Z11" s="110">
        <f t="array" ref="Z11">INDEX('CPI Data'!AA:AA,MATCH(1,('CPI Data'!$A:$A=$A11)*('CPI Data'!$B:$B=$B11)*('CPI Data'!$C:$C=$C11),0))</f>
        <v>155.30000000000001</v>
      </c>
      <c r="AA11" s="110">
        <f t="array" ref="AA11">INDEX('CPI Data'!AB:AB,MATCH(1,('CPI Data'!$A:$A=$A11)*('CPI Data'!$B:$B=$B11)*('CPI Data'!$C:$C=$C11),0))</f>
        <v>163.19999999999999</v>
      </c>
      <c r="AB11" s="110">
        <f t="array" ref="AB11">INDEX('CPI Data'!AC:AC,MATCH(1,('CPI Data'!$A:$A=$A11)*('CPI Data'!$B:$B=$B11)*('CPI Data'!$C:$C=$C11),0))</f>
        <v>160.1</v>
      </c>
      <c r="AC11" s="110">
        <f t="array" ref="AC11">INDEX('CPI Data'!AD:AD,MATCH(1,('CPI Data'!$A:$A=$A11)*('CPI Data'!$B:$B=$B11)*('CPI Data'!$C:$C=$C11),0))</f>
        <v>159</v>
      </c>
      <c r="AD11" s="110">
        <f t="array" ref="AD11">INDEX('CPI Data'!AE:AE,MATCH(1,('CPI Data'!$A:$A=$A11)*('CPI Data'!$B:$B=$B11)*('CPI Data'!$C:$C=$C11),0))</f>
        <v>162.5</v>
      </c>
      <c r="AE11" s="205">
        <f>SUMIFS('Crude Oil '!$D:$D,'Crude Oil '!$B:$B,'5. Correlation '!B11,'Crude Oil '!$C:$C,'5. Correlation '!C11)</f>
        <v>72860</v>
      </c>
    </row>
    <row r="12" spans="1:31">
      <c r="A12" s="64" t="s">
        <v>34</v>
      </c>
      <c r="B12" s="64">
        <v>2021</v>
      </c>
      <c r="C12" s="204" t="s">
        <v>41</v>
      </c>
      <c r="D12" s="110">
        <f t="array" ref="D12">INDEX('CPI Data'!E:E,MATCH(1,('CPI Data'!$A:$A=$A12)*('CPI Data'!$B:$B=$B12)*('CPI Data'!$C:$C=$C12),0))</f>
        <v>146.6</v>
      </c>
      <c r="E12" s="110">
        <f t="array" ref="E12">INDEX('CPI Data'!F:F,MATCH(1,('CPI Data'!$A:$A=$A12)*('CPI Data'!$B:$B=$B12)*('CPI Data'!$C:$C=$C12),0))</f>
        <v>204</v>
      </c>
      <c r="F12" s="110">
        <f t="array" ref="F12">INDEX('CPI Data'!G:G,MATCH(1,('CPI Data'!$A:$A=$A12)*('CPI Data'!$B:$B=$B12)*('CPI Data'!$C:$C=$C12),0))</f>
        <v>172.8</v>
      </c>
      <c r="G12" s="110">
        <f t="array" ref="G12">INDEX('CPI Data'!H:H,MATCH(1,('CPI Data'!$A:$A=$A12)*('CPI Data'!$B:$B=$B12)*('CPI Data'!$C:$C=$C12),0))</f>
        <v>158.4</v>
      </c>
      <c r="H12" s="110">
        <f t="array" ref="H12">INDEX('CPI Data'!I:I,MATCH(1,('CPI Data'!$A:$A=$A12)*('CPI Data'!$B:$B=$B12)*('CPI Data'!$C:$C=$C12),0))</f>
        <v>188</v>
      </c>
      <c r="I12" s="110">
        <f t="array" ref="I12">INDEX('CPI Data'!J:J,MATCH(1,('CPI Data'!$A:$A=$A12)*('CPI Data'!$B:$B=$B12)*('CPI Data'!$C:$C=$C12),0))</f>
        <v>156.80000000000001</v>
      </c>
      <c r="J12" s="110">
        <f t="array" ref="J12">INDEX('CPI Data'!K:K,MATCH(1,('CPI Data'!$A:$A=$A12)*('CPI Data'!$B:$B=$B12)*('CPI Data'!$C:$C=$C12),0))</f>
        <v>162.19999999999999</v>
      </c>
      <c r="K12" s="110">
        <f t="array" ref="K12">INDEX('CPI Data'!L:L,MATCH(1,('CPI Data'!$A:$A=$A12)*('CPI Data'!$B:$B=$B12)*('CPI Data'!$C:$C=$C12),0))</f>
        <v>164.1</v>
      </c>
      <c r="L12" s="110">
        <f t="array" ref="L12">INDEX('CPI Data'!M:M,MATCH(1,('CPI Data'!$A:$A=$A12)*('CPI Data'!$B:$B=$B12)*('CPI Data'!$C:$C=$C12),0))</f>
        <v>119.7</v>
      </c>
      <c r="M12" s="110">
        <f t="array" ref="M12">INDEX('CPI Data'!N:N,MATCH(1,('CPI Data'!$A:$A=$A12)*('CPI Data'!$B:$B=$B12)*('CPI Data'!$C:$C=$C12),0))</f>
        <v>168.8</v>
      </c>
      <c r="N12" s="110">
        <f t="array" ref="N12">INDEX('CPI Data'!O:O,MATCH(1,('CPI Data'!$A:$A=$A12)*('CPI Data'!$B:$B=$B12)*('CPI Data'!$C:$C=$C12),0))</f>
        <v>162.69999999999999</v>
      </c>
      <c r="O12" s="110">
        <f t="array" ref="O12">INDEX('CPI Data'!P:P,MATCH(1,('CPI Data'!$A:$A=$A12)*('CPI Data'!$B:$B=$B12)*('CPI Data'!$C:$C=$C12),0))</f>
        <v>173.9</v>
      </c>
      <c r="P12" s="110">
        <f t="array" ref="P12">INDEX('CPI Data'!Q:Q,MATCH(1,('CPI Data'!$A:$A=$A12)*('CPI Data'!$B:$B=$B12)*('CPI Data'!$C:$C=$C12),0))</f>
        <v>164</v>
      </c>
      <c r="Q12" s="110">
        <f t="array" ref="Q12">INDEX('CPI Data'!R:R,MATCH(1,('CPI Data'!$A:$A=$A12)*('CPI Data'!$B:$B=$B12)*('CPI Data'!$C:$C=$C12),0))</f>
        <v>192.1</v>
      </c>
      <c r="R12" s="110">
        <f t="array" ref="R12">INDEX('CPI Data'!S:S,MATCH(1,('CPI Data'!$A:$A=$A12)*('CPI Data'!$B:$B=$B12)*('CPI Data'!$C:$C=$C12),0))</f>
        <v>164.5</v>
      </c>
      <c r="S12" s="110">
        <f t="array" ref="S12">INDEX('CPI Data'!T:T,MATCH(1,('CPI Data'!$A:$A=$A12)*('CPI Data'!$B:$B=$B12)*('CPI Data'!$C:$C=$C12),0))</f>
        <v>155.30000000000001</v>
      </c>
      <c r="T12" s="110">
        <f t="array" ref="T12">INDEX('CPI Data'!U:U,MATCH(1,('CPI Data'!$A:$A=$A12)*('CPI Data'!$B:$B=$B12)*('CPI Data'!$C:$C=$C12),0))</f>
        <v>163.19999999999999</v>
      </c>
      <c r="U12" s="110">
        <f t="array" ref="U12">INDEX('CPI Data'!V:V,MATCH(1,('CPI Data'!$A:$A=$A12)*('CPI Data'!$B:$B=$B12)*('CPI Data'!$C:$C=$C12),0))</f>
        <v>162.1</v>
      </c>
      <c r="V12" s="110">
        <f t="array" ref="V12">INDEX('CPI Data'!W:W,MATCH(1,('CPI Data'!$A:$A=$A12)*('CPI Data'!$B:$B=$B12)*('CPI Data'!$C:$C=$C12),0))</f>
        <v>162.6</v>
      </c>
      <c r="W12" s="110">
        <f t="array" ref="W12">INDEX('CPI Data'!X:X,MATCH(1,('CPI Data'!$A:$A=$A12)*('CPI Data'!$B:$B=$B12)*('CPI Data'!$C:$C=$C12),0))</f>
        <v>157.5</v>
      </c>
      <c r="X12" s="110">
        <f t="array" ref="X12">INDEX('CPI Data'!Y:Y,MATCH(1,('CPI Data'!$A:$A=$A12)*('CPI Data'!$B:$B=$B12)*('CPI Data'!$C:$C=$C12),0))</f>
        <v>168.4</v>
      </c>
      <c r="Y12" s="110">
        <f t="array" ref="Y12">INDEX('CPI Data'!Z:Z,MATCH(1,('CPI Data'!$A:$A=$A12)*('CPI Data'!$B:$B=$B12)*('CPI Data'!$C:$C=$C12),0))</f>
        <v>154</v>
      </c>
      <c r="Z12" s="110">
        <f t="array" ref="Z12">INDEX('CPI Data'!AA:AA,MATCH(1,('CPI Data'!$A:$A=$A12)*('CPI Data'!$B:$B=$B12)*('CPI Data'!$C:$C=$C12),0))</f>
        <v>157.6</v>
      </c>
      <c r="AA12" s="110">
        <f t="array" ref="AA12">INDEX('CPI Data'!AB:AB,MATCH(1,('CPI Data'!$A:$A=$A12)*('CPI Data'!$B:$B=$B12)*('CPI Data'!$C:$C=$C12),0))</f>
        <v>163.80000000000001</v>
      </c>
      <c r="AB12" s="110">
        <f t="array" ref="AB12">INDEX('CPI Data'!AC:AC,MATCH(1,('CPI Data'!$A:$A=$A12)*('CPI Data'!$B:$B=$B12)*('CPI Data'!$C:$C=$C12),0))</f>
        <v>160</v>
      </c>
      <c r="AC12" s="110">
        <f t="array" ref="AC12">INDEX('CPI Data'!AD:AD,MATCH(1,('CPI Data'!$A:$A=$A12)*('CPI Data'!$B:$B=$B12)*('CPI Data'!$C:$C=$C12),0))</f>
        <v>160</v>
      </c>
      <c r="AD12" s="110">
        <f t="array" ref="AD12">INDEX('CPI Data'!AE:AE,MATCH(1,('CPI Data'!$A:$A=$A12)*('CPI Data'!$B:$B=$B12)*('CPI Data'!$C:$C=$C12),0))</f>
        <v>163.19999999999999</v>
      </c>
      <c r="AE12" s="205">
        <f>SUMIFS('Crude Oil '!$D:$D,'Crude Oil '!$B:$B,'5. Correlation '!B12,'Crude Oil '!$C:$C,'5. Correlation '!C12)</f>
        <v>80983</v>
      </c>
    </row>
    <row r="13" spans="1:31">
      <c r="A13" s="64" t="s">
        <v>34</v>
      </c>
      <c r="B13" s="64">
        <v>2021</v>
      </c>
      <c r="C13" s="204" t="s">
        <v>42</v>
      </c>
      <c r="D13" s="110">
        <f t="array" ref="D13">INDEX('CPI Data'!E:E,MATCH(1,('CPI Data'!$A:$A=$A13)*('CPI Data'!$B:$B=$B13)*('CPI Data'!$C:$C=$C13),0))</f>
        <v>146.6</v>
      </c>
      <c r="E13" s="110">
        <f t="array" ref="E13">INDEX('CPI Data'!F:F,MATCH(1,('CPI Data'!$A:$A=$A13)*('CPI Data'!$B:$B=$B13)*('CPI Data'!$C:$C=$C13),0))</f>
        <v>204</v>
      </c>
      <c r="F13" s="110">
        <f t="array" ref="F13">INDEX('CPI Data'!G:G,MATCH(1,('CPI Data'!$A:$A=$A13)*('CPI Data'!$B:$B=$B13)*('CPI Data'!$C:$C=$C13),0))</f>
        <v>172.8</v>
      </c>
      <c r="G13" s="110">
        <f t="array" ref="G13">INDEX('CPI Data'!H:H,MATCH(1,('CPI Data'!$A:$A=$A13)*('CPI Data'!$B:$B=$B13)*('CPI Data'!$C:$C=$C13),0))</f>
        <v>158.4</v>
      </c>
      <c r="H13" s="110">
        <f t="array" ref="H13">INDEX('CPI Data'!I:I,MATCH(1,('CPI Data'!$A:$A=$A13)*('CPI Data'!$B:$B=$B13)*('CPI Data'!$C:$C=$C13),0))</f>
        <v>188</v>
      </c>
      <c r="I13" s="110">
        <f t="array" ref="I13">INDEX('CPI Data'!J:J,MATCH(1,('CPI Data'!$A:$A=$A13)*('CPI Data'!$B:$B=$B13)*('CPI Data'!$C:$C=$C13),0))</f>
        <v>156.69999999999999</v>
      </c>
      <c r="J13" s="110">
        <f t="array" ref="J13">INDEX('CPI Data'!K:K,MATCH(1,('CPI Data'!$A:$A=$A13)*('CPI Data'!$B:$B=$B13)*('CPI Data'!$C:$C=$C13),0))</f>
        <v>162.30000000000001</v>
      </c>
      <c r="K13" s="110">
        <f t="array" ref="K13">INDEX('CPI Data'!L:L,MATCH(1,('CPI Data'!$A:$A=$A13)*('CPI Data'!$B:$B=$B13)*('CPI Data'!$C:$C=$C13),0))</f>
        <v>164.1</v>
      </c>
      <c r="L13" s="110">
        <f t="array" ref="L13">INDEX('CPI Data'!M:M,MATCH(1,('CPI Data'!$A:$A=$A13)*('CPI Data'!$B:$B=$B13)*('CPI Data'!$C:$C=$C13),0))</f>
        <v>119.7</v>
      </c>
      <c r="M13" s="110">
        <f t="array" ref="M13">INDEX('CPI Data'!N:N,MATCH(1,('CPI Data'!$A:$A=$A13)*('CPI Data'!$B:$B=$B13)*('CPI Data'!$C:$C=$C13),0))</f>
        <v>168.8</v>
      </c>
      <c r="N13" s="110">
        <f t="array" ref="N13">INDEX('CPI Data'!O:O,MATCH(1,('CPI Data'!$A:$A=$A13)*('CPI Data'!$B:$B=$B13)*('CPI Data'!$C:$C=$C13),0))</f>
        <v>162.69999999999999</v>
      </c>
      <c r="O13" s="110">
        <f t="array" ref="O13">INDEX('CPI Data'!P:P,MATCH(1,('CPI Data'!$A:$A=$A13)*('CPI Data'!$B:$B=$B13)*('CPI Data'!$C:$C=$C13),0))</f>
        <v>173.9</v>
      </c>
      <c r="P13" s="110">
        <f t="array" ref="P13">INDEX('CPI Data'!Q:Q,MATCH(1,('CPI Data'!$A:$A=$A13)*('CPI Data'!$B:$B=$B13)*('CPI Data'!$C:$C=$C13),0))</f>
        <v>164</v>
      </c>
      <c r="Q13" s="110">
        <f t="array" ref="Q13">INDEX('CPI Data'!R:R,MATCH(1,('CPI Data'!$A:$A=$A13)*('CPI Data'!$B:$B=$B13)*('CPI Data'!$C:$C=$C13),0))</f>
        <v>192.1</v>
      </c>
      <c r="R13" s="110">
        <f t="array" ref="R13">INDEX('CPI Data'!S:S,MATCH(1,('CPI Data'!$A:$A=$A13)*('CPI Data'!$B:$B=$B13)*('CPI Data'!$C:$C=$C13),0))</f>
        <v>164.6</v>
      </c>
      <c r="S13" s="110">
        <f t="array" ref="S13">INDEX('CPI Data'!T:T,MATCH(1,('CPI Data'!$A:$A=$A13)*('CPI Data'!$B:$B=$B13)*('CPI Data'!$C:$C=$C13),0))</f>
        <v>155.30000000000001</v>
      </c>
      <c r="T13" s="110">
        <f t="array" ref="T13">INDEX('CPI Data'!U:U,MATCH(1,('CPI Data'!$A:$A=$A13)*('CPI Data'!$B:$B=$B13)*('CPI Data'!$C:$C=$C13),0))</f>
        <v>163.30000000000001</v>
      </c>
      <c r="U13" s="110">
        <f t="array" ref="U13">INDEX('CPI Data'!V:V,MATCH(1,('CPI Data'!$A:$A=$A13)*('CPI Data'!$B:$B=$B13)*('CPI Data'!$C:$C=$C13),0))</f>
        <v>162.1</v>
      </c>
      <c r="V13" s="110">
        <f t="array" ref="V13">INDEX('CPI Data'!W:W,MATCH(1,('CPI Data'!$A:$A=$A13)*('CPI Data'!$B:$B=$B13)*('CPI Data'!$C:$C=$C13),0))</f>
        <v>162.6</v>
      </c>
      <c r="W13" s="110">
        <f t="array" ref="W13">INDEX('CPI Data'!X:X,MATCH(1,('CPI Data'!$A:$A=$A13)*('CPI Data'!$B:$B=$B13)*('CPI Data'!$C:$C=$C13),0))</f>
        <v>157.5</v>
      </c>
      <c r="X13" s="110">
        <f t="array" ref="X13">INDEX('CPI Data'!Y:Y,MATCH(1,('CPI Data'!$A:$A=$A13)*('CPI Data'!$B:$B=$B13)*('CPI Data'!$C:$C=$C13),0))</f>
        <v>168.4</v>
      </c>
      <c r="Y13" s="110">
        <f t="array" ref="Y13">INDEX('CPI Data'!Z:Z,MATCH(1,('CPI Data'!$A:$A=$A13)*('CPI Data'!$B:$B=$B13)*('CPI Data'!$C:$C=$C13),0))</f>
        <v>154</v>
      </c>
      <c r="Z13" s="110">
        <f t="array" ref="Z13">INDEX('CPI Data'!AA:AA,MATCH(1,('CPI Data'!$A:$A=$A13)*('CPI Data'!$B:$B=$B13)*('CPI Data'!$C:$C=$C13),0))</f>
        <v>157.69999999999999</v>
      </c>
      <c r="AA13" s="110">
        <f t="array" ref="AA13">INDEX('CPI Data'!AB:AB,MATCH(1,('CPI Data'!$A:$A=$A13)*('CPI Data'!$B:$B=$B13)*('CPI Data'!$C:$C=$C13),0))</f>
        <v>163.69999999999999</v>
      </c>
      <c r="AB13" s="110">
        <f t="array" ref="AB13">INDEX('CPI Data'!AC:AC,MATCH(1,('CPI Data'!$A:$A=$A13)*('CPI Data'!$B:$B=$B13)*('CPI Data'!$C:$C=$C13),0))</f>
        <v>160</v>
      </c>
      <c r="AC13" s="110">
        <f t="array" ref="AC13">INDEX('CPI Data'!AD:AD,MATCH(1,('CPI Data'!$A:$A=$A13)*('CPI Data'!$B:$B=$B13)*('CPI Data'!$C:$C=$C13),0))</f>
        <v>160</v>
      </c>
      <c r="AD13" s="110">
        <f t="array" ref="AD13">INDEX('CPI Data'!AE:AE,MATCH(1,('CPI Data'!$A:$A=$A13)*('CPI Data'!$B:$B=$B13)*('CPI Data'!$C:$C=$C13),0))</f>
        <v>163.19999999999999</v>
      </c>
      <c r="AE13" s="205">
        <f>SUMIFS('Crude Oil '!$D:$D,'Crude Oil '!$B:$B,'5. Correlation '!B13,'Crude Oil '!$C:$C,'5. Correlation '!C13)</f>
        <v>83035</v>
      </c>
    </row>
    <row r="14" spans="1:31">
      <c r="A14" s="64" t="s">
        <v>34</v>
      </c>
      <c r="B14" s="64">
        <v>2021</v>
      </c>
      <c r="C14" s="204" t="s">
        <v>43</v>
      </c>
      <c r="D14" s="110">
        <f t="array" ref="D14">INDEX('CPI Data'!E:E,MATCH(1,('CPI Data'!$A:$A=$A14)*('CPI Data'!$B:$B=$B14)*('CPI Data'!$C:$C=$C14),0))</f>
        <v>147.4</v>
      </c>
      <c r="E14" s="110">
        <f t="array" ref="E14">INDEX('CPI Data'!F:F,MATCH(1,('CPI Data'!$A:$A=$A14)*('CPI Data'!$B:$B=$B14)*('CPI Data'!$C:$C=$C14),0))</f>
        <v>204.6</v>
      </c>
      <c r="F14" s="110">
        <f t="array" ref="F14">INDEX('CPI Data'!G:G,MATCH(1,('CPI Data'!$A:$A=$A14)*('CPI Data'!$B:$B=$B14)*('CPI Data'!$C:$C=$C14),0))</f>
        <v>171.2</v>
      </c>
      <c r="G14" s="110">
        <f t="array" ref="G14">INDEX('CPI Data'!H:H,MATCH(1,('CPI Data'!$A:$A=$A14)*('CPI Data'!$B:$B=$B14)*('CPI Data'!$C:$C=$C14),0))</f>
        <v>158.69999999999999</v>
      </c>
      <c r="H14" s="110">
        <f t="array" ref="H14">INDEX('CPI Data'!I:I,MATCH(1,('CPI Data'!$A:$A=$A14)*('CPI Data'!$B:$B=$B14)*('CPI Data'!$C:$C=$C14),0))</f>
        <v>190.6</v>
      </c>
      <c r="I14" s="110">
        <f t="array" ref="I14">INDEX('CPI Data'!J:J,MATCH(1,('CPI Data'!$A:$A=$A14)*('CPI Data'!$B:$B=$B14)*('CPI Data'!$C:$C=$C14),0))</f>
        <v>155.69999999999999</v>
      </c>
      <c r="J14" s="110">
        <f t="array" ref="J14">INDEX('CPI Data'!K:K,MATCH(1,('CPI Data'!$A:$A=$A14)*('CPI Data'!$B:$B=$B14)*('CPI Data'!$C:$C=$C14),0))</f>
        <v>185.3</v>
      </c>
      <c r="K14" s="110">
        <f t="array" ref="K14">INDEX('CPI Data'!L:L,MATCH(1,('CPI Data'!$A:$A=$A14)*('CPI Data'!$B:$B=$B14)*('CPI Data'!$C:$C=$C14),0))</f>
        <v>165.2</v>
      </c>
      <c r="L14" s="110">
        <f t="array" ref="L14">INDEX('CPI Data'!M:M,MATCH(1,('CPI Data'!$A:$A=$A14)*('CPI Data'!$B:$B=$B14)*('CPI Data'!$C:$C=$C14),0))</f>
        <v>121.9</v>
      </c>
      <c r="M14" s="110">
        <f t="array" ref="M14">INDEX('CPI Data'!N:N,MATCH(1,('CPI Data'!$A:$A=$A14)*('CPI Data'!$B:$B=$B14)*('CPI Data'!$C:$C=$C14),0))</f>
        <v>169.3</v>
      </c>
      <c r="N14" s="110">
        <f t="array" ref="N14">INDEX('CPI Data'!O:O,MATCH(1,('CPI Data'!$A:$A=$A14)*('CPI Data'!$B:$B=$B14)*('CPI Data'!$C:$C=$C14),0))</f>
        <v>163.19999999999999</v>
      </c>
      <c r="O14" s="110">
        <f t="array" ref="O14">INDEX('CPI Data'!P:P,MATCH(1,('CPI Data'!$A:$A=$A14)*('CPI Data'!$B:$B=$B14)*('CPI Data'!$C:$C=$C14),0))</f>
        <v>174.7</v>
      </c>
      <c r="P14" s="110">
        <f t="array" ref="P14">INDEX('CPI Data'!Q:Q,MATCH(1,('CPI Data'!$A:$A=$A14)*('CPI Data'!$B:$B=$B14)*('CPI Data'!$C:$C=$C14),0))</f>
        <v>167.7</v>
      </c>
      <c r="Q14" s="110">
        <f t="array" ref="Q14">INDEX('CPI Data'!R:R,MATCH(1,('CPI Data'!$A:$A=$A14)*('CPI Data'!$B:$B=$B14)*('CPI Data'!$C:$C=$C14),0))</f>
        <v>192.7</v>
      </c>
      <c r="R14" s="110">
        <f t="array" ref="R14">INDEX('CPI Data'!S:S,MATCH(1,('CPI Data'!$A:$A=$A14)*('CPI Data'!$B:$B=$B14)*('CPI Data'!$C:$C=$C14),0))</f>
        <v>165.7</v>
      </c>
      <c r="S14" s="110">
        <f t="array" ref="S14">INDEX('CPI Data'!T:T,MATCH(1,('CPI Data'!$A:$A=$A14)*('CPI Data'!$B:$B=$B14)*('CPI Data'!$C:$C=$C14),0))</f>
        <v>156.30000000000001</v>
      </c>
      <c r="T14" s="110">
        <f t="array" ref="T14">INDEX('CPI Data'!U:U,MATCH(1,('CPI Data'!$A:$A=$A14)*('CPI Data'!$B:$B=$B14)*('CPI Data'!$C:$C=$C14),0))</f>
        <v>164.3</v>
      </c>
      <c r="U14" s="110">
        <f t="array" ref="U14">INDEX('CPI Data'!V:V,MATCH(1,('CPI Data'!$A:$A=$A14)*('CPI Data'!$B:$B=$B14)*('CPI Data'!$C:$C=$C14),0))</f>
        <v>163.6</v>
      </c>
      <c r="V14" s="110">
        <f t="array" ref="V14">INDEX('CPI Data'!W:W,MATCH(1,('CPI Data'!$A:$A=$A14)*('CPI Data'!$B:$B=$B14)*('CPI Data'!$C:$C=$C14),0))</f>
        <v>164.2</v>
      </c>
      <c r="W14" s="110">
        <f t="array" ref="W14">INDEX('CPI Data'!X:X,MATCH(1,('CPI Data'!$A:$A=$A14)*('CPI Data'!$B:$B=$B14)*('CPI Data'!$C:$C=$C14),0))</f>
        <v>158.4</v>
      </c>
      <c r="X14" s="110">
        <f t="array" ref="X14">INDEX('CPI Data'!Y:Y,MATCH(1,('CPI Data'!$A:$A=$A14)*('CPI Data'!$B:$B=$B14)*('CPI Data'!$C:$C=$C14),0))</f>
        <v>169.1</v>
      </c>
      <c r="Y14" s="110">
        <f t="array" ref="Y14">INDEX('CPI Data'!Z:Z,MATCH(1,('CPI Data'!$A:$A=$A14)*('CPI Data'!$B:$B=$B14)*('CPI Data'!$C:$C=$C14),0))</f>
        <v>155.69999999999999</v>
      </c>
      <c r="Z14" s="110">
        <f t="array" ref="Z14">INDEX('CPI Data'!AA:AA,MATCH(1,('CPI Data'!$A:$A=$A14)*('CPI Data'!$B:$B=$B14)*('CPI Data'!$C:$C=$C14),0))</f>
        <v>158.6</v>
      </c>
      <c r="AA14" s="110">
        <f t="array" ref="AA14">INDEX('CPI Data'!AB:AB,MATCH(1,('CPI Data'!$A:$A=$A14)*('CPI Data'!$B:$B=$B14)*('CPI Data'!$C:$C=$C14),0))</f>
        <v>163.9</v>
      </c>
      <c r="AB14" s="110">
        <f t="array" ref="AB14">INDEX('CPI Data'!AC:AC,MATCH(1,('CPI Data'!$A:$A=$A14)*('CPI Data'!$B:$B=$B14)*('CPI Data'!$C:$C=$C14),0))</f>
        <v>160.80000000000001</v>
      </c>
      <c r="AC14" s="110">
        <f t="array" ref="AC14">INDEX('CPI Data'!AD:AD,MATCH(1,('CPI Data'!$A:$A=$A14)*('CPI Data'!$B:$B=$B14)*('CPI Data'!$C:$C=$C14),0))</f>
        <v>161</v>
      </c>
      <c r="AD14" s="110">
        <f t="array" ref="AD14">INDEX('CPI Data'!AE:AE,MATCH(1,('CPI Data'!$A:$A=$A14)*('CPI Data'!$B:$B=$B14)*('CPI Data'!$C:$C=$C14),0))</f>
        <v>165.5</v>
      </c>
      <c r="AE14" s="205">
        <f>SUMIFS('Crude Oil '!$D:$D,'Crude Oil '!$B:$B,'5. Correlation '!B14,'Crude Oil '!$C:$C,'5. Correlation '!C14)</f>
        <v>91472</v>
      </c>
    </row>
    <row r="15" spans="1:31">
      <c r="A15" s="64" t="s">
        <v>34</v>
      </c>
      <c r="B15" s="64">
        <v>2021</v>
      </c>
      <c r="C15" s="204" t="s">
        <v>45</v>
      </c>
      <c r="D15" s="110">
        <f t="array" ref="D15">INDEX('CPI Data'!E:E,MATCH(1,('CPI Data'!$A:$A=$A15)*('CPI Data'!$B:$B=$B15)*('CPI Data'!$C:$C=$C15),0))</f>
        <v>148.19999999999999</v>
      </c>
      <c r="E15" s="110">
        <f t="array" ref="E15">INDEX('CPI Data'!F:F,MATCH(1,('CPI Data'!$A:$A=$A15)*('CPI Data'!$B:$B=$B15)*('CPI Data'!$C:$C=$C15),0))</f>
        <v>201.6</v>
      </c>
      <c r="F15" s="110">
        <f t="array" ref="F15">INDEX('CPI Data'!G:G,MATCH(1,('CPI Data'!$A:$A=$A15)*('CPI Data'!$B:$B=$B15)*('CPI Data'!$C:$C=$C15),0))</f>
        <v>173</v>
      </c>
      <c r="G15" s="110">
        <f t="array" ref="G15">INDEX('CPI Data'!H:H,MATCH(1,('CPI Data'!$A:$A=$A15)*('CPI Data'!$B:$B=$B15)*('CPI Data'!$C:$C=$C15),0))</f>
        <v>159.30000000000001</v>
      </c>
      <c r="H15" s="110">
        <f t="array" ref="H15">INDEX('CPI Data'!I:I,MATCH(1,('CPI Data'!$A:$A=$A15)*('CPI Data'!$B:$B=$B15)*('CPI Data'!$C:$C=$C15),0))</f>
        <v>190.1</v>
      </c>
      <c r="I15" s="110">
        <f t="array" ref="I15">INDEX('CPI Data'!J:J,MATCH(1,('CPI Data'!$A:$A=$A15)*('CPI Data'!$B:$B=$B15)*('CPI Data'!$C:$C=$C15),0))</f>
        <v>156.5</v>
      </c>
      <c r="J15" s="110">
        <f t="array" ref="J15">INDEX('CPI Data'!K:K,MATCH(1,('CPI Data'!$A:$A=$A15)*('CPI Data'!$B:$B=$B15)*('CPI Data'!$C:$C=$C15),0))</f>
        <v>199.2</v>
      </c>
      <c r="K15" s="110">
        <f t="array" ref="K15">INDEX('CPI Data'!L:L,MATCH(1,('CPI Data'!$A:$A=$A15)*('CPI Data'!$B:$B=$B15)*('CPI Data'!$C:$C=$C15),0))</f>
        <v>165.3</v>
      </c>
      <c r="L15" s="110">
        <f t="array" ref="L15">INDEX('CPI Data'!M:M,MATCH(1,('CPI Data'!$A:$A=$A15)*('CPI Data'!$B:$B=$B15)*('CPI Data'!$C:$C=$C15),0))</f>
        <v>122.4</v>
      </c>
      <c r="M15" s="110">
        <f t="array" ref="M15">INDEX('CPI Data'!N:N,MATCH(1,('CPI Data'!$A:$A=$A15)*('CPI Data'!$B:$B=$B15)*('CPI Data'!$C:$C=$C15),0))</f>
        <v>169.6</v>
      </c>
      <c r="N15" s="110">
        <f t="array" ref="N15">INDEX('CPI Data'!O:O,MATCH(1,('CPI Data'!$A:$A=$A15)*('CPI Data'!$B:$B=$B15)*('CPI Data'!$C:$C=$C15),0))</f>
        <v>163.69999999999999</v>
      </c>
      <c r="O15" s="110">
        <f t="array" ref="O15">INDEX('CPI Data'!P:P,MATCH(1,('CPI Data'!$A:$A=$A15)*('CPI Data'!$B:$B=$B15)*('CPI Data'!$C:$C=$C15),0))</f>
        <v>175.5</v>
      </c>
      <c r="P15" s="110">
        <f t="array" ref="P15">INDEX('CPI Data'!Q:Q,MATCH(1,('CPI Data'!$A:$A=$A15)*('CPI Data'!$B:$B=$B15)*('CPI Data'!$C:$C=$C15),0))</f>
        <v>169.7</v>
      </c>
      <c r="Q15" s="110">
        <f t="array" ref="Q15">INDEX('CPI Data'!R:R,MATCH(1,('CPI Data'!$A:$A=$A15)*('CPI Data'!$B:$B=$B15)*('CPI Data'!$C:$C=$C15),0))</f>
        <v>192.9</v>
      </c>
      <c r="R15" s="110">
        <f t="array" ref="R15">INDEX('CPI Data'!S:S,MATCH(1,('CPI Data'!$A:$A=$A15)*('CPI Data'!$B:$B=$B15)*('CPI Data'!$C:$C=$C15),0))</f>
        <v>167.2</v>
      </c>
      <c r="S15" s="110">
        <f t="array" ref="S15">INDEX('CPI Data'!T:T,MATCH(1,('CPI Data'!$A:$A=$A15)*('CPI Data'!$B:$B=$B15)*('CPI Data'!$C:$C=$C15),0))</f>
        <v>157.4</v>
      </c>
      <c r="T15" s="110">
        <f t="array" ref="T15">INDEX('CPI Data'!U:U,MATCH(1,('CPI Data'!$A:$A=$A15)*('CPI Data'!$B:$B=$B15)*('CPI Data'!$C:$C=$C15),0))</f>
        <v>165.8</v>
      </c>
      <c r="U15" s="110">
        <f t="array" ref="U15">INDEX('CPI Data'!V:V,MATCH(1,('CPI Data'!$A:$A=$A15)*('CPI Data'!$B:$B=$B15)*('CPI Data'!$C:$C=$C15),0))</f>
        <v>164.2</v>
      </c>
      <c r="V15" s="110">
        <f t="array" ref="V15">INDEX('CPI Data'!W:W,MATCH(1,('CPI Data'!$A:$A=$A15)*('CPI Data'!$B:$B=$B15)*('CPI Data'!$C:$C=$C15),0))</f>
        <v>163.9</v>
      </c>
      <c r="W15" s="110">
        <f t="array" ref="W15">INDEX('CPI Data'!X:X,MATCH(1,('CPI Data'!$A:$A=$A15)*('CPI Data'!$B:$B=$B15)*('CPI Data'!$C:$C=$C15),0))</f>
        <v>159.30000000000001</v>
      </c>
      <c r="X15" s="110">
        <f t="array" ref="X15">INDEX('CPI Data'!Y:Y,MATCH(1,('CPI Data'!$A:$A=$A15)*('CPI Data'!$B:$B=$B15)*('CPI Data'!$C:$C=$C15),0))</f>
        <v>169.9</v>
      </c>
      <c r="Y15" s="110">
        <f t="array" ref="Y15">INDEX('CPI Data'!Z:Z,MATCH(1,('CPI Data'!$A:$A=$A15)*('CPI Data'!$B:$B=$B15)*('CPI Data'!$C:$C=$C15),0))</f>
        <v>154.80000000000001</v>
      </c>
      <c r="Z15" s="110">
        <f t="array" ref="Z15">INDEX('CPI Data'!AA:AA,MATCH(1,('CPI Data'!$A:$A=$A15)*('CPI Data'!$B:$B=$B15)*('CPI Data'!$C:$C=$C15),0))</f>
        <v>159.80000000000001</v>
      </c>
      <c r="AA15" s="110">
        <f t="array" ref="AA15">INDEX('CPI Data'!AB:AB,MATCH(1,('CPI Data'!$A:$A=$A15)*('CPI Data'!$B:$B=$B15)*('CPI Data'!$C:$C=$C15),0))</f>
        <v>164.3</v>
      </c>
      <c r="AB15" s="110">
        <f t="array" ref="AB15">INDEX('CPI Data'!AC:AC,MATCH(1,('CPI Data'!$A:$A=$A15)*('CPI Data'!$B:$B=$B15)*('CPI Data'!$C:$C=$C15),0))</f>
        <v>162.19999999999999</v>
      </c>
      <c r="AC15" s="110">
        <f t="array" ref="AC15">INDEX('CPI Data'!AD:AD,MATCH(1,('CPI Data'!$A:$A=$A15)*('CPI Data'!$B:$B=$B15)*('CPI Data'!$C:$C=$C15),0))</f>
        <v>161.4</v>
      </c>
      <c r="AD15" s="110">
        <f t="array" ref="AD15">INDEX('CPI Data'!AE:AE,MATCH(1,('CPI Data'!$A:$A=$A15)*('CPI Data'!$B:$B=$B15)*('CPI Data'!$C:$C=$C15),0))</f>
        <v>166.7</v>
      </c>
      <c r="AE15" s="205">
        <f>SUMIFS('Crude Oil '!$D:$D,'Crude Oil '!$B:$B,'5. Correlation '!B15,'Crude Oil '!$C:$C,'5. Correlation '!C15)</f>
        <v>95105</v>
      </c>
    </row>
    <row r="16" spans="1:31">
      <c r="A16" s="64" t="s">
        <v>34</v>
      </c>
      <c r="B16" s="64">
        <v>2021</v>
      </c>
      <c r="C16" s="204" t="s">
        <v>46</v>
      </c>
      <c r="D16" s="110">
        <f t="array" ref="D16">INDEX('CPI Data'!E:E,MATCH(1,('CPI Data'!$A:$A=$A16)*('CPI Data'!$B:$B=$B16)*('CPI Data'!$C:$C=$C16),0))</f>
        <v>148.69999999999999</v>
      </c>
      <c r="E16" s="110">
        <f t="array" ref="E16">INDEX('CPI Data'!F:F,MATCH(1,('CPI Data'!$A:$A=$A16)*('CPI Data'!$B:$B=$B16)*('CPI Data'!$C:$C=$C16),0))</f>
        <v>198.8</v>
      </c>
      <c r="F16" s="110">
        <f t="array" ref="F16">INDEX('CPI Data'!G:G,MATCH(1,('CPI Data'!$A:$A=$A16)*('CPI Data'!$B:$B=$B16)*('CPI Data'!$C:$C=$C16),0))</f>
        <v>177.9</v>
      </c>
      <c r="G16" s="110">
        <f t="array" ref="G16">INDEX('CPI Data'!H:H,MATCH(1,('CPI Data'!$A:$A=$A16)*('CPI Data'!$B:$B=$B16)*('CPI Data'!$C:$C=$C16),0))</f>
        <v>159.9</v>
      </c>
      <c r="H16" s="110">
        <f t="array" ref="H16">INDEX('CPI Data'!I:I,MATCH(1,('CPI Data'!$A:$A=$A16)*('CPI Data'!$B:$B=$B16)*('CPI Data'!$C:$C=$C16),0))</f>
        <v>187.6</v>
      </c>
      <c r="I16" s="110">
        <f t="array" ref="I16">INDEX('CPI Data'!J:J,MATCH(1,('CPI Data'!$A:$A=$A16)*('CPI Data'!$B:$B=$B16)*('CPI Data'!$C:$C=$C16),0))</f>
        <v>154.9</v>
      </c>
      <c r="J16" s="110">
        <f t="array" ref="J16">INDEX('CPI Data'!K:K,MATCH(1,('CPI Data'!$A:$A=$A16)*('CPI Data'!$B:$B=$B16)*('CPI Data'!$C:$C=$C16),0))</f>
        <v>188.3</v>
      </c>
      <c r="K16" s="110">
        <f t="array" ref="K16">INDEX('CPI Data'!L:L,MATCH(1,('CPI Data'!$A:$A=$A16)*('CPI Data'!$B:$B=$B16)*('CPI Data'!$C:$C=$C16),0))</f>
        <v>164.4</v>
      </c>
      <c r="L16" s="110">
        <f t="array" ref="L16">INDEX('CPI Data'!M:M,MATCH(1,('CPI Data'!$A:$A=$A16)*('CPI Data'!$B:$B=$B16)*('CPI Data'!$C:$C=$C16),0))</f>
        <v>121</v>
      </c>
      <c r="M16" s="110">
        <f t="array" ref="M16">INDEX('CPI Data'!N:N,MATCH(1,('CPI Data'!$A:$A=$A16)*('CPI Data'!$B:$B=$B16)*('CPI Data'!$C:$C=$C16),0))</f>
        <v>170.5</v>
      </c>
      <c r="N16" s="110">
        <f t="array" ref="N16">INDEX('CPI Data'!O:O,MATCH(1,('CPI Data'!$A:$A=$A16)*('CPI Data'!$B:$B=$B16)*('CPI Data'!$C:$C=$C16),0))</f>
        <v>164.2</v>
      </c>
      <c r="O16" s="110">
        <f t="array" ref="O16">INDEX('CPI Data'!P:P,MATCH(1,('CPI Data'!$A:$A=$A16)*('CPI Data'!$B:$B=$B16)*('CPI Data'!$C:$C=$C16),0))</f>
        <v>176.5</v>
      </c>
      <c r="P16" s="110">
        <f t="array" ref="P16">INDEX('CPI Data'!Q:Q,MATCH(1,('CPI Data'!$A:$A=$A16)*('CPI Data'!$B:$B=$B16)*('CPI Data'!$C:$C=$C16),0))</f>
        <v>168.2</v>
      </c>
      <c r="Q16" s="110">
        <f t="array" ref="Q16">INDEX('CPI Data'!R:R,MATCH(1,('CPI Data'!$A:$A=$A16)*('CPI Data'!$B:$B=$B16)*('CPI Data'!$C:$C=$C16),0))</f>
        <v>192.4</v>
      </c>
      <c r="R16" s="110">
        <f t="array" ref="R16">INDEX('CPI Data'!S:S,MATCH(1,('CPI Data'!$A:$A=$A16)*('CPI Data'!$B:$B=$B16)*('CPI Data'!$C:$C=$C16),0))</f>
        <v>168.5</v>
      </c>
      <c r="S16" s="110">
        <f t="array" ref="S16">INDEX('CPI Data'!T:T,MATCH(1,('CPI Data'!$A:$A=$A16)*('CPI Data'!$B:$B=$B16)*('CPI Data'!$C:$C=$C16),0))</f>
        <v>158.69999999999999</v>
      </c>
      <c r="T16" s="110">
        <f t="array" ref="T16">INDEX('CPI Data'!U:U,MATCH(1,('CPI Data'!$A:$A=$A16)*('CPI Data'!$B:$B=$B16)*('CPI Data'!$C:$C=$C16),0))</f>
        <v>167</v>
      </c>
      <c r="U16" s="110">
        <f t="array" ref="U16">INDEX('CPI Data'!V:V,MATCH(1,('CPI Data'!$A:$A=$A16)*('CPI Data'!$B:$B=$B16)*('CPI Data'!$C:$C=$C16),0))</f>
        <v>163.4</v>
      </c>
      <c r="V16" s="110">
        <f t="array" ref="V16">INDEX('CPI Data'!W:W,MATCH(1,('CPI Data'!$A:$A=$A16)*('CPI Data'!$B:$B=$B16)*('CPI Data'!$C:$C=$C16),0))</f>
        <v>164.1</v>
      </c>
      <c r="W16" s="110">
        <f t="array" ref="W16">INDEX('CPI Data'!X:X,MATCH(1,('CPI Data'!$A:$A=$A16)*('CPI Data'!$B:$B=$B16)*('CPI Data'!$C:$C=$C16),0))</f>
        <v>160.19999999999999</v>
      </c>
      <c r="X16" s="110">
        <f t="array" ref="X16">INDEX('CPI Data'!Y:Y,MATCH(1,('CPI Data'!$A:$A=$A16)*('CPI Data'!$B:$B=$B16)*('CPI Data'!$C:$C=$C16),0))</f>
        <v>170.6</v>
      </c>
      <c r="Y16" s="110">
        <f t="array" ref="Y16">INDEX('CPI Data'!Z:Z,MATCH(1,('CPI Data'!$A:$A=$A16)*('CPI Data'!$B:$B=$B16)*('CPI Data'!$C:$C=$C16),0))</f>
        <v>155.69999999999999</v>
      </c>
      <c r="Z16" s="110">
        <f t="array" ref="Z16">INDEX('CPI Data'!AA:AA,MATCH(1,('CPI Data'!$A:$A=$A16)*('CPI Data'!$B:$B=$B16)*('CPI Data'!$C:$C=$C16),0))</f>
        <v>160.6</v>
      </c>
      <c r="AA16" s="110">
        <f t="array" ref="AA16">INDEX('CPI Data'!AB:AB,MATCH(1,('CPI Data'!$A:$A=$A16)*('CPI Data'!$B:$B=$B16)*('CPI Data'!$C:$C=$C16),0))</f>
        <v>164.4</v>
      </c>
      <c r="AB16" s="110">
        <f t="array" ref="AB16">INDEX('CPI Data'!AC:AC,MATCH(1,('CPI Data'!$A:$A=$A16)*('CPI Data'!$B:$B=$B16)*('CPI Data'!$C:$C=$C16),0))</f>
        <v>162.6</v>
      </c>
      <c r="AC16" s="110">
        <f t="array" ref="AC16">INDEX('CPI Data'!AD:AD,MATCH(1,('CPI Data'!$A:$A=$A16)*('CPI Data'!$B:$B=$B16)*('CPI Data'!$C:$C=$C16),0))</f>
        <v>162</v>
      </c>
      <c r="AD16" s="110">
        <f t="array" ref="AD16">INDEX('CPI Data'!AE:AE,MATCH(1,('CPI Data'!$A:$A=$A16)*('CPI Data'!$B:$B=$B16)*('CPI Data'!$C:$C=$C16),0))</f>
        <v>166.2</v>
      </c>
      <c r="AE16" s="205">
        <f>SUMIFS('Crude Oil '!$D:$D,'Crude Oil '!$B:$B,'5. Correlation '!B16,'Crude Oil '!$C:$C,'5. Correlation '!C16)</f>
        <v>100381</v>
      </c>
    </row>
    <row r="17" spans="1:31">
      <c r="A17" s="64" t="s">
        <v>34</v>
      </c>
      <c r="B17" s="64">
        <v>2022</v>
      </c>
      <c r="C17" s="204" t="s">
        <v>31</v>
      </c>
      <c r="D17" s="110">
        <f t="array" ref="D17">INDEX('CPI Data'!E:E,MATCH(1,('CPI Data'!$A:$A=$A17)*('CPI Data'!$B:$B=$B17)*('CPI Data'!$C:$C=$C17),0))</f>
        <v>149.5</v>
      </c>
      <c r="E17" s="110">
        <f t="array" ref="E17">INDEX('CPI Data'!F:F,MATCH(1,('CPI Data'!$A:$A=$A17)*('CPI Data'!$B:$B=$B17)*('CPI Data'!$C:$C=$C17),0))</f>
        <v>198.7</v>
      </c>
      <c r="F17" s="110">
        <f t="array" ref="F17">INDEX('CPI Data'!G:G,MATCH(1,('CPI Data'!$A:$A=$A17)*('CPI Data'!$B:$B=$B17)*('CPI Data'!$C:$C=$C17),0))</f>
        <v>178.8</v>
      </c>
      <c r="G17" s="110">
        <f t="array" ref="G17">INDEX('CPI Data'!H:H,MATCH(1,('CPI Data'!$A:$A=$A17)*('CPI Data'!$B:$B=$B17)*('CPI Data'!$C:$C=$C17),0))</f>
        <v>160.5</v>
      </c>
      <c r="H17" s="110">
        <f t="array" ref="H17">INDEX('CPI Data'!I:I,MATCH(1,('CPI Data'!$A:$A=$A17)*('CPI Data'!$B:$B=$B17)*('CPI Data'!$C:$C=$C17),0))</f>
        <v>184.7</v>
      </c>
      <c r="I17" s="110">
        <f t="array" ref="I17">INDEX('CPI Data'!J:J,MATCH(1,('CPI Data'!$A:$A=$A17)*('CPI Data'!$B:$B=$B17)*('CPI Data'!$C:$C=$C17),0))</f>
        <v>153.69999999999999</v>
      </c>
      <c r="J17" s="110">
        <f t="array" ref="J17">INDEX('CPI Data'!K:K,MATCH(1,('CPI Data'!$A:$A=$A17)*('CPI Data'!$B:$B=$B17)*('CPI Data'!$C:$C=$C17),0))</f>
        <v>174.3</v>
      </c>
      <c r="K17" s="110">
        <f t="array" ref="K17">INDEX('CPI Data'!L:L,MATCH(1,('CPI Data'!$A:$A=$A17)*('CPI Data'!$B:$B=$B17)*('CPI Data'!$C:$C=$C17),0))</f>
        <v>163.9</v>
      </c>
      <c r="L17" s="110">
        <f t="array" ref="L17">INDEX('CPI Data'!M:M,MATCH(1,('CPI Data'!$A:$A=$A17)*('CPI Data'!$B:$B=$B17)*('CPI Data'!$C:$C=$C17),0))</f>
        <v>120</v>
      </c>
      <c r="M17" s="110">
        <f t="array" ref="M17">INDEX('CPI Data'!N:N,MATCH(1,('CPI Data'!$A:$A=$A17)*('CPI Data'!$B:$B=$B17)*('CPI Data'!$C:$C=$C17),0))</f>
        <v>172.1</v>
      </c>
      <c r="N17" s="110">
        <f t="array" ref="N17">INDEX('CPI Data'!O:O,MATCH(1,('CPI Data'!$A:$A=$A17)*('CPI Data'!$B:$B=$B17)*('CPI Data'!$C:$C=$C17),0))</f>
        <v>164.3</v>
      </c>
      <c r="O17" s="110">
        <f t="array" ref="O17">INDEX('CPI Data'!P:P,MATCH(1,('CPI Data'!$A:$A=$A17)*('CPI Data'!$B:$B=$B17)*('CPI Data'!$C:$C=$C17),0))</f>
        <v>177.3</v>
      </c>
      <c r="P17" s="110">
        <f t="array" ref="P17">INDEX('CPI Data'!Q:Q,MATCH(1,('CPI Data'!$A:$A=$A17)*('CPI Data'!$B:$B=$B17)*('CPI Data'!$C:$C=$C17),0))</f>
        <v>166.4</v>
      </c>
      <c r="Q17" s="110">
        <f t="array" ref="Q17">INDEX('CPI Data'!R:R,MATCH(1,('CPI Data'!$A:$A=$A17)*('CPI Data'!$B:$B=$B17)*('CPI Data'!$C:$C=$C17),0))</f>
        <v>192.2</v>
      </c>
      <c r="R17" s="110">
        <f t="array" ref="R17">INDEX('CPI Data'!S:S,MATCH(1,('CPI Data'!$A:$A=$A17)*('CPI Data'!$B:$B=$B17)*('CPI Data'!$C:$C=$C17),0))</f>
        <v>169.9</v>
      </c>
      <c r="S17" s="110">
        <f t="array" ref="S17">INDEX('CPI Data'!T:T,MATCH(1,('CPI Data'!$A:$A=$A17)*('CPI Data'!$B:$B=$B17)*('CPI Data'!$C:$C=$C17),0))</f>
        <v>160.69999999999999</v>
      </c>
      <c r="T17" s="110">
        <f t="array" ref="T17">INDEX('CPI Data'!U:U,MATCH(1,('CPI Data'!$A:$A=$A17)*('CPI Data'!$B:$B=$B17)*('CPI Data'!$C:$C=$C17),0))</f>
        <v>168.5</v>
      </c>
      <c r="U17" s="110">
        <f t="array" ref="U17">INDEX('CPI Data'!V:V,MATCH(1,('CPI Data'!$A:$A=$A17)*('CPI Data'!$B:$B=$B17)*('CPI Data'!$C:$C=$C17),0))</f>
        <v>164.5</v>
      </c>
      <c r="V17" s="110">
        <f t="array" ref="V17">INDEX('CPI Data'!W:W,MATCH(1,('CPI Data'!$A:$A=$A17)*('CPI Data'!$B:$B=$B17)*('CPI Data'!$C:$C=$C17),0))</f>
        <v>164.2</v>
      </c>
      <c r="W17" s="110">
        <f t="array" ref="W17">INDEX('CPI Data'!X:X,MATCH(1,('CPI Data'!$A:$A=$A17)*('CPI Data'!$B:$B=$B17)*('CPI Data'!$C:$C=$C17),0))</f>
        <v>161.1</v>
      </c>
      <c r="X17" s="110">
        <f t="array" ref="X17">INDEX('CPI Data'!Y:Y,MATCH(1,('CPI Data'!$A:$A=$A17)*('CPI Data'!$B:$B=$B17)*('CPI Data'!$C:$C=$C17),0))</f>
        <v>171.4</v>
      </c>
      <c r="Y17" s="110">
        <f t="array" ref="Y17">INDEX('CPI Data'!Z:Z,MATCH(1,('CPI Data'!$A:$A=$A17)*('CPI Data'!$B:$B=$B17)*('CPI Data'!$C:$C=$C17),0))</f>
        <v>156.5</v>
      </c>
      <c r="Z17" s="110">
        <f t="array" ref="Z17">INDEX('CPI Data'!AA:AA,MATCH(1,('CPI Data'!$A:$A=$A17)*('CPI Data'!$B:$B=$B17)*('CPI Data'!$C:$C=$C17),0))</f>
        <v>161.19999999999999</v>
      </c>
      <c r="AA17" s="110">
        <f t="array" ref="AA17">INDEX('CPI Data'!AB:AB,MATCH(1,('CPI Data'!$A:$A=$A17)*('CPI Data'!$B:$B=$B17)*('CPI Data'!$C:$C=$C17),0))</f>
        <v>164.7</v>
      </c>
      <c r="AB17" s="110">
        <f t="array" ref="AB17">INDEX('CPI Data'!AC:AC,MATCH(1,('CPI Data'!$A:$A=$A17)*('CPI Data'!$B:$B=$B17)*('CPI Data'!$C:$C=$C17),0))</f>
        <v>163</v>
      </c>
      <c r="AC17" s="110">
        <f t="array" ref="AC17">INDEX('CPI Data'!AD:AD,MATCH(1,('CPI Data'!$A:$A=$A17)*('CPI Data'!$B:$B=$B17)*('CPI Data'!$C:$C=$C17),0))</f>
        <v>162.69999999999999</v>
      </c>
      <c r="AD17" s="110">
        <f t="array" ref="AD17">INDEX('CPI Data'!AE:AE,MATCH(1,('CPI Data'!$A:$A=$A17)*('CPI Data'!$B:$B=$B17)*('CPI Data'!$C:$C=$C17),0))</f>
        <v>165.7</v>
      </c>
      <c r="AE17" s="205">
        <f>SUMIFS('Crude Oil '!$D:$D,'Crude Oil '!$B:$B,'5. Correlation '!B17,'Crude Oil '!$C:$C,'5. Correlation '!C17)</f>
        <v>101828</v>
      </c>
    </row>
    <row r="18" spans="1:31">
      <c r="A18" s="64" t="s">
        <v>34</v>
      </c>
      <c r="B18" s="64">
        <v>2022</v>
      </c>
      <c r="C18" s="204" t="s">
        <v>35</v>
      </c>
      <c r="D18" s="110">
        <f t="array" ref="D18">INDEX('CPI Data'!E:E,MATCH(1,('CPI Data'!$A:$A=$A18)*('CPI Data'!$B:$B=$B18)*('CPI Data'!$C:$C=$C18),0))</f>
        <v>150</v>
      </c>
      <c r="E18" s="110">
        <f t="array" ref="E18">INDEX('CPI Data'!F:F,MATCH(1,('CPI Data'!$A:$A=$A18)*('CPI Data'!$B:$B=$B18)*('CPI Data'!$C:$C=$C18),0))</f>
        <v>200.6</v>
      </c>
      <c r="F18" s="110">
        <f t="array" ref="F18">INDEX('CPI Data'!G:G,MATCH(1,('CPI Data'!$A:$A=$A18)*('CPI Data'!$B:$B=$B18)*('CPI Data'!$C:$C=$C18),0))</f>
        <v>175.8</v>
      </c>
      <c r="G18" s="110">
        <f t="array" ref="G18">INDEX('CPI Data'!H:H,MATCH(1,('CPI Data'!$A:$A=$A18)*('CPI Data'!$B:$B=$B18)*('CPI Data'!$C:$C=$C18),0))</f>
        <v>160.69999999999999</v>
      </c>
      <c r="H18" s="110">
        <f t="array" ref="H18">INDEX('CPI Data'!I:I,MATCH(1,('CPI Data'!$A:$A=$A18)*('CPI Data'!$B:$B=$B18)*('CPI Data'!$C:$C=$C18),0))</f>
        <v>184.9</v>
      </c>
      <c r="I18" s="110">
        <f t="array" ref="I18">INDEX('CPI Data'!J:J,MATCH(1,('CPI Data'!$A:$A=$A18)*('CPI Data'!$B:$B=$B18)*('CPI Data'!$C:$C=$C18),0))</f>
        <v>153.69999999999999</v>
      </c>
      <c r="J18" s="110">
        <f t="array" ref="J18">INDEX('CPI Data'!K:K,MATCH(1,('CPI Data'!$A:$A=$A18)*('CPI Data'!$B:$B=$B18)*('CPI Data'!$C:$C=$C18),0))</f>
        <v>169.7</v>
      </c>
      <c r="K18" s="110">
        <f t="array" ref="K18">INDEX('CPI Data'!L:L,MATCH(1,('CPI Data'!$A:$A=$A18)*('CPI Data'!$B:$B=$B18)*('CPI Data'!$C:$C=$C18),0))</f>
        <v>163.69999999999999</v>
      </c>
      <c r="L18" s="110">
        <f t="array" ref="L18">INDEX('CPI Data'!M:M,MATCH(1,('CPI Data'!$A:$A=$A18)*('CPI Data'!$B:$B=$B18)*('CPI Data'!$C:$C=$C18),0))</f>
        <v>118.9</v>
      </c>
      <c r="M18" s="110">
        <f t="array" ref="M18">INDEX('CPI Data'!N:N,MATCH(1,('CPI Data'!$A:$A=$A18)*('CPI Data'!$B:$B=$B18)*('CPI Data'!$C:$C=$C18),0))</f>
        <v>174.3</v>
      </c>
      <c r="N18" s="110">
        <f t="array" ref="N18">INDEX('CPI Data'!O:O,MATCH(1,('CPI Data'!$A:$A=$A18)*('CPI Data'!$B:$B=$B18)*('CPI Data'!$C:$C=$C18),0))</f>
        <v>164.7</v>
      </c>
      <c r="O18" s="110">
        <f t="array" ref="O18">INDEX('CPI Data'!P:P,MATCH(1,('CPI Data'!$A:$A=$A18)*('CPI Data'!$B:$B=$B18)*('CPI Data'!$C:$C=$C18),0))</f>
        <v>178</v>
      </c>
      <c r="P18" s="110">
        <f t="array" ref="P18">INDEX('CPI Data'!Q:Q,MATCH(1,('CPI Data'!$A:$A=$A18)*('CPI Data'!$B:$B=$B18)*('CPI Data'!$C:$C=$C18),0))</f>
        <v>166.2</v>
      </c>
      <c r="Q18" s="110">
        <f t="array" ref="Q18">INDEX('CPI Data'!R:R,MATCH(1,('CPI Data'!$A:$A=$A18)*('CPI Data'!$B:$B=$B18)*('CPI Data'!$C:$C=$C18),0))</f>
        <v>192.8</v>
      </c>
      <c r="R18" s="110">
        <f t="array" ref="R18">INDEX('CPI Data'!S:S,MATCH(1,('CPI Data'!$A:$A=$A18)*('CPI Data'!$B:$B=$B18)*('CPI Data'!$C:$C=$C18),0))</f>
        <v>170.8</v>
      </c>
      <c r="S18" s="110">
        <f t="array" ref="S18">INDEX('CPI Data'!T:T,MATCH(1,('CPI Data'!$A:$A=$A18)*('CPI Data'!$B:$B=$B18)*('CPI Data'!$C:$C=$C18),0))</f>
        <v>162.4</v>
      </c>
      <c r="T18" s="110">
        <f t="array" ref="T18">INDEX('CPI Data'!U:U,MATCH(1,('CPI Data'!$A:$A=$A18)*('CPI Data'!$B:$B=$B18)*('CPI Data'!$C:$C=$C18),0))</f>
        <v>169.6</v>
      </c>
      <c r="U18" s="110">
        <f t="array" ref="U18">INDEX('CPI Data'!V:V,MATCH(1,('CPI Data'!$A:$A=$A18)*('CPI Data'!$B:$B=$B18)*('CPI Data'!$C:$C=$C18),0))</f>
        <v>165.5</v>
      </c>
      <c r="V18" s="110">
        <f t="array" ref="V18">INDEX('CPI Data'!W:W,MATCH(1,('CPI Data'!$A:$A=$A18)*('CPI Data'!$B:$B=$B18)*('CPI Data'!$C:$C=$C18),0))</f>
        <v>165.7</v>
      </c>
      <c r="W18" s="110">
        <f t="array" ref="W18">INDEX('CPI Data'!X:X,MATCH(1,('CPI Data'!$A:$A=$A18)*('CPI Data'!$B:$B=$B18)*('CPI Data'!$C:$C=$C18),0))</f>
        <v>161.80000000000001</v>
      </c>
      <c r="X18" s="110">
        <f t="array" ref="X18">INDEX('CPI Data'!Y:Y,MATCH(1,('CPI Data'!$A:$A=$A18)*('CPI Data'!$B:$B=$B18)*('CPI Data'!$C:$C=$C18),0))</f>
        <v>172.2</v>
      </c>
      <c r="Y18" s="110">
        <f t="array" ref="Y18">INDEX('CPI Data'!Z:Z,MATCH(1,('CPI Data'!$A:$A=$A18)*('CPI Data'!$B:$B=$B18)*('CPI Data'!$C:$C=$C18),0))</f>
        <v>156.9</v>
      </c>
      <c r="Z18" s="110">
        <f t="array" ref="Z18">INDEX('CPI Data'!AA:AA,MATCH(1,('CPI Data'!$A:$A=$A18)*('CPI Data'!$B:$B=$B18)*('CPI Data'!$C:$C=$C18),0))</f>
        <v>162.1</v>
      </c>
      <c r="AA18" s="110">
        <f t="array" ref="AA18">INDEX('CPI Data'!AB:AB,MATCH(1,('CPI Data'!$A:$A=$A18)*('CPI Data'!$B:$B=$B18)*('CPI Data'!$C:$C=$C18),0))</f>
        <v>165.4</v>
      </c>
      <c r="AB18" s="110">
        <f t="array" ref="AB18">INDEX('CPI Data'!AC:AC,MATCH(1,('CPI Data'!$A:$A=$A18)*('CPI Data'!$B:$B=$B18)*('CPI Data'!$C:$C=$C18),0))</f>
        <v>164.4</v>
      </c>
      <c r="AC18" s="110">
        <f t="array" ref="AC18">INDEX('CPI Data'!AD:AD,MATCH(1,('CPI Data'!$A:$A=$A18)*('CPI Data'!$B:$B=$B18)*('CPI Data'!$C:$C=$C18),0))</f>
        <v>163.5</v>
      </c>
      <c r="AD18" s="110">
        <f t="array" ref="AD18">INDEX('CPI Data'!AE:AE,MATCH(1,('CPI Data'!$A:$A=$A18)*('CPI Data'!$B:$B=$B18)*('CPI Data'!$C:$C=$C18),0))</f>
        <v>166.1</v>
      </c>
      <c r="AE18" s="205">
        <f>SUMIFS('Crude Oil '!$D:$D,'Crude Oil '!$B:$B,'5. Correlation '!B18,'Crude Oil '!$C:$C,'5. Correlation '!C18)</f>
        <v>102318</v>
      </c>
    </row>
    <row r="19" spans="1:31">
      <c r="A19" s="64" t="s">
        <v>34</v>
      </c>
      <c r="B19" s="64">
        <v>2022</v>
      </c>
      <c r="C19" s="204" t="s">
        <v>36</v>
      </c>
      <c r="D19" s="110">
        <f t="array" ref="D19">INDEX('CPI Data'!E:E,MATCH(1,('CPI Data'!$A:$A=$A19)*('CPI Data'!$B:$B=$B19)*('CPI Data'!$C:$C=$C19),0))</f>
        <v>151.30000000000001</v>
      </c>
      <c r="E19" s="110">
        <f t="array" ref="E19">INDEX('CPI Data'!F:F,MATCH(1,('CPI Data'!$A:$A=$A19)*('CPI Data'!$B:$B=$B19)*('CPI Data'!$C:$C=$C19),0))</f>
        <v>210.7</v>
      </c>
      <c r="F19" s="110">
        <f t="array" ref="F19">INDEX('CPI Data'!G:G,MATCH(1,('CPI Data'!$A:$A=$A19)*('CPI Data'!$B:$B=$B19)*('CPI Data'!$C:$C=$C19),0))</f>
        <v>167.8</v>
      </c>
      <c r="G19" s="110">
        <f t="array" ref="G19">INDEX('CPI Data'!H:H,MATCH(1,('CPI Data'!$A:$A=$A19)*('CPI Data'!$B:$B=$B19)*('CPI Data'!$C:$C=$C19),0))</f>
        <v>162.19999999999999</v>
      </c>
      <c r="H19" s="110">
        <f t="array" ref="H19">INDEX('CPI Data'!I:I,MATCH(1,('CPI Data'!$A:$A=$A19)*('CPI Data'!$B:$B=$B19)*('CPI Data'!$C:$C=$C19),0))</f>
        <v>194.6</v>
      </c>
      <c r="I19" s="110">
        <f t="array" ref="I19">INDEX('CPI Data'!J:J,MATCH(1,('CPI Data'!$A:$A=$A19)*('CPI Data'!$B:$B=$B19)*('CPI Data'!$C:$C=$C19),0))</f>
        <v>157.6</v>
      </c>
      <c r="J19" s="110">
        <f t="array" ref="J19">INDEX('CPI Data'!K:K,MATCH(1,('CPI Data'!$A:$A=$A19)*('CPI Data'!$B:$B=$B19)*('CPI Data'!$C:$C=$C19),0))</f>
        <v>166.9</v>
      </c>
      <c r="K19" s="110">
        <f t="array" ref="K19">INDEX('CPI Data'!L:L,MATCH(1,('CPI Data'!$A:$A=$A19)*('CPI Data'!$B:$B=$B19)*('CPI Data'!$C:$C=$C19),0))</f>
        <v>163.9</v>
      </c>
      <c r="L19" s="110">
        <f t="array" ref="L19">INDEX('CPI Data'!M:M,MATCH(1,('CPI Data'!$A:$A=$A19)*('CPI Data'!$B:$B=$B19)*('CPI Data'!$C:$C=$C19),0))</f>
        <v>118.8</v>
      </c>
      <c r="M19" s="110">
        <f t="array" ref="M19">INDEX('CPI Data'!N:N,MATCH(1,('CPI Data'!$A:$A=$A19)*('CPI Data'!$B:$B=$B19)*('CPI Data'!$C:$C=$C19),0))</f>
        <v>177.4</v>
      </c>
      <c r="N19" s="110">
        <f t="array" ref="N19">INDEX('CPI Data'!O:O,MATCH(1,('CPI Data'!$A:$A=$A19)*('CPI Data'!$B:$B=$B19)*('CPI Data'!$C:$C=$C19),0))</f>
        <v>165.3</v>
      </c>
      <c r="O19" s="110">
        <f t="array" ref="O19">INDEX('CPI Data'!P:P,MATCH(1,('CPI Data'!$A:$A=$A19)*('CPI Data'!$B:$B=$B19)*('CPI Data'!$C:$C=$C19),0))</f>
        <v>179.3</v>
      </c>
      <c r="P19" s="110">
        <f t="array" ref="P19">INDEX('CPI Data'!Q:Q,MATCH(1,('CPI Data'!$A:$A=$A19)*('CPI Data'!$B:$B=$B19)*('CPI Data'!$C:$C=$C19),0))</f>
        <v>168.4</v>
      </c>
      <c r="Q19" s="110">
        <f t="array" ref="Q19">INDEX('CPI Data'!R:R,MATCH(1,('CPI Data'!$A:$A=$A19)*('CPI Data'!$B:$B=$B19)*('CPI Data'!$C:$C=$C19),0))</f>
        <v>193.7</v>
      </c>
      <c r="R19" s="110">
        <f t="array" ref="R19">INDEX('CPI Data'!S:S,MATCH(1,('CPI Data'!$A:$A=$A19)*('CPI Data'!$B:$B=$B19)*('CPI Data'!$C:$C=$C19),0))</f>
        <v>172.1</v>
      </c>
      <c r="S19" s="110">
        <f t="array" ref="S19">INDEX('CPI Data'!T:T,MATCH(1,('CPI Data'!$A:$A=$A19)*('CPI Data'!$B:$B=$B19)*('CPI Data'!$C:$C=$C19),0))</f>
        <v>164.6</v>
      </c>
      <c r="T19" s="110">
        <f t="array" ref="T19">INDEX('CPI Data'!U:U,MATCH(1,('CPI Data'!$A:$A=$A19)*('CPI Data'!$B:$B=$B19)*('CPI Data'!$C:$C=$C19),0))</f>
        <v>171.1</v>
      </c>
      <c r="U19" s="110">
        <f t="array" ref="U19">INDEX('CPI Data'!V:V,MATCH(1,('CPI Data'!$A:$A=$A19)*('CPI Data'!$B:$B=$B19)*('CPI Data'!$C:$C=$C19),0))</f>
        <v>165.3</v>
      </c>
      <c r="V19" s="110">
        <f t="array" ref="V19">INDEX('CPI Data'!W:W,MATCH(1,('CPI Data'!$A:$A=$A19)*('CPI Data'!$B:$B=$B19)*('CPI Data'!$C:$C=$C19),0))</f>
        <v>167.2</v>
      </c>
      <c r="W19" s="110">
        <f t="array" ref="W19">INDEX('CPI Data'!X:X,MATCH(1,('CPI Data'!$A:$A=$A19)*('CPI Data'!$B:$B=$B19)*('CPI Data'!$C:$C=$C19),0))</f>
        <v>162.80000000000001</v>
      </c>
      <c r="X19" s="110">
        <f t="array" ref="X19">INDEX('CPI Data'!Y:Y,MATCH(1,('CPI Data'!$A:$A=$A19)*('CPI Data'!$B:$B=$B19)*('CPI Data'!$C:$C=$C19),0))</f>
        <v>173</v>
      </c>
      <c r="Y19" s="110">
        <f t="array" ref="Y19">INDEX('CPI Data'!Z:Z,MATCH(1,('CPI Data'!$A:$A=$A19)*('CPI Data'!$B:$B=$B19)*('CPI Data'!$C:$C=$C19),0))</f>
        <v>157.9</v>
      </c>
      <c r="Z19" s="110">
        <f t="array" ref="Z19">INDEX('CPI Data'!AA:AA,MATCH(1,('CPI Data'!$A:$A=$A19)*('CPI Data'!$B:$B=$B19)*('CPI Data'!$C:$C=$C19),0))</f>
        <v>163.30000000000001</v>
      </c>
      <c r="AA19" s="110">
        <f t="array" ref="AA19">INDEX('CPI Data'!AB:AB,MATCH(1,('CPI Data'!$A:$A=$A19)*('CPI Data'!$B:$B=$B19)*('CPI Data'!$C:$C=$C19),0))</f>
        <v>166</v>
      </c>
      <c r="AB19" s="110">
        <f t="array" ref="AB19">INDEX('CPI Data'!AC:AC,MATCH(1,('CPI Data'!$A:$A=$A19)*('CPI Data'!$B:$B=$B19)*('CPI Data'!$C:$C=$C19),0))</f>
        <v>167.2</v>
      </c>
      <c r="AC19" s="110">
        <f t="array" ref="AC19">INDEX('CPI Data'!AD:AD,MATCH(1,('CPI Data'!$A:$A=$A19)*('CPI Data'!$B:$B=$B19)*('CPI Data'!$C:$C=$C19),0))</f>
        <v>164.6</v>
      </c>
      <c r="AD19" s="110">
        <f t="array" ref="AD19">INDEX('CPI Data'!AE:AE,MATCH(1,('CPI Data'!$A:$A=$A19)*('CPI Data'!$B:$B=$B19)*('CPI Data'!$C:$C=$C19),0))</f>
        <v>167.7</v>
      </c>
      <c r="AE19" s="205">
        <f>SUMIFS('Crude Oil '!$D:$D,'Crude Oil '!$B:$B,'5. Correlation '!B19,'Crude Oil '!$C:$C,'5. Correlation '!C19)</f>
        <v>134181</v>
      </c>
    </row>
    <row r="20" spans="1:31">
      <c r="A20" s="64" t="s">
        <v>34</v>
      </c>
      <c r="B20" s="64">
        <v>2022</v>
      </c>
      <c r="C20" s="204" t="s">
        <v>37</v>
      </c>
      <c r="D20" s="110">
        <f t="array" ref="D20">INDEX('CPI Data'!E:E,MATCH(1,('CPI Data'!$A:$A=$A20)*('CPI Data'!$B:$B=$B20)*('CPI Data'!$C:$C=$C20),0))</f>
        <v>152.9</v>
      </c>
      <c r="E20" s="110">
        <f t="array" ref="E20">INDEX('CPI Data'!F:F,MATCH(1,('CPI Data'!$A:$A=$A20)*('CPI Data'!$B:$B=$B20)*('CPI Data'!$C:$C=$C20),0))</f>
        <v>211.8</v>
      </c>
      <c r="F20" s="110">
        <f t="array" ref="F20">INDEX('CPI Data'!G:G,MATCH(1,('CPI Data'!$A:$A=$A20)*('CPI Data'!$B:$B=$B20)*('CPI Data'!$C:$C=$C20),0))</f>
        <v>164.5</v>
      </c>
      <c r="G20" s="110">
        <f t="array" ref="G20">INDEX('CPI Data'!H:H,MATCH(1,('CPI Data'!$A:$A=$A20)*('CPI Data'!$B:$B=$B20)*('CPI Data'!$C:$C=$C20),0))</f>
        <v>163.9</v>
      </c>
      <c r="H20" s="110">
        <f t="array" ref="H20">INDEX('CPI Data'!I:I,MATCH(1,('CPI Data'!$A:$A=$A20)*('CPI Data'!$B:$B=$B20)*('CPI Data'!$C:$C=$C20),0))</f>
        <v>199.5</v>
      </c>
      <c r="I20" s="110">
        <f t="array" ref="I20">INDEX('CPI Data'!J:J,MATCH(1,('CPI Data'!$A:$A=$A20)*('CPI Data'!$B:$B=$B20)*('CPI Data'!$C:$C=$C20),0))</f>
        <v>172.6</v>
      </c>
      <c r="J20" s="110">
        <f t="array" ref="J20">INDEX('CPI Data'!K:K,MATCH(1,('CPI Data'!$A:$A=$A20)*('CPI Data'!$B:$B=$B20)*('CPI Data'!$C:$C=$C20),0))</f>
        <v>166.2</v>
      </c>
      <c r="K20" s="110">
        <f t="array" ref="K20">INDEX('CPI Data'!L:L,MATCH(1,('CPI Data'!$A:$A=$A20)*('CPI Data'!$B:$B=$B20)*('CPI Data'!$C:$C=$C20),0))</f>
        <v>164.7</v>
      </c>
      <c r="L20" s="110">
        <f t="array" ref="L20">INDEX('CPI Data'!M:M,MATCH(1,('CPI Data'!$A:$A=$A20)*('CPI Data'!$B:$B=$B20)*('CPI Data'!$C:$C=$C20),0))</f>
        <v>119</v>
      </c>
      <c r="M20" s="110">
        <f t="array" ref="M20">INDEX('CPI Data'!N:N,MATCH(1,('CPI Data'!$A:$A=$A20)*('CPI Data'!$B:$B=$B20)*('CPI Data'!$C:$C=$C20),0))</f>
        <v>181.3</v>
      </c>
      <c r="N20" s="110">
        <f t="array" ref="N20">INDEX('CPI Data'!O:O,MATCH(1,('CPI Data'!$A:$A=$A20)*('CPI Data'!$B:$B=$B20)*('CPI Data'!$C:$C=$C20),0))</f>
        <v>166.2</v>
      </c>
      <c r="O20" s="110">
        <f t="array" ref="O20">INDEX('CPI Data'!P:P,MATCH(1,('CPI Data'!$A:$A=$A20)*('CPI Data'!$B:$B=$B20)*('CPI Data'!$C:$C=$C20),0))</f>
        <v>180.9</v>
      </c>
      <c r="P20" s="110">
        <f t="array" ref="P20">INDEX('CPI Data'!Q:Q,MATCH(1,('CPI Data'!$A:$A=$A20)*('CPI Data'!$B:$B=$B20)*('CPI Data'!$C:$C=$C20),0))</f>
        <v>170.8</v>
      </c>
      <c r="Q20" s="110">
        <f t="array" ref="Q20">INDEX('CPI Data'!R:R,MATCH(1,('CPI Data'!$A:$A=$A20)*('CPI Data'!$B:$B=$B20)*('CPI Data'!$C:$C=$C20),0))</f>
        <v>193.9</v>
      </c>
      <c r="R20" s="110">
        <f t="array" ref="R20">INDEX('CPI Data'!S:S,MATCH(1,('CPI Data'!$A:$A=$A20)*('CPI Data'!$B:$B=$B20)*('CPI Data'!$C:$C=$C20),0))</f>
        <v>173.9</v>
      </c>
      <c r="S20" s="110">
        <f t="array" ref="S20">INDEX('CPI Data'!T:T,MATCH(1,('CPI Data'!$A:$A=$A20)*('CPI Data'!$B:$B=$B20)*('CPI Data'!$C:$C=$C20),0))</f>
        <v>166.5</v>
      </c>
      <c r="T20" s="110">
        <f t="array" ref="T20">INDEX('CPI Data'!U:U,MATCH(1,('CPI Data'!$A:$A=$A20)*('CPI Data'!$B:$B=$B20)*('CPI Data'!$C:$C=$C20),0))</f>
        <v>172.8</v>
      </c>
      <c r="U20" s="110">
        <f t="array" ref="U20">INDEX('CPI Data'!V:V,MATCH(1,('CPI Data'!$A:$A=$A20)*('CPI Data'!$B:$B=$B20)*('CPI Data'!$C:$C=$C20),0))</f>
        <v>167</v>
      </c>
      <c r="V20" s="110">
        <f t="array" ref="V20">INDEX('CPI Data'!W:W,MATCH(1,('CPI Data'!$A:$A=$A20)*('CPI Data'!$B:$B=$B20)*('CPI Data'!$C:$C=$C20),0))</f>
        <v>172.2</v>
      </c>
      <c r="W20" s="110">
        <f t="array" ref="W20">INDEX('CPI Data'!X:X,MATCH(1,('CPI Data'!$A:$A=$A20)*('CPI Data'!$B:$B=$B20)*('CPI Data'!$C:$C=$C20),0))</f>
        <v>164</v>
      </c>
      <c r="X20" s="110">
        <f t="array" ref="X20">INDEX('CPI Data'!Y:Y,MATCH(1,('CPI Data'!$A:$A=$A20)*('CPI Data'!$B:$B=$B20)*('CPI Data'!$C:$C=$C20),0))</f>
        <v>174</v>
      </c>
      <c r="Y20" s="110">
        <f t="array" ref="Y20">INDEX('CPI Data'!Z:Z,MATCH(1,('CPI Data'!$A:$A=$A20)*('CPI Data'!$B:$B=$B20)*('CPI Data'!$C:$C=$C20),0))</f>
        <v>162.6</v>
      </c>
      <c r="Z20" s="110">
        <f t="array" ref="Z20">INDEX('CPI Data'!AA:AA,MATCH(1,('CPI Data'!$A:$A=$A20)*('CPI Data'!$B:$B=$B20)*('CPI Data'!$C:$C=$C20),0))</f>
        <v>164.4</v>
      </c>
      <c r="AA20" s="110">
        <f t="array" ref="AA20">INDEX('CPI Data'!AB:AB,MATCH(1,('CPI Data'!$A:$A=$A20)*('CPI Data'!$B:$B=$B20)*('CPI Data'!$C:$C=$C20),0))</f>
        <v>166.9</v>
      </c>
      <c r="AB20" s="110">
        <f t="array" ref="AB20">INDEX('CPI Data'!AC:AC,MATCH(1,('CPI Data'!$A:$A=$A20)*('CPI Data'!$B:$B=$B20)*('CPI Data'!$C:$C=$C20),0))</f>
        <v>168.8</v>
      </c>
      <c r="AC20" s="110">
        <f t="array" ref="AC20">INDEX('CPI Data'!AD:AD,MATCH(1,('CPI Data'!$A:$A=$A20)*('CPI Data'!$B:$B=$B20)*('CPI Data'!$C:$C=$C20),0))</f>
        <v>166.8</v>
      </c>
      <c r="AD20" s="110">
        <f t="array" ref="AD20">INDEX('CPI Data'!AE:AE,MATCH(1,('CPI Data'!$A:$A=$A20)*('CPI Data'!$B:$B=$B20)*('CPI Data'!$C:$C=$C20),0))</f>
        <v>170.1</v>
      </c>
      <c r="AE20" s="205">
        <f>SUMIFS('Crude Oil '!$D:$D,'Crude Oil '!$B:$B,'5. Correlation '!B20,'Crude Oil '!$C:$C,'5. Correlation '!C20)</f>
        <v>151258</v>
      </c>
    </row>
    <row r="21" spans="1:31">
      <c r="A21" s="64" t="s">
        <v>34</v>
      </c>
      <c r="B21" s="64">
        <v>2022</v>
      </c>
      <c r="C21" s="204" t="s">
        <v>38</v>
      </c>
      <c r="D21" s="110">
        <f t="array" ref="D21">INDEX('CPI Data'!E:E,MATCH(1,('CPI Data'!$A:$A=$A21)*('CPI Data'!$B:$B=$B21)*('CPI Data'!$C:$C=$C21),0))</f>
        <v>154.1</v>
      </c>
      <c r="E21" s="110">
        <f t="array" ref="E21">INDEX('CPI Data'!F:F,MATCH(1,('CPI Data'!$A:$A=$A21)*('CPI Data'!$B:$B=$B21)*('CPI Data'!$C:$C=$C21),0))</f>
        <v>217</v>
      </c>
      <c r="F21" s="110">
        <f t="array" ref="F21">INDEX('CPI Data'!G:G,MATCH(1,('CPI Data'!$A:$A=$A21)*('CPI Data'!$B:$B=$B21)*('CPI Data'!$C:$C=$C21),0))</f>
        <v>162.4</v>
      </c>
      <c r="G21" s="110">
        <f t="array" ref="G21">INDEX('CPI Data'!H:H,MATCH(1,('CPI Data'!$A:$A=$A21)*('CPI Data'!$B:$B=$B21)*('CPI Data'!$C:$C=$C21),0))</f>
        <v>164.9</v>
      </c>
      <c r="H21" s="110">
        <f t="array" ref="H21">INDEX('CPI Data'!I:I,MATCH(1,('CPI Data'!$A:$A=$A21)*('CPI Data'!$B:$B=$B21)*('CPI Data'!$C:$C=$C21),0))</f>
        <v>202.4</v>
      </c>
      <c r="I21" s="110">
        <f t="array" ref="I21">INDEX('CPI Data'!J:J,MATCH(1,('CPI Data'!$A:$A=$A21)*('CPI Data'!$B:$B=$B21)*('CPI Data'!$C:$C=$C21),0))</f>
        <v>171</v>
      </c>
      <c r="J21" s="110">
        <f t="array" ref="J21">INDEX('CPI Data'!K:K,MATCH(1,('CPI Data'!$A:$A=$A21)*('CPI Data'!$B:$B=$B21)*('CPI Data'!$C:$C=$C21),0))</f>
        <v>174.9</v>
      </c>
      <c r="K21" s="110">
        <f t="array" ref="K21">INDEX('CPI Data'!L:L,MATCH(1,('CPI Data'!$A:$A=$A21)*('CPI Data'!$B:$B=$B21)*('CPI Data'!$C:$C=$C21),0))</f>
        <v>164.7</v>
      </c>
      <c r="L21" s="110">
        <f t="array" ref="L21">INDEX('CPI Data'!M:M,MATCH(1,('CPI Data'!$A:$A=$A21)*('CPI Data'!$B:$B=$B21)*('CPI Data'!$C:$C=$C21),0))</f>
        <v>119.7</v>
      </c>
      <c r="M21" s="110">
        <f t="array" ref="M21">INDEX('CPI Data'!N:N,MATCH(1,('CPI Data'!$A:$A=$A21)*('CPI Data'!$B:$B=$B21)*('CPI Data'!$C:$C=$C21),0))</f>
        <v>184.9</v>
      </c>
      <c r="N21" s="110">
        <f t="array" ref="N21">INDEX('CPI Data'!O:O,MATCH(1,('CPI Data'!$A:$A=$A21)*('CPI Data'!$B:$B=$B21)*('CPI Data'!$C:$C=$C21),0))</f>
        <v>167.1</v>
      </c>
      <c r="O21" s="110">
        <f t="array" ref="O21">INDEX('CPI Data'!P:P,MATCH(1,('CPI Data'!$A:$A=$A21)*('CPI Data'!$B:$B=$B21)*('CPI Data'!$C:$C=$C21),0))</f>
        <v>182.5</v>
      </c>
      <c r="P21" s="110">
        <f t="array" ref="P21">INDEX('CPI Data'!Q:Q,MATCH(1,('CPI Data'!$A:$A=$A21)*('CPI Data'!$B:$B=$B21)*('CPI Data'!$C:$C=$C21),0))</f>
        <v>173.3</v>
      </c>
      <c r="Q21" s="110">
        <f t="array" ref="Q21">INDEX('CPI Data'!R:R,MATCH(1,('CPI Data'!$A:$A=$A21)*('CPI Data'!$B:$B=$B21)*('CPI Data'!$C:$C=$C21),0))</f>
        <v>194.1</v>
      </c>
      <c r="R21" s="110">
        <f t="array" ref="R21">INDEX('CPI Data'!S:S,MATCH(1,('CPI Data'!$A:$A=$A21)*('CPI Data'!$B:$B=$B21)*('CPI Data'!$C:$C=$C21),0))</f>
        <v>175.6</v>
      </c>
      <c r="S21" s="110">
        <f t="array" ref="S21">INDEX('CPI Data'!T:T,MATCH(1,('CPI Data'!$A:$A=$A21)*('CPI Data'!$B:$B=$B21)*('CPI Data'!$C:$C=$C21),0))</f>
        <v>168.4</v>
      </c>
      <c r="T21" s="110">
        <f t="array" ref="T21">INDEX('CPI Data'!U:U,MATCH(1,('CPI Data'!$A:$A=$A21)*('CPI Data'!$B:$B=$B21)*('CPI Data'!$C:$C=$C21),0))</f>
        <v>174.6</v>
      </c>
      <c r="U21" s="110">
        <f t="array" ref="U21">INDEX('CPI Data'!V:V,MATCH(1,('CPI Data'!$A:$A=$A21)*('CPI Data'!$B:$B=$B21)*('CPI Data'!$C:$C=$C21),0))</f>
        <v>167.5</v>
      </c>
      <c r="V21" s="110">
        <f t="array" ref="V21">INDEX('CPI Data'!W:W,MATCH(1,('CPI Data'!$A:$A=$A21)*('CPI Data'!$B:$B=$B21)*('CPI Data'!$C:$C=$C21),0))</f>
        <v>174.6</v>
      </c>
      <c r="W21" s="110">
        <f t="array" ref="W21">INDEX('CPI Data'!X:X,MATCH(1,('CPI Data'!$A:$A=$A21)*('CPI Data'!$B:$B=$B21)*('CPI Data'!$C:$C=$C21),0))</f>
        <v>165.2</v>
      </c>
      <c r="X21" s="110">
        <f t="array" ref="X21">INDEX('CPI Data'!Y:Y,MATCH(1,('CPI Data'!$A:$A=$A21)*('CPI Data'!$B:$B=$B21)*('CPI Data'!$C:$C=$C21),0))</f>
        <v>174.8</v>
      </c>
      <c r="Y21" s="110">
        <f t="array" ref="Y21">INDEX('CPI Data'!Z:Z,MATCH(1,('CPI Data'!$A:$A=$A21)*('CPI Data'!$B:$B=$B21)*('CPI Data'!$C:$C=$C21),0))</f>
        <v>163</v>
      </c>
      <c r="Z21" s="110">
        <f t="array" ref="Z21">INDEX('CPI Data'!AA:AA,MATCH(1,('CPI Data'!$A:$A=$A21)*('CPI Data'!$B:$B=$B21)*('CPI Data'!$C:$C=$C21),0))</f>
        <v>165.1</v>
      </c>
      <c r="AA21" s="110">
        <f t="array" ref="AA21">INDEX('CPI Data'!AB:AB,MATCH(1,('CPI Data'!$A:$A=$A21)*('CPI Data'!$B:$B=$B21)*('CPI Data'!$C:$C=$C21),0))</f>
        <v>167.9</v>
      </c>
      <c r="AB21" s="110">
        <f t="array" ref="AB21">INDEX('CPI Data'!AC:AC,MATCH(1,('CPI Data'!$A:$A=$A21)*('CPI Data'!$B:$B=$B21)*('CPI Data'!$C:$C=$C21),0))</f>
        <v>168.4</v>
      </c>
      <c r="AC21" s="110">
        <f t="array" ref="AC21">INDEX('CPI Data'!AD:AD,MATCH(1,('CPI Data'!$A:$A=$A21)*('CPI Data'!$B:$B=$B21)*('CPI Data'!$C:$C=$C21),0))</f>
        <v>167.5</v>
      </c>
      <c r="AD21" s="110">
        <f t="array" ref="AD21">INDEX('CPI Data'!AE:AE,MATCH(1,('CPI Data'!$A:$A=$A21)*('CPI Data'!$B:$B=$B21)*('CPI Data'!$C:$C=$C21),0))</f>
        <v>171.7</v>
      </c>
      <c r="AE21" s="205">
        <f>SUMIFS('Crude Oil '!$D:$D,'Crude Oil '!$B:$B,'5. Correlation '!B21,'Crude Oil '!$C:$C,'5. Correlation '!C21)</f>
        <v>137782</v>
      </c>
    </row>
    <row r="22" spans="1:31">
      <c r="A22" s="64" t="s">
        <v>34</v>
      </c>
      <c r="B22" s="64">
        <v>2022</v>
      </c>
      <c r="C22" s="204" t="s">
        <v>39</v>
      </c>
      <c r="D22" s="110">
        <f t="array" ref="D22">INDEX('CPI Data'!E:E,MATCH(1,('CPI Data'!$A:$A=$A22)*('CPI Data'!$B:$B=$B22)*('CPI Data'!$C:$C=$C22),0))</f>
        <v>155</v>
      </c>
      <c r="E22" s="110">
        <f t="array" ref="E22">INDEX('CPI Data'!F:F,MATCH(1,('CPI Data'!$A:$A=$A22)*('CPI Data'!$B:$B=$B22)*('CPI Data'!$C:$C=$C22),0))</f>
        <v>219.4</v>
      </c>
      <c r="F22" s="110">
        <f t="array" ref="F22">INDEX('CPI Data'!G:G,MATCH(1,('CPI Data'!$A:$A=$A22)*('CPI Data'!$B:$B=$B22)*('CPI Data'!$C:$C=$C22),0))</f>
        <v>170.8</v>
      </c>
      <c r="G22" s="110">
        <f t="array" ref="G22">INDEX('CPI Data'!H:H,MATCH(1,('CPI Data'!$A:$A=$A22)*('CPI Data'!$B:$B=$B22)*('CPI Data'!$C:$C=$C22),0))</f>
        <v>165.8</v>
      </c>
      <c r="H22" s="110">
        <f t="array" ref="H22">INDEX('CPI Data'!I:I,MATCH(1,('CPI Data'!$A:$A=$A22)*('CPI Data'!$B:$B=$B22)*('CPI Data'!$C:$C=$C22),0))</f>
        <v>200.9</v>
      </c>
      <c r="I22" s="110">
        <f t="array" ref="I22">INDEX('CPI Data'!J:J,MATCH(1,('CPI Data'!$A:$A=$A22)*('CPI Data'!$B:$B=$B22)*('CPI Data'!$C:$C=$C22),0))</f>
        <v>169.7</v>
      </c>
      <c r="J22" s="110">
        <f t="array" ref="J22">INDEX('CPI Data'!K:K,MATCH(1,('CPI Data'!$A:$A=$A22)*('CPI Data'!$B:$B=$B22)*('CPI Data'!$C:$C=$C22),0))</f>
        <v>182.3</v>
      </c>
      <c r="K22" s="110">
        <f t="array" ref="K22">INDEX('CPI Data'!L:L,MATCH(1,('CPI Data'!$A:$A=$A22)*('CPI Data'!$B:$B=$B22)*('CPI Data'!$C:$C=$C22),0))</f>
        <v>164.3</v>
      </c>
      <c r="L22" s="110">
        <f t="array" ref="L22">INDEX('CPI Data'!M:M,MATCH(1,('CPI Data'!$A:$A=$A22)*('CPI Data'!$B:$B=$B22)*('CPI Data'!$C:$C=$C22),0))</f>
        <v>119.9</v>
      </c>
      <c r="M22" s="110">
        <f t="array" ref="M22">INDEX('CPI Data'!N:N,MATCH(1,('CPI Data'!$A:$A=$A22)*('CPI Data'!$B:$B=$B22)*('CPI Data'!$C:$C=$C22),0))</f>
        <v>187.1</v>
      </c>
      <c r="N22" s="110">
        <f t="array" ref="N22">INDEX('CPI Data'!O:O,MATCH(1,('CPI Data'!$A:$A=$A22)*('CPI Data'!$B:$B=$B22)*('CPI Data'!$C:$C=$C22),0))</f>
        <v>167.9</v>
      </c>
      <c r="O22" s="110">
        <f t="array" ref="O22">INDEX('CPI Data'!P:P,MATCH(1,('CPI Data'!$A:$A=$A22)*('CPI Data'!$B:$B=$B22)*('CPI Data'!$C:$C=$C22),0))</f>
        <v>183.9</v>
      </c>
      <c r="P22" s="110">
        <f t="array" ref="P22">INDEX('CPI Data'!Q:Q,MATCH(1,('CPI Data'!$A:$A=$A22)*('CPI Data'!$B:$B=$B22)*('CPI Data'!$C:$C=$C22),0))</f>
        <v>174.9</v>
      </c>
      <c r="Q22" s="110">
        <f t="array" ref="Q22">INDEX('CPI Data'!R:R,MATCH(1,('CPI Data'!$A:$A=$A22)*('CPI Data'!$B:$B=$B22)*('CPI Data'!$C:$C=$C22),0))</f>
        <v>194.3</v>
      </c>
      <c r="R22" s="110">
        <f t="array" ref="R22">INDEX('CPI Data'!S:S,MATCH(1,('CPI Data'!$A:$A=$A22)*('CPI Data'!$B:$B=$B22)*('CPI Data'!$C:$C=$C22),0))</f>
        <v>177.1</v>
      </c>
      <c r="S22" s="110">
        <f t="array" ref="S22">INDEX('CPI Data'!T:T,MATCH(1,('CPI Data'!$A:$A=$A22)*('CPI Data'!$B:$B=$B22)*('CPI Data'!$C:$C=$C22),0))</f>
        <v>169.9</v>
      </c>
      <c r="T22" s="110">
        <f t="array" ref="T22">INDEX('CPI Data'!U:U,MATCH(1,('CPI Data'!$A:$A=$A22)*('CPI Data'!$B:$B=$B22)*('CPI Data'!$C:$C=$C22),0))</f>
        <v>176</v>
      </c>
      <c r="U22" s="110">
        <f t="array" ref="U22">INDEX('CPI Data'!V:V,MATCH(1,('CPI Data'!$A:$A=$A22)*('CPI Data'!$B:$B=$B22)*('CPI Data'!$C:$C=$C22),0))</f>
        <v>166.8</v>
      </c>
      <c r="V22" s="110">
        <f t="array" ref="V22">INDEX('CPI Data'!W:W,MATCH(1,('CPI Data'!$A:$A=$A22)*('CPI Data'!$B:$B=$B22)*('CPI Data'!$C:$C=$C22),0))</f>
        <v>176</v>
      </c>
      <c r="W22" s="110">
        <f t="array" ref="W22">INDEX('CPI Data'!X:X,MATCH(1,('CPI Data'!$A:$A=$A22)*('CPI Data'!$B:$B=$B22)*('CPI Data'!$C:$C=$C22),0))</f>
        <v>166.4</v>
      </c>
      <c r="X22" s="110">
        <f t="array" ref="X22">INDEX('CPI Data'!Y:Y,MATCH(1,('CPI Data'!$A:$A=$A22)*('CPI Data'!$B:$B=$B22)*('CPI Data'!$C:$C=$C22),0))</f>
        <v>175.4</v>
      </c>
      <c r="Y22" s="110">
        <f t="array" ref="Y22">INDEX('CPI Data'!Z:Z,MATCH(1,('CPI Data'!$A:$A=$A22)*('CPI Data'!$B:$B=$B22)*('CPI Data'!$C:$C=$C22),0))</f>
        <v>161.1</v>
      </c>
      <c r="Z22" s="110">
        <f t="array" ref="Z22">INDEX('CPI Data'!AA:AA,MATCH(1,('CPI Data'!$A:$A=$A22)*('CPI Data'!$B:$B=$B22)*('CPI Data'!$C:$C=$C22),0))</f>
        <v>165.8</v>
      </c>
      <c r="AA22" s="110">
        <f t="array" ref="AA22">INDEX('CPI Data'!AB:AB,MATCH(1,('CPI Data'!$A:$A=$A22)*('CPI Data'!$B:$B=$B22)*('CPI Data'!$C:$C=$C22),0))</f>
        <v>169</v>
      </c>
      <c r="AB22" s="110">
        <f t="array" ref="AB22">INDEX('CPI Data'!AC:AC,MATCH(1,('CPI Data'!$A:$A=$A22)*('CPI Data'!$B:$B=$B22)*('CPI Data'!$C:$C=$C22),0))</f>
        <v>169.4</v>
      </c>
      <c r="AC22" s="110">
        <f t="array" ref="AC22">INDEX('CPI Data'!AD:AD,MATCH(1,('CPI Data'!$A:$A=$A22)*('CPI Data'!$B:$B=$B22)*('CPI Data'!$C:$C=$C22),0))</f>
        <v>167.5</v>
      </c>
      <c r="AD22" s="110">
        <f t="array" ref="AD22">INDEX('CPI Data'!AE:AE,MATCH(1,('CPI Data'!$A:$A=$A22)*('CPI Data'!$B:$B=$B22)*('CPI Data'!$C:$C=$C22),0))</f>
        <v>172.6</v>
      </c>
      <c r="AE22" s="205">
        <f>SUMIFS('Crude Oil '!$D:$D,'Crude Oil '!$B:$B,'5. Correlation '!B22,'Crude Oil '!$C:$C,'5. Correlation '!C22)</f>
        <v>140362</v>
      </c>
    </row>
    <row r="23" spans="1:31">
      <c r="A23" s="64" t="s">
        <v>34</v>
      </c>
      <c r="B23" s="64">
        <v>2022</v>
      </c>
      <c r="C23" s="204" t="s">
        <v>40</v>
      </c>
      <c r="D23" s="110">
        <f t="array" ref="D23">INDEX('CPI Data'!E:E,MATCH(1,('CPI Data'!$A:$A=$A23)*('CPI Data'!$B:$B=$B23)*('CPI Data'!$C:$C=$C23),0))</f>
        <v>156.5</v>
      </c>
      <c r="E23" s="110">
        <f t="array" ref="E23">INDEX('CPI Data'!F:F,MATCH(1,('CPI Data'!$A:$A=$A23)*('CPI Data'!$B:$B=$B23)*('CPI Data'!$C:$C=$C23),0))</f>
        <v>213</v>
      </c>
      <c r="F23" s="110">
        <f t="array" ref="F23">INDEX('CPI Data'!G:G,MATCH(1,('CPI Data'!$A:$A=$A23)*('CPI Data'!$B:$B=$B23)*('CPI Data'!$C:$C=$C23),0))</f>
        <v>175.2</v>
      </c>
      <c r="G23" s="110">
        <f t="array" ref="G23">INDEX('CPI Data'!H:H,MATCH(1,('CPI Data'!$A:$A=$A23)*('CPI Data'!$B:$B=$B23)*('CPI Data'!$C:$C=$C23),0))</f>
        <v>166.6</v>
      </c>
      <c r="H23" s="110">
        <f t="array" ref="H23">INDEX('CPI Data'!I:I,MATCH(1,('CPI Data'!$A:$A=$A23)*('CPI Data'!$B:$B=$B23)*('CPI Data'!$C:$C=$C23),0))</f>
        <v>195.8</v>
      </c>
      <c r="I23" s="110">
        <f t="array" ref="I23">INDEX('CPI Data'!J:J,MATCH(1,('CPI Data'!$A:$A=$A23)*('CPI Data'!$B:$B=$B23)*('CPI Data'!$C:$C=$C23),0))</f>
        <v>174.2</v>
      </c>
      <c r="J23" s="110">
        <f t="array" ref="J23">INDEX('CPI Data'!K:K,MATCH(1,('CPI Data'!$A:$A=$A23)*('CPI Data'!$B:$B=$B23)*('CPI Data'!$C:$C=$C23),0))</f>
        <v>182.1</v>
      </c>
      <c r="K23" s="110">
        <f t="array" ref="K23">INDEX('CPI Data'!L:L,MATCH(1,('CPI Data'!$A:$A=$A23)*('CPI Data'!$B:$B=$B23)*('CPI Data'!$C:$C=$C23),0))</f>
        <v>164.3</v>
      </c>
      <c r="L23" s="110">
        <f t="array" ref="L23">INDEX('CPI Data'!M:M,MATCH(1,('CPI Data'!$A:$A=$A23)*('CPI Data'!$B:$B=$B23)*('CPI Data'!$C:$C=$C23),0))</f>
        <v>120</v>
      </c>
      <c r="M23" s="110">
        <f t="array" ref="M23">INDEX('CPI Data'!N:N,MATCH(1,('CPI Data'!$A:$A=$A23)*('CPI Data'!$B:$B=$B23)*('CPI Data'!$C:$C=$C23),0))</f>
        <v>190</v>
      </c>
      <c r="N23" s="110">
        <f t="array" ref="N23">INDEX('CPI Data'!O:O,MATCH(1,('CPI Data'!$A:$A=$A23)*('CPI Data'!$B:$B=$B23)*('CPI Data'!$C:$C=$C23),0))</f>
        <v>168.4</v>
      </c>
      <c r="O23" s="110">
        <f t="array" ref="O23">INDEX('CPI Data'!P:P,MATCH(1,('CPI Data'!$A:$A=$A23)*('CPI Data'!$B:$B=$B23)*('CPI Data'!$C:$C=$C23),0))</f>
        <v>185.2</v>
      </c>
      <c r="P23" s="110">
        <f t="array" ref="P23">INDEX('CPI Data'!Q:Q,MATCH(1,('CPI Data'!$A:$A=$A23)*('CPI Data'!$B:$B=$B23)*('CPI Data'!$C:$C=$C23),0))</f>
        <v>175</v>
      </c>
      <c r="Q23" s="110">
        <f t="array" ref="Q23">INDEX('CPI Data'!R:R,MATCH(1,('CPI Data'!$A:$A=$A23)*('CPI Data'!$B:$B=$B23)*('CPI Data'!$C:$C=$C23),0))</f>
        <v>194.6</v>
      </c>
      <c r="R23" s="110">
        <f t="array" ref="R23">INDEX('CPI Data'!S:S,MATCH(1,('CPI Data'!$A:$A=$A23)*('CPI Data'!$B:$B=$B23)*('CPI Data'!$C:$C=$C23),0))</f>
        <v>178.3</v>
      </c>
      <c r="S23" s="110">
        <f t="array" ref="S23">INDEX('CPI Data'!T:T,MATCH(1,('CPI Data'!$A:$A=$A23)*('CPI Data'!$B:$B=$B23)*('CPI Data'!$C:$C=$C23),0))</f>
        <v>171.3</v>
      </c>
      <c r="T23" s="110">
        <f t="array" ref="T23">INDEX('CPI Data'!U:U,MATCH(1,('CPI Data'!$A:$A=$A23)*('CPI Data'!$B:$B=$B23)*('CPI Data'!$C:$C=$C23),0))</f>
        <v>177.3</v>
      </c>
      <c r="U23" s="110">
        <f t="array" ref="U23">INDEX('CPI Data'!V:V,MATCH(1,('CPI Data'!$A:$A=$A23)*('CPI Data'!$B:$B=$B23)*('CPI Data'!$C:$C=$C23),0))</f>
        <v>167.8</v>
      </c>
      <c r="V23" s="110">
        <f t="array" ref="V23">INDEX('CPI Data'!W:W,MATCH(1,('CPI Data'!$A:$A=$A23)*('CPI Data'!$B:$B=$B23)*('CPI Data'!$C:$C=$C23),0))</f>
        <v>179.6</v>
      </c>
      <c r="W23" s="110">
        <f t="array" ref="W23">INDEX('CPI Data'!X:X,MATCH(1,('CPI Data'!$A:$A=$A23)*('CPI Data'!$B:$B=$B23)*('CPI Data'!$C:$C=$C23),0))</f>
        <v>167.4</v>
      </c>
      <c r="X23" s="110">
        <f t="array" ref="X23">INDEX('CPI Data'!Y:Y,MATCH(1,('CPI Data'!$A:$A=$A23)*('CPI Data'!$B:$B=$B23)*('CPI Data'!$C:$C=$C23),0))</f>
        <v>176.1</v>
      </c>
      <c r="Y23" s="110">
        <f t="array" ref="Y23">INDEX('CPI Data'!Z:Z,MATCH(1,('CPI Data'!$A:$A=$A23)*('CPI Data'!$B:$B=$B23)*('CPI Data'!$C:$C=$C23),0))</f>
        <v>161.6</v>
      </c>
      <c r="Z23" s="110">
        <f t="array" ref="Z23">INDEX('CPI Data'!AA:AA,MATCH(1,('CPI Data'!$A:$A=$A23)*('CPI Data'!$B:$B=$B23)*('CPI Data'!$C:$C=$C23),0))</f>
        <v>166.3</v>
      </c>
      <c r="AA23" s="110">
        <f t="array" ref="AA23">INDEX('CPI Data'!AB:AB,MATCH(1,('CPI Data'!$A:$A=$A23)*('CPI Data'!$B:$B=$B23)*('CPI Data'!$C:$C=$C23),0))</f>
        <v>171.4</v>
      </c>
      <c r="AB23" s="110">
        <f t="array" ref="AB23">INDEX('CPI Data'!AC:AC,MATCH(1,('CPI Data'!$A:$A=$A23)*('CPI Data'!$B:$B=$B23)*('CPI Data'!$C:$C=$C23),0))</f>
        <v>169.7</v>
      </c>
      <c r="AC23" s="110">
        <f t="array" ref="AC23">INDEX('CPI Data'!AD:AD,MATCH(1,('CPI Data'!$A:$A=$A23)*('CPI Data'!$B:$B=$B23)*('CPI Data'!$C:$C=$C23),0))</f>
        <v>168.4</v>
      </c>
      <c r="AD23" s="110">
        <f t="array" ref="AD23">INDEX('CPI Data'!AE:AE,MATCH(1,('CPI Data'!$A:$A=$A23)*('CPI Data'!$B:$B=$B23)*('CPI Data'!$C:$C=$C23),0))</f>
        <v>173.4</v>
      </c>
      <c r="AE23" s="205">
        <f>SUMIFS('Crude Oil '!$D:$D,'Crude Oil '!$B:$B,'5. Correlation '!B23,'Crude Oil '!$C:$C,'5. Correlation '!C23)</f>
        <v>148619</v>
      </c>
    </row>
    <row r="24" spans="1:31">
      <c r="A24" s="64" t="s">
        <v>34</v>
      </c>
      <c r="B24" s="64">
        <v>2022</v>
      </c>
      <c r="C24" s="204" t="s">
        <v>41</v>
      </c>
      <c r="D24" s="110">
        <f t="array" ref="D24">INDEX('CPI Data'!E:E,MATCH(1,('CPI Data'!$A:$A=$A24)*('CPI Data'!$B:$B=$B24)*('CPI Data'!$C:$C=$C24),0))</f>
        <v>160.30000000000001</v>
      </c>
      <c r="E24" s="110">
        <f t="array" ref="E24">INDEX('CPI Data'!F:F,MATCH(1,('CPI Data'!$A:$A=$A24)*('CPI Data'!$B:$B=$B24)*('CPI Data'!$C:$C=$C24),0))</f>
        <v>206.5</v>
      </c>
      <c r="F24" s="110">
        <f t="array" ref="F24">INDEX('CPI Data'!G:G,MATCH(1,('CPI Data'!$A:$A=$A24)*('CPI Data'!$B:$B=$B24)*('CPI Data'!$C:$C=$C24),0))</f>
        <v>169.2</v>
      </c>
      <c r="G24" s="110">
        <f t="array" ref="G24">INDEX('CPI Data'!H:H,MATCH(1,('CPI Data'!$A:$A=$A24)*('CPI Data'!$B:$B=$B24)*('CPI Data'!$C:$C=$C24),0))</f>
        <v>168.1</v>
      </c>
      <c r="H24" s="110">
        <f t="array" ref="H24">INDEX('CPI Data'!I:I,MATCH(1,('CPI Data'!$A:$A=$A24)*('CPI Data'!$B:$B=$B24)*('CPI Data'!$C:$C=$C24),0))</f>
        <v>192.4</v>
      </c>
      <c r="I24" s="110">
        <f t="array" ref="I24">INDEX('CPI Data'!J:J,MATCH(1,('CPI Data'!$A:$A=$A24)*('CPI Data'!$B:$B=$B24)*('CPI Data'!$C:$C=$C24),0))</f>
        <v>172.9</v>
      </c>
      <c r="J24" s="110">
        <f t="array" ref="J24">INDEX('CPI Data'!K:K,MATCH(1,('CPI Data'!$A:$A=$A24)*('CPI Data'!$B:$B=$B24)*('CPI Data'!$C:$C=$C24),0))</f>
        <v>186.7</v>
      </c>
      <c r="K24" s="110">
        <f t="array" ref="K24">INDEX('CPI Data'!L:L,MATCH(1,('CPI Data'!$A:$A=$A24)*('CPI Data'!$B:$B=$B24)*('CPI Data'!$C:$C=$C24),0))</f>
        <v>167.2</v>
      </c>
      <c r="L24" s="110">
        <f t="array" ref="L24">INDEX('CPI Data'!M:M,MATCH(1,('CPI Data'!$A:$A=$A24)*('CPI Data'!$B:$B=$B24)*('CPI Data'!$C:$C=$C24),0))</f>
        <v>120.9</v>
      </c>
      <c r="M24" s="110">
        <f t="array" ref="M24">INDEX('CPI Data'!N:N,MATCH(1,('CPI Data'!$A:$A=$A24)*('CPI Data'!$B:$B=$B24)*('CPI Data'!$C:$C=$C24),0))</f>
        <v>193.6</v>
      </c>
      <c r="N24" s="110">
        <f t="array" ref="N24">INDEX('CPI Data'!O:O,MATCH(1,('CPI Data'!$A:$A=$A24)*('CPI Data'!$B:$B=$B24)*('CPI Data'!$C:$C=$C24),0))</f>
        <v>168.8</v>
      </c>
      <c r="O24" s="110">
        <f t="array" ref="O24">INDEX('CPI Data'!P:P,MATCH(1,('CPI Data'!$A:$A=$A24)*('CPI Data'!$B:$B=$B24)*('CPI Data'!$C:$C=$C24),0))</f>
        <v>186.3</v>
      </c>
      <c r="P24" s="110">
        <f t="array" ref="P24">INDEX('CPI Data'!Q:Q,MATCH(1,('CPI Data'!$A:$A=$A24)*('CPI Data'!$B:$B=$B24)*('CPI Data'!$C:$C=$C24),0))</f>
        <v>176.3</v>
      </c>
      <c r="Q24" s="110">
        <f t="array" ref="Q24">INDEX('CPI Data'!R:R,MATCH(1,('CPI Data'!$A:$A=$A24)*('CPI Data'!$B:$B=$B24)*('CPI Data'!$C:$C=$C24),0))</f>
        <v>195</v>
      </c>
      <c r="R24" s="110">
        <f t="array" ref="R24">INDEX('CPI Data'!S:S,MATCH(1,('CPI Data'!$A:$A=$A24)*('CPI Data'!$B:$B=$B24)*('CPI Data'!$C:$C=$C24),0))</f>
        <v>179.5</v>
      </c>
      <c r="S24" s="110">
        <f t="array" ref="S24">INDEX('CPI Data'!T:T,MATCH(1,('CPI Data'!$A:$A=$A24)*('CPI Data'!$B:$B=$B24)*('CPI Data'!$C:$C=$C24),0))</f>
        <v>172.7</v>
      </c>
      <c r="T24" s="110">
        <f t="array" ref="T24">INDEX('CPI Data'!U:U,MATCH(1,('CPI Data'!$A:$A=$A24)*('CPI Data'!$B:$B=$B24)*('CPI Data'!$C:$C=$C24),0))</f>
        <v>178.5</v>
      </c>
      <c r="U24" s="110">
        <f t="array" ref="U24">INDEX('CPI Data'!V:V,MATCH(1,('CPI Data'!$A:$A=$A24)*('CPI Data'!$B:$B=$B24)*('CPI Data'!$C:$C=$C24),0))</f>
        <v>169</v>
      </c>
      <c r="V24" s="110">
        <f t="array" ref="V24">INDEX('CPI Data'!W:W,MATCH(1,('CPI Data'!$A:$A=$A24)*('CPI Data'!$B:$B=$B24)*('CPI Data'!$C:$C=$C24),0))</f>
        <v>178.8</v>
      </c>
      <c r="W24" s="110">
        <f t="array" ref="W24">INDEX('CPI Data'!X:X,MATCH(1,('CPI Data'!$A:$A=$A24)*('CPI Data'!$B:$B=$B24)*('CPI Data'!$C:$C=$C24),0))</f>
        <v>168.5</v>
      </c>
      <c r="X24" s="110">
        <f t="array" ref="X24">INDEX('CPI Data'!Y:Y,MATCH(1,('CPI Data'!$A:$A=$A24)*('CPI Data'!$B:$B=$B24)*('CPI Data'!$C:$C=$C24),0))</f>
        <v>176.8</v>
      </c>
      <c r="Y24" s="110">
        <f t="array" ref="Y24">INDEX('CPI Data'!Z:Z,MATCH(1,('CPI Data'!$A:$A=$A24)*('CPI Data'!$B:$B=$B24)*('CPI Data'!$C:$C=$C24),0))</f>
        <v>161.9</v>
      </c>
      <c r="Z24" s="110">
        <f t="array" ref="Z24">INDEX('CPI Data'!AA:AA,MATCH(1,('CPI Data'!$A:$A=$A24)*('CPI Data'!$B:$B=$B24)*('CPI Data'!$C:$C=$C24),0))</f>
        <v>166.9</v>
      </c>
      <c r="AA24" s="110">
        <f t="array" ref="AA24">INDEX('CPI Data'!AB:AB,MATCH(1,('CPI Data'!$A:$A=$A24)*('CPI Data'!$B:$B=$B24)*('CPI Data'!$C:$C=$C24),0))</f>
        <v>172.3</v>
      </c>
      <c r="AB24" s="110">
        <f t="array" ref="AB24">INDEX('CPI Data'!AC:AC,MATCH(1,('CPI Data'!$A:$A=$A24)*('CPI Data'!$B:$B=$B24)*('CPI Data'!$C:$C=$C24),0))</f>
        <v>171.2</v>
      </c>
      <c r="AC24" s="110">
        <f t="array" ref="AC24">INDEX('CPI Data'!AD:AD,MATCH(1,('CPI Data'!$A:$A=$A24)*('CPI Data'!$B:$B=$B24)*('CPI Data'!$C:$C=$C24),0))</f>
        <v>169.1</v>
      </c>
      <c r="AD24" s="110">
        <f t="array" ref="AD24">INDEX('CPI Data'!AE:AE,MATCH(1,('CPI Data'!$A:$A=$A24)*('CPI Data'!$B:$B=$B24)*('CPI Data'!$C:$C=$C24),0))</f>
        <v>174.3</v>
      </c>
      <c r="AE24" s="205">
        <f>SUMIFS('Crude Oil '!$D:$D,'Crude Oil '!$B:$B,'5. Correlation '!B24,'Crude Oil '!$C:$C,'5. Correlation '!C24)</f>
        <v>120976</v>
      </c>
    </row>
    <row r="25" spans="1:31">
      <c r="A25" s="64" t="s">
        <v>34</v>
      </c>
      <c r="B25" s="64">
        <v>2022</v>
      </c>
      <c r="C25" s="204" t="s">
        <v>42</v>
      </c>
      <c r="D25" s="110">
        <f t="array" ref="D25">INDEX('CPI Data'!E:E,MATCH(1,('CPI Data'!$A:$A=$A25)*('CPI Data'!$B:$B=$B25)*('CPI Data'!$C:$C=$C25),0))</f>
        <v>163.5</v>
      </c>
      <c r="E25" s="110">
        <f t="array" ref="E25">INDEX('CPI Data'!F:F,MATCH(1,('CPI Data'!$A:$A=$A25)*('CPI Data'!$B:$B=$B25)*('CPI Data'!$C:$C=$C25),0))</f>
        <v>209.2</v>
      </c>
      <c r="F25" s="110">
        <f t="array" ref="F25">INDEX('CPI Data'!G:G,MATCH(1,('CPI Data'!$A:$A=$A25)*('CPI Data'!$B:$B=$B25)*('CPI Data'!$C:$C=$C25),0))</f>
        <v>169.7</v>
      </c>
      <c r="G25" s="110">
        <f t="array" ref="G25">INDEX('CPI Data'!H:H,MATCH(1,('CPI Data'!$A:$A=$A25)*('CPI Data'!$B:$B=$B25)*('CPI Data'!$C:$C=$C25),0))</f>
        <v>169.7</v>
      </c>
      <c r="H25" s="110">
        <f t="array" ref="H25">INDEX('CPI Data'!I:I,MATCH(1,('CPI Data'!$A:$A=$A25)*('CPI Data'!$B:$B=$B25)*('CPI Data'!$C:$C=$C25),0))</f>
        <v>188.7</v>
      </c>
      <c r="I25" s="110">
        <f t="array" ref="I25">INDEX('CPI Data'!J:J,MATCH(1,('CPI Data'!$A:$A=$A25)*('CPI Data'!$B:$B=$B25)*('CPI Data'!$C:$C=$C25),0))</f>
        <v>165.7</v>
      </c>
      <c r="J25" s="110">
        <f t="array" ref="J25">INDEX('CPI Data'!K:K,MATCH(1,('CPI Data'!$A:$A=$A25)*('CPI Data'!$B:$B=$B25)*('CPI Data'!$C:$C=$C25),0))</f>
        <v>191.8</v>
      </c>
      <c r="K25" s="110">
        <f t="array" ref="K25">INDEX('CPI Data'!L:L,MATCH(1,('CPI Data'!$A:$A=$A25)*('CPI Data'!$B:$B=$B25)*('CPI Data'!$C:$C=$C25),0))</f>
        <v>169.1</v>
      </c>
      <c r="L25" s="110">
        <f t="array" ref="L25">INDEX('CPI Data'!M:M,MATCH(1,('CPI Data'!$A:$A=$A25)*('CPI Data'!$B:$B=$B25)*('CPI Data'!$C:$C=$C25),0))</f>
        <v>121.6</v>
      </c>
      <c r="M25" s="110">
        <f t="array" ref="M25">INDEX('CPI Data'!N:N,MATCH(1,('CPI Data'!$A:$A=$A25)*('CPI Data'!$B:$B=$B25)*('CPI Data'!$C:$C=$C25),0))</f>
        <v>197.3</v>
      </c>
      <c r="N25" s="110">
        <f t="array" ref="N25">INDEX('CPI Data'!O:O,MATCH(1,('CPI Data'!$A:$A=$A25)*('CPI Data'!$B:$B=$B25)*('CPI Data'!$C:$C=$C25),0))</f>
        <v>169.4</v>
      </c>
      <c r="O25" s="110">
        <f t="array" ref="O25">INDEX('CPI Data'!P:P,MATCH(1,('CPI Data'!$A:$A=$A25)*('CPI Data'!$B:$B=$B25)*('CPI Data'!$C:$C=$C25),0))</f>
        <v>187.4</v>
      </c>
      <c r="P25" s="110">
        <f t="array" ref="P25">INDEX('CPI Data'!Q:Q,MATCH(1,('CPI Data'!$A:$A=$A25)*('CPI Data'!$B:$B=$B25)*('CPI Data'!$C:$C=$C25),0))</f>
        <v>177.8</v>
      </c>
      <c r="Q25" s="110">
        <f t="array" ref="Q25">INDEX('CPI Data'!R:R,MATCH(1,('CPI Data'!$A:$A=$A25)*('CPI Data'!$B:$B=$B25)*('CPI Data'!$C:$C=$C25),0))</f>
        <v>195.9</v>
      </c>
      <c r="R25" s="110">
        <f t="array" ref="R25">INDEX('CPI Data'!S:S,MATCH(1,('CPI Data'!$A:$A=$A25)*('CPI Data'!$B:$B=$B25)*('CPI Data'!$C:$C=$C25),0))</f>
        <v>180.9</v>
      </c>
      <c r="S25" s="110">
        <f t="array" ref="S25">INDEX('CPI Data'!T:T,MATCH(1,('CPI Data'!$A:$A=$A25)*('CPI Data'!$B:$B=$B25)*('CPI Data'!$C:$C=$C25),0))</f>
        <v>174.3</v>
      </c>
      <c r="T25" s="110">
        <f t="array" ref="T25">INDEX('CPI Data'!U:U,MATCH(1,('CPI Data'!$A:$A=$A25)*('CPI Data'!$B:$B=$B25)*('CPI Data'!$C:$C=$C25),0))</f>
        <v>179.9</v>
      </c>
      <c r="U25" s="110">
        <f t="array" ref="U25">INDEX('CPI Data'!V:V,MATCH(1,('CPI Data'!$A:$A=$A25)*('CPI Data'!$B:$B=$B25)*('CPI Data'!$C:$C=$C25),0))</f>
        <v>169.5</v>
      </c>
      <c r="V25" s="110">
        <f t="array" ref="V25">INDEX('CPI Data'!W:W,MATCH(1,('CPI Data'!$A:$A=$A25)*('CPI Data'!$B:$B=$B25)*('CPI Data'!$C:$C=$C25),0))</f>
        <v>179.5</v>
      </c>
      <c r="W25" s="110">
        <f t="array" ref="W25">INDEX('CPI Data'!X:X,MATCH(1,('CPI Data'!$A:$A=$A25)*('CPI Data'!$B:$B=$B25)*('CPI Data'!$C:$C=$C25),0))</f>
        <v>169.5</v>
      </c>
      <c r="X25" s="110">
        <f t="array" ref="X25">INDEX('CPI Data'!Y:Y,MATCH(1,('CPI Data'!$A:$A=$A25)*('CPI Data'!$B:$B=$B25)*('CPI Data'!$C:$C=$C25),0))</f>
        <v>177.8</v>
      </c>
      <c r="Y25" s="110">
        <f t="array" ref="Y25">INDEX('CPI Data'!Z:Z,MATCH(1,('CPI Data'!$A:$A=$A25)*('CPI Data'!$B:$B=$B25)*('CPI Data'!$C:$C=$C25),0))</f>
        <v>162.30000000000001</v>
      </c>
      <c r="Z25" s="110">
        <f t="array" ref="Z25">INDEX('CPI Data'!AA:AA,MATCH(1,('CPI Data'!$A:$A=$A25)*('CPI Data'!$B:$B=$B25)*('CPI Data'!$C:$C=$C25),0))</f>
        <v>167.6</v>
      </c>
      <c r="AA25" s="110">
        <f t="array" ref="AA25">INDEX('CPI Data'!AB:AB,MATCH(1,('CPI Data'!$A:$A=$A25)*('CPI Data'!$B:$B=$B25)*('CPI Data'!$C:$C=$C25),0))</f>
        <v>173.1</v>
      </c>
      <c r="AB25" s="110">
        <f t="array" ref="AB25">INDEX('CPI Data'!AC:AC,MATCH(1,('CPI Data'!$A:$A=$A25)*('CPI Data'!$B:$B=$B25)*('CPI Data'!$C:$C=$C25),0))</f>
        <v>170.9</v>
      </c>
      <c r="AC25" s="110">
        <f t="array" ref="AC25">INDEX('CPI Data'!AD:AD,MATCH(1,('CPI Data'!$A:$A=$A25)*('CPI Data'!$B:$B=$B25)*('CPI Data'!$C:$C=$C25),0))</f>
        <v>169.7</v>
      </c>
      <c r="AD25" s="110">
        <f t="array" ref="AD25">INDEX('CPI Data'!AE:AE,MATCH(1,('CPI Data'!$A:$A=$A25)*('CPI Data'!$B:$B=$B25)*('CPI Data'!$C:$C=$C25),0))</f>
        <v>175.3</v>
      </c>
      <c r="AE25" s="205">
        <f>SUMIFS('Crude Oil '!$D:$D,'Crude Oil '!$B:$B,'5. Correlation '!B25,'Crude Oil '!$C:$C,'5. Correlation '!C25)</f>
        <v>110016</v>
      </c>
    </row>
    <row r="26" spans="1:31">
      <c r="A26" s="64" t="s">
        <v>34</v>
      </c>
      <c r="B26" s="64">
        <v>2022</v>
      </c>
      <c r="C26" s="204" t="s">
        <v>43</v>
      </c>
      <c r="D26" s="110">
        <f t="array" ref="D26">INDEX('CPI Data'!E:E,MATCH(1,('CPI Data'!$A:$A=$A26)*('CPI Data'!$B:$B=$B26)*('CPI Data'!$C:$C=$C26),0))</f>
        <v>165.2</v>
      </c>
      <c r="E26" s="110">
        <f t="array" ref="E26">INDEX('CPI Data'!F:F,MATCH(1,('CPI Data'!$A:$A=$A26)*('CPI Data'!$B:$B=$B26)*('CPI Data'!$C:$C=$C26),0))</f>
        <v>210.9</v>
      </c>
      <c r="F26" s="110">
        <f t="array" ref="F26">INDEX('CPI Data'!G:G,MATCH(1,('CPI Data'!$A:$A=$A26)*('CPI Data'!$B:$B=$B26)*('CPI Data'!$C:$C=$C26),0))</f>
        <v>170.9</v>
      </c>
      <c r="G26" s="110">
        <f t="array" ref="G26">INDEX('CPI Data'!H:H,MATCH(1,('CPI Data'!$A:$A=$A26)*('CPI Data'!$B:$B=$B26)*('CPI Data'!$C:$C=$C26),0))</f>
        <v>170.9</v>
      </c>
      <c r="H26" s="110">
        <f t="array" ref="H26">INDEX('CPI Data'!I:I,MATCH(1,('CPI Data'!$A:$A=$A26)*('CPI Data'!$B:$B=$B26)*('CPI Data'!$C:$C=$C26),0))</f>
        <v>186.5</v>
      </c>
      <c r="I26" s="110">
        <f t="array" ref="I26">INDEX('CPI Data'!J:J,MATCH(1,('CPI Data'!$A:$A=$A26)*('CPI Data'!$B:$B=$B26)*('CPI Data'!$C:$C=$C26),0))</f>
        <v>163.80000000000001</v>
      </c>
      <c r="J26" s="110">
        <f t="array" ref="J26">INDEX('CPI Data'!K:K,MATCH(1,('CPI Data'!$A:$A=$A26)*('CPI Data'!$B:$B=$B26)*('CPI Data'!$C:$C=$C26),0))</f>
        <v>199.7</v>
      </c>
      <c r="K26" s="110">
        <f t="array" ref="K26">INDEX('CPI Data'!L:L,MATCH(1,('CPI Data'!$A:$A=$A26)*('CPI Data'!$B:$B=$B26)*('CPI Data'!$C:$C=$C26),0))</f>
        <v>169.8</v>
      </c>
      <c r="L26" s="110">
        <f t="array" ref="L26">INDEX('CPI Data'!M:M,MATCH(1,('CPI Data'!$A:$A=$A26)*('CPI Data'!$B:$B=$B26)*('CPI Data'!$C:$C=$C26),0))</f>
        <v>121.9</v>
      </c>
      <c r="M26" s="110">
        <f t="array" ref="M26">INDEX('CPI Data'!N:N,MATCH(1,('CPI Data'!$A:$A=$A26)*('CPI Data'!$B:$B=$B26)*('CPI Data'!$C:$C=$C26),0))</f>
        <v>199.9</v>
      </c>
      <c r="N26" s="110">
        <f t="array" ref="N26">INDEX('CPI Data'!O:O,MATCH(1,('CPI Data'!$A:$A=$A26)*('CPI Data'!$B:$B=$B26)*('CPI Data'!$C:$C=$C26),0))</f>
        <v>169.9</v>
      </c>
      <c r="O26" s="110">
        <f t="array" ref="O26">INDEX('CPI Data'!P:P,MATCH(1,('CPI Data'!$A:$A=$A26)*('CPI Data'!$B:$B=$B26)*('CPI Data'!$C:$C=$C26),0))</f>
        <v>188.3</v>
      </c>
      <c r="P26" s="110">
        <f t="array" ref="P26">INDEX('CPI Data'!Q:Q,MATCH(1,('CPI Data'!$A:$A=$A26)*('CPI Data'!$B:$B=$B26)*('CPI Data'!$C:$C=$C26),0))</f>
        <v>179.6</v>
      </c>
      <c r="Q26" s="110">
        <f t="array" ref="Q26">INDEX('CPI Data'!R:R,MATCH(1,('CPI Data'!$A:$A=$A26)*('CPI Data'!$B:$B=$B26)*('CPI Data'!$C:$C=$C26),0))</f>
        <v>196.3</v>
      </c>
      <c r="R26" s="110">
        <f t="array" ref="R26">INDEX('CPI Data'!S:S,MATCH(1,('CPI Data'!$A:$A=$A26)*('CPI Data'!$B:$B=$B26)*('CPI Data'!$C:$C=$C26),0))</f>
        <v>181.9</v>
      </c>
      <c r="S26" s="110">
        <f t="array" ref="S26">INDEX('CPI Data'!T:T,MATCH(1,('CPI Data'!$A:$A=$A26)*('CPI Data'!$B:$B=$B26)*('CPI Data'!$C:$C=$C26),0))</f>
        <v>175.3</v>
      </c>
      <c r="T26" s="110">
        <f t="array" ref="T26">INDEX('CPI Data'!U:U,MATCH(1,('CPI Data'!$A:$A=$A26)*('CPI Data'!$B:$B=$B26)*('CPI Data'!$C:$C=$C26),0))</f>
        <v>181</v>
      </c>
      <c r="U26" s="110">
        <f t="array" ref="U26">INDEX('CPI Data'!V:V,MATCH(1,('CPI Data'!$A:$A=$A26)*('CPI Data'!$B:$B=$B26)*('CPI Data'!$C:$C=$C26),0))</f>
        <v>171.2</v>
      </c>
      <c r="V26" s="110">
        <f t="array" ref="V26">INDEX('CPI Data'!W:W,MATCH(1,('CPI Data'!$A:$A=$A26)*('CPI Data'!$B:$B=$B26)*('CPI Data'!$C:$C=$C26),0))</f>
        <v>180.5</v>
      </c>
      <c r="W26" s="110">
        <f t="array" ref="W26">INDEX('CPI Data'!X:X,MATCH(1,('CPI Data'!$A:$A=$A26)*('CPI Data'!$B:$B=$B26)*('CPI Data'!$C:$C=$C26),0))</f>
        <v>170.4</v>
      </c>
      <c r="X26" s="110">
        <f t="array" ref="X26">INDEX('CPI Data'!Y:Y,MATCH(1,('CPI Data'!$A:$A=$A26)*('CPI Data'!$B:$B=$B26)*('CPI Data'!$C:$C=$C26),0))</f>
        <v>178.7</v>
      </c>
      <c r="Y26" s="110">
        <f t="array" ref="Y26">INDEX('CPI Data'!Z:Z,MATCH(1,('CPI Data'!$A:$A=$A26)*('CPI Data'!$B:$B=$B26)*('CPI Data'!$C:$C=$C26),0))</f>
        <v>162.9</v>
      </c>
      <c r="Z26" s="110">
        <f t="array" ref="Z26">INDEX('CPI Data'!AA:AA,MATCH(1,('CPI Data'!$A:$A=$A26)*('CPI Data'!$B:$B=$B26)*('CPI Data'!$C:$C=$C26),0))</f>
        <v>168.2</v>
      </c>
      <c r="AA26" s="110">
        <f t="array" ref="AA26">INDEX('CPI Data'!AB:AB,MATCH(1,('CPI Data'!$A:$A=$A26)*('CPI Data'!$B:$B=$B26)*('CPI Data'!$C:$C=$C26),0))</f>
        <v>173.4</v>
      </c>
      <c r="AB26" s="110">
        <f t="array" ref="AB26">INDEX('CPI Data'!AC:AC,MATCH(1,('CPI Data'!$A:$A=$A26)*('CPI Data'!$B:$B=$B26)*('CPI Data'!$C:$C=$C26),0))</f>
        <v>172.1</v>
      </c>
      <c r="AC26" s="110">
        <f t="array" ref="AC26">INDEX('CPI Data'!AD:AD,MATCH(1,('CPI Data'!$A:$A=$A26)*('CPI Data'!$B:$B=$B26)*('CPI Data'!$C:$C=$C26),0))</f>
        <v>170.5</v>
      </c>
      <c r="AD26" s="110">
        <f t="array" ref="AD26">INDEX('CPI Data'!AE:AE,MATCH(1,('CPI Data'!$A:$A=$A26)*('CPI Data'!$B:$B=$B26)*('CPI Data'!$C:$C=$C26),0))</f>
        <v>176.7</v>
      </c>
      <c r="AE26" s="205">
        <f>SUMIFS('Crude Oil '!$D:$D,'Crude Oil '!$B:$B,'5. Correlation '!B26,'Crude Oil '!$C:$C,'5. Correlation '!C26)</f>
        <v>116548</v>
      </c>
    </row>
    <row r="27" spans="1:31">
      <c r="A27" s="64" t="s">
        <v>34</v>
      </c>
      <c r="B27" s="64">
        <v>2022</v>
      </c>
      <c r="C27" s="204" t="s">
        <v>45</v>
      </c>
      <c r="D27" s="110">
        <f t="array" ref="D27">INDEX('CPI Data'!E:E,MATCH(1,('CPI Data'!$A:$A=$A27)*('CPI Data'!$B:$B=$B27)*('CPI Data'!$C:$C=$C27),0))</f>
        <v>167.4</v>
      </c>
      <c r="E27" s="110">
        <f t="array" ref="E27">INDEX('CPI Data'!F:F,MATCH(1,('CPI Data'!$A:$A=$A27)*('CPI Data'!$B:$B=$B27)*('CPI Data'!$C:$C=$C27),0))</f>
        <v>209.4</v>
      </c>
      <c r="F27" s="110">
        <f t="array" ref="F27">INDEX('CPI Data'!G:G,MATCH(1,('CPI Data'!$A:$A=$A27)*('CPI Data'!$B:$B=$B27)*('CPI Data'!$C:$C=$C27),0))</f>
        <v>181.4</v>
      </c>
      <c r="G27" s="110">
        <f t="array" ref="G27">INDEX('CPI Data'!H:H,MATCH(1,('CPI Data'!$A:$A=$A27)*('CPI Data'!$B:$B=$B27)*('CPI Data'!$C:$C=$C27),0))</f>
        <v>172.3</v>
      </c>
      <c r="H27" s="110">
        <f t="array" ref="H27">INDEX('CPI Data'!I:I,MATCH(1,('CPI Data'!$A:$A=$A27)*('CPI Data'!$B:$B=$B27)*('CPI Data'!$C:$C=$C27),0))</f>
        <v>188.9</v>
      </c>
      <c r="I27" s="110">
        <f t="array" ref="I27">INDEX('CPI Data'!J:J,MATCH(1,('CPI Data'!$A:$A=$A27)*('CPI Data'!$B:$B=$B27)*('CPI Data'!$C:$C=$C27),0))</f>
        <v>160.69999999999999</v>
      </c>
      <c r="J27" s="110">
        <f t="array" ref="J27">INDEX('CPI Data'!K:K,MATCH(1,('CPI Data'!$A:$A=$A27)*('CPI Data'!$B:$B=$B27)*('CPI Data'!$C:$C=$C27),0))</f>
        <v>183.1</v>
      </c>
      <c r="K27" s="110">
        <f t="array" ref="K27">INDEX('CPI Data'!L:L,MATCH(1,('CPI Data'!$A:$A=$A27)*('CPI Data'!$B:$B=$B27)*('CPI Data'!$C:$C=$C27),0))</f>
        <v>170.5</v>
      </c>
      <c r="L27" s="110">
        <f t="array" ref="L27">INDEX('CPI Data'!M:M,MATCH(1,('CPI Data'!$A:$A=$A27)*('CPI Data'!$B:$B=$B27)*('CPI Data'!$C:$C=$C27),0))</f>
        <v>122.1</v>
      </c>
      <c r="M27" s="110">
        <f t="array" ref="M27">INDEX('CPI Data'!N:N,MATCH(1,('CPI Data'!$A:$A=$A27)*('CPI Data'!$B:$B=$B27)*('CPI Data'!$C:$C=$C27),0))</f>
        <v>202.8</v>
      </c>
      <c r="N27" s="110">
        <f t="array" ref="N27">INDEX('CPI Data'!O:O,MATCH(1,('CPI Data'!$A:$A=$A27)*('CPI Data'!$B:$B=$B27)*('CPI Data'!$C:$C=$C27),0))</f>
        <v>170.4</v>
      </c>
      <c r="O27" s="110">
        <f t="array" ref="O27">INDEX('CPI Data'!P:P,MATCH(1,('CPI Data'!$A:$A=$A27)*('CPI Data'!$B:$B=$B27)*('CPI Data'!$C:$C=$C27),0))</f>
        <v>189.5</v>
      </c>
      <c r="P27" s="110">
        <f t="array" ref="P27">INDEX('CPI Data'!Q:Q,MATCH(1,('CPI Data'!$A:$A=$A27)*('CPI Data'!$B:$B=$B27)*('CPI Data'!$C:$C=$C27),0))</f>
        <v>178.3</v>
      </c>
      <c r="Q27" s="110">
        <f t="array" ref="Q27">INDEX('CPI Data'!R:R,MATCH(1,('CPI Data'!$A:$A=$A27)*('CPI Data'!$B:$B=$B27)*('CPI Data'!$C:$C=$C27),0))</f>
        <v>196.9</v>
      </c>
      <c r="R27" s="110">
        <f t="array" ref="R27">INDEX('CPI Data'!S:S,MATCH(1,('CPI Data'!$A:$A=$A27)*('CPI Data'!$B:$B=$B27)*('CPI Data'!$C:$C=$C27),0))</f>
        <v>183.1</v>
      </c>
      <c r="S27" s="110">
        <f t="array" ref="S27">INDEX('CPI Data'!T:T,MATCH(1,('CPI Data'!$A:$A=$A27)*('CPI Data'!$B:$B=$B27)*('CPI Data'!$C:$C=$C27),0))</f>
        <v>176.2</v>
      </c>
      <c r="T27" s="110">
        <f t="array" ref="T27">INDEX('CPI Data'!U:U,MATCH(1,('CPI Data'!$A:$A=$A27)*('CPI Data'!$B:$B=$B27)*('CPI Data'!$C:$C=$C27),0))</f>
        <v>182.1</v>
      </c>
      <c r="U27" s="110">
        <f t="array" ref="U27">INDEX('CPI Data'!V:V,MATCH(1,('CPI Data'!$A:$A=$A27)*('CPI Data'!$B:$B=$B27)*('CPI Data'!$C:$C=$C27),0))</f>
        <v>171.8</v>
      </c>
      <c r="V27" s="110">
        <f t="array" ref="V27">INDEX('CPI Data'!W:W,MATCH(1,('CPI Data'!$A:$A=$A27)*('CPI Data'!$B:$B=$B27)*('CPI Data'!$C:$C=$C27),0))</f>
        <v>181.3</v>
      </c>
      <c r="W27" s="110">
        <f t="array" ref="W27">INDEX('CPI Data'!X:X,MATCH(1,('CPI Data'!$A:$A=$A27)*('CPI Data'!$B:$B=$B27)*('CPI Data'!$C:$C=$C27),0))</f>
        <v>171.4</v>
      </c>
      <c r="X27" s="110">
        <f t="array" ref="X27">INDEX('CPI Data'!Y:Y,MATCH(1,('CPI Data'!$A:$A=$A27)*('CPI Data'!$B:$B=$B27)*('CPI Data'!$C:$C=$C27),0))</f>
        <v>179.8</v>
      </c>
      <c r="Y27" s="110">
        <f t="array" ref="Y27">INDEX('CPI Data'!Z:Z,MATCH(1,('CPI Data'!$A:$A=$A27)*('CPI Data'!$B:$B=$B27)*('CPI Data'!$C:$C=$C27),0))</f>
        <v>163</v>
      </c>
      <c r="Z27" s="110">
        <f t="array" ref="Z27">INDEX('CPI Data'!AA:AA,MATCH(1,('CPI Data'!$A:$A=$A27)*('CPI Data'!$B:$B=$B27)*('CPI Data'!$C:$C=$C27),0))</f>
        <v>168.5</v>
      </c>
      <c r="AA27" s="110">
        <f t="array" ref="AA27">INDEX('CPI Data'!AB:AB,MATCH(1,('CPI Data'!$A:$A=$A27)*('CPI Data'!$B:$B=$B27)*('CPI Data'!$C:$C=$C27),0))</f>
        <v>173.7</v>
      </c>
      <c r="AB27" s="110">
        <f t="array" ref="AB27">INDEX('CPI Data'!AC:AC,MATCH(1,('CPI Data'!$A:$A=$A27)*('CPI Data'!$B:$B=$B27)*('CPI Data'!$C:$C=$C27),0))</f>
        <v>173.6</v>
      </c>
      <c r="AC27" s="110">
        <f t="array" ref="AC27">INDEX('CPI Data'!AD:AD,MATCH(1,('CPI Data'!$A:$A=$A27)*('CPI Data'!$B:$B=$B27)*('CPI Data'!$C:$C=$C27),0))</f>
        <v>171.1</v>
      </c>
      <c r="AD27" s="110">
        <f t="array" ref="AD27">INDEX('CPI Data'!AE:AE,MATCH(1,('CPI Data'!$A:$A=$A27)*('CPI Data'!$B:$B=$B27)*('CPI Data'!$C:$C=$C27),0))</f>
        <v>176.5</v>
      </c>
      <c r="AE27" s="205">
        <f>SUMIFS('Crude Oil '!$D:$D,'Crude Oil '!$B:$B,'5. Correlation '!B27,'Crude Oil '!$C:$C,'5. Correlation '!C27)</f>
        <v>118277</v>
      </c>
    </row>
    <row r="28" spans="1:31">
      <c r="A28" s="64" t="s">
        <v>34</v>
      </c>
      <c r="B28" s="64">
        <v>2022</v>
      </c>
      <c r="C28" s="204" t="s">
        <v>46</v>
      </c>
      <c r="D28" s="110">
        <f t="array" ref="D28">INDEX('CPI Data'!E:E,MATCH(1,('CPI Data'!$A:$A=$A28)*('CPI Data'!$B:$B=$B28)*('CPI Data'!$C:$C=$C28),0))</f>
        <v>169.2</v>
      </c>
      <c r="E28" s="110">
        <f t="array" ref="E28">INDEX('CPI Data'!F:F,MATCH(1,('CPI Data'!$A:$A=$A28)*('CPI Data'!$B:$B=$B28)*('CPI Data'!$C:$C=$C28),0))</f>
        <v>209</v>
      </c>
      <c r="F28" s="110">
        <f t="array" ref="F28">INDEX('CPI Data'!G:G,MATCH(1,('CPI Data'!$A:$A=$A28)*('CPI Data'!$B:$B=$B28)*('CPI Data'!$C:$C=$C28),0))</f>
        <v>190.2</v>
      </c>
      <c r="G28" s="110">
        <f t="array" ref="G28">INDEX('CPI Data'!H:H,MATCH(1,('CPI Data'!$A:$A=$A28)*('CPI Data'!$B:$B=$B28)*('CPI Data'!$C:$C=$C28),0))</f>
        <v>173.6</v>
      </c>
      <c r="H28" s="110">
        <f t="array" ref="H28">INDEX('CPI Data'!I:I,MATCH(1,('CPI Data'!$A:$A=$A28)*('CPI Data'!$B:$B=$B28)*('CPI Data'!$C:$C=$C28),0))</f>
        <v>188.5</v>
      </c>
      <c r="I28" s="110">
        <f t="array" ref="I28">INDEX('CPI Data'!J:J,MATCH(1,('CPI Data'!$A:$A=$A28)*('CPI Data'!$B:$B=$B28)*('CPI Data'!$C:$C=$C28),0))</f>
        <v>158</v>
      </c>
      <c r="J28" s="110">
        <f t="array" ref="J28">INDEX('CPI Data'!K:K,MATCH(1,('CPI Data'!$A:$A=$A28)*('CPI Data'!$B:$B=$B28)*('CPI Data'!$C:$C=$C28),0))</f>
        <v>159.9</v>
      </c>
      <c r="K28" s="110">
        <f t="array" ref="K28">INDEX('CPI Data'!L:L,MATCH(1,('CPI Data'!$A:$A=$A28)*('CPI Data'!$B:$B=$B28)*('CPI Data'!$C:$C=$C28),0))</f>
        <v>170.8</v>
      </c>
      <c r="L28" s="110">
        <f t="array" ref="L28">INDEX('CPI Data'!M:M,MATCH(1,('CPI Data'!$A:$A=$A28)*('CPI Data'!$B:$B=$B28)*('CPI Data'!$C:$C=$C28),0))</f>
        <v>121.8</v>
      </c>
      <c r="M28" s="110">
        <f t="array" ref="M28">INDEX('CPI Data'!N:N,MATCH(1,('CPI Data'!$A:$A=$A28)*('CPI Data'!$B:$B=$B28)*('CPI Data'!$C:$C=$C28),0))</f>
        <v>205.2</v>
      </c>
      <c r="N28" s="110">
        <f t="array" ref="N28">INDEX('CPI Data'!O:O,MATCH(1,('CPI Data'!$A:$A=$A28)*('CPI Data'!$B:$B=$B28)*('CPI Data'!$C:$C=$C28),0))</f>
        <v>171</v>
      </c>
      <c r="O28" s="110">
        <f t="array" ref="O28">INDEX('CPI Data'!P:P,MATCH(1,('CPI Data'!$A:$A=$A28)*('CPI Data'!$B:$B=$B28)*('CPI Data'!$C:$C=$C28),0))</f>
        <v>190.3</v>
      </c>
      <c r="P28" s="110">
        <f t="array" ref="P28">INDEX('CPI Data'!Q:Q,MATCH(1,('CPI Data'!$A:$A=$A28)*('CPI Data'!$B:$B=$B28)*('CPI Data'!$C:$C=$C28),0))</f>
        <v>175.9</v>
      </c>
      <c r="Q28" s="110">
        <f t="array" ref="Q28">INDEX('CPI Data'!R:R,MATCH(1,('CPI Data'!$A:$A=$A28)*('CPI Data'!$B:$B=$B28)*('CPI Data'!$C:$C=$C28),0))</f>
        <v>197.3</v>
      </c>
      <c r="R28" s="110">
        <f t="array" ref="R28">INDEX('CPI Data'!S:S,MATCH(1,('CPI Data'!$A:$A=$A28)*('CPI Data'!$B:$B=$B28)*('CPI Data'!$C:$C=$C28),0))</f>
        <v>184</v>
      </c>
      <c r="S28" s="110">
        <f t="array" ref="S28">INDEX('CPI Data'!T:T,MATCH(1,('CPI Data'!$A:$A=$A28)*('CPI Data'!$B:$B=$B28)*('CPI Data'!$C:$C=$C28),0))</f>
        <v>177</v>
      </c>
      <c r="T28" s="110">
        <f t="array" ref="T28">INDEX('CPI Data'!U:U,MATCH(1,('CPI Data'!$A:$A=$A28)*('CPI Data'!$B:$B=$B28)*('CPI Data'!$C:$C=$C28),0))</f>
        <v>183</v>
      </c>
      <c r="U28" s="110">
        <f t="array" ref="U28">INDEX('CPI Data'!V:V,MATCH(1,('CPI Data'!$A:$A=$A28)*('CPI Data'!$B:$B=$B28)*('CPI Data'!$C:$C=$C28),0))</f>
        <v>170.7</v>
      </c>
      <c r="V28" s="110">
        <f t="array" ref="V28">INDEX('CPI Data'!W:W,MATCH(1,('CPI Data'!$A:$A=$A28)*('CPI Data'!$B:$B=$B28)*('CPI Data'!$C:$C=$C28),0))</f>
        <v>182</v>
      </c>
      <c r="W28" s="110">
        <f t="array" ref="W28">INDEX('CPI Data'!X:X,MATCH(1,('CPI Data'!$A:$A=$A28)*('CPI Data'!$B:$B=$B28)*('CPI Data'!$C:$C=$C28),0))</f>
        <v>172.1</v>
      </c>
      <c r="X28" s="110">
        <f t="array" ref="X28">INDEX('CPI Data'!Y:Y,MATCH(1,('CPI Data'!$A:$A=$A28)*('CPI Data'!$B:$B=$B28)*('CPI Data'!$C:$C=$C28),0))</f>
        <v>181.1</v>
      </c>
      <c r="Y28" s="110">
        <f t="array" ref="Y28">INDEX('CPI Data'!Z:Z,MATCH(1,('CPI Data'!$A:$A=$A28)*('CPI Data'!$B:$B=$B28)*('CPI Data'!$C:$C=$C28),0))</f>
        <v>163.4</v>
      </c>
      <c r="Z28" s="110">
        <f t="array" ref="Z28">INDEX('CPI Data'!AA:AA,MATCH(1,('CPI Data'!$A:$A=$A28)*('CPI Data'!$B:$B=$B28)*('CPI Data'!$C:$C=$C28),0))</f>
        <v>168.9</v>
      </c>
      <c r="AA28" s="110">
        <f t="array" ref="AA28">INDEX('CPI Data'!AB:AB,MATCH(1,('CPI Data'!$A:$A=$A28)*('CPI Data'!$B:$B=$B28)*('CPI Data'!$C:$C=$C28),0))</f>
        <v>174.1</v>
      </c>
      <c r="AB28" s="110">
        <f t="array" ref="AB28">INDEX('CPI Data'!AC:AC,MATCH(1,('CPI Data'!$A:$A=$A28)*('CPI Data'!$B:$B=$B28)*('CPI Data'!$C:$C=$C28),0))</f>
        <v>175.8</v>
      </c>
      <c r="AC28" s="110">
        <f t="array" ref="AC28">INDEX('CPI Data'!AD:AD,MATCH(1,('CPI Data'!$A:$A=$A28)*('CPI Data'!$B:$B=$B28)*('CPI Data'!$C:$C=$C28),0))</f>
        <v>172</v>
      </c>
      <c r="AD28" s="110">
        <f t="array" ref="AD28">INDEX('CPI Data'!AE:AE,MATCH(1,('CPI Data'!$A:$A=$A28)*('CPI Data'!$B:$B=$B28)*('CPI Data'!$C:$C=$C28),0))</f>
        <v>175.7</v>
      </c>
      <c r="AE28" s="205">
        <f>SUMIFS('Crude Oil '!$D:$D,'Crude Oil '!$B:$B,'5. Correlation '!B28,'Crude Oil '!$C:$C,'5. Correlation '!C28)</f>
        <v>112095</v>
      </c>
    </row>
    <row r="29" spans="1:31">
      <c r="A29" s="64" t="s">
        <v>34</v>
      </c>
      <c r="B29" s="64">
        <v>2023</v>
      </c>
      <c r="C29" s="204" t="s">
        <v>31</v>
      </c>
      <c r="D29" s="110">
        <f t="array" ref="D29">INDEX('CPI Data'!E:E,MATCH(1,('CPI Data'!$A:$A=$A29)*('CPI Data'!$B:$B=$B29)*('CPI Data'!$C:$C=$C29),0))</f>
        <v>173.8</v>
      </c>
      <c r="E29" s="110">
        <f t="array" ref="E29">INDEX('CPI Data'!F:F,MATCH(1,('CPI Data'!$A:$A=$A29)*('CPI Data'!$B:$B=$B29)*('CPI Data'!$C:$C=$C29),0))</f>
        <v>210.7</v>
      </c>
      <c r="F29" s="110">
        <f t="array" ref="F29">INDEX('CPI Data'!G:G,MATCH(1,('CPI Data'!$A:$A=$A29)*('CPI Data'!$B:$B=$B29)*('CPI Data'!$C:$C=$C29),0))</f>
        <v>194.5</v>
      </c>
      <c r="G29" s="110">
        <f t="array" ref="G29">INDEX('CPI Data'!H:H,MATCH(1,('CPI Data'!$A:$A=$A29)*('CPI Data'!$B:$B=$B29)*('CPI Data'!$C:$C=$C29),0))</f>
        <v>174.6</v>
      </c>
      <c r="H29" s="110">
        <f t="array" ref="H29">INDEX('CPI Data'!I:I,MATCH(1,('CPI Data'!$A:$A=$A29)*('CPI Data'!$B:$B=$B29)*('CPI Data'!$C:$C=$C29),0))</f>
        <v>187.2</v>
      </c>
      <c r="I29" s="110">
        <f t="array" ref="I29">INDEX('CPI Data'!J:J,MATCH(1,('CPI Data'!$A:$A=$A29)*('CPI Data'!$B:$B=$B29)*('CPI Data'!$C:$C=$C29),0))</f>
        <v>158.30000000000001</v>
      </c>
      <c r="J29" s="110">
        <f t="array" ref="J29">INDEX('CPI Data'!K:K,MATCH(1,('CPI Data'!$A:$A=$A29)*('CPI Data'!$B:$B=$B29)*('CPI Data'!$C:$C=$C29),0))</f>
        <v>153.9</v>
      </c>
      <c r="K29" s="110">
        <f t="array" ref="K29">INDEX('CPI Data'!L:L,MATCH(1,('CPI Data'!$A:$A=$A29)*('CPI Data'!$B:$B=$B29)*('CPI Data'!$C:$C=$C29),0))</f>
        <v>170.9</v>
      </c>
      <c r="L29" s="110">
        <f t="array" ref="L29">INDEX('CPI Data'!M:M,MATCH(1,('CPI Data'!$A:$A=$A29)*('CPI Data'!$B:$B=$B29)*('CPI Data'!$C:$C=$C29),0))</f>
        <v>121.1</v>
      </c>
      <c r="M29" s="110">
        <f t="array" ref="M29">INDEX('CPI Data'!N:N,MATCH(1,('CPI Data'!$A:$A=$A29)*('CPI Data'!$B:$B=$B29)*('CPI Data'!$C:$C=$C29),0))</f>
        <v>208.4</v>
      </c>
      <c r="N29" s="110">
        <f t="array" ref="N29">INDEX('CPI Data'!O:O,MATCH(1,('CPI Data'!$A:$A=$A29)*('CPI Data'!$B:$B=$B29)*('CPI Data'!$C:$C=$C29),0))</f>
        <v>171.4</v>
      </c>
      <c r="O29" s="110">
        <f t="array" ref="O29">INDEX('CPI Data'!P:P,MATCH(1,('CPI Data'!$A:$A=$A29)*('CPI Data'!$B:$B=$B29)*('CPI Data'!$C:$C=$C29),0))</f>
        <v>191.2</v>
      </c>
      <c r="P29" s="110">
        <f t="array" ref="P29">INDEX('CPI Data'!Q:Q,MATCH(1,('CPI Data'!$A:$A=$A29)*('CPI Data'!$B:$B=$B29)*('CPI Data'!$C:$C=$C29),0))</f>
        <v>176.7</v>
      </c>
      <c r="Q29" s="110">
        <f t="array" ref="Q29">INDEX('CPI Data'!R:R,MATCH(1,('CPI Data'!$A:$A=$A29)*('CPI Data'!$B:$B=$B29)*('CPI Data'!$C:$C=$C29),0))</f>
        <v>198.2</v>
      </c>
      <c r="R29" s="110">
        <f t="array" ref="R29">INDEX('CPI Data'!S:S,MATCH(1,('CPI Data'!$A:$A=$A29)*('CPI Data'!$B:$B=$B29)*('CPI Data'!$C:$C=$C29),0))</f>
        <v>184.9</v>
      </c>
      <c r="S29" s="110">
        <f t="array" ref="S29">INDEX('CPI Data'!T:T,MATCH(1,('CPI Data'!$A:$A=$A29)*('CPI Data'!$B:$B=$B29)*('CPI Data'!$C:$C=$C29),0))</f>
        <v>177.6</v>
      </c>
      <c r="T29" s="110">
        <f t="array" ref="T29">INDEX('CPI Data'!U:U,MATCH(1,('CPI Data'!$A:$A=$A29)*('CPI Data'!$B:$B=$B29)*('CPI Data'!$C:$C=$C29),0))</f>
        <v>183.8</v>
      </c>
      <c r="U29" s="110">
        <f t="array" ref="U29">INDEX('CPI Data'!V:V,MATCH(1,('CPI Data'!$A:$A=$A29)*('CPI Data'!$B:$B=$B29)*('CPI Data'!$C:$C=$C29),0))</f>
        <v>172.1</v>
      </c>
      <c r="V29" s="110">
        <f t="array" ref="V29">INDEX('CPI Data'!W:W,MATCH(1,('CPI Data'!$A:$A=$A29)*('CPI Data'!$B:$B=$B29)*('CPI Data'!$C:$C=$C29),0))</f>
        <v>182</v>
      </c>
      <c r="W29" s="110">
        <f t="array" ref="W29">INDEX('CPI Data'!X:X,MATCH(1,('CPI Data'!$A:$A=$A29)*('CPI Data'!$B:$B=$B29)*('CPI Data'!$C:$C=$C29),0))</f>
        <v>172.9</v>
      </c>
      <c r="X29" s="110">
        <f t="array" ref="X29">INDEX('CPI Data'!Y:Y,MATCH(1,('CPI Data'!$A:$A=$A29)*('CPI Data'!$B:$B=$B29)*('CPI Data'!$C:$C=$C29),0))</f>
        <v>182.3</v>
      </c>
      <c r="Y29" s="110">
        <f t="array" ref="Y29">INDEX('CPI Data'!Z:Z,MATCH(1,('CPI Data'!$A:$A=$A29)*('CPI Data'!$B:$B=$B29)*('CPI Data'!$C:$C=$C29),0))</f>
        <v>163.6</v>
      </c>
      <c r="Z29" s="110">
        <f t="array" ref="Z29">INDEX('CPI Data'!AA:AA,MATCH(1,('CPI Data'!$A:$A=$A29)*('CPI Data'!$B:$B=$B29)*('CPI Data'!$C:$C=$C29),0))</f>
        <v>169.5</v>
      </c>
      <c r="AA29" s="110">
        <f t="array" ref="AA29">INDEX('CPI Data'!AB:AB,MATCH(1,('CPI Data'!$A:$A=$A29)*('CPI Data'!$B:$B=$B29)*('CPI Data'!$C:$C=$C29),0))</f>
        <v>174.3</v>
      </c>
      <c r="AB29" s="110">
        <f t="array" ref="AB29">INDEX('CPI Data'!AC:AC,MATCH(1,('CPI Data'!$A:$A=$A29)*('CPI Data'!$B:$B=$B29)*('CPI Data'!$C:$C=$C29),0))</f>
        <v>178.6</v>
      </c>
      <c r="AC29" s="110">
        <f t="array" ref="AC29">INDEX('CPI Data'!AD:AD,MATCH(1,('CPI Data'!$A:$A=$A29)*('CPI Data'!$B:$B=$B29)*('CPI Data'!$C:$C=$C29),0))</f>
        <v>172.8</v>
      </c>
      <c r="AD29" s="110">
        <f t="array" ref="AD29">INDEX('CPI Data'!AE:AE,MATCH(1,('CPI Data'!$A:$A=$A29)*('CPI Data'!$B:$B=$B29)*('CPI Data'!$C:$C=$C29),0))</f>
        <v>176.5</v>
      </c>
      <c r="AE29" s="205">
        <f>SUMIFS('Crude Oil '!$D:$D,'Crude Oil '!$B:$B,'5. Correlation '!B29,'Crude Oil '!$C:$C,'5. Correlation '!C29)</f>
        <v>108893</v>
      </c>
    </row>
    <row r="30" spans="1:31">
      <c r="A30" s="64" t="s">
        <v>34</v>
      </c>
      <c r="B30" s="64">
        <v>2023</v>
      </c>
      <c r="C30" s="204" t="s">
        <v>35</v>
      </c>
      <c r="D30" s="110">
        <f t="array" ref="D30">INDEX('CPI Data'!E:E,MATCH(1,('CPI Data'!$A:$A=$A30)*('CPI Data'!$B:$B=$B30)*('CPI Data'!$C:$C=$C30),0))</f>
        <v>174.4</v>
      </c>
      <c r="E30" s="110">
        <f t="array" ref="E30">INDEX('CPI Data'!F:F,MATCH(1,('CPI Data'!$A:$A=$A30)*('CPI Data'!$B:$B=$B30)*('CPI Data'!$C:$C=$C30),0))</f>
        <v>207.7</v>
      </c>
      <c r="F30" s="110">
        <f t="array" ref="F30">INDEX('CPI Data'!G:G,MATCH(1,('CPI Data'!$A:$A=$A30)*('CPI Data'!$B:$B=$B30)*('CPI Data'!$C:$C=$C30),0))</f>
        <v>175.2</v>
      </c>
      <c r="G30" s="110">
        <f t="array" ref="G30">INDEX('CPI Data'!H:H,MATCH(1,('CPI Data'!$A:$A=$A30)*('CPI Data'!$B:$B=$B30)*('CPI Data'!$C:$C=$C30),0))</f>
        <v>177.3</v>
      </c>
      <c r="H30" s="110">
        <f t="array" ref="H30">INDEX('CPI Data'!I:I,MATCH(1,('CPI Data'!$A:$A=$A30)*('CPI Data'!$B:$B=$B30)*('CPI Data'!$C:$C=$C30),0))</f>
        <v>179.3</v>
      </c>
      <c r="I30" s="110">
        <f t="array" ref="I30">INDEX('CPI Data'!J:J,MATCH(1,('CPI Data'!$A:$A=$A30)*('CPI Data'!$B:$B=$B30)*('CPI Data'!$C:$C=$C30),0))</f>
        <v>169.5</v>
      </c>
      <c r="J30" s="110">
        <f t="array" ref="J30">INDEX('CPI Data'!K:K,MATCH(1,('CPI Data'!$A:$A=$A30)*('CPI Data'!$B:$B=$B30)*('CPI Data'!$C:$C=$C30),0))</f>
        <v>152.69999999999999</v>
      </c>
      <c r="K30" s="110">
        <f t="array" ref="K30">INDEX('CPI Data'!L:L,MATCH(1,('CPI Data'!$A:$A=$A30)*('CPI Data'!$B:$B=$B30)*('CPI Data'!$C:$C=$C30),0))</f>
        <v>171</v>
      </c>
      <c r="L30" s="110">
        <f t="array" ref="L30">INDEX('CPI Data'!M:M,MATCH(1,('CPI Data'!$A:$A=$A30)*('CPI Data'!$B:$B=$B30)*('CPI Data'!$C:$C=$C30),0))</f>
        <v>120</v>
      </c>
      <c r="M30" s="110">
        <f t="array" ref="M30">INDEX('CPI Data'!N:N,MATCH(1,('CPI Data'!$A:$A=$A30)*('CPI Data'!$B:$B=$B30)*('CPI Data'!$C:$C=$C30),0))</f>
        <v>209.7</v>
      </c>
      <c r="N30" s="110">
        <f t="array" ref="N30">INDEX('CPI Data'!O:O,MATCH(1,('CPI Data'!$A:$A=$A30)*('CPI Data'!$B:$B=$B30)*('CPI Data'!$C:$C=$C30),0))</f>
        <v>172.3</v>
      </c>
      <c r="O30" s="110">
        <f t="array" ref="O30">INDEX('CPI Data'!P:P,MATCH(1,('CPI Data'!$A:$A=$A30)*('CPI Data'!$B:$B=$B30)*('CPI Data'!$C:$C=$C30),0))</f>
        <v>193</v>
      </c>
      <c r="P30" s="110">
        <f t="array" ref="P30">INDEX('CPI Data'!Q:Q,MATCH(1,('CPI Data'!$A:$A=$A30)*('CPI Data'!$B:$B=$B30)*('CPI Data'!$C:$C=$C30),0))</f>
        <v>177</v>
      </c>
      <c r="Q30" s="110">
        <f t="array" ref="Q30">INDEX('CPI Data'!R:R,MATCH(1,('CPI Data'!$A:$A=$A30)*('CPI Data'!$B:$B=$B30)*('CPI Data'!$C:$C=$C30),0))</f>
        <v>199.5</v>
      </c>
      <c r="R30" s="110">
        <f t="array" ref="R30">INDEX('CPI Data'!S:S,MATCH(1,('CPI Data'!$A:$A=$A30)*('CPI Data'!$B:$B=$B30)*('CPI Data'!$C:$C=$C30),0))</f>
        <v>186.2</v>
      </c>
      <c r="S30" s="110">
        <f t="array" ref="S30">INDEX('CPI Data'!T:T,MATCH(1,('CPI Data'!$A:$A=$A30)*('CPI Data'!$B:$B=$B30)*('CPI Data'!$C:$C=$C30),0))</f>
        <v>178.7</v>
      </c>
      <c r="T30" s="110">
        <f t="array" ref="T30">INDEX('CPI Data'!U:U,MATCH(1,('CPI Data'!$A:$A=$A30)*('CPI Data'!$B:$B=$B30)*('CPI Data'!$C:$C=$C30),0))</f>
        <v>185.1</v>
      </c>
      <c r="U30" s="110">
        <f t="array" ref="U30">INDEX('CPI Data'!V:V,MATCH(1,('CPI Data'!$A:$A=$A30)*('CPI Data'!$B:$B=$B30)*('CPI Data'!$C:$C=$C30),0))</f>
        <v>173.5</v>
      </c>
      <c r="V30" s="110">
        <f t="array" ref="V30">INDEX('CPI Data'!W:W,MATCH(1,('CPI Data'!$A:$A=$A30)*('CPI Data'!$B:$B=$B30)*('CPI Data'!$C:$C=$C30),0))</f>
        <v>182.1</v>
      </c>
      <c r="W30" s="110">
        <f t="array" ref="W30">INDEX('CPI Data'!X:X,MATCH(1,('CPI Data'!$A:$A=$A30)*('CPI Data'!$B:$B=$B30)*('CPI Data'!$C:$C=$C30),0))</f>
        <v>174.2</v>
      </c>
      <c r="X30" s="110">
        <f t="array" ref="X30">INDEX('CPI Data'!Y:Y,MATCH(1,('CPI Data'!$A:$A=$A30)*('CPI Data'!$B:$B=$B30)*('CPI Data'!$C:$C=$C30),0))</f>
        <v>184.4</v>
      </c>
      <c r="Y30" s="110">
        <f t="array" ref="Y30">INDEX('CPI Data'!Z:Z,MATCH(1,('CPI Data'!$A:$A=$A30)*('CPI Data'!$B:$B=$B30)*('CPI Data'!$C:$C=$C30),0))</f>
        <v>164.2</v>
      </c>
      <c r="Z30" s="110">
        <f t="array" ref="Z30">INDEX('CPI Data'!AA:AA,MATCH(1,('CPI Data'!$A:$A=$A30)*('CPI Data'!$B:$B=$B30)*('CPI Data'!$C:$C=$C30),0))</f>
        <v>170.3</v>
      </c>
      <c r="AA30" s="110">
        <f t="array" ref="AA30">INDEX('CPI Data'!AB:AB,MATCH(1,('CPI Data'!$A:$A=$A30)*('CPI Data'!$B:$B=$B30)*('CPI Data'!$C:$C=$C30),0))</f>
        <v>175</v>
      </c>
      <c r="AB30" s="110">
        <f t="array" ref="AB30">INDEX('CPI Data'!AC:AC,MATCH(1,('CPI Data'!$A:$A=$A30)*('CPI Data'!$B:$B=$B30)*('CPI Data'!$C:$C=$C30),0))</f>
        <v>181</v>
      </c>
      <c r="AC30" s="110">
        <f t="array" ref="AC30">INDEX('CPI Data'!AD:AD,MATCH(1,('CPI Data'!$A:$A=$A30)*('CPI Data'!$B:$B=$B30)*('CPI Data'!$C:$C=$C30),0))</f>
        <v>174.1</v>
      </c>
      <c r="AD30" s="110">
        <f t="array" ref="AD30">INDEX('CPI Data'!AE:AE,MATCH(1,('CPI Data'!$A:$A=$A30)*('CPI Data'!$B:$B=$B30)*('CPI Data'!$C:$C=$C30),0))</f>
        <v>177.2</v>
      </c>
      <c r="AE30" s="205">
        <f>SUMIFS('Crude Oil '!$D:$D,'Crude Oil '!$B:$B,'5. Correlation '!B30,'Crude Oil '!$C:$C,'5. Correlation '!C30)</f>
        <v>103744</v>
      </c>
    </row>
    <row r="31" spans="1:31">
      <c r="A31" s="64" t="s">
        <v>34</v>
      </c>
      <c r="B31" s="64">
        <v>2023</v>
      </c>
      <c r="C31" s="204" t="s">
        <v>36</v>
      </c>
      <c r="D31" s="110">
        <f t="array" ref="D31">INDEX('CPI Data'!E:E,MATCH(1,('CPI Data'!$A:$A=$A31)*('CPI Data'!$B:$B=$B31)*('CPI Data'!$C:$C=$C31),0))</f>
        <v>174.4</v>
      </c>
      <c r="E31" s="110">
        <f t="array" ref="E31">INDEX('CPI Data'!F:F,MATCH(1,('CPI Data'!$A:$A=$A31)*('CPI Data'!$B:$B=$B31)*('CPI Data'!$C:$C=$C31),0))</f>
        <v>207.7</v>
      </c>
      <c r="F31" s="110">
        <f t="array" ref="F31">INDEX('CPI Data'!G:G,MATCH(1,('CPI Data'!$A:$A=$A31)*('CPI Data'!$B:$B=$B31)*('CPI Data'!$C:$C=$C31),0))</f>
        <v>175.2</v>
      </c>
      <c r="G31" s="110">
        <f t="array" ref="G31">INDEX('CPI Data'!H:H,MATCH(1,('CPI Data'!$A:$A=$A31)*('CPI Data'!$B:$B=$B31)*('CPI Data'!$C:$C=$C31),0))</f>
        <v>177.3</v>
      </c>
      <c r="H31" s="110">
        <f t="array" ref="H31">INDEX('CPI Data'!I:I,MATCH(1,('CPI Data'!$A:$A=$A31)*('CPI Data'!$B:$B=$B31)*('CPI Data'!$C:$C=$C31),0))</f>
        <v>179.2</v>
      </c>
      <c r="I31" s="110">
        <f t="array" ref="I31">INDEX('CPI Data'!J:J,MATCH(1,('CPI Data'!$A:$A=$A31)*('CPI Data'!$B:$B=$B31)*('CPI Data'!$C:$C=$C31),0))</f>
        <v>169.5</v>
      </c>
      <c r="J31" s="110">
        <f t="array" ref="J31">INDEX('CPI Data'!K:K,MATCH(1,('CPI Data'!$A:$A=$A31)*('CPI Data'!$B:$B=$B31)*('CPI Data'!$C:$C=$C31),0))</f>
        <v>152.80000000000001</v>
      </c>
      <c r="K31" s="110">
        <f t="array" ref="K31">INDEX('CPI Data'!L:L,MATCH(1,('CPI Data'!$A:$A=$A31)*('CPI Data'!$B:$B=$B31)*('CPI Data'!$C:$C=$C31),0))</f>
        <v>171.1</v>
      </c>
      <c r="L31" s="110">
        <f t="array" ref="L31">INDEX('CPI Data'!M:M,MATCH(1,('CPI Data'!$A:$A=$A31)*('CPI Data'!$B:$B=$B31)*('CPI Data'!$C:$C=$C31),0))</f>
        <v>120</v>
      </c>
      <c r="M31" s="110">
        <f t="array" ref="M31">INDEX('CPI Data'!N:N,MATCH(1,('CPI Data'!$A:$A=$A31)*('CPI Data'!$B:$B=$B31)*('CPI Data'!$C:$C=$C31),0))</f>
        <v>209.7</v>
      </c>
      <c r="N31" s="110">
        <f t="array" ref="N31">INDEX('CPI Data'!O:O,MATCH(1,('CPI Data'!$A:$A=$A31)*('CPI Data'!$B:$B=$B31)*('CPI Data'!$C:$C=$C31),0))</f>
        <v>172.3</v>
      </c>
      <c r="O31" s="110">
        <f t="array" ref="O31">INDEX('CPI Data'!P:P,MATCH(1,('CPI Data'!$A:$A=$A31)*('CPI Data'!$B:$B=$B31)*('CPI Data'!$C:$C=$C31),0))</f>
        <v>193</v>
      </c>
      <c r="P31" s="110">
        <f t="array" ref="P31">INDEX('CPI Data'!Q:Q,MATCH(1,('CPI Data'!$A:$A=$A31)*('CPI Data'!$B:$B=$B31)*('CPI Data'!$C:$C=$C31),0))</f>
        <v>177</v>
      </c>
      <c r="Q31" s="110">
        <f t="array" ref="Q31">INDEX('CPI Data'!R:R,MATCH(1,('CPI Data'!$A:$A=$A31)*('CPI Data'!$B:$B=$B31)*('CPI Data'!$C:$C=$C31),0))</f>
        <v>199.5</v>
      </c>
      <c r="R31" s="110">
        <f t="array" ref="R31">INDEX('CPI Data'!S:S,MATCH(1,('CPI Data'!$A:$A=$A31)*('CPI Data'!$B:$B=$B31)*('CPI Data'!$C:$C=$C31),0))</f>
        <v>186.1</v>
      </c>
      <c r="S31" s="110">
        <f t="array" ref="S31">INDEX('CPI Data'!T:T,MATCH(1,('CPI Data'!$A:$A=$A31)*('CPI Data'!$B:$B=$B31)*('CPI Data'!$C:$C=$C31),0))</f>
        <v>178.7</v>
      </c>
      <c r="T31" s="110">
        <f t="array" ref="T31">INDEX('CPI Data'!U:U,MATCH(1,('CPI Data'!$A:$A=$A31)*('CPI Data'!$B:$B=$B31)*('CPI Data'!$C:$C=$C31),0))</f>
        <v>185.1</v>
      </c>
      <c r="U31" s="110">
        <f t="array" ref="U31">INDEX('CPI Data'!V:V,MATCH(1,('CPI Data'!$A:$A=$A31)*('CPI Data'!$B:$B=$B31)*('CPI Data'!$C:$C=$C31),0))</f>
        <v>173.5</v>
      </c>
      <c r="V31" s="110">
        <f t="array" ref="V31">INDEX('CPI Data'!W:W,MATCH(1,('CPI Data'!$A:$A=$A31)*('CPI Data'!$B:$B=$B31)*('CPI Data'!$C:$C=$C31),0))</f>
        <v>181.9</v>
      </c>
      <c r="W31" s="110">
        <f t="array" ref="W31">INDEX('CPI Data'!X:X,MATCH(1,('CPI Data'!$A:$A=$A31)*('CPI Data'!$B:$B=$B31)*('CPI Data'!$C:$C=$C31),0))</f>
        <v>174.2</v>
      </c>
      <c r="X31" s="110">
        <f t="array" ref="X31">INDEX('CPI Data'!Y:Y,MATCH(1,('CPI Data'!$A:$A=$A31)*('CPI Data'!$B:$B=$B31)*('CPI Data'!$C:$C=$C31),0))</f>
        <v>184.4</v>
      </c>
      <c r="Y31" s="110">
        <f t="array" ref="Y31">INDEX('CPI Data'!Z:Z,MATCH(1,('CPI Data'!$A:$A=$A31)*('CPI Data'!$B:$B=$B31)*('CPI Data'!$C:$C=$C31),0))</f>
        <v>164.2</v>
      </c>
      <c r="Z31" s="110">
        <f t="array" ref="Z31">INDEX('CPI Data'!AA:AA,MATCH(1,('CPI Data'!$A:$A=$A31)*('CPI Data'!$B:$B=$B31)*('CPI Data'!$C:$C=$C31),0))</f>
        <v>170.3</v>
      </c>
      <c r="AA31" s="110">
        <f t="array" ref="AA31">INDEX('CPI Data'!AB:AB,MATCH(1,('CPI Data'!$A:$A=$A31)*('CPI Data'!$B:$B=$B31)*('CPI Data'!$C:$C=$C31),0))</f>
        <v>175</v>
      </c>
      <c r="AB31" s="110">
        <f t="array" ref="AB31">INDEX('CPI Data'!AC:AC,MATCH(1,('CPI Data'!$A:$A=$A31)*('CPI Data'!$B:$B=$B31)*('CPI Data'!$C:$C=$C31),0))</f>
        <v>181</v>
      </c>
      <c r="AC31" s="110">
        <f t="array" ref="AC31">INDEX('CPI Data'!AD:AD,MATCH(1,('CPI Data'!$A:$A=$A31)*('CPI Data'!$B:$B=$B31)*('CPI Data'!$C:$C=$C31),0))</f>
        <v>174.1</v>
      </c>
      <c r="AD31" s="110">
        <f t="array" ref="AD31">INDEX('CPI Data'!AE:AE,MATCH(1,('CPI Data'!$A:$A=$A31)*('CPI Data'!$B:$B=$B31)*('CPI Data'!$C:$C=$C31),0))</f>
        <v>177.2</v>
      </c>
      <c r="AE31" s="205">
        <f>SUMIFS('Crude Oil '!$D:$D,'Crude Oil '!$B:$B,'5. Correlation '!B31,'Crude Oil '!$C:$C,'5. Correlation '!C31)</f>
        <v>107656</v>
      </c>
    </row>
    <row r="32" spans="1:31">
      <c r="A32" s="64" t="s">
        <v>34</v>
      </c>
      <c r="B32" s="64">
        <v>2023</v>
      </c>
      <c r="C32" s="204" t="s">
        <v>37</v>
      </c>
      <c r="D32" s="110">
        <f t="array" ref="D32">INDEX('CPI Data'!E:E,MATCH(1,('CPI Data'!$A:$A=$A32)*('CPI Data'!$B:$B=$B32)*('CPI Data'!$C:$C=$C32),0))</f>
        <v>173.8</v>
      </c>
      <c r="E32" s="110">
        <f t="array" ref="E32">INDEX('CPI Data'!F:F,MATCH(1,('CPI Data'!$A:$A=$A32)*('CPI Data'!$B:$B=$B32)*('CPI Data'!$C:$C=$C32),0))</f>
        <v>209.3</v>
      </c>
      <c r="F32" s="110">
        <f t="array" ref="F32">INDEX('CPI Data'!G:G,MATCH(1,('CPI Data'!$A:$A=$A32)*('CPI Data'!$B:$B=$B32)*('CPI Data'!$C:$C=$C32),0))</f>
        <v>169.6</v>
      </c>
      <c r="G32" s="110">
        <f t="array" ref="G32">INDEX('CPI Data'!H:H,MATCH(1,('CPI Data'!$A:$A=$A32)*('CPI Data'!$B:$B=$B32)*('CPI Data'!$C:$C=$C32),0))</f>
        <v>178.4</v>
      </c>
      <c r="H32" s="110">
        <f t="array" ref="H32">INDEX('CPI Data'!I:I,MATCH(1,('CPI Data'!$A:$A=$A32)*('CPI Data'!$B:$B=$B32)*('CPI Data'!$C:$C=$C32),0))</f>
        <v>174.9</v>
      </c>
      <c r="I32" s="110">
        <f t="array" ref="I32">INDEX('CPI Data'!J:J,MATCH(1,('CPI Data'!$A:$A=$A32)*('CPI Data'!$B:$B=$B32)*('CPI Data'!$C:$C=$C32),0))</f>
        <v>176.3</v>
      </c>
      <c r="J32" s="110">
        <f t="array" ref="J32">INDEX('CPI Data'!K:K,MATCH(1,('CPI Data'!$A:$A=$A32)*('CPI Data'!$B:$B=$B32)*('CPI Data'!$C:$C=$C32),0))</f>
        <v>155.4</v>
      </c>
      <c r="K32" s="110">
        <f t="array" ref="K32">INDEX('CPI Data'!L:L,MATCH(1,('CPI Data'!$A:$A=$A32)*('CPI Data'!$B:$B=$B32)*('CPI Data'!$C:$C=$C32),0))</f>
        <v>173.4</v>
      </c>
      <c r="L32" s="110">
        <f t="array" ref="L32">INDEX('CPI Data'!M:M,MATCH(1,('CPI Data'!$A:$A=$A32)*('CPI Data'!$B:$B=$B32)*('CPI Data'!$C:$C=$C32),0))</f>
        <v>121.3</v>
      </c>
      <c r="M32" s="110">
        <f t="array" ref="M32">INDEX('CPI Data'!N:N,MATCH(1,('CPI Data'!$A:$A=$A32)*('CPI Data'!$B:$B=$B32)*('CPI Data'!$C:$C=$C32),0))</f>
        <v>212.9</v>
      </c>
      <c r="N32" s="110">
        <f t="array" ref="N32">INDEX('CPI Data'!O:O,MATCH(1,('CPI Data'!$A:$A=$A32)*('CPI Data'!$B:$B=$B32)*('CPI Data'!$C:$C=$C32),0))</f>
        <v>172.9</v>
      </c>
      <c r="O32" s="110">
        <f t="array" ref="O32">INDEX('CPI Data'!P:P,MATCH(1,('CPI Data'!$A:$A=$A32)*('CPI Data'!$B:$B=$B32)*('CPI Data'!$C:$C=$C32),0))</f>
        <v>193.5</v>
      </c>
      <c r="P32" s="110">
        <f t="array" ref="P32">INDEX('CPI Data'!Q:Q,MATCH(1,('CPI Data'!$A:$A=$A32)*('CPI Data'!$B:$B=$B32)*('CPI Data'!$C:$C=$C32),0))</f>
        <v>177.9</v>
      </c>
      <c r="Q32" s="110">
        <f t="array" ref="Q32">INDEX('CPI Data'!R:R,MATCH(1,('CPI Data'!$A:$A=$A32)*('CPI Data'!$B:$B=$B32)*('CPI Data'!$C:$C=$C32),0))</f>
        <v>200.6</v>
      </c>
      <c r="R32" s="110">
        <f t="array" ref="R32">INDEX('CPI Data'!S:S,MATCH(1,('CPI Data'!$A:$A=$A32)*('CPI Data'!$B:$B=$B32)*('CPI Data'!$C:$C=$C32),0))</f>
        <v>186.9</v>
      </c>
      <c r="S32" s="110">
        <f t="array" ref="S32">INDEX('CPI Data'!T:T,MATCH(1,('CPI Data'!$A:$A=$A32)*('CPI Data'!$B:$B=$B32)*('CPI Data'!$C:$C=$C32),0))</f>
        <v>179.2</v>
      </c>
      <c r="T32" s="110">
        <f t="array" ref="T32">INDEX('CPI Data'!U:U,MATCH(1,('CPI Data'!$A:$A=$A32)*('CPI Data'!$B:$B=$B32)*('CPI Data'!$C:$C=$C32),0))</f>
        <v>185.7</v>
      </c>
      <c r="U32" s="110">
        <f t="array" ref="U32">INDEX('CPI Data'!V:V,MATCH(1,('CPI Data'!$A:$A=$A32)*('CPI Data'!$B:$B=$B32)*('CPI Data'!$C:$C=$C32),0))</f>
        <v>175.2</v>
      </c>
      <c r="V32" s="110">
        <f t="array" ref="V32">INDEX('CPI Data'!W:W,MATCH(1,('CPI Data'!$A:$A=$A32)*('CPI Data'!$B:$B=$B32)*('CPI Data'!$C:$C=$C32),0))</f>
        <v>181.7</v>
      </c>
      <c r="W32" s="110">
        <f t="array" ref="W32">INDEX('CPI Data'!X:X,MATCH(1,('CPI Data'!$A:$A=$A32)*('CPI Data'!$B:$B=$B32)*('CPI Data'!$C:$C=$C32),0))</f>
        <v>174.6</v>
      </c>
      <c r="X32" s="110">
        <f t="array" ref="X32">INDEX('CPI Data'!Y:Y,MATCH(1,('CPI Data'!$A:$A=$A32)*('CPI Data'!$B:$B=$B32)*('CPI Data'!$C:$C=$C32),0))</f>
        <v>185</v>
      </c>
      <c r="Y32" s="110">
        <f t="array" ref="Y32">INDEX('CPI Data'!Z:Z,MATCH(1,('CPI Data'!$A:$A=$A32)*('CPI Data'!$B:$B=$B32)*('CPI Data'!$C:$C=$C32),0))</f>
        <v>164.5</v>
      </c>
      <c r="Z32" s="110">
        <f t="array" ref="Z32">INDEX('CPI Data'!AA:AA,MATCH(1,('CPI Data'!$A:$A=$A32)*('CPI Data'!$B:$B=$B32)*('CPI Data'!$C:$C=$C32),0))</f>
        <v>170.7</v>
      </c>
      <c r="AA32" s="110">
        <f t="array" ref="AA32">INDEX('CPI Data'!AB:AB,MATCH(1,('CPI Data'!$A:$A=$A32)*('CPI Data'!$B:$B=$B32)*('CPI Data'!$C:$C=$C32),0))</f>
        <v>176.4</v>
      </c>
      <c r="AB32" s="110">
        <f t="array" ref="AB32">INDEX('CPI Data'!AC:AC,MATCH(1,('CPI Data'!$A:$A=$A32)*('CPI Data'!$B:$B=$B32)*('CPI Data'!$C:$C=$C32),0))</f>
        <v>184</v>
      </c>
      <c r="AC32" s="110">
        <f t="array" ref="AC32">INDEX('CPI Data'!AD:AD,MATCH(1,('CPI Data'!$A:$A=$A32)*('CPI Data'!$B:$B=$B32)*('CPI Data'!$C:$C=$C32),0))</f>
        <v>175</v>
      </c>
      <c r="AD32" s="110">
        <f t="array" ref="AD32">INDEX('CPI Data'!AE:AE,MATCH(1,('CPI Data'!$A:$A=$A32)*('CPI Data'!$B:$B=$B32)*('CPI Data'!$C:$C=$C32),0))</f>
        <v>178.1</v>
      </c>
      <c r="AE32" s="205">
        <f>SUMIFS('Crude Oil '!$D:$D,'Crude Oil '!$B:$B,'5. Correlation '!B32,'Crude Oil '!$C:$C,'5. Correlation '!C32)</f>
        <v>101210</v>
      </c>
    </row>
    <row r="33" spans="1:31">
      <c r="A33" s="64" t="s">
        <v>34</v>
      </c>
      <c r="B33" s="64">
        <v>2023</v>
      </c>
      <c r="C33" s="204" t="s">
        <v>38</v>
      </c>
      <c r="D33" s="110">
        <f t="array" ref="D33">INDEX('CPI Data'!E:E,MATCH(1,('CPI Data'!$A:$A=$A33)*('CPI Data'!$B:$B=$B33)*('CPI Data'!$C:$C=$C33),0))</f>
        <v>173.7</v>
      </c>
      <c r="E33" s="110">
        <f t="array" ref="E33">INDEX('CPI Data'!F:F,MATCH(1,('CPI Data'!$A:$A=$A33)*('CPI Data'!$B:$B=$B33)*('CPI Data'!$C:$C=$C33),0))</f>
        <v>214.3</v>
      </c>
      <c r="F33" s="110">
        <f t="array" ref="F33">INDEX('CPI Data'!G:G,MATCH(1,('CPI Data'!$A:$A=$A33)*('CPI Data'!$B:$B=$B33)*('CPI Data'!$C:$C=$C33),0))</f>
        <v>173.2</v>
      </c>
      <c r="G33" s="110">
        <f t="array" ref="G33">INDEX('CPI Data'!H:H,MATCH(1,('CPI Data'!$A:$A=$A33)*('CPI Data'!$B:$B=$B33)*('CPI Data'!$C:$C=$C33),0))</f>
        <v>179.5</v>
      </c>
      <c r="H33" s="110">
        <f t="array" ref="H33">INDEX('CPI Data'!I:I,MATCH(1,('CPI Data'!$A:$A=$A33)*('CPI Data'!$B:$B=$B33)*('CPI Data'!$C:$C=$C33),0))</f>
        <v>170</v>
      </c>
      <c r="I33" s="110">
        <f t="array" ref="I33">INDEX('CPI Data'!J:J,MATCH(1,('CPI Data'!$A:$A=$A33)*('CPI Data'!$B:$B=$B33)*('CPI Data'!$C:$C=$C33),0))</f>
        <v>172.2</v>
      </c>
      <c r="J33" s="110">
        <f t="array" ref="J33">INDEX('CPI Data'!K:K,MATCH(1,('CPI Data'!$A:$A=$A33)*('CPI Data'!$B:$B=$B33)*('CPI Data'!$C:$C=$C33),0))</f>
        <v>161</v>
      </c>
      <c r="K33" s="110">
        <f t="array" ref="K33">INDEX('CPI Data'!L:L,MATCH(1,('CPI Data'!$A:$A=$A33)*('CPI Data'!$B:$B=$B33)*('CPI Data'!$C:$C=$C33),0))</f>
        <v>175.6</v>
      </c>
      <c r="L33" s="110">
        <f t="array" ref="L33">INDEX('CPI Data'!M:M,MATCH(1,('CPI Data'!$A:$A=$A33)*('CPI Data'!$B:$B=$B33)*('CPI Data'!$C:$C=$C33),0))</f>
        <v>122.7</v>
      </c>
      <c r="M33" s="110">
        <f t="array" ref="M33">INDEX('CPI Data'!N:N,MATCH(1,('CPI Data'!$A:$A=$A33)*('CPI Data'!$B:$B=$B33)*('CPI Data'!$C:$C=$C33),0))</f>
        <v>218</v>
      </c>
      <c r="N33" s="110">
        <f t="array" ref="N33">INDEX('CPI Data'!O:O,MATCH(1,('CPI Data'!$A:$A=$A33)*('CPI Data'!$B:$B=$B33)*('CPI Data'!$C:$C=$C33),0))</f>
        <v>173.4</v>
      </c>
      <c r="O33" s="110">
        <f t="array" ref="O33">INDEX('CPI Data'!P:P,MATCH(1,('CPI Data'!$A:$A=$A33)*('CPI Data'!$B:$B=$B33)*('CPI Data'!$C:$C=$C33),0))</f>
        <v>194.2</v>
      </c>
      <c r="P33" s="110">
        <f t="array" ref="P33">INDEX('CPI Data'!Q:Q,MATCH(1,('CPI Data'!$A:$A=$A33)*('CPI Data'!$B:$B=$B33)*('CPI Data'!$C:$C=$C33),0))</f>
        <v>179.1</v>
      </c>
      <c r="Q33" s="110">
        <f t="array" ref="Q33">INDEX('CPI Data'!R:R,MATCH(1,('CPI Data'!$A:$A=$A33)*('CPI Data'!$B:$B=$B33)*('CPI Data'!$C:$C=$C33),0))</f>
        <v>201</v>
      </c>
      <c r="R33" s="110">
        <f t="array" ref="R33">INDEX('CPI Data'!S:S,MATCH(1,('CPI Data'!$A:$A=$A33)*('CPI Data'!$B:$B=$B33)*('CPI Data'!$C:$C=$C33),0))</f>
        <v>187.3</v>
      </c>
      <c r="S33" s="110">
        <f t="array" ref="S33">INDEX('CPI Data'!T:T,MATCH(1,('CPI Data'!$A:$A=$A33)*('CPI Data'!$B:$B=$B33)*('CPI Data'!$C:$C=$C33),0))</f>
        <v>179.7</v>
      </c>
      <c r="T33" s="110">
        <f t="array" ref="T33">INDEX('CPI Data'!U:U,MATCH(1,('CPI Data'!$A:$A=$A33)*('CPI Data'!$B:$B=$B33)*('CPI Data'!$C:$C=$C33),0))</f>
        <v>186.2</v>
      </c>
      <c r="U33" s="110">
        <f t="array" ref="U33">INDEX('CPI Data'!V:V,MATCH(1,('CPI Data'!$A:$A=$A33)*('CPI Data'!$B:$B=$B33)*('CPI Data'!$C:$C=$C33),0))</f>
        <v>175.6</v>
      </c>
      <c r="V33" s="110">
        <f t="array" ref="V33">INDEX('CPI Data'!W:W,MATCH(1,('CPI Data'!$A:$A=$A33)*('CPI Data'!$B:$B=$B33)*('CPI Data'!$C:$C=$C33),0))</f>
        <v>182.8</v>
      </c>
      <c r="W33" s="110">
        <f t="array" ref="W33">INDEX('CPI Data'!X:X,MATCH(1,('CPI Data'!$A:$A=$A33)*('CPI Data'!$B:$B=$B33)*('CPI Data'!$C:$C=$C33),0))</f>
        <v>175.2</v>
      </c>
      <c r="X33" s="110">
        <f t="array" ref="X33">INDEX('CPI Data'!Y:Y,MATCH(1,('CPI Data'!$A:$A=$A33)*('CPI Data'!$B:$B=$B33)*('CPI Data'!$C:$C=$C33),0))</f>
        <v>185.7</v>
      </c>
      <c r="Y33" s="110">
        <f t="array" ref="Y33">INDEX('CPI Data'!Z:Z,MATCH(1,('CPI Data'!$A:$A=$A33)*('CPI Data'!$B:$B=$B33)*('CPI Data'!$C:$C=$C33),0))</f>
        <v>164.8</v>
      </c>
      <c r="Z33" s="110">
        <f t="array" ref="Z33">INDEX('CPI Data'!AA:AA,MATCH(1,('CPI Data'!$A:$A=$A33)*('CPI Data'!$B:$B=$B33)*('CPI Data'!$C:$C=$C33),0))</f>
        <v>171.2</v>
      </c>
      <c r="AA33" s="110">
        <f t="array" ref="AA33">INDEX('CPI Data'!AB:AB,MATCH(1,('CPI Data'!$A:$A=$A33)*('CPI Data'!$B:$B=$B33)*('CPI Data'!$C:$C=$C33),0))</f>
        <v>177.1</v>
      </c>
      <c r="AB33" s="110">
        <f t="array" ref="AB33">INDEX('CPI Data'!AC:AC,MATCH(1,('CPI Data'!$A:$A=$A33)*('CPI Data'!$B:$B=$B33)*('CPI Data'!$C:$C=$C33),0))</f>
        <v>185.2</v>
      </c>
      <c r="AC33" s="110">
        <f t="array" ref="AC33">INDEX('CPI Data'!AD:AD,MATCH(1,('CPI Data'!$A:$A=$A33)*('CPI Data'!$B:$B=$B33)*('CPI Data'!$C:$C=$C33),0))</f>
        <v>175.7</v>
      </c>
      <c r="AD33" s="110">
        <f t="array" ref="AD33">INDEX('CPI Data'!AE:AE,MATCH(1,('CPI Data'!$A:$A=$A33)*('CPI Data'!$B:$B=$B33)*('CPI Data'!$C:$C=$C33),0))</f>
        <v>179.1</v>
      </c>
      <c r="AE33" s="205">
        <f>SUMIFS('Crude Oil '!$D:$D,'Crude Oil '!$B:$B,'5. Correlation '!B33,'Crude Oil '!$C:$C,'5. Correlation '!C33)</f>
        <v>103487</v>
      </c>
    </row>
    <row r="34" spans="1:31" s="22" customFormat="1">
      <c r="A34" s="142"/>
      <c r="B34" s="143"/>
      <c r="C34" s="134" t="s">
        <v>104</v>
      </c>
      <c r="D34" s="203">
        <f>CORREL($AE$5:$AE$33,D5:D33)</f>
        <v>0.43987241799246929</v>
      </c>
      <c r="E34" s="203">
        <f t="shared" ref="E34:AD34" si="0">CORREL($AE$5:$AE$33,E5:E33)</f>
        <v>0.79268232724787513</v>
      </c>
      <c r="F34" s="203">
        <f t="shared" si="0"/>
        <v>-8.3051312052765947E-2</v>
      </c>
      <c r="G34" s="203">
        <f t="shared" si="0"/>
        <v>0.52771473592007878</v>
      </c>
      <c r="H34" s="203">
        <f t="shared" si="0"/>
        <v>0.75142783980651595</v>
      </c>
      <c r="I34" s="203">
        <f t="shared" si="0"/>
        <v>0.52538929425632053</v>
      </c>
      <c r="J34" s="203">
        <f t="shared" si="0"/>
        <v>0.32872192609144807</v>
      </c>
      <c r="K34" s="203">
        <f t="shared" si="0"/>
        <v>0.3224881042556913</v>
      </c>
      <c r="L34" s="203">
        <f t="shared" si="0"/>
        <v>0.60891814320672444</v>
      </c>
      <c r="M34" s="203">
        <f t="shared" si="0"/>
        <v>0.51227701484006671</v>
      </c>
      <c r="N34" s="203">
        <f t="shared" si="0"/>
        <v>0.67563292625928562</v>
      </c>
      <c r="O34" s="203">
        <f t="shared" si="0"/>
        <v>0.63528646394636445</v>
      </c>
      <c r="P34" s="203">
        <f t="shared" si="0"/>
        <v>0.70967042158879978</v>
      </c>
      <c r="Q34" s="203">
        <f t="shared" si="0"/>
        <v>0.53225665092828722</v>
      </c>
      <c r="R34" s="203">
        <f t="shared" si="0"/>
        <v>0.6672628187192543</v>
      </c>
      <c r="S34" s="203">
        <f t="shared" si="0"/>
        <v>0.69238547177834286</v>
      </c>
      <c r="T34" s="203">
        <f t="shared" si="0"/>
        <v>0.67152082679283165</v>
      </c>
      <c r="U34" s="203">
        <f t="shared" si="0"/>
        <v>0.58260936087047177</v>
      </c>
      <c r="V34" s="203">
        <f t="shared" si="0"/>
        <v>0.71027263256529027</v>
      </c>
      <c r="W34" s="203">
        <f t="shared" si="0"/>
        <v>0.65422241162853068</v>
      </c>
      <c r="X34" s="203">
        <f t="shared" si="0"/>
        <v>0.61833861300372417</v>
      </c>
      <c r="Y34" s="203">
        <f t="shared" si="0"/>
        <v>0.77857896282139061</v>
      </c>
      <c r="Z34" s="203">
        <f t="shared" si="0"/>
        <v>0.72403590392298545</v>
      </c>
      <c r="AA34" s="203">
        <f t="shared" si="0"/>
        <v>0.59613452747124984</v>
      </c>
      <c r="AB34" s="203">
        <f t="shared" si="0"/>
        <v>0.55910305262246374</v>
      </c>
      <c r="AC34" s="203">
        <f t="shared" si="0"/>
        <v>0.67548272408541932</v>
      </c>
      <c r="AD34" s="203">
        <f t="shared" si="0"/>
        <v>0.69517150133915628</v>
      </c>
      <c r="AE34" s="80"/>
    </row>
    <row r="35" spans="1:31">
      <c r="C35" s="12"/>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row>
    <row r="36" spans="1:31">
      <c r="D36" s="7"/>
    </row>
    <row r="37" spans="1:31" ht="28">
      <c r="B37" s="206" t="s">
        <v>79</v>
      </c>
      <c r="C37" s="207" t="s">
        <v>80</v>
      </c>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row>
    <row r="38" spans="1:31" ht="15">
      <c r="B38" s="208" t="s">
        <v>4</v>
      </c>
      <c r="C38" s="209">
        <v>0.79268232724787502</v>
      </c>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row>
    <row r="39" spans="1:31" ht="15">
      <c r="B39" s="208" t="s">
        <v>24</v>
      </c>
      <c r="C39" s="209">
        <v>0.77857896282139061</v>
      </c>
    </row>
    <row r="40" spans="1:31" ht="15">
      <c r="B40" s="208" t="s">
        <v>7</v>
      </c>
      <c r="C40" s="209">
        <v>0.75142783980651595</v>
      </c>
    </row>
    <row r="41" spans="1:31" ht="15">
      <c r="B41" s="208" t="s">
        <v>25</v>
      </c>
      <c r="C41" s="209">
        <v>0.72403590392298545</v>
      </c>
    </row>
    <row r="42" spans="1:31" ht="15">
      <c r="B42" s="208" t="s">
        <v>21</v>
      </c>
      <c r="C42" s="209">
        <v>0.71027263256529027</v>
      </c>
    </row>
    <row r="43" spans="1:31" ht="15">
      <c r="B43" s="208" t="s">
        <v>15</v>
      </c>
      <c r="C43" s="209">
        <v>0.70967042158879978</v>
      </c>
    </row>
    <row r="44" spans="1:31" ht="15">
      <c r="B44" s="208" t="s">
        <v>29</v>
      </c>
      <c r="C44" s="209">
        <v>0.69517150133915628</v>
      </c>
    </row>
    <row r="45" spans="1:31" ht="15">
      <c r="B45" s="208" t="s">
        <v>18</v>
      </c>
      <c r="C45" s="209">
        <v>0.69238547177834286</v>
      </c>
    </row>
    <row r="46" spans="1:31" ht="15">
      <c r="B46" s="208" t="s">
        <v>13</v>
      </c>
      <c r="C46" s="209">
        <v>0.67563292625928562</v>
      </c>
    </row>
    <row r="47" spans="1:31" ht="15">
      <c r="B47" s="208" t="s">
        <v>28</v>
      </c>
      <c r="C47" s="209">
        <v>0.67548272408541932</v>
      </c>
    </row>
    <row r="48" spans="1:31" ht="15">
      <c r="B48" s="208" t="s">
        <v>19</v>
      </c>
      <c r="C48" s="209">
        <v>0.67152082679283165</v>
      </c>
    </row>
    <row r="49" spans="2:3" ht="15.5" customHeight="1">
      <c r="B49" s="208" t="s">
        <v>17</v>
      </c>
      <c r="C49" s="209">
        <v>0.6672628187192543</v>
      </c>
    </row>
    <row r="50" spans="2:3" ht="15">
      <c r="B50" s="208" t="s">
        <v>22</v>
      </c>
      <c r="C50" s="209">
        <v>0.65422241162853068</v>
      </c>
    </row>
    <row r="51" spans="2:3" ht="15" customHeight="1">
      <c r="B51" s="208" t="s">
        <v>14</v>
      </c>
      <c r="C51" s="209">
        <v>0.63528646394636445</v>
      </c>
    </row>
    <row r="52" spans="2:3" ht="15">
      <c r="B52" s="208" t="s">
        <v>23</v>
      </c>
      <c r="C52" s="209">
        <v>0.61833861300372417</v>
      </c>
    </row>
    <row r="53" spans="2:3" ht="15">
      <c r="B53" s="208" t="s">
        <v>11</v>
      </c>
      <c r="C53" s="209">
        <v>0.60891814320672444</v>
      </c>
    </row>
    <row r="54" spans="2:3" ht="15">
      <c r="B54" s="208" t="s">
        <v>26</v>
      </c>
      <c r="C54" s="209">
        <v>0.59613452747124984</v>
      </c>
    </row>
    <row r="55" spans="2:3" ht="15">
      <c r="B55" s="208" t="s">
        <v>20</v>
      </c>
      <c r="C55" s="209">
        <v>0.58260936087047177</v>
      </c>
    </row>
    <row r="56" spans="2:3" ht="15">
      <c r="B56" s="208" t="s">
        <v>27</v>
      </c>
      <c r="C56" s="209">
        <v>0.55910305262246374</v>
      </c>
    </row>
    <row r="57" spans="2:3" ht="15">
      <c r="B57" s="208" t="s">
        <v>16</v>
      </c>
      <c r="C57" s="209">
        <v>0.53225665092828722</v>
      </c>
    </row>
    <row r="58" spans="2:3" ht="15">
      <c r="B58" s="208" t="s">
        <v>6</v>
      </c>
      <c r="C58" s="209">
        <v>0.52771473592007878</v>
      </c>
    </row>
    <row r="59" spans="2:3" ht="15">
      <c r="B59" s="208" t="s">
        <v>8</v>
      </c>
      <c r="C59" s="209">
        <v>0.52538929425632053</v>
      </c>
    </row>
    <row r="60" spans="2:3" ht="15">
      <c r="B60" s="208" t="s">
        <v>12</v>
      </c>
      <c r="C60" s="209">
        <v>0.51227701484006671</v>
      </c>
    </row>
    <row r="61" spans="2:3" ht="15">
      <c r="B61" s="208" t="s">
        <v>3</v>
      </c>
      <c r="C61" s="209">
        <v>0.43987241799246901</v>
      </c>
    </row>
    <row r="62" spans="2:3" ht="15">
      <c r="B62" s="208" t="s">
        <v>9</v>
      </c>
      <c r="C62" s="209">
        <v>0.32872192609144807</v>
      </c>
    </row>
    <row r="63" spans="2:3" ht="15">
      <c r="B63" s="208" t="s">
        <v>10</v>
      </c>
      <c r="C63" s="209">
        <v>0.3224881042556913</v>
      </c>
    </row>
    <row r="64" spans="2:3" ht="15">
      <c r="B64" s="208" t="s">
        <v>5</v>
      </c>
      <c r="C64" s="209">
        <v>-8.3051312052765947E-2</v>
      </c>
    </row>
    <row r="67" spans="2:13" ht="17" customHeight="1">
      <c r="B67" s="220" t="s">
        <v>202</v>
      </c>
      <c r="C67" s="221"/>
      <c r="D67" s="221"/>
      <c r="E67" s="221"/>
      <c r="F67" s="221"/>
      <c r="G67" s="221"/>
      <c r="H67" s="221"/>
      <c r="I67" s="221"/>
      <c r="J67" s="221"/>
      <c r="K67" s="172"/>
      <c r="L67" s="4"/>
    </row>
    <row r="68" spans="2:13" ht="18.5" customHeight="1">
      <c r="B68" s="163" t="s">
        <v>203</v>
      </c>
      <c r="C68" s="164"/>
      <c r="D68" s="164"/>
      <c r="E68" s="164"/>
      <c r="F68" s="164"/>
      <c r="G68" s="164"/>
      <c r="H68" s="164"/>
      <c r="I68" s="164"/>
      <c r="J68" s="164"/>
      <c r="K68" s="165"/>
      <c r="L68" s="4"/>
    </row>
    <row r="69" spans="2:13" ht="17.5" customHeight="1">
      <c r="B69" s="163" t="s">
        <v>205</v>
      </c>
      <c r="C69" s="164"/>
      <c r="D69" s="164"/>
      <c r="E69" s="164"/>
      <c r="F69" s="164"/>
      <c r="G69" s="164"/>
      <c r="H69" s="164"/>
      <c r="I69" s="164"/>
      <c r="J69" s="164"/>
      <c r="K69" s="165"/>
      <c r="L69" s="4"/>
    </row>
    <row r="70" spans="2:13" ht="17.5" customHeight="1">
      <c r="B70" s="163" t="s">
        <v>204</v>
      </c>
      <c r="C70" s="164"/>
      <c r="D70" s="164"/>
      <c r="E70" s="164"/>
      <c r="F70" s="164"/>
      <c r="G70" s="164"/>
      <c r="H70" s="164"/>
      <c r="I70" s="164"/>
      <c r="J70" s="164"/>
      <c r="K70" s="165"/>
      <c r="L70" s="4"/>
    </row>
    <row r="71" spans="2:13" ht="17.5" customHeight="1">
      <c r="B71" s="163" t="s">
        <v>201</v>
      </c>
      <c r="C71" s="164"/>
      <c r="D71" s="164"/>
      <c r="E71" s="164"/>
      <c r="F71" s="164"/>
      <c r="G71" s="164"/>
      <c r="H71" s="164"/>
      <c r="I71" s="164"/>
      <c r="J71" s="164"/>
      <c r="K71" s="165"/>
      <c r="L71" s="4"/>
    </row>
    <row r="72" spans="2:13" ht="18.5" customHeight="1">
      <c r="B72" s="4"/>
      <c r="C72" s="4"/>
      <c r="D72" s="4"/>
      <c r="E72" s="4"/>
      <c r="F72" s="4"/>
      <c r="G72" s="4"/>
      <c r="H72" s="4"/>
      <c r="I72" s="4"/>
      <c r="J72" s="4"/>
      <c r="K72" s="4"/>
      <c r="L72" s="4"/>
    </row>
    <row r="73" spans="2:13">
      <c r="B73" s="52"/>
      <c r="L73" s="4"/>
      <c r="M73" s="4"/>
    </row>
    <row r="74" spans="2:13">
      <c r="B74" s="4"/>
    </row>
    <row r="75" spans="2:13" ht="17.5" customHeight="1">
      <c r="B75" s="4"/>
    </row>
    <row r="76" spans="2:13" ht="18" customHeight="1">
      <c r="B76" s="4"/>
    </row>
    <row r="77" spans="2:13" ht="15.5" customHeight="1">
      <c r="B77" s="4"/>
    </row>
    <row r="78" spans="2:13" ht="14.5" customHeight="1">
      <c r="B78" s="4"/>
    </row>
    <row r="79" spans="2:13" ht="17.5" customHeight="1">
      <c r="B79" s="4"/>
    </row>
    <row r="80" spans="2:13" ht="16.5" customHeight="1"/>
  </sheetData>
  <conditionalFormatting sqref="C38:C6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4294967292"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D30"/>
  <sheetViews>
    <sheetView showGridLines="0" zoomScale="83" zoomScaleNormal="83" workbookViewId="0">
      <selection activeCell="G5" sqref="G5"/>
    </sheetView>
  </sheetViews>
  <sheetFormatPr defaultRowHeight="14.5"/>
  <cols>
    <col min="1" max="1" width="5.453125" customWidth="1"/>
    <col min="2" max="2" width="11.90625" customWidth="1"/>
    <col min="4" max="4" width="11.90625" customWidth="1"/>
    <col min="6" max="6" width="10.90625" customWidth="1"/>
    <col min="7" max="7" width="12.1796875" customWidth="1"/>
    <col min="8" max="8" width="12.453125" customWidth="1"/>
    <col min="9" max="9" width="12.81640625" customWidth="1"/>
  </cols>
  <sheetData>
    <row r="2" spans="2:4">
      <c r="B2" s="267" t="s">
        <v>95</v>
      </c>
      <c r="C2" s="267" t="s">
        <v>1</v>
      </c>
      <c r="D2" s="267" t="s">
        <v>2</v>
      </c>
    </row>
    <row r="3" spans="2:4" ht="14.5" customHeight="1">
      <c r="B3" s="44" t="s">
        <v>30</v>
      </c>
      <c r="C3" s="44">
        <v>2013</v>
      </c>
      <c r="D3" s="132" t="s">
        <v>31</v>
      </c>
    </row>
    <row r="4" spans="2:4" ht="14" customHeight="1">
      <c r="B4" s="44" t="s">
        <v>33</v>
      </c>
      <c r="C4" s="44">
        <v>2014</v>
      </c>
      <c r="D4" s="132" t="s">
        <v>35</v>
      </c>
    </row>
    <row r="5" spans="2:4" ht="15.5" customHeight="1">
      <c r="B5" s="44" t="s">
        <v>34</v>
      </c>
      <c r="C5" s="44">
        <v>2015</v>
      </c>
      <c r="D5" s="132" t="s">
        <v>36</v>
      </c>
    </row>
    <row r="6" spans="2:4" ht="12.5" customHeight="1">
      <c r="B6" s="44"/>
      <c r="C6" s="44">
        <v>2016</v>
      </c>
      <c r="D6" s="132" t="s">
        <v>37</v>
      </c>
    </row>
    <row r="7" spans="2:4">
      <c r="B7" s="44"/>
      <c r="C7" s="44">
        <v>2017</v>
      </c>
      <c r="D7" s="132" t="s">
        <v>38</v>
      </c>
    </row>
    <row r="8" spans="2:4" ht="11.5" customHeight="1">
      <c r="B8" s="44"/>
      <c r="C8" s="44">
        <v>2018</v>
      </c>
      <c r="D8" s="132" t="s">
        <v>39</v>
      </c>
    </row>
    <row r="9" spans="2:4">
      <c r="B9" s="44"/>
      <c r="C9" s="44">
        <v>2019</v>
      </c>
      <c r="D9" s="132" t="s">
        <v>40</v>
      </c>
    </row>
    <row r="10" spans="2:4" ht="12.5" customHeight="1">
      <c r="B10" s="44"/>
      <c r="C10" s="44">
        <v>2020</v>
      </c>
      <c r="D10" s="132" t="s">
        <v>41</v>
      </c>
    </row>
    <row r="11" spans="2:4" ht="13.5" customHeight="1">
      <c r="B11" s="44"/>
      <c r="C11" s="44">
        <v>2021</v>
      </c>
      <c r="D11" s="132" t="s">
        <v>42</v>
      </c>
    </row>
    <row r="12" spans="2:4" ht="13.5" customHeight="1">
      <c r="B12" s="44"/>
      <c r="C12" s="44">
        <v>2022</v>
      </c>
      <c r="D12" s="132" t="s">
        <v>43</v>
      </c>
    </row>
    <row r="13" spans="2:4" ht="14" customHeight="1">
      <c r="B13" s="44"/>
      <c r="C13" s="44">
        <v>2023</v>
      </c>
      <c r="D13" s="132" t="s">
        <v>44</v>
      </c>
    </row>
    <row r="14" spans="2:4" ht="13" customHeight="1">
      <c r="B14" s="44"/>
      <c r="C14" s="44">
        <v>2023</v>
      </c>
      <c r="D14" s="132" t="s">
        <v>46</v>
      </c>
    </row>
    <row r="15" spans="2:4" ht="13" customHeight="1"/>
    <row r="16" spans="2:4" ht="14.5" customHeight="1"/>
    <row r="17" ht="19" customHeight="1"/>
    <row r="18" ht="15.5" customHeight="1"/>
    <row r="20" ht="15" customHeight="1"/>
    <row r="22" ht="16" customHeight="1"/>
    <row r="23" ht="19" customHeight="1"/>
    <row r="24" ht="16.5" customHeight="1"/>
    <row r="25" ht="19" customHeight="1"/>
    <row r="26" ht="18" customHeight="1"/>
    <row r="27" ht="10.5" customHeight="1"/>
    <row r="28" ht="16.5" customHeight="1"/>
    <row r="29" ht="19" customHeight="1"/>
    <row r="30" ht="12"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D31"/>
  <sheetViews>
    <sheetView showGridLines="0" zoomScale="86" zoomScaleNormal="86" workbookViewId="0">
      <selection activeCell="F16" sqref="F16"/>
    </sheetView>
  </sheetViews>
  <sheetFormatPr defaultRowHeight="14.5"/>
  <sheetData>
    <row r="2" spans="2:4" ht="15">
      <c r="B2" s="268" t="s">
        <v>1</v>
      </c>
      <c r="C2" s="269" t="s">
        <v>2</v>
      </c>
      <c r="D2" s="270" t="s">
        <v>78</v>
      </c>
    </row>
    <row r="3" spans="2:4">
      <c r="B3" s="271">
        <v>2021</v>
      </c>
      <c r="C3" s="272" t="s">
        <v>31</v>
      </c>
      <c r="D3" s="273">
        <v>66695</v>
      </c>
    </row>
    <row r="4" spans="2:4">
      <c r="B4" s="271">
        <v>2021</v>
      </c>
      <c r="C4" s="272" t="s">
        <v>35</v>
      </c>
      <c r="D4" s="273">
        <v>60966</v>
      </c>
    </row>
    <row r="5" spans="2:4">
      <c r="B5" s="271">
        <v>2021</v>
      </c>
      <c r="C5" s="272" t="s">
        <v>36</v>
      </c>
      <c r="D5" s="273">
        <v>75471</v>
      </c>
    </row>
    <row r="6" spans="2:4">
      <c r="B6" s="271">
        <v>2021</v>
      </c>
      <c r="C6" s="272" t="s">
        <v>37</v>
      </c>
      <c r="D6" s="273">
        <v>74208</v>
      </c>
    </row>
    <row r="7" spans="2:4">
      <c r="B7" s="271">
        <v>2021</v>
      </c>
      <c r="C7" s="272" t="s">
        <v>38</v>
      </c>
      <c r="D7" s="273">
        <v>70046</v>
      </c>
    </row>
    <row r="8" spans="2:4">
      <c r="B8" s="271">
        <v>2021</v>
      </c>
      <c r="C8" s="272" t="s">
        <v>39</v>
      </c>
      <c r="D8" s="273">
        <v>71679</v>
      </c>
    </row>
    <row r="9" spans="2:4">
      <c r="B9" s="271">
        <v>2021</v>
      </c>
      <c r="C9" s="272" t="s">
        <v>40</v>
      </c>
      <c r="D9" s="273">
        <v>72860</v>
      </c>
    </row>
    <row r="10" spans="2:4">
      <c r="B10" s="271">
        <v>2021</v>
      </c>
      <c r="C10" s="272" t="s">
        <v>41</v>
      </c>
      <c r="D10" s="273">
        <v>80983</v>
      </c>
    </row>
    <row r="11" spans="2:4">
      <c r="B11" s="271">
        <v>2021</v>
      </c>
      <c r="C11" s="272" t="s">
        <v>42</v>
      </c>
      <c r="D11" s="273">
        <v>83035</v>
      </c>
    </row>
    <row r="12" spans="2:4">
      <c r="B12" s="271">
        <v>2021</v>
      </c>
      <c r="C12" s="272" t="s">
        <v>43</v>
      </c>
      <c r="D12" s="273">
        <v>91472</v>
      </c>
    </row>
    <row r="13" spans="2:4">
      <c r="B13" s="271">
        <v>2021</v>
      </c>
      <c r="C13" s="272" t="s">
        <v>45</v>
      </c>
      <c r="D13" s="273">
        <v>95105</v>
      </c>
    </row>
    <row r="14" spans="2:4">
      <c r="B14" s="271">
        <v>2021</v>
      </c>
      <c r="C14" s="272" t="s">
        <v>46</v>
      </c>
      <c r="D14" s="273">
        <v>100381</v>
      </c>
    </row>
    <row r="15" spans="2:4">
      <c r="B15" s="271">
        <v>2022</v>
      </c>
      <c r="C15" s="272" t="s">
        <v>31</v>
      </c>
      <c r="D15" s="273">
        <v>101828</v>
      </c>
    </row>
    <row r="16" spans="2:4">
      <c r="B16" s="271">
        <v>2022</v>
      </c>
      <c r="C16" s="272" t="s">
        <v>35</v>
      </c>
      <c r="D16" s="273">
        <v>102318</v>
      </c>
    </row>
    <row r="17" spans="2:4">
      <c r="B17" s="271">
        <v>2022</v>
      </c>
      <c r="C17" s="272" t="s">
        <v>36</v>
      </c>
      <c r="D17" s="273">
        <v>134181</v>
      </c>
    </row>
    <row r="18" spans="2:4">
      <c r="B18" s="271">
        <v>2022</v>
      </c>
      <c r="C18" s="272" t="s">
        <v>37</v>
      </c>
      <c r="D18" s="273">
        <v>151258</v>
      </c>
    </row>
    <row r="19" spans="2:4">
      <c r="B19" s="271">
        <v>2022</v>
      </c>
      <c r="C19" s="272" t="s">
        <v>38</v>
      </c>
      <c r="D19" s="273">
        <v>137782</v>
      </c>
    </row>
    <row r="20" spans="2:4">
      <c r="B20" s="271">
        <v>2022</v>
      </c>
      <c r="C20" s="272" t="s">
        <v>39</v>
      </c>
      <c r="D20" s="273">
        <v>140362</v>
      </c>
    </row>
    <row r="21" spans="2:4">
      <c r="B21" s="271">
        <v>2022</v>
      </c>
      <c r="C21" s="272" t="s">
        <v>40</v>
      </c>
      <c r="D21" s="273">
        <v>148619</v>
      </c>
    </row>
    <row r="22" spans="2:4">
      <c r="B22" s="271">
        <v>2022</v>
      </c>
      <c r="C22" s="272" t="s">
        <v>41</v>
      </c>
      <c r="D22" s="273">
        <v>120976</v>
      </c>
    </row>
    <row r="23" spans="2:4">
      <c r="B23" s="271">
        <v>2022</v>
      </c>
      <c r="C23" s="272" t="s">
        <v>42</v>
      </c>
      <c r="D23" s="273">
        <v>110016</v>
      </c>
    </row>
    <row r="24" spans="2:4">
      <c r="B24" s="271">
        <v>2022</v>
      </c>
      <c r="C24" s="272" t="s">
        <v>43</v>
      </c>
      <c r="D24" s="273">
        <v>116548</v>
      </c>
    </row>
    <row r="25" spans="2:4">
      <c r="B25" s="271">
        <v>2022</v>
      </c>
      <c r="C25" s="272" t="s">
        <v>45</v>
      </c>
      <c r="D25" s="273">
        <v>118277</v>
      </c>
    </row>
    <row r="26" spans="2:4">
      <c r="B26" s="271">
        <v>2022</v>
      </c>
      <c r="C26" s="272" t="s">
        <v>46</v>
      </c>
      <c r="D26" s="273">
        <v>112095</v>
      </c>
    </row>
    <row r="27" spans="2:4">
      <c r="B27" s="271">
        <v>2023</v>
      </c>
      <c r="C27" s="272" t="s">
        <v>31</v>
      </c>
      <c r="D27" s="273">
        <v>108893</v>
      </c>
    </row>
    <row r="28" spans="2:4">
      <c r="B28" s="271">
        <v>2023</v>
      </c>
      <c r="C28" s="272" t="s">
        <v>35</v>
      </c>
      <c r="D28" s="273">
        <v>103744</v>
      </c>
    </row>
    <row r="29" spans="2:4">
      <c r="B29" s="271">
        <v>2023</v>
      </c>
      <c r="C29" s="272" t="s">
        <v>36</v>
      </c>
      <c r="D29" s="273">
        <v>107656</v>
      </c>
    </row>
    <row r="30" spans="2:4">
      <c r="B30" s="271">
        <v>2023</v>
      </c>
      <c r="C30" s="272" t="s">
        <v>37</v>
      </c>
      <c r="D30" s="273">
        <v>101210</v>
      </c>
    </row>
    <row r="31" spans="2:4">
      <c r="B31" s="271">
        <v>2023</v>
      </c>
      <c r="C31" s="272" t="s">
        <v>38</v>
      </c>
      <c r="D31" s="273">
        <v>103487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7E11F-7785-433A-8CAA-66E2FC1B7D12}">
  <dimension ref="D2:Q29"/>
  <sheetViews>
    <sheetView showGridLines="0" zoomScale="87" zoomScaleNormal="87" workbookViewId="0">
      <selection activeCell="P13" sqref="P13"/>
    </sheetView>
  </sheetViews>
  <sheetFormatPr defaultRowHeight="14.5"/>
  <cols>
    <col min="15" max="15" width="27.90625" customWidth="1"/>
  </cols>
  <sheetData>
    <row r="2" spans="4:15">
      <c r="D2" s="244" t="s">
        <v>169</v>
      </c>
      <c r="E2" s="237"/>
      <c r="F2" s="237"/>
      <c r="G2" s="237"/>
      <c r="H2" s="237"/>
      <c r="I2" s="237"/>
      <c r="J2" s="237"/>
      <c r="K2" s="237"/>
      <c r="L2" s="237"/>
      <c r="M2" s="237"/>
      <c r="N2" s="237"/>
      <c r="O2" s="238"/>
    </row>
    <row r="3" spans="4:15">
      <c r="D3" s="228" t="s">
        <v>182</v>
      </c>
      <c r="E3" s="226"/>
      <c r="F3" s="226"/>
      <c r="G3" s="226"/>
      <c r="H3" s="226"/>
      <c r="I3" s="226"/>
      <c r="J3" s="227"/>
      <c r="K3" s="175">
        <v>372</v>
      </c>
      <c r="L3" s="4"/>
      <c r="M3" s="4"/>
      <c r="N3" s="4"/>
      <c r="O3" s="224"/>
    </row>
    <row r="4" spans="4:15">
      <c r="D4" s="229" t="s">
        <v>183</v>
      </c>
      <c r="E4" s="4"/>
      <c r="F4" s="4"/>
      <c r="G4" s="4"/>
      <c r="H4" s="4"/>
      <c r="I4" s="4"/>
      <c r="J4" s="224"/>
      <c r="K4" s="175">
        <v>30</v>
      </c>
      <c r="L4" s="4"/>
      <c r="M4" s="4"/>
      <c r="N4" s="4"/>
      <c r="O4" s="224"/>
    </row>
    <row r="5" spans="4:15">
      <c r="D5" s="229" t="s">
        <v>184</v>
      </c>
      <c r="E5" s="4"/>
      <c r="F5" s="4"/>
      <c r="G5" s="4"/>
      <c r="H5" s="4"/>
      <c r="I5" s="4"/>
      <c r="J5" s="224"/>
      <c r="K5" s="4" t="s">
        <v>185</v>
      </c>
      <c r="L5" s="4"/>
      <c r="M5" s="4"/>
      <c r="N5" s="4"/>
      <c r="O5" s="224"/>
    </row>
    <row r="6" spans="4:15">
      <c r="D6" s="229" t="s">
        <v>186</v>
      </c>
      <c r="E6" s="4"/>
      <c r="F6" s="4"/>
      <c r="G6" s="4"/>
      <c r="H6" s="4"/>
      <c r="I6" s="4"/>
      <c r="J6" s="224"/>
      <c r="K6" s="175">
        <v>243</v>
      </c>
      <c r="L6" s="4"/>
      <c r="M6" s="4"/>
      <c r="N6" s="4"/>
      <c r="O6" s="224"/>
    </row>
    <row r="7" spans="4:15">
      <c r="D7" s="229" t="s">
        <v>188</v>
      </c>
      <c r="E7" s="4"/>
      <c r="F7" s="4"/>
      <c r="G7" s="4"/>
      <c r="H7" s="4"/>
      <c r="I7" s="4"/>
      <c r="J7" s="224"/>
      <c r="K7" s="4" t="s">
        <v>187</v>
      </c>
      <c r="L7" s="4"/>
      <c r="M7" s="4"/>
      <c r="N7" s="4"/>
      <c r="O7" s="224"/>
    </row>
    <row r="8" spans="4:15">
      <c r="D8" s="167"/>
      <c r="E8" s="157"/>
      <c r="F8" s="157"/>
      <c r="G8" s="157"/>
      <c r="H8" s="157"/>
      <c r="I8" s="157"/>
      <c r="J8" s="157"/>
      <c r="K8" s="157"/>
      <c r="L8" s="157"/>
      <c r="M8" s="157"/>
      <c r="N8" s="157"/>
      <c r="O8" s="158"/>
    </row>
    <row r="9" spans="4:15">
      <c r="D9" s="245" t="s">
        <v>214</v>
      </c>
      <c r="E9" s="240"/>
      <c r="F9" s="240"/>
      <c r="G9" s="240"/>
      <c r="H9" s="240"/>
      <c r="I9" s="240"/>
      <c r="J9" s="241"/>
      <c r="K9" s="240"/>
      <c r="L9" s="240"/>
      <c r="M9" s="240"/>
      <c r="N9" s="240"/>
      <c r="O9" s="241"/>
    </row>
    <row r="10" spans="4:15">
      <c r="D10" s="223" t="s">
        <v>189</v>
      </c>
      <c r="E10" s="4"/>
      <c r="F10" s="4"/>
      <c r="G10" s="4"/>
      <c r="H10" s="4"/>
      <c r="I10" s="4"/>
      <c r="J10" s="224"/>
      <c r="K10" s="230" t="s">
        <v>190</v>
      </c>
      <c r="L10" s="226"/>
      <c r="M10" s="226"/>
      <c r="N10" s="226"/>
      <c r="O10" s="227"/>
    </row>
    <row r="11" spans="4:15">
      <c r="D11" s="223" t="s">
        <v>191</v>
      </c>
      <c r="E11" s="4"/>
      <c r="F11" s="4"/>
      <c r="G11" s="4"/>
      <c r="H11" s="4"/>
      <c r="I11" s="4"/>
      <c r="J11" s="224"/>
      <c r="K11" s="223" t="s">
        <v>192</v>
      </c>
      <c r="L11" s="4"/>
      <c r="M11" s="4"/>
      <c r="N11" s="4"/>
      <c r="O11" s="224"/>
    </row>
    <row r="12" spans="4:15">
      <c r="D12" s="223" t="s">
        <v>193</v>
      </c>
      <c r="E12" s="4"/>
      <c r="F12" s="4"/>
      <c r="G12" s="4"/>
      <c r="H12" s="4"/>
      <c r="I12" s="4"/>
      <c r="J12" s="224"/>
      <c r="K12" s="223" t="s">
        <v>194</v>
      </c>
      <c r="L12" s="4"/>
      <c r="M12" s="4"/>
      <c r="N12" s="4"/>
      <c r="O12" s="224"/>
    </row>
    <row r="13" spans="4:15">
      <c r="D13" s="223" t="s">
        <v>195</v>
      </c>
      <c r="E13" s="4"/>
      <c r="F13" s="4"/>
      <c r="G13" s="4"/>
      <c r="H13" s="4"/>
      <c r="I13" s="4"/>
      <c r="J13" s="224"/>
      <c r="K13" s="223" t="s">
        <v>196</v>
      </c>
      <c r="L13" s="4"/>
      <c r="M13" s="4"/>
      <c r="N13" s="4"/>
      <c r="O13" s="224"/>
    </row>
    <row r="14" spans="4:15">
      <c r="D14" s="223" t="s">
        <v>197</v>
      </c>
      <c r="E14" s="4"/>
      <c r="F14" s="4"/>
      <c r="G14" s="4"/>
      <c r="H14" s="4"/>
      <c r="I14" s="4"/>
      <c r="J14" s="224"/>
      <c r="K14" s="225" t="s">
        <v>198</v>
      </c>
      <c r="L14" s="155"/>
      <c r="M14" s="155"/>
      <c r="N14" s="155"/>
      <c r="O14" s="156"/>
    </row>
    <row r="15" spans="4:15">
      <c r="D15" s="239"/>
      <c r="E15" s="157"/>
      <c r="F15" s="157"/>
      <c r="G15" s="157"/>
      <c r="H15" s="157"/>
      <c r="I15" s="157"/>
      <c r="J15" s="157"/>
      <c r="K15" s="157"/>
      <c r="L15" s="157"/>
      <c r="M15" s="157"/>
      <c r="N15" s="157"/>
      <c r="O15" s="158"/>
    </row>
    <row r="16" spans="4:15">
      <c r="D16" s="246" t="s">
        <v>170</v>
      </c>
      <c r="E16" s="242"/>
      <c r="F16" s="242"/>
      <c r="G16" s="242"/>
      <c r="H16" s="242"/>
      <c r="I16" s="242"/>
      <c r="J16" s="243"/>
      <c r="K16" s="240"/>
      <c r="L16" s="240"/>
      <c r="M16" s="240"/>
      <c r="N16" s="240"/>
      <c r="O16" s="241"/>
    </row>
    <row r="17" spans="4:17">
      <c r="D17" s="247" t="s">
        <v>181</v>
      </c>
      <c r="E17" s="235"/>
      <c r="F17" s="235"/>
      <c r="G17" s="235"/>
      <c r="H17" s="235"/>
      <c r="I17" s="235"/>
      <c r="J17" s="235"/>
      <c r="K17" s="175"/>
      <c r="L17" s="175"/>
      <c r="M17" s="175"/>
      <c r="N17" s="175"/>
      <c r="O17" s="236"/>
    </row>
    <row r="18" spans="4:17">
      <c r="D18" s="248" t="s">
        <v>171</v>
      </c>
      <c r="E18" s="175"/>
      <c r="F18" s="175"/>
      <c r="G18" s="175"/>
      <c r="H18" s="175"/>
      <c r="I18" s="175"/>
      <c r="J18" s="175"/>
      <c r="K18" s="175"/>
      <c r="L18" s="175"/>
      <c r="M18" s="175"/>
      <c r="N18" s="175"/>
      <c r="O18" s="236"/>
    </row>
    <row r="19" spans="4:17">
      <c r="D19" s="249" t="s">
        <v>172</v>
      </c>
      <c r="E19" s="175"/>
      <c r="F19" s="175"/>
      <c r="G19" s="175"/>
      <c r="H19" s="175"/>
      <c r="I19" s="175"/>
      <c r="J19" s="175"/>
      <c r="K19" s="175"/>
      <c r="L19" s="175"/>
      <c r="M19" s="175"/>
      <c r="N19" s="175"/>
      <c r="O19" s="236"/>
    </row>
    <row r="20" spans="4:17">
      <c r="D20" s="248" t="s">
        <v>173</v>
      </c>
      <c r="E20" s="175"/>
      <c r="F20" s="175"/>
      <c r="G20" s="175"/>
      <c r="H20" s="175"/>
      <c r="I20" s="175"/>
      <c r="J20" s="175"/>
      <c r="K20" s="175"/>
      <c r="L20" s="175"/>
      <c r="M20" s="175"/>
      <c r="N20" s="175"/>
      <c r="O20" s="236"/>
    </row>
    <row r="21" spans="4:17">
      <c r="D21" s="250" t="s">
        <v>174</v>
      </c>
      <c r="E21" s="161"/>
      <c r="F21" s="161"/>
      <c r="G21" s="161"/>
      <c r="H21" s="161"/>
      <c r="I21" s="161"/>
      <c r="J21" s="161"/>
      <c r="K21" s="161"/>
      <c r="L21" s="161"/>
      <c r="M21" s="161"/>
      <c r="N21" s="161"/>
      <c r="O21" s="162"/>
      <c r="Q21" s="222"/>
    </row>
    <row r="22" spans="4:17">
      <c r="D22" s="250"/>
      <c r="E22" s="161"/>
      <c r="F22" s="161"/>
      <c r="G22" s="161"/>
      <c r="H22" s="161"/>
      <c r="I22" s="161"/>
      <c r="J22" s="175"/>
      <c r="K22" s="161"/>
      <c r="L22" s="161"/>
      <c r="M22" s="161"/>
      <c r="N22" s="161"/>
      <c r="O22" s="162"/>
    </row>
    <row r="23" spans="4:17">
      <c r="D23" s="251" t="s">
        <v>175</v>
      </c>
      <c r="E23" s="240"/>
      <c r="F23" s="240"/>
      <c r="G23" s="240"/>
      <c r="H23" s="240"/>
      <c r="I23" s="240"/>
      <c r="J23" s="238"/>
      <c r="K23" s="240"/>
      <c r="L23" s="240"/>
      <c r="M23" s="240"/>
      <c r="N23" s="240"/>
      <c r="O23" s="241"/>
    </row>
    <row r="24" spans="4:17">
      <c r="D24" s="231" t="s">
        <v>176</v>
      </c>
      <c r="E24" s="4"/>
      <c r="F24" s="4"/>
      <c r="G24" s="4"/>
      <c r="H24" s="4"/>
      <c r="I24" s="4"/>
      <c r="J24" s="226"/>
      <c r="K24" s="4"/>
      <c r="L24" s="4"/>
      <c r="M24" s="4"/>
      <c r="N24" s="4"/>
      <c r="O24" s="224"/>
    </row>
    <row r="25" spans="4:17">
      <c r="D25" s="232" t="s">
        <v>177</v>
      </c>
      <c r="E25" s="155"/>
      <c r="F25" s="155"/>
      <c r="G25" s="155"/>
      <c r="H25" s="155"/>
      <c r="I25" s="155"/>
      <c r="J25" s="4"/>
      <c r="K25" s="155"/>
      <c r="L25" s="155"/>
      <c r="M25" s="155"/>
      <c r="N25" s="155"/>
      <c r="O25" s="156"/>
    </row>
    <row r="26" spans="4:17">
      <c r="D26" s="232"/>
      <c r="E26" s="155"/>
      <c r="F26" s="155"/>
      <c r="G26" s="155"/>
      <c r="H26" s="155"/>
      <c r="I26" s="155"/>
      <c r="J26" s="157"/>
      <c r="K26" s="155"/>
      <c r="L26" s="155"/>
      <c r="M26" s="155"/>
      <c r="N26" s="155"/>
      <c r="O26" s="156"/>
    </row>
    <row r="27" spans="4:17">
      <c r="D27" s="254" t="s">
        <v>178</v>
      </c>
      <c r="E27" s="252"/>
      <c r="F27" s="252"/>
      <c r="G27" s="252"/>
      <c r="H27" s="252"/>
      <c r="I27" s="252"/>
      <c r="J27" s="255"/>
      <c r="K27" s="252"/>
      <c r="L27" s="252"/>
      <c r="M27" s="252"/>
      <c r="N27" s="252"/>
      <c r="O27" s="253"/>
    </row>
    <row r="28" spans="4:17">
      <c r="D28" s="233" t="s">
        <v>179</v>
      </c>
      <c r="E28" s="4"/>
      <c r="F28" s="4"/>
      <c r="G28" s="4"/>
      <c r="H28" s="4"/>
      <c r="I28" s="4"/>
      <c r="J28" s="226"/>
      <c r="K28" s="4"/>
      <c r="L28" s="4"/>
      <c r="M28" s="4"/>
      <c r="N28" s="4"/>
      <c r="O28" s="224"/>
    </row>
    <row r="29" spans="4:17">
      <c r="D29" s="234" t="s">
        <v>180</v>
      </c>
      <c r="E29" s="155"/>
      <c r="F29" s="155"/>
      <c r="G29" s="155"/>
      <c r="H29" s="155"/>
      <c r="I29" s="155"/>
      <c r="J29" s="155"/>
      <c r="K29" s="155"/>
      <c r="L29" s="155"/>
      <c r="M29" s="155"/>
      <c r="N29" s="155"/>
      <c r="O29" s="15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CPI Dashboard</vt:lpstr>
      <vt:lpstr>Objective </vt:lpstr>
      <vt:lpstr>All_India_Index_Upto_April23</vt:lpstr>
      <vt:lpstr>CPI Data</vt:lpstr>
      <vt:lpstr>1. Broder_Cat _Contribution</vt:lpstr>
      <vt:lpstr>2. Inflation &amp; Deflation Rate</vt:lpstr>
      <vt:lpstr>3.MoM &amp; AbsChange</vt:lpstr>
      <vt:lpstr>4. Pre &amp; Post</vt:lpstr>
      <vt:lpstr>5. Correlation </vt:lpstr>
      <vt:lpstr>Data Validation</vt:lpstr>
      <vt:lpstr>Crude Oil </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dc:creator>
  <cp:lastModifiedBy>q</cp:lastModifiedBy>
  <dcterms:created xsi:type="dcterms:W3CDTF">2025-10-30T13:00:54Z</dcterms:created>
  <dcterms:modified xsi:type="dcterms:W3CDTF">2026-01-13T16:58:28Z</dcterms:modified>
</cp:coreProperties>
</file>