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f7dbe5c9d011c5/Desktop/MMS/Sem2/6. OR/"/>
    </mc:Choice>
  </mc:AlternateContent>
  <xr:revisionPtr revIDLastSave="8" documentId="8_{98F7EABC-07D3-4DFD-BC37-B10174186E88}" xr6:coauthVersionLast="47" xr6:coauthVersionMax="47" xr10:uidLastSave="{C9686F0C-5B83-4812-99E2-8EB79C79563D}"/>
  <bookViews>
    <workbookView xWindow="0" yWindow="0" windowWidth="20490" windowHeight="11520" firstSheet="3" activeTab="4" xr2:uid="{00000000-000D-0000-FFFF-FFFF00000000}"/>
  </bookViews>
  <sheets>
    <sheet name="1. Table chair" sheetId="3" r:id="rId1"/>
    <sheet name="Table chair Sensitivity Report " sheetId="8" r:id="rId2"/>
    <sheet name="Table chair Answer Report" sheetId="10" r:id="rId3"/>
    <sheet name="Table chair Limits Report" sheetId="12" r:id="rId4"/>
    <sheet name="2. Airlines" sheetId="2" r:id="rId5"/>
    <sheet name="Airlines Sensitivity Report" sheetId="13" r:id="rId6"/>
    <sheet name="3. Brewery" sheetId="1" r:id="rId7"/>
    <sheet name="Brewery Sensitivity Report" sheetId="5" r:id="rId8"/>
    <sheet name="4. Wealth Maximizaton " sheetId="4" r:id="rId9"/>
    <sheet name="Wealth Max Sensitivity Report" sheetId="7" r:id="rId10"/>
  </sheets>
  <definedNames>
    <definedName name="solver_adj" localSheetId="0" hidden="1">'1. Table chair'!$B$4:$B$5</definedName>
    <definedName name="solver_adj" localSheetId="4" hidden="1">'2. Airlines'!$F$4:$F$5</definedName>
    <definedName name="solver_adj" localSheetId="6" hidden="1">'3. Brewery'!$B$5:$B$6</definedName>
    <definedName name="solver_adj" localSheetId="8" hidden="1">'4. Wealth Maximizaton '!$B$4:$B$6</definedName>
    <definedName name="solver_cvg" localSheetId="0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drv" localSheetId="0" hidden="1">1</definedName>
    <definedName name="solver_drv" localSheetId="4" hidden="1">2</definedName>
    <definedName name="solver_drv" localSheetId="6" hidden="1">1</definedName>
    <definedName name="solver_drv" localSheetId="8" hidden="1">1</definedName>
    <definedName name="solver_eng" localSheetId="0" hidden="1">2</definedName>
    <definedName name="solver_eng" localSheetId="4" hidden="1">2</definedName>
    <definedName name="solver_eng" localSheetId="8" hidden="1">2</definedName>
    <definedName name="solver_est" localSheetId="0" hidden="1">1</definedName>
    <definedName name="solver_est" localSheetId="4" hidden="1">1</definedName>
    <definedName name="solver_est" localSheetId="6" hidden="1">1</definedName>
    <definedName name="solver_est" localSheetId="8" hidden="1">1</definedName>
    <definedName name="solver_itr" localSheetId="0" hidden="1">2147483647</definedName>
    <definedName name="solver_itr" localSheetId="4" hidden="1">2147483647</definedName>
    <definedName name="solver_itr" localSheetId="6" hidden="1">100</definedName>
    <definedName name="solver_itr" localSheetId="8" hidden="1">100</definedName>
    <definedName name="solver_lhs1" localSheetId="0" hidden="1">'1. Table chair'!$A$11</definedName>
    <definedName name="solver_lhs1" localSheetId="4" hidden="1">'2. Airlines'!$F$11:$F$12</definedName>
    <definedName name="solver_lhs1" localSheetId="6" hidden="1">'3. Brewery'!$B$14</definedName>
    <definedName name="solver_lhs1" localSheetId="8" hidden="1">'4. Wealth Maximizaton '!$A$14:$A$15</definedName>
    <definedName name="solver_lhs2" localSheetId="0" hidden="1">'1. Table chair'!$A$12</definedName>
    <definedName name="solver_lhs2" localSheetId="4" hidden="1">'2. Airlines'!$F$13:$F$15</definedName>
    <definedName name="solver_lhs2" localSheetId="6" hidden="1">'3. Brewery'!$B$15</definedName>
    <definedName name="solver_lhs2" localSheetId="8" hidden="1">'4. Wealth Maximizaton '!$A$16</definedName>
    <definedName name="solver_lhs3" localSheetId="6" hidden="1">'3. Brewery'!$B$16</definedName>
    <definedName name="solver_lhs3" localSheetId="8" hidden="1">'4. Wealth Maximizaton '!$B$16</definedName>
    <definedName name="solver_lin" localSheetId="6" hidden="1">1</definedName>
    <definedName name="solver_lin" localSheetId="8" hidden="1">1</definedName>
    <definedName name="solver_mip" localSheetId="0" hidden="1">2147483647</definedName>
    <definedName name="solver_mip" localSheetId="4" hidden="1">2147483647</definedName>
    <definedName name="solver_mip" localSheetId="8" hidden="1">2147483647</definedName>
    <definedName name="solver_mni" localSheetId="0" hidden="1">30</definedName>
    <definedName name="solver_mni" localSheetId="4" hidden="1">30</definedName>
    <definedName name="solver_mni" localSheetId="8" hidden="1">30</definedName>
    <definedName name="solver_mrt" localSheetId="0" hidden="1">0.075</definedName>
    <definedName name="solver_mrt" localSheetId="4" hidden="1">0.075</definedName>
    <definedName name="solver_mrt" localSheetId="8" hidden="1">0.075</definedName>
    <definedName name="solver_msl" localSheetId="0" hidden="1">2</definedName>
    <definedName name="solver_msl" localSheetId="4" hidden="1">2</definedName>
    <definedName name="solver_msl" localSheetId="8" hidden="1">2</definedName>
    <definedName name="solver_neg" localSheetId="0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od" localSheetId="0" hidden="1">2147483647</definedName>
    <definedName name="solver_nod" localSheetId="4" hidden="1">2147483647</definedName>
    <definedName name="solver_nod" localSheetId="8" hidden="1">2147483647</definedName>
    <definedName name="solver_num" localSheetId="0" hidden="1">2</definedName>
    <definedName name="solver_num" localSheetId="4" hidden="1">2</definedName>
    <definedName name="solver_num" localSheetId="6" hidden="1">3</definedName>
    <definedName name="solver_num" localSheetId="8" hidden="1">2</definedName>
    <definedName name="solver_nwt" localSheetId="0" hidden="1">1</definedName>
    <definedName name="solver_nwt" localSheetId="4" hidden="1">1</definedName>
    <definedName name="solver_nwt" localSheetId="6" hidden="1">1</definedName>
    <definedName name="solver_nwt" localSheetId="8" hidden="1">1</definedName>
    <definedName name="solver_opt" localSheetId="0" hidden="1">'1. Table chair'!#REF!</definedName>
    <definedName name="solver_opt" localSheetId="4" hidden="1">'2. Airlines'!$F$8</definedName>
    <definedName name="solver_opt" localSheetId="6" hidden="1">'3. Brewery'!$B$10</definedName>
    <definedName name="solver_opt" localSheetId="8" hidden="1">'4. Wealth Maximizaton '!$B$10</definedName>
    <definedName name="solver_pre" localSheetId="0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rbv" localSheetId="0" hidden="1">1</definedName>
    <definedName name="solver_rbv" localSheetId="4" hidden="1">2</definedName>
    <definedName name="solver_rbv" localSheetId="8" hidden="1">1</definedName>
    <definedName name="solver_rel1" localSheetId="0" hidden="1">1</definedName>
    <definedName name="solver_rel1" localSheetId="4" hidden="1">3</definedName>
    <definedName name="solver_rel1" localSheetId="6" hidden="1">3</definedName>
    <definedName name="solver_rel1" localSheetId="8" hidden="1">1</definedName>
    <definedName name="solver_rel2" localSheetId="0" hidden="1">1</definedName>
    <definedName name="solver_rel2" localSheetId="4" hidden="1">1</definedName>
    <definedName name="solver_rel2" localSheetId="6" hidden="1">3</definedName>
    <definedName name="solver_rel2" localSheetId="8" hidden="1">2</definedName>
    <definedName name="solver_rel3" localSheetId="6" hidden="1">3</definedName>
    <definedName name="solver_rel3" localSheetId="8" hidden="1">2</definedName>
    <definedName name="solver_rhs1" localSheetId="0" hidden="1">'1. Table chair'!$C$11</definedName>
    <definedName name="solver_rhs1" localSheetId="4" hidden="1">'2. Airlines'!$H$11:$H$12</definedName>
    <definedName name="solver_rhs1" localSheetId="6" hidden="1">'3. Brewery'!$D$14</definedName>
    <definedName name="solver_rhs1" localSheetId="8" hidden="1">'4. Wealth Maximizaton '!$C$14:$C$15</definedName>
    <definedName name="solver_rhs2" localSheetId="0" hidden="1">'1. Table chair'!$C$12</definedName>
    <definedName name="solver_rhs2" localSheetId="4" hidden="1">'2. Airlines'!$H$13:$H$15</definedName>
    <definedName name="solver_rhs2" localSheetId="6" hidden="1">'3. Brewery'!$D$15</definedName>
    <definedName name="solver_rhs2" localSheetId="8" hidden="1">'4. Wealth Maximizaton '!$C$16</definedName>
    <definedName name="solver_rhs3" localSheetId="6" hidden="1">'3. Brewery'!$D$16</definedName>
    <definedName name="solver_rhs3" localSheetId="8" hidden="1">'4. Wealth Maximizaton '!$D$16</definedName>
    <definedName name="solver_rlx" localSheetId="0" hidden="1">2</definedName>
    <definedName name="solver_rlx" localSheetId="4" hidden="1">2</definedName>
    <definedName name="solver_rlx" localSheetId="8" hidden="1">1</definedName>
    <definedName name="solver_rsd" localSheetId="0" hidden="1">0</definedName>
    <definedName name="solver_rsd" localSheetId="4" hidden="1">0</definedName>
    <definedName name="solver_rsd" localSheetId="8" hidden="1">0</definedName>
    <definedName name="solver_scl" localSheetId="0" hidden="1">1</definedName>
    <definedName name="solver_scl" localSheetId="4" hidden="1">2</definedName>
    <definedName name="solver_scl" localSheetId="6" hidden="1">2</definedName>
    <definedName name="solver_scl" localSheetId="8" hidden="1">2</definedName>
    <definedName name="solver_sho" localSheetId="0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3" hidden="1">2</definedName>
    <definedName name="solver_ssz" localSheetId="0" hidden="1">100</definedName>
    <definedName name="solver_ssz" localSheetId="4" hidden="1">100</definedName>
    <definedName name="solver_ssz" localSheetId="8" hidden="1">100</definedName>
    <definedName name="solver_tim" localSheetId="0" hidden="1">2147483647</definedName>
    <definedName name="solver_tim" localSheetId="4" hidden="1">2147483647</definedName>
    <definedName name="solver_tim" localSheetId="6" hidden="1">100</definedName>
    <definedName name="solver_tim" localSheetId="8" hidden="1">100</definedName>
    <definedName name="solver_tol" localSheetId="0" hidden="1">0.01</definedName>
    <definedName name="solver_tol" localSheetId="4" hidden="1">0.01</definedName>
    <definedName name="solver_tol" localSheetId="6" hidden="1">0.05</definedName>
    <definedName name="solver_tol" localSheetId="8" hidden="1">0.05</definedName>
    <definedName name="solver_typ" localSheetId="0" hidden="1">1</definedName>
    <definedName name="solver_typ" localSheetId="4" hidden="1">1</definedName>
    <definedName name="solver_typ" localSheetId="6" hidden="1">2</definedName>
    <definedName name="solver_typ" localSheetId="8" hidden="1">1</definedName>
    <definedName name="solver_val" localSheetId="0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er" localSheetId="0" hidden="1">3</definedName>
    <definedName name="solver_ver" localSheetId="4" hidden="1">3</definedName>
    <definedName name="solver_ver" localSheetId="8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8" i="2"/>
  <c r="F13" i="2"/>
  <c r="F12" i="2"/>
  <c r="F11" i="2"/>
  <c r="A13" i="2"/>
  <c r="A12" i="2"/>
  <c r="A11" i="2"/>
  <c r="A8" i="2"/>
  <c r="C16" i="4"/>
  <c r="A12" i="3"/>
  <c r="A8" i="3"/>
  <c r="A11" i="3"/>
  <c r="J18" i="7" l="1"/>
  <c r="J17" i="7"/>
  <c r="J16" i="7"/>
  <c r="I18" i="7"/>
  <c r="I17" i="7"/>
  <c r="I16" i="7"/>
  <c r="J11" i="7"/>
  <c r="J10" i="7"/>
  <c r="J9" i="7"/>
  <c r="I11" i="7"/>
  <c r="I10" i="7"/>
  <c r="I9" i="7"/>
  <c r="J17" i="5"/>
  <c r="J16" i="5"/>
  <c r="J15" i="5"/>
  <c r="I17" i="5"/>
  <c r="I16" i="5"/>
  <c r="I15" i="5"/>
  <c r="I9" i="5"/>
  <c r="J9" i="5"/>
  <c r="I10" i="5"/>
  <c r="J10" i="5"/>
  <c r="B16" i="1"/>
  <c r="B15" i="1"/>
  <c r="B14" i="1"/>
  <c r="B10" i="1"/>
</calcChain>
</file>

<file path=xl/sharedStrings.xml><?xml version="1.0" encoding="utf-8"?>
<sst xmlns="http://schemas.openxmlformats.org/spreadsheetml/2006/main" count="297" uniqueCount="123">
  <si>
    <t>X1</t>
  </si>
  <si>
    <t>X2</t>
  </si>
  <si>
    <t>Constraints:</t>
  </si>
  <si>
    <t>Variables:</t>
  </si>
  <si>
    <t>Objective function:</t>
  </si>
  <si>
    <t>Z</t>
  </si>
  <si>
    <t>Minimize</t>
  </si>
  <si>
    <t>&gt;=</t>
  </si>
  <si>
    <t>Brewery Problem:</t>
  </si>
  <si>
    <t>Microsoft Excel 12.0 Sensitivity Report</t>
  </si>
  <si>
    <t>Worksheet: [OR_V3.xlsx]3. Brewery</t>
  </si>
  <si>
    <t>Report Created: 7/21/2022 10:43:44 AM</t>
  </si>
  <si>
    <t>Adjustable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</si>
  <si>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</si>
  <si>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</si>
  <si>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</si>
  <si>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</si>
  <si>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</si>
  <si>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</si>
  <si>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</si>
  <si>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</si>
  <si>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</si>
  <si>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</si>
  <si>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</si>
  <si>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</si>
  <si>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</si>
  <si>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</si>
  <si>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</si>
  <si>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</si>
  <si>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$B$5</t>
  </si>
  <si>
    <t>$B$6</t>
  </si>
  <si>
    <t>$B$14</t>
  </si>
  <si>
    <t>$B$15</t>
  </si>
  <si>
    <t>$B$16</t>
  </si>
  <si>
    <t>Max</t>
  </si>
  <si>
    <t>Min</t>
  </si>
  <si>
    <t>FD</t>
  </si>
  <si>
    <t>NSC</t>
  </si>
  <si>
    <t>Equity</t>
  </si>
  <si>
    <t>x1</t>
  </si>
  <si>
    <t>x2</t>
  </si>
  <si>
    <t>x3</t>
  </si>
  <si>
    <t>Wealth maximization;</t>
  </si>
  <si>
    <t>z</t>
  </si>
  <si>
    <t>&lt;=</t>
  </si>
  <si>
    <t>=</t>
  </si>
  <si>
    <t xml:space="preserve">Worksheet: [OR_V4.xlsx]4. Wealth maximizaton </t>
  </si>
  <si>
    <t>Report Created: 7/28/2022 10:37:54 AM</t>
  </si>
  <si>
    <t>$C$6</t>
  </si>
  <si>
    <t>$C$7</t>
  </si>
  <si>
    <t>$C$8</t>
  </si>
  <si>
    <t>$B$17</t>
  </si>
  <si>
    <t>$B$18</t>
  </si>
  <si>
    <t xml:space="preserve">Min </t>
  </si>
  <si>
    <t>Total investments</t>
  </si>
  <si>
    <t>NSC investment should be twice of FD investment</t>
  </si>
  <si>
    <t>Total returns to be maximized</t>
  </si>
  <si>
    <t>ROI</t>
  </si>
  <si>
    <t>Total cost</t>
  </si>
  <si>
    <t>Max equity investments</t>
  </si>
  <si>
    <t>Variable</t>
  </si>
  <si>
    <t>x</t>
  </si>
  <si>
    <t>t</t>
  </si>
  <si>
    <t>c</t>
  </si>
  <si>
    <t>Objective function</t>
  </si>
  <si>
    <t>Microsoft Excel 16.0 Sensitivity Report</t>
  </si>
  <si>
    <t>Worksheet: [OR_V4.xlsx]1. Table chair</t>
  </si>
  <si>
    <t>Report Created: 05-09-2022 13:47:16</t>
  </si>
  <si>
    <t>Variable Cells</t>
  </si>
  <si>
    <t>$C$4</t>
  </si>
  <si>
    <t>$C$5</t>
  </si>
  <si>
    <t>$A$11</t>
  </si>
  <si>
    <t>$A$12</t>
  </si>
  <si>
    <t>y</t>
  </si>
  <si>
    <t>objective function</t>
  </si>
  <si>
    <t>max</t>
  </si>
  <si>
    <t>$B$11</t>
  </si>
  <si>
    <t>$B$12</t>
  </si>
  <si>
    <t>Microsoft Excel 16.0 Answer Report</t>
  </si>
  <si>
    <t>Report Created: 05-09-2022 14:00:36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</si>
  <si>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</si>
  <si>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</si>
  <si>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</si>
  <si>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</si>
  <si>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1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</si>
  <si>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</si>
  <si>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</si>
  <si>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</si>
  <si>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</si>
  <si>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</si>
  <si>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</si>
  <si>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</si>
  <si>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</si>
  <si>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</si>
  <si>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</si>
  <si>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</si>
  <si>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Contin</t>
  </si>
  <si>
    <t>$B$11&lt;=$D$11</t>
  </si>
  <si>
    <t>Binding</t>
  </si>
  <si>
    <t>$B$12&lt;=$D$12</t>
  </si>
  <si>
    <t>Not Binding</t>
  </si>
  <si>
    <t>Microsoft Excel 16.0 Limits Report</t>
  </si>
  <si>
    <t>Report Created: 05-09-2022 14:00:37</t>
  </si>
  <si>
    <t>Lower</t>
  </si>
  <si>
    <t>Limit</t>
  </si>
  <si>
    <t>Result</t>
  </si>
  <si>
    <t>Upper</t>
  </si>
  <si>
    <t>f</t>
  </si>
  <si>
    <t>n</t>
  </si>
  <si>
    <t>e</t>
  </si>
  <si>
    <t>Airplane</t>
  </si>
  <si>
    <t>Variables</t>
  </si>
  <si>
    <t>Variable:</t>
  </si>
  <si>
    <t xml:space="preserve">Constraints: </t>
  </si>
  <si>
    <t>Table chair problem:</t>
  </si>
  <si>
    <t>First class tickets</t>
  </si>
  <si>
    <t>Coach tickets</t>
  </si>
  <si>
    <t>Worksheet: [OR_V4.1.xlsx]2. Airplanes</t>
  </si>
  <si>
    <t>Report Created: 05-09-2022 15:04:38</t>
  </si>
  <si>
    <t>$A$13</t>
  </si>
  <si>
    <t>F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</si>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</sst>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5" xfId="0" applyBorder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9" fontId="0" fillId="0" borderId="0" xfId="0" applyNumberFormat="1"/>
    <xf numFmtId="0" fontId="4" fillId="0" borderId="6" xfId="0" applyFont="1" applyFill="1" applyBorder="1" applyAlignment="1">
      <alignment horizontal="center"/>
    </xf>
    <xf numFmtId="10" fontId="0" fillId="0" borderId="0" xfId="0" applyNumberFormat="1"/>
    <xf numFmtId="2" fontId="0" fillId="0" borderId="5" xfId="0" applyNumberFormat="1" applyBorder="1"/>
    <xf numFmtId="164" fontId="0" fillId="0" borderId="5" xfId="0" applyNumberFormat="1" applyBorder="1"/>
    <xf numFmtId="2" fontId="0" fillId="0" borderId="5" xfId="1" applyNumberFormat="1" applyFont="1" applyBorder="1"/>
    <xf numFmtId="0" fontId="0" fillId="0" borderId="0" xfId="0" applyAlignment="1">
      <alignment vertical="top"/>
    </xf>
    <xf numFmtId="0" fontId="0" fillId="0" borderId="5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228600</xdr:colOff>
      <xdr:row>0</xdr:row>
      <xdr:rowOff>133350</xdr:rowOff>
    </xdr:from>
    <xdr:to>
      <xdr:col>20</xdr:col>
      <xdr:colOff>180975</xdr:colOff>
      <xdr:row>9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4FFA03-A324-414B-AE3B-4D2D937442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972" t="28258" r="19536" b="49994"/>
        <a:stretch/>
      </xdr:blipFill>
      <xdr:spPr>
        <a:xfrm>
          <a:off x="6324600" y="133350"/>
          <a:ext cx="6048375" cy="1590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4" sqref="B4"/>
    </sheetView>
  </sheetViews>
  <sheetFormatPr defaultRowHeight="15" x14ac:dyDescent="0.25"/>
  <sheetData>
    <row r="1" spans="1:3" ht="18.75" x14ac:dyDescent="0.3">
      <c r="A1" s="3" t="s">
        <v>114</v>
      </c>
    </row>
    <row r="2" spans="1:3" ht="18.75" x14ac:dyDescent="0.3">
      <c r="A2" s="3"/>
    </row>
    <row r="3" spans="1:3" x14ac:dyDescent="0.25">
      <c r="A3" s="1" t="s">
        <v>112</v>
      </c>
    </row>
    <row r="4" spans="1:3" x14ac:dyDescent="0.25">
      <c r="A4" t="s">
        <v>61</v>
      </c>
      <c r="B4">
        <v>0</v>
      </c>
    </row>
    <row r="5" spans="1:3" x14ac:dyDescent="0.25">
      <c r="A5" t="s">
        <v>73</v>
      </c>
      <c r="B5">
        <v>0</v>
      </c>
    </row>
    <row r="7" spans="1:3" x14ac:dyDescent="0.25">
      <c r="A7" s="1" t="s">
        <v>4</v>
      </c>
    </row>
    <row r="8" spans="1:3" x14ac:dyDescent="0.25">
      <c r="A8">
        <f>250*B4+75*B5</f>
        <v>0</v>
      </c>
      <c r="B8" t="s">
        <v>75</v>
      </c>
    </row>
    <row r="10" spans="1:3" x14ac:dyDescent="0.25">
      <c r="A10" s="1" t="s">
        <v>113</v>
      </c>
    </row>
    <row r="11" spans="1:3" x14ac:dyDescent="0.25">
      <c r="A11">
        <f>2500*B4+500*B5</f>
        <v>0</v>
      </c>
      <c r="B11" t="s">
        <v>44</v>
      </c>
      <c r="C11">
        <v>50000</v>
      </c>
    </row>
    <row r="12" spans="1:3" x14ac:dyDescent="0.25">
      <c r="A12">
        <f>B4+B5</f>
        <v>0</v>
      </c>
      <c r="B12" t="s">
        <v>44</v>
      </c>
      <c r="C12">
        <v>60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6.28515625" customWidth="1"/>
    <col min="4" max="5" width="12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10" x14ac:dyDescent="0.25">
      <c r="A1" s="2" t="s">
        <v>9</v>
      </c>
    </row>
    <row r="2" spans="1:10" x14ac:dyDescent="0.25">
      <c r="A2" s="2" t="s">
        <v>46</v>
      </c>
    </row>
    <row r="3" spans="1:10" x14ac:dyDescent="0.25">
      <c r="A3" s="2" t="s">
        <v>47</v>
      </c>
    </row>
    <row r="6" spans="1:10" ht="15.75" thickBot="1" x14ac:dyDescent="0.3">
      <c r="A6" t="s">
        <v>12</v>
      </c>
    </row>
    <row r="7" spans="1:10" x14ac:dyDescent="0.25">
      <c r="B7" s="11"/>
      <c r="C7" s="11"/>
      <c r="D7" s="11" t="s">
        <v>15</v>
      </c>
      <c r="E7" s="11" t="s">
        <v>17</v>
      </c>
      <c r="F7" s="11" t="s">
        <v>19</v>
      </c>
      <c r="G7" s="11" t="s">
        <v>21</v>
      </c>
      <c r="H7" s="11" t="s">
        <v>21</v>
      </c>
      <c r="I7" s="11"/>
      <c r="J7" s="11"/>
    </row>
    <row r="8" spans="1:10" ht="15.75" thickBot="1" x14ac:dyDescent="0.3">
      <c r="B8" s="12" t="s">
        <v>13</v>
      </c>
      <c r="C8" s="12" t="s">
        <v>14</v>
      </c>
      <c r="D8" s="12" t="s">
        <v>16</v>
      </c>
      <c r="E8" s="12" t="s">
        <v>18</v>
      </c>
      <c r="F8" s="12" t="s">
        <v>20</v>
      </c>
      <c r="G8" s="12" t="s">
        <v>22</v>
      </c>
      <c r="H8" s="12" t="s">
        <v>23</v>
      </c>
      <c r="I8" s="12" t="s">
        <v>34</v>
      </c>
      <c r="J8" s="12" t="s">
        <v>53</v>
      </c>
    </row>
    <row r="9" spans="1:10" x14ac:dyDescent="0.25">
      <c r="B9" s="4" t="s">
        <v>48</v>
      </c>
      <c r="C9" s="4" t="s">
        <v>39</v>
      </c>
      <c r="D9" s="8">
        <v>333333.33333333337</v>
      </c>
      <c r="E9" s="8">
        <v>0</v>
      </c>
      <c r="F9" s="4">
        <v>6.999999999985447E-2</v>
      </c>
      <c r="G9" s="4">
        <v>0.13000000000025611</v>
      </c>
      <c r="H9" s="4">
        <v>0.22999999999970891</v>
      </c>
      <c r="I9" s="4">
        <f>F9+G9</f>
        <v>0.20000000000011059</v>
      </c>
      <c r="J9" s="4">
        <f>F9-H9</f>
        <v>-0.15999999999985443</v>
      </c>
    </row>
    <row r="10" spans="1:10" x14ac:dyDescent="0.25">
      <c r="B10" s="4" t="s">
        <v>49</v>
      </c>
      <c r="C10" s="4" t="s">
        <v>40</v>
      </c>
      <c r="D10" s="8">
        <v>666666.66666666674</v>
      </c>
      <c r="E10" s="8">
        <v>0</v>
      </c>
      <c r="F10" s="4">
        <v>7.999999999992724E-2</v>
      </c>
      <c r="G10" s="4">
        <v>6.5000000000128053E-2</v>
      </c>
      <c r="H10" s="4">
        <v>0.11499999999985445</v>
      </c>
      <c r="I10" s="4">
        <f>F10+G10</f>
        <v>0.14500000000005531</v>
      </c>
      <c r="J10" s="4">
        <f>F10-H10</f>
        <v>-3.4999999999927214E-2</v>
      </c>
    </row>
    <row r="11" spans="1:10" ht="15.75" thickBot="1" x14ac:dyDescent="0.3">
      <c r="B11" s="5" t="s">
        <v>50</v>
      </c>
      <c r="C11" s="5" t="s">
        <v>41</v>
      </c>
      <c r="D11" s="9">
        <v>200000</v>
      </c>
      <c r="E11" s="9">
        <v>0</v>
      </c>
      <c r="F11" s="5">
        <v>0.11999999999970896</v>
      </c>
      <c r="G11" s="5">
        <v>1E+30</v>
      </c>
      <c r="H11" s="5">
        <v>4.3333333333317813E-2</v>
      </c>
      <c r="I11" s="5">
        <f>F11+G11</f>
        <v>1E+30</v>
      </c>
      <c r="J11" s="5">
        <f>F11-H11</f>
        <v>7.6666666666391159E-2</v>
      </c>
    </row>
    <row r="13" spans="1:10" ht="15.75" thickBot="1" x14ac:dyDescent="0.3">
      <c r="A13" t="s">
        <v>24</v>
      </c>
    </row>
    <row r="14" spans="1:10" x14ac:dyDescent="0.25">
      <c r="B14" s="11"/>
      <c r="C14" s="11"/>
      <c r="D14" s="11" t="s">
        <v>15</v>
      </c>
      <c r="E14" s="11" t="s">
        <v>25</v>
      </c>
      <c r="F14" s="11" t="s">
        <v>27</v>
      </c>
      <c r="G14" s="11" t="s">
        <v>21</v>
      </c>
      <c r="H14" s="11" t="s">
        <v>21</v>
      </c>
      <c r="I14" s="11"/>
      <c r="J14" s="11"/>
    </row>
    <row r="15" spans="1:10" ht="15.75" thickBot="1" x14ac:dyDescent="0.3">
      <c r="B15" s="12" t="s">
        <v>13</v>
      </c>
      <c r="C15" s="12" t="s">
        <v>14</v>
      </c>
      <c r="D15" s="12" t="s">
        <v>16</v>
      </c>
      <c r="E15" s="12" t="s">
        <v>26</v>
      </c>
      <c r="F15" s="12" t="s">
        <v>28</v>
      </c>
      <c r="G15" s="12" t="s">
        <v>22</v>
      </c>
      <c r="H15" s="12" t="s">
        <v>23</v>
      </c>
      <c r="I15" s="12" t="s">
        <v>34</v>
      </c>
      <c r="J15" s="12" t="s">
        <v>35</v>
      </c>
    </row>
    <row r="16" spans="1:10" x14ac:dyDescent="0.25">
      <c r="B16" s="4" t="s">
        <v>33</v>
      </c>
      <c r="C16" s="4" t="s">
        <v>41</v>
      </c>
      <c r="D16" s="8">
        <v>1200000</v>
      </c>
      <c r="E16" s="8">
        <v>7.6666666666391145E-2</v>
      </c>
      <c r="F16" s="4">
        <v>1200000</v>
      </c>
      <c r="G16" s="4">
        <v>1E+30</v>
      </c>
      <c r="H16" s="4">
        <v>1000000.0000023283</v>
      </c>
      <c r="I16" s="4">
        <f>D16+G16</f>
        <v>1E+30</v>
      </c>
      <c r="J16" s="4">
        <f>D16-H16</f>
        <v>199999.99999767169</v>
      </c>
    </row>
    <row r="17" spans="2:10" x14ac:dyDescent="0.25">
      <c r="B17" s="4" t="s">
        <v>51</v>
      </c>
      <c r="C17" s="4" t="s">
        <v>41</v>
      </c>
      <c r="D17" s="8">
        <v>200000</v>
      </c>
      <c r="E17" s="8">
        <v>4.3333333333317813E-2</v>
      </c>
      <c r="F17" s="4">
        <v>200000</v>
      </c>
      <c r="G17" s="4">
        <v>1000000.0000023283</v>
      </c>
      <c r="H17" s="4">
        <v>200000</v>
      </c>
      <c r="I17" s="4">
        <f>D17+G17</f>
        <v>1200000.0000023283</v>
      </c>
      <c r="J17" s="4">
        <f>D17-H17</f>
        <v>0</v>
      </c>
    </row>
    <row r="18" spans="2:10" ht="15.75" thickBot="1" x14ac:dyDescent="0.3">
      <c r="B18" s="5" t="s">
        <v>52</v>
      </c>
      <c r="C18" s="5" t="s">
        <v>41</v>
      </c>
      <c r="D18" s="9">
        <v>0</v>
      </c>
      <c r="E18" s="9">
        <v>3.3333333334487699E-3</v>
      </c>
      <c r="F18" s="5">
        <v>0</v>
      </c>
      <c r="G18" s="5">
        <v>1000000.0000005818</v>
      </c>
      <c r="H18" s="5">
        <v>1999999.9999941799</v>
      </c>
      <c r="I18" s="5">
        <f>D18+G18</f>
        <v>1000000.0000005818</v>
      </c>
      <c r="J18" s="5">
        <f>D18-H18</f>
        <v>-1999999.9999941799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2C50-E915-4D85-B110-ED7AFD78D20C}">
  <dimension ref="A1:H16"/>
  <sheetViews>
    <sheetView showGridLines="0" workbookViewId="0">
      <selection activeCell="G8" sqref="G8"/>
    </sheetView>
  </sheetViews>
  <sheetFormatPr defaultRowHeight="15" x14ac:dyDescent="0.25"/>
  <cols>
    <col min="1" max="1" width="2.28515625" customWidth="1"/>
    <col min="2" max="2" width="6.28515625" bestFit="1" customWidth="1"/>
    <col min="3" max="3" width="11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2" t="s">
        <v>65</v>
      </c>
    </row>
    <row r="2" spans="1:8" x14ac:dyDescent="0.25">
      <c r="A2" s="2" t="s">
        <v>66</v>
      </c>
    </row>
    <row r="3" spans="1:8" x14ac:dyDescent="0.25">
      <c r="A3" s="2" t="s">
        <v>67</v>
      </c>
    </row>
    <row r="6" spans="1:8" ht="15.75" thickBot="1" x14ac:dyDescent="0.3">
      <c r="A6" t="s">
        <v>68</v>
      </c>
    </row>
    <row r="7" spans="1:8" x14ac:dyDescent="0.25">
      <c r="B7" s="6"/>
      <c r="C7" s="6"/>
      <c r="D7" s="6" t="s">
        <v>15</v>
      </c>
      <c r="E7" s="6" t="s">
        <v>17</v>
      </c>
      <c r="F7" s="6" t="s">
        <v>19</v>
      </c>
      <c r="G7" s="6" t="s">
        <v>21</v>
      </c>
      <c r="H7" s="6" t="s">
        <v>21</v>
      </c>
    </row>
    <row r="8" spans="1:8" ht="15.75" thickBot="1" x14ac:dyDescent="0.3">
      <c r="B8" s="7" t="s">
        <v>13</v>
      </c>
      <c r="C8" s="7" t="s">
        <v>14</v>
      </c>
      <c r="D8" s="7" t="s">
        <v>16</v>
      </c>
      <c r="E8" s="7" t="s">
        <v>18</v>
      </c>
      <c r="F8" s="7" t="s">
        <v>20</v>
      </c>
      <c r="G8" s="7" t="s">
        <v>22</v>
      </c>
      <c r="H8" s="7" t="s">
        <v>23</v>
      </c>
    </row>
    <row r="9" spans="1:8" x14ac:dyDescent="0.25">
      <c r="B9" s="4" t="s">
        <v>69</v>
      </c>
      <c r="C9" s="4" t="s">
        <v>62</v>
      </c>
      <c r="D9" s="4">
        <v>20</v>
      </c>
      <c r="E9" s="4">
        <v>0</v>
      </c>
      <c r="F9" s="4">
        <v>250</v>
      </c>
      <c r="G9" s="4">
        <v>1E+30</v>
      </c>
      <c r="H9" s="4">
        <v>0</v>
      </c>
    </row>
    <row r="10" spans="1:8" ht="15.75" thickBot="1" x14ac:dyDescent="0.3">
      <c r="B10" s="5" t="s">
        <v>70</v>
      </c>
      <c r="C10" s="5" t="s">
        <v>63</v>
      </c>
      <c r="D10" s="5">
        <v>0</v>
      </c>
      <c r="E10" s="5">
        <v>0</v>
      </c>
      <c r="F10" s="5">
        <v>75</v>
      </c>
      <c r="G10" s="5">
        <v>0</v>
      </c>
      <c r="H10" s="5">
        <v>1E+30</v>
      </c>
    </row>
    <row r="12" spans="1:8" ht="15.75" thickBot="1" x14ac:dyDescent="0.3">
      <c r="A12" t="s">
        <v>24</v>
      </c>
    </row>
    <row r="13" spans="1:8" x14ac:dyDescent="0.25">
      <c r="B13" s="6"/>
      <c r="C13" s="6"/>
      <c r="D13" s="6" t="s">
        <v>15</v>
      </c>
      <c r="E13" s="6" t="s">
        <v>25</v>
      </c>
      <c r="F13" s="6" t="s">
        <v>27</v>
      </c>
      <c r="G13" s="6" t="s">
        <v>21</v>
      </c>
      <c r="H13" s="6" t="s">
        <v>21</v>
      </c>
    </row>
    <row r="14" spans="1:8" ht="15.75" thickBot="1" x14ac:dyDescent="0.3">
      <c r="B14" s="7" t="s">
        <v>13</v>
      </c>
      <c r="C14" s="7" t="s">
        <v>14</v>
      </c>
      <c r="D14" s="7" t="s">
        <v>16</v>
      </c>
      <c r="E14" s="7" t="s">
        <v>26</v>
      </c>
      <c r="F14" s="7" t="s">
        <v>28</v>
      </c>
      <c r="G14" s="7" t="s">
        <v>22</v>
      </c>
      <c r="H14" s="7" t="s">
        <v>23</v>
      </c>
    </row>
    <row r="15" spans="1:8" x14ac:dyDescent="0.25">
      <c r="B15" s="4" t="s">
        <v>71</v>
      </c>
      <c r="C15" s="4" t="s">
        <v>24</v>
      </c>
      <c r="D15" s="4">
        <v>50000</v>
      </c>
      <c r="E15" s="4">
        <v>0.1</v>
      </c>
      <c r="F15" s="4">
        <v>50000</v>
      </c>
      <c r="G15" s="4">
        <v>100000</v>
      </c>
      <c r="H15" s="4">
        <v>50000</v>
      </c>
    </row>
    <row r="16" spans="1:8" ht="15.75" thickBot="1" x14ac:dyDescent="0.3">
      <c r="B16" s="5" t="s">
        <v>72</v>
      </c>
      <c r="C16" s="5" t="s">
        <v>24</v>
      </c>
      <c r="D16" s="5">
        <v>20</v>
      </c>
      <c r="E16" s="5">
        <v>0</v>
      </c>
      <c r="F16" s="5">
        <v>60</v>
      </c>
      <c r="G16" s="5">
        <v>1E+30</v>
      </c>
      <c r="H16" s="5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B045-4434-4566-B7D6-D3E01BB371AD}">
  <dimension ref="A1:G28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7.42578125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5.42578125" bestFit="1" customWidth="1"/>
  </cols>
  <sheetData>
    <row r="1" spans="1:5" x14ac:dyDescent="0.25">
      <c r="A1" s="2" t="s">
        <v>78</v>
      </c>
    </row>
    <row r="2" spans="1:5" x14ac:dyDescent="0.25">
      <c r="A2" s="2" t="s">
        <v>66</v>
      </c>
    </row>
    <row r="3" spans="1:5" x14ac:dyDescent="0.25">
      <c r="A3" s="2" t="s">
        <v>79</v>
      </c>
    </row>
    <row r="4" spans="1:5" x14ac:dyDescent="0.25">
      <c r="A4" s="2" t="s">
        <v>80</v>
      </c>
    </row>
    <row r="5" spans="1:5" x14ac:dyDescent="0.25">
      <c r="A5" s="2" t="s">
        <v>81</v>
      </c>
    </row>
    <row r="6" spans="1:5" x14ac:dyDescent="0.25">
      <c r="A6" s="2"/>
      <c r="B6" t="s">
        <v>82</v>
      </c>
    </row>
    <row r="7" spans="1:5" x14ac:dyDescent="0.25">
      <c r="A7" s="2"/>
      <c r="B7" t="s">
        <v>83</v>
      </c>
    </row>
    <row r="8" spans="1:5" x14ac:dyDescent="0.25">
      <c r="A8" s="2"/>
      <c r="B8" t="s">
        <v>84</v>
      </c>
    </row>
    <row r="9" spans="1:5" x14ac:dyDescent="0.25">
      <c r="A9" s="2" t="s">
        <v>85</v>
      </c>
    </row>
    <row r="10" spans="1:5" x14ac:dyDescent="0.25">
      <c r="B10" t="s">
        <v>86</v>
      </c>
    </row>
    <row r="11" spans="1:5" x14ac:dyDescent="0.25">
      <c r="B11" t="s">
        <v>87</v>
      </c>
    </row>
    <row r="14" spans="1:5" ht="15.75" thickBot="1" x14ac:dyDescent="0.3">
      <c r="A14" t="s">
        <v>88</v>
      </c>
    </row>
    <row r="15" spans="1:5" ht="15.75" thickBot="1" x14ac:dyDescent="0.3">
      <c r="B15" s="14" t="s">
        <v>13</v>
      </c>
      <c r="C15" s="14" t="s">
        <v>14</v>
      </c>
      <c r="D15" s="14" t="s">
        <v>89</v>
      </c>
      <c r="E15" s="14" t="s">
        <v>90</v>
      </c>
    </row>
    <row r="16" spans="1:5" ht="15.75" thickBot="1" x14ac:dyDescent="0.3">
      <c r="B16" s="5" t="s">
        <v>50</v>
      </c>
      <c r="C16" s="5" t="s">
        <v>74</v>
      </c>
      <c r="D16" s="9">
        <v>5000</v>
      </c>
      <c r="E16" s="9">
        <v>5000</v>
      </c>
    </row>
    <row r="19" spans="1:7" ht="15.75" thickBot="1" x14ac:dyDescent="0.3">
      <c r="A19" t="s">
        <v>68</v>
      </c>
    </row>
    <row r="20" spans="1:7" ht="15.75" thickBot="1" x14ac:dyDescent="0.3">
      <c r="B20" s="14" t="s">
        <v>13</v>
      </c>
      <c r="C20" s="14" t="s">
        <v>14</v>
      </c>
      <c r="D20" s="14" t="s">
        <v>89</v>
      </c>
      <c r="E20" s="14" t="s">
        <v>90</v>
      </c>
      <c r="F20" s="14" t="s">
        <v>91</v>
      </c>
    </row>
    <row r="21" spans="1:7" x14ac:dyDescent="0.25">
      <c r="B21" s="4" t="s">
        <v>29</v>
      </c>
      <c r="C21" s="4" t="s">
        <v>61</v>
      </c>
      <c r="D21" s="8">
        <v>20</v>
      </c>
      <c r="E21" s="8">
        <v>20</v>
      </c>
      <c r="F21" s="4" t="s">
        <v>96</v>
      </c>
    </row>
    <row r="22" spans="1:7" ht="15.75" thickBot="1" x14ac:dyDescent="0.3">
      <c r="B22" s="5" t="s">
        <v>30</v>
      </c>
      <c r="C22" s="5" t="s">
        <v>73</v>
      </c>
      <c r="D22" s="9">
        <v>0</v>
      </c>
      <c r="E22" s="9">
        <v>0</v>
      </c>
      <c r="F22" s="5" t="s">
        <v>96</v>
      </c>
    </row>
    <row r="25" spans="1:7" ht="15.75" thickBot="1" x14ac:dyDescent="0.3">
      <c r="A25" t="s">
        <v>24</v>
      </c>
    </row>
    <row r="26" spans="1:7" ht="15.75" thickBot="1" x14ac:dyDescent="0.3">
      <c r="B26" s="14" t="s">
        <v>13</v>
      </c>
      <c r="C26" s="14" t="s">
        <v>14</v>
      </c>
      <c r="D26" s="14" t="s">
        <v>92</v>
      </c>
      <c r="E26" s="14" t="s">
        <v>93</v>
      </c>
      <c r="F26" s="14" t="s">
        <v>94</v>
      </c>
      <c r="G26" s="14" t="s">
        <v>95</v>
      </c>
    </row>
    <row r="27" spans="1:7" x14ac:dyDescent="0.25">
      <c r="B27" s="4" t="s">
        <v>76</v>
      </c>
      <c r="C27" s="4"/>
      <c r="D27" s="8">
        <v>50000</v>
      </c>
      <c r="E27" s="4" t="s">
        <v>97</v>
      </c>
      <c r="F27" s="4" t="s">
        <v>98</v>
      </c>
      <c r="G27" s="4">
        <v>0</v>
      </c>
    </row>
    <row r="28" spans="1:7" ht="15.75" thickBot="1" x14ac:dyDescent="0.3">
      <c r="B28" s="5" t="s">
        <v>77</v>
      </c>
      <c r="C28" s="5"/>
      <c r="D28" s="9">
        <v>20</v>
      </c>
      <c r="E28" s="5" t="s">
        <v>99</v>
      </c>
      <c r="F28" s="5" t="s">
        <v>100</v>
      </c>
      <c r="G28" s="5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2B833-E92E-4E8D-835A-53FB2ADABEEC}">
  <dimension ref="A1:J14"/>
  <sheetViews>
    <sheetView showGridLines="0" workbookViewId="0">
      <selection activeCell="A2" sqref="A2"/>
    </sheetView>
  </sheetViews>
  <sheetFormatPr defaultRowHeight="15" x14ac:dyDescent="0.25"/>
  <cols>
    <col min="1" max="1" width="2.28515625" customWidth="1"/>
    <col min="2" max="2" width="5.140625" bestFit="1" customWidth="1"/>
    <col min="3" max="3" width="17.42578125" bestFit="1" customWidth="1"/>
    <col min="4" max="4" width="6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2" t="s">
        <v>101</v>
      </c>
    </row>
    <row r="2" spans="1:10" x14ac:dyDescent="0.25">
      <c r="A2" s="2" t="s">
        <v>66</v>
      </c>
    </row>
    <row r="3" spans="1:10" x14ac:dyDescent="0.25">
      <c r="A3" s="2" t="s">
        <v>102</v>
      </c>
    </row>
    <row r="5" spans="1:10" ht="15.75" thickBot="1" x14ac:dyDescent="0.3"/>
    <row r="6" spans="1:10" x14ac:dyDescent="0.25">
      <c r="B6" s="6"/>
      <c r="C6" s="6" t="s">
        <v>19</v>
      </c>
      <c r="D6" s="6"/>
    </row>
    <row r="7" spans="1:10" ht="15.75" thickBot="1" x14ac:dyDescent="0.3">
      <c r="B7" s="7" t="s">
        <v>13</v>
      </c>
      <c r="C7" s="7" t="s">
        <v>14</v>
      </c>
      <c r="D7" s="7" t="s">
        <v>16</v>
      </c>
    </row>
    <row r="8" spans="1:10" ht="15.75" thickBot="1" x14ac:dyDescent="0.3">
      <c r="B8" s="5" t="s">
        <v>50</v>
      </c>
      <c r="C8" s="5" t="s">
        <v>74</v>
      </c>
      <c r="D8" s="9">
        <v>5000</v>
      </c>
    </row>
    <row r="10" spans="1:10" ht="15.75" thickBot="1" x14ac:dyDescent="0.3"/>
    <row r="11" spans="1:10" x14ac:dyDescent="0.25">
      <c r="B11" s="6"/>
      <c r="C11" s="6" t="s">
        <v>60</v>
      </c>
      <c r="D11" s="6"/>
      <c r="F11" s="6" t="s">
        <v>103</v>
      </c>
      <c r="G11" s="6" t="s">
        <v>19</v>
      </c>
      <c r="I11" s="6" t="s">
        <v>106</v>
      </c>
      <c r="J11" s="6" t="s">
        <v>19</v>
      </c>
    </row>
    <row r="12" spans="1:10" ht="15.75" thickBot="1" x14ac:dyDescent="0.3">
      <c r="B12" s="7" t="s">
        <v>13</v>
      </c>
      <c r="C12" s="7" t="s">
        <v>14</v>
      </c>
      <c r="D12" s="7" t="s">
        <v>16</v>
      </c>
      <c r="F12" s="7" t="s">
        <v>104</v>
      </c>
      <c r="G12" s="7" t="s">
        <v>105</v>
      </c>
      <c r="I12" s="7" t="s">
        <v>104</v>
      </c>
      <c r="J12" s="7" t="s">
        <v>105</v>
      </c>
    </row>
    <row r="13" spans="1:10" x14ac:dyDescent="0.25">
      <c r="B13" s="4" t="s">
        <v>29</v>
      </c>
      <c r="C13" s="4" t="s">
        <v>61</v>
      </c>
      <c r="D13" s="8">
        <v>20</v>
      </c>
      <c r="F13" s="8">
        <v>0</v>
      </c>
      <c r="G13" s="8">
        <v>0</v>
      </c>
      <c r="I13" s="8">
        <v>20</v>
      </c>
      <c r="J13" s="8">
        <v>5000</v>
      </c>
    </row>
    <row r="14" spans="1:10" ht="15.75" thickBot="1" x14ac:dyDescent="0.3">
      <c r="B14" s="5" t="s">
        <v>30</v>
      </c>
      <c r="C14" s="5" t="s">
        <v>73</v>
      </c>
      <c r="D14" s="9">
        <v>0</v>
      </c>
      <c r="F14" s="9">
        <v>0</v>
      </c>
      <c r="G14" s="9">
        <v>5000</v>
      </c>
      <c r="I14" s="9">
        <v>0</v>
      </c>
      <c r="J14" s="9">
        <v>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abSelected="1" workbookViewId="0">
      <selection activeCell="A8" sqref="A8"/>
    </sheetView>
  </sheetViews>
  <sheetFormatPr defaultRowHeight="15" x14ac:dyDescent="0.25"/>
  <cols>
    <col min="1" max="1" width="18.5703125" bestFit="1" customWidth="1"/>
  </cols>
  <sheetData>
    <row r="1" spans="1:15" x14ac:dyDescent="0.25">
      <c r="A1" s="19" t="s">
        <v>110</v>
      </c>
      <c r="B1" s="19"/>
      <c r="C1" s="19"/>
      <c r="D1" s="19"/>
      <c r="E1" s="19"/>
      <c r="F1" s="19"/>
      <c r="G1" s="19"/>
      <c r="H1" s="19"/>
    </row>
    <row r="2" spans="1:15" x14ac:dyDescent="0.25">
      <c r="A2" s="19"/>
      <c r="B2" s="19"/>
      <c r="C2" s="19"/>
      <c r="D2" s="19"/>
      <c r="E2" s="19"/>
      <c r="F2" s="19"/>
      <c r="G2" s="19"/>
      <c r="H2" s="19"/>
    </row>
    <row r="3" spans="1:15" x14ac:dyDescent="0.25">
      <c r="A3" s="19" t="s">
        <v>111</v>
      </c>
      <c r="B3" s="19"/>
      <c r="C3" s="19"/>
      <c r="D3" s="19"/>
      <c r="E3" s="19"/>
      <c r="F3" s="19"/>
      <c r="G3" s="19"/>
      <c r="H3" s="19"/>
    </row>
    <row r="4" spans="1:15" x14ac:dyDescent="0.25">
      <c r="A4" t="s">
        <v>115</v>
      </c>
      <c r="B4" t="s">
        <v>107</v>
      </c>
      <c r="C4">
        <v>25</v>
      </c>
      <c r="F4">
        <v>35</v>
      </c>
    </row>
    <row r="5" spans="1:15" x14ac:dyDescent="0.25">
      <c r="A5" s="19" t="s">
        <v>116</v>
      </c>
      <c r="B5" t="s">
        <v>63</v>
      </c>
      <c r="C5">
        <v>125</v>
      </c>
      <c r="F5">
        <v>115</v>
      </c>
    </row>
    <row r="7" spans="1:15" x14ac:dyDescent="0.25">
      <c r="A7" t="s">
        <v>64</v>
      </c>
    </row>
    <row r="8" spans="1:15" x14ac:dyDescent="0.25">
      <c r="A8">
        <f>225*C5+220*C4</f>
        <v>33625</v>
      </c>
      <c r="F8">
        <f>225*F5+220*F4</f>
        <v>33575</v>
      </c>
    </row>
    <row r="10" spans="1:15" x14ac:dyDescent="0.25">
      <c r="A10" t="s">
        <v>27</v>
      </c>
    </row>
    <row r="11" spans="1:15" x14ac:dyDescent="0.25">
      <c r="A11">
        <f>C4</f>
        <v>25</v>
      </c>
      <c r="B11" t="s">
        <v>7</v>
      </c>
      <c r="C11">
        <v>25</v>
      </c>
      <c r="D11" t="s">
        <v>120</v>
      </c>
      <c r="F11">
        <f>F4</f>
        <v>35</v>
      </c>
      <c r="G11" t="s">
        <v>7</v>
      </c>
      <c r="H11">
        <v>25</v>
      </c>
      <c r="I11" t="s">
        <v>120</v>
      </c>
    </row>
    <row r="12" spans="1:15" x14ac:dyDescent="0.25">
      <c r="A12">
        <f>C5</f>
        <v>125</v>
      </c>
      <c r="B12" t="s">
        <v>7</v>
      </c>
      <c r="C12">
        <v>40</v>
      </c>
      <c r="D12" t="s">
        <v>121</v>
      </c>
      <c r="F12">
        <f>F5</f>
        <v>115</v>
      </c>
      <c r="G12" t="s">
        <v>7</v>
      </c>
      <c r="H12">
        <v>40</v>
      </c>
      <c r="I12" t="s">
        <v>121</v>
      </c>
      <c r="K12">
        <v>25</v>
      </c>
      <c r="L12" t="s">
        <v>7</v>
      </c>
      <c r="M12" t="s">
        <v>120</v>
      </c>
      <c r="N12" t="s">
        <v>44</v>
      </c>
      <c r="O12">
        <v>35</v>
      </c>
    </row>
    <row r="13" spans="1:15" x14ac:dyDescent="0.25">
      <c r="A13">
        <f>SUM(C4:C5)</f>
        <v>150</v>
      </c>
      <c r="B13" t="s">
        <v>44</v>
      </c>
      <c r="C13">
        <v>150</v>
      </c>
      <c r="D13" t="s">
        <v>122</v>
      </c>
      <c r="F13">
        <f>F5+F4</f>
        <v>150</v>
      </c>
      <c r="G13" t="s">
        <v>44</v>
      </c>
      <c r="H13">
        <v>150</v>
      </c>
      <c r="I13" t="s">
        <v>122</v>
      </c>
      <c r="K13">
        <v>40</v>
      </c>
      <c r="L13" t="s">
        <v>7</v>
      </c>
      <c r="M13" t="s">
        <v>121</v>
      </c>
      <c r="N13" t="s">
        <v>44</v>
      </c>
      <c r="O13">
        <v>115</v>
      </c>
    </row>
    <row r="14" spans="1:15" x14ac:dyDescent="0.25">
      <c r="F14">
        <f>F5</f>
        <v>115</v>
      </c>
      <c r="G14" t="s">
        <v>44</v>
      </c>
      <c r="H14">
        <v>115</v>
      </c>
      <c r="I14" t="s">
        <v>121</v>
      </c>
    </row>
    <row r="15" spans="1:15" x14ac:dyDescent="0.25">
      <c r="F15">
        <f>F4</f>
        <v>35</v>
      </c>
      <c r="G15" t="s">
        <v>44</v>
      </c>
      <c r="H15">
        <v>35</v>
      </c>
      <c r="I15" t="s">
        <v>120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2BE63-5211-40E3-BEC3-A2C505CC669F}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0.14062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2" t="s">
        <v>65</v>
      </c>
    </row>
    <row r="2" spans="1:8" x14ac:dyDescent="0.25">
      <c r="A2" s="2" t="s">
        <v>117</v>
      </c>
    </row>
    <row r="3" spans="1:8" x14ac:dyDescent="0.25">
      <c r="A3" s="2" t="s">
        <v>118</v>
      </c>
    </row>
    <row r="6" spans="1:8" ht="15.75" thickBot="1" x14ac:dyDescent="0.3">
      <c r="A6" t="s">
        <v>68</v>
      </c>
    </row>
    <row r="7" spans="1:8" x14ac:dyDescent="0.25">
      <c r="B7" s="6"/>
      <c r="C7" s="6"/>
      <c r="D7" s="6" t="s">
        <v>15</v>
      </c>
      <c r="E7" s="6" t="s">
        <v>17</v>
      </c>
      <c r="F7" s="6" t="s">
        <v>19</v>
      </c>
      <c r="G7" s="6" t="s">
        <v>21</v>
      </c>
      <c r="H7" s="6" t="s">
        <v>21</v>
      </c>
    </row>
    <row r="8" spans="1:8" ht="15.75" thickBot="1" x14ac:dyDescent="0.3">
      <c r="B8" s="7" t="s">
        <v>13</v>
      </c>
      <c r="C8" s="7" t="s">
        <v>14</v>
      </c>
      <c r="D8" s="7" t="s">
        <v>16</v>
      </c>
      <c r="E8" s="7" t="s">
        <v>18</v>
      </c>
      <c r="F8" s="7" t="s">
        <v>20</v>
      </c>
      <c r="G8" s="7" t="s">
        <v>22</v>
      </c>
      <c r="H8" s="7" t="s">
        <v>23</v>
      </c>
    </row>
    <row r="9" spans="1:8" x14ac:dyDescent="0.25">
      <c r="B9" s="4" t="s">
        <v>69</v>
      </c>
      <c r="C9" s="4" t="s">
        <v>107</v>
      </c>
      <c r="D9" s="4">
        <v>25</v>
      </c>
      <c r="E9" s="4">
        <v>0</v>
      </c>
      <c r="F9" s="4">
        <v>220</v>
      </c>
      <c r="G9" s="4">
        <v>5</v>
      </c>
      <c r="H9" s="4">
        <v>1E+30</v>
      </c>
    </row>
    <row r="10" spans="1:8" ht="15.75" thickBot="1" x14ac:dyDescent="0.3">
      <c r="B10" s="5" t="s">
        <v>70</v>
      </c>
      <c r="C10" s="5" t="s">
        <v>63</v>
      </c>
      <c r="D10" s="5">
        <v>125</v>
      </c>
      <c r="E10" s="5">
        <v>0</v>
      </c>
      <c r="F10" s="5">
        <v>225</v>
      </c>
      <c r="G10" s="5">
        <v>1E+30</v>
      </c>
      <c r="H10" s="5">
        <v>5</v>
      </c>
    </row>
    <row r="12" spans="1:8" ht="15.75" thickBot="1" x14ac:dyDescent="0.3">
      <c r="A12" t="s">
        <v>24</v>
      </c>
    </row>
    <row r="13" spans="1:8" x14ac:dyDescent="0.25">
      <c r="B13" s="6"/>
      <c r="C13" s="6"/>
      <c r="D13" s="6" t="s">
        <v>15</v>
      </c>
      <c r="E13" s="6" t="s">
        <v>25</v>
      </c>
      <c r="F13" s="6" t="s">
        <v>27</v>
      </c>
      <c r="G13" s="6" t="s">
        <v>21</v>
      </c>
      <c r="H13" s="6" t="s">
        <v>21</v>
      </c>
    </row>
    <row r="14" spans="1:8" ht="15.75" thickBot="1" x14ac:dyDescent="0.3">
      <c r="B14" s="7" t="s">
        <v>13</v>
      </c>
      <c r="C14" s="7" t="s">
        <v>14</v>
      </c>
      <c r="D14" s="7" t="s">
        <v>16</v>
      </c>
      <c r="E14" s="7" t="s">
        <v>26</v>
      </c>
      <c r="F14" s="7" t="s">
        <v>28</v>
      </c>
      <c r="G14" s="7" t="s">
        <v>22</v>
      </c>
      <c r="H14" s="7" t="s">
        <v>23</v>
      </c>
    </row>
    <row r="15" spans="1:8" x14ac:dyDescent="0.25">
      <c r="B15" s="4" t="s">
        <v>71</v>
      </c>
      <c r="C15" s="4" t="s">
        <v>27</v>
      </c>
      <c r="D15" s="4">
        <v>25</v>
      </c>
      <c r="E15" s="4">
        <v>-5</v>
      </c>
      <c r="F15" s="4">
        <v>25</v>
      </c>
      <c r="G15" s="4">
        <v>85</v>
      </c>
      <c r="H15" s="4">
        <v>25</v>
      </c>
    </row>
    <row r="16" spans="1:8" x14ac:dyDescent="0.25">
      <c r="B16" s="4" t="s">
        <v>72</v>
      </c>
      <c r="C16" s="4" t="s">
        <v>27</v>
      </c>
      <c r="D16" s="4">
        <v>125</v>
      </c>
      <c r="E16" s="4">
        <v>0</v>
      </c>
      <c r="F16" s="4">
        <v>40</v>
      </c>
      <c r="G16" s="4">
        <v>85</v>
      </c>
      <c r="H16" s="4">
        <v>1E+30</v>
      </c>
    </row>
    <row r="17" spans="2:8" ht="15.75" thickBot="1" x14ac:dyDescent="0.3">
      <c r="B17" s="5" t="s">
        <v>119</v>
      </c>
      <c r="C17" s="5" t="s">
        <v>27</v>
      </c>
      <c r="D17" s="5">
        <v>150</v>
      </c>
      <c r="E17" s="5">
        <v>225</v>
      </c>
      <c r="F17" s="5">
        <v>150</v>
      </c>
      <c r="G17" s="5">
        <v>1E+30</v>
      </c>
      <c r="H17" s="5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E13" sqref="E13"/>
    </sheetView>
  </sheetViews>
  <sheetFormatPr defaultRowHeight="15" x14ac:dyDescent="0.25"/>
  <sheetData>
    <row r="1" spans="1:5" ht="18.75" x14ac:dyDescent="0.3">
      <c r="A1" s="3" t="s">
        <v>8</v>
      </c>
    </row>
    <row r="2" spans="1:5" ht="13.5" customHeight="1" x14ac:dyDescent="0.3">
      <c r="A2" s="3"/>
    </row>
    <row r="3" spans="1:5" x14ac:dyDescent="0.25">
      <c r="A3" s="1" t="s">
        <v>3</v>
      </c>
    </row>
    <row r="5" spans="1:5" x14ac:dyDescent="0.25">
      <c r="A5" s="10" t="s">
        <v>0</v>
      </c>
      <c r="B5" s="10">
        <v>0</v>
      </c>
    </row>
    <row r="6" spans="1:5" x14ac:dyDescent="0.25">
      <c r="A6" s="10" t="s">
        <v>1</v>
      </c>
      <c r="B6" s="10">
        <v>0</v>
      </c>
    </row>
    <row r="8" spans="1:5" x14ac:dyDescent="0.25">
      <c r="A8" s="1" t="s">
        <v>4</v>
      </c>
    </row>
    <row r="9" spans="1:5" x14ac:dyDescent="0.25">
      <c r="A9" s="1"/>
    </row>
    <row r="10" spans="1:5" x14ac:dyDescent="0.25">
      <c r="A10" s="10" t="s">
        <v>5</v>
      </c>
      <c r="B10" s="10">
        <f>600*B5+400*B6</f>
        <v>0</v>
      </c>
      <c r="C10" s="10" t="s">
        <v>6</v>
      </c>
      <c r="E10" t="s">
        <v>58</v>
      </c>
    </row>
    <row r="12" spans="1:5" x14ac:dyDescent="0.25">
      <c r="A12" s="1" t="s">
        <v>2</v>
      </c>
    </row>
    <row r="13" spans="1:5" x14ac:dyDescent="0.25">
      <c r="A13" s="1"/>
    </row>
    <row r="14" spans="1:5" x14ac:dyDescent="0.25">
      <c r="A14" s="10">
        <v>1</v>
      </c>
      <c r="B14" s="10">
        <f>1500*B5+1500*B6</f>
        <v>0</v>
      </c>
      <c r="C14" s="10" t="s">
        <v>7</v>
      </c>
      <c r="D14" s="10">
        <v>20000</v>
      </c>
    </row>
    <row r="15" spans="1:5" x14ac:dyDescent="0.25">
      <c r="A15" s="10">
        <v>2</v>
      </c>
      <c r="B15" s="10">
        <f>3000*B5+1000*B6</f>
        <v>0</v>
      </c>
      <c r="C15" s="10" t="s">
        <v>7</v>
      </c>
      <c r="D15" s="10">
        <v>40000</v>
      </c>
    </row>
    <row r="16" spans="1:5" x14ac:dyDescent="0.25">
      <c r="A16" s="10">
        <v>3</v>
      </c>
      <c r="B16" s="10">
        <f>2000*B5+5000*B6</f>
        <v>0</v>
      </c>
      <c r="C16" s="10" t="s">
        <v>7</v>
      </c>
      <c r="D16" s="10">
        <v>44000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showGridLines="0" workbookViewId="0">
      <selection activeCell="A6" sqref="A6"/>
    </sheetView>
  </sheetViews>
  <sheetFormatPr defaultRowHeight="15" x14ac:dyDescent="0.25"/>
  <cols>
    <col min="1" max="1" width="2.28515625" customWidth="1"/>
    <col min="2" max="2" width="6.140625" bestFit="1" customWidth="1"/>
    <col min="3" max="3" width="6.28515625" customWidth="1"/>
    <col min="4" max="4" width="6.140625" customWidth="1"/>
    <col min="5" max="5" width="12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10" x14ac:dyDescent="0.25">
      <c r="A1" s="2" t="s">
        <v>9</v>
      </c>
    </row>
    <row r="2" spans="1:10" x14ac:dyDescent="0.25">
      <c r="A2" s="2" t="s">
        <v>10</v>
      </c>
    </row>
    <row r="3" spans="1:10" x14ac:dyDescent="0.25">
      <c r="A3" s="2" t="s">
        <v>11</v>
      </c>
    </row>
    <row r="6" spans="1:10" ht="15.75" thickBot="1" x14ac:dyDescent="0.3">
      <c r="A6" t="s">
        <v>12</v>
      </c>
    </row>
    <row r="7" spans="1:10" x14ac:dyDescent="0.25">
      <c r="B7" s="6"/>
      <c r="C7" s="6"/>
      <c r="D7" s="6" t="s">
        <v>15</v>
      </c>
      <c r="E7" s="6" t="s">
        <v>17</v>
      </c>
      <c r="F7" s="6" t="s">
        <v>19</v>
      </c>
      <c r="G7" s="6" t="s">
        <v>21</v>
      </c>
      <c r="H7" s="6" t="s">
        <v>21</v>
      </c>
      <c r="I7" s="6"/>
      <c r="J7" s="6"/>
    </row>
    <row r="8" spans="1:10" ht="15.75" thickBot="1" x14ac:dyDescent="0.3">
      <c r="B8" s="7" t="s">
        <v>13</v>
      </c>
      <c r="C8" s="7" t="s">
        <v>14</v>
      </c>
      <c r="D8" s="7" t="s">
        <v>16</v>
      </c>
      <c r="E8" s="7" t="s">
        <v>18</v>
      </c>
      <c r="F8" s="7" t="s">
        <v>20</v>
      </c>
      <c r="G8" s="7" t="s">
        <v>22</v>
      </c>
      <c r="H8" s="7" t="s">
        <v>23</v>
      </c>
      <c r="I8" s="7" t="s">
        <v>34</v>
      </c>
      <c r="J8" s="7" t="s">
        <v>35</v>
      </c>
    </row>
    <row r="9" spans="1:10" x14ac:dyDescent="0.25">
      <c r="B9" s="4" t="s">
        <v>29</v>
      </c>
      <c r="C9" s="4" t="s">
        <v>0</v>
      </c>
      <c r="D9" s="8">
        <v>12.000000000000002</v>
      </c>
      <c r="E9" s="8">
        <v>0</v>
      </c>
      <c r="F9" s="4">
        <v>599.9999999994543</v>
      </c>
      <c r="G9" s="4">
        <v>599.99999999702891</v>
      </c>
      <c r="H9" s="4">
        <v>439.99999999998784</v>
      </c>
      <c r="I9" s="4">
        <f>F9+G9</f>
        <v>1199.9999999964832</v>
      </c>
      <c r="J9" s="4">
        <f>F9-H9</f>
        <v>159.99999999946647</v>
      </c>
    </row>
    <row r="10" spans="1:10" ht="15.75" thickBot="1" x14ac:dyDescent="0.3">
      <c r="B10" s="5" t="s">
        <v>30</v>
      </c>
      <c r="C10" s="5" t="s">
        <v>1</v>
      </c>
      <c r="D10" s="9">
        <v>3.9999999999999978</v>
      </c>
      <c r="E10" s="9">
        <v>0</v>
      </c>
      <c r="F10" s="5">
        <v>399.99999999963626</v>
      </c>
      <c r="G10" s="5">
        <v>1100.0000000026375</v>
      </c>
      <c r="H10" s="5">
        <v>199.99999999941389</v>
      </c>
      <c r="I10" s="5">
        <f>F10+G10</f>
        <v>1500.0000000022737</v>
      </c>
      <c r="J10" s="5">
        <f>F10-H10</f>
        <v>200.00000000022237</v>
      </c>
    </row>
    <row r="12" spans="1:10" ht="15.75" thickBot="1" x14ac:dyDescent="0.3">
      <c r="A12" t="s">
        <v>24</v>
      </c>
    </row>
    <row r="13" spans="1:10" x14ac:dyDescent="0.25">
      <c r="B13" s="6"/>
      <c r="C13" s="6"/>
      <c r="D13" s="6" t="s">
        <v>15</v>
      </c>
      <c r="E13" s="6" t="s">
        <v>25</v>
      </c>
      <c r="F13" s="6" t="s">
        <v>27</v>
      </c>
      <c r="G13" s="6" t="s">
        <v>21</v>
      </c>
      <c r="H13" s="6" t="s">
        <v>21</v>
      </c>
      <c r="I13" s="6"/>
      <c r="J13" s="6"/>
    </row>
    <row r="14" spans="1:10" ht="15.75" thickBot="1" x14ac:dyDescent="0.3">
      <c r="B14" s="7" t="s">
        <v>13</v>
      </c>
      <c r="C14" s="7" t="s">
        <v>14</v>
      </c>
      <c r="D14" s="7" t="s">
        <v>16</v>
      </c>
      <c r="E14" s="7" t="s">
        <v>26</v>
      </c>
      <c r="F14" s="7" t="s">
        <v>28</v>
      </c>
      <c r="G14" s="7" t="s">
        <v>22</v>
      </c>
      <c r="H14" s="7" t="s">
        <v>23</v>
      </c>
      <c r="I14" s="7" t="s">
        <v>34</v>
      </c>
      <c r="J14" s="7" t="s">
        <v>35</v>
      </c>
    </row>
    <row r="15" spans="1:10" x14ac:dyDescent="0.25">
      <c r="B15" s="4" t="s">
        <v>31</v>
      </c>
      <c r="C15" s="4"/>
      <c r="D15" s="8">
        <v>24000</v>
      </c>
      <c r="E15" s="8">
        <v>0</v>
      </c>
      <c r="F15" s="4">
        <v>20000</v>
      </c>
      <c r="G15" s="4">
        <v>3999.9999999999991</v>
      </c>
      <c r="H15" s="4">
        <v>1E+30</v>
      </c>
      <c r="I15" s="4">
        <f>F15+G15</f>
        <v>24000</v>
      </c>
      <c r="J15" s="4">
        <f>F15-H15</f>
        <v>-1E+30</v>
      </c>
    </row>
    <row r="16" spans="1:10" x14ac:dyDescent="0.25">
      <c r="B16" s="4" t="s">
        <v>32</v>
      </c>
      <c r="C16" s="4"/>
      <c r="D16" s="8">
        <v>40000.000000000007</v>
      </c>
      <c r="E16" s="8">
        <v>0.16923076923048042</v>
      </c>
      <c r="F16" s="4">
        <v>40000</v>
      </c>
      <c r="G16" s="4">
        <v>26000.000000106698</v>
      </c>
      <c r="H16" s="4">
        <v>11555.555555506449</v>
      </c>
      <c r="I16" s="4">
        <f>F16+G16</f>
        <v>66000.000000106695</v>
      </c>
      <c r="J16" s="4">
        <f>F16-H16</f>
        <v>28444.444444493551</v>
      </c>
    </row>
    <row r="17" spans="2:10" ht="15.75" thickBot="1" x14ac:dyDescent="0.3">
      <c r="B17" s="5" t="s">
        <v>33</v>
      </c>
      <c r="C17" s="5"/>
      <c r="D17" s="9">
        <v>43999.999999999993</v>
      </c>
      <c r="E17" s="9">
        <v>4.6153846153708024E-2</v>
      </c>
      <c r="F17" s="5">
        <v>44000</v>
      </c>
      <c r="G17" s="5">
        <v>155999.99999969441</v>
      </c>
      <c r="H17" s="5">
        <v>17333.333333334405</v>
      </c>
      <c r="I17" s="5">
        <f>F17+G17</f>
        <v>199999.99999969441</v>
      </c>
      <c r="J17" s="5">
        <f>F17-H17</f>
        <v>26666.666666665595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6"/>
  <sheetViews>
    <sheetView workbookViewId="0"/>
  </sheetViews>
  <sheetFormatPr defaultRowHeight="15" x14ac:dyDescent="0.25"/>
  <cols>
    <col min="1" max="1" width="11" customWidth="1"/>
    <col min="2" max="2" width="9.5703125" bestFit="1" customWidth="1"/>
  </cols>
  <sheetData>
    <row r="1" spans="1:11" ht="18.75" x14ac:dyDescent="0.3">
      <c r="A1" s="3" t="s">
        <v>42</v>
      </c>
    </row>
    <row r="2" spans="1:11" x14ac:dyDescent="0.25">
      <c r="A2" s="1"/>
    </row>
    <row r="3" spans="1:11" x14ac:dyDescent="0.25">
      <c r="E3" t="s">
        <v>57</v>
      </c>
    </row>
    <row r="4" spans="1:11" x14ac:dyDescent="0.25">
      <c r="A4" s="10" t="s">
        <v>107</v>
      </c>
      <c r="B4" s="17">
        <v>0</v>
      </c>
      <c r="E4" s="15">
        <v>7.0000000000000007E-2</v>
      </c>
      <c r="G4" s="10" t="s">
        <v>36</v>
      </c>
      <c r="H4" s="13">
        <v>7.0000000000000007E-2</v>
      </c>
    </row>
    <row r="5" spans="1:11" x14ac:dyDescent="0.25">
      <c r="A5" s="10" t="s">
        <v>108</v>
      </c>
      <c r="B5" s="17">
        <v>0</v>
      </c>
      <c r="E5" s="15">
        <v>0.08</v>
      </c>
      <c r="G5" s="10" t="s">
        <v>37</v>
      </c>
      <c r="H5" s="13">
        <v>0.08</v>
      </c>
    </row>
    <row r="6" spans="1:11" x14ac:dyDescent="0.25">
      <c r="A6" s="10" t="s">
        <v>109</v>
      </c>
      <c r="B6" s="17">
        <v>0</v>
      </c>
      <c r="E6" s="15">
        <v>0.12</v>
      </c>
      <c r="G6" s="10" t="s">
        <v>38</v>
      </c>
      <c r="H6" s="13">
        <v>0.12</v>
      </c>
    </row>
    <row r="8" spans="1:11" x14ac:dyDescent="0.25">
      <c r="A8" s="1"/>
    </row>
    <row r="10" spans="1:11" x14ac:dyDescent="0.25">
      <c r="A10" s="10" t="s">
        <v>43</v>
      </c>
      <c r="B10" s="10"/>
      <c r="C10" s="10" t="s">
        <v>34</v>
      </c>
      <c r="F10" s="20" t="s">
        <v>56</v>
      </c>
      <c r="G10" s="20"/>
      <c r="H10" s="20"/>
    </row>
    <row r="12" spans="1:11" x14ac:dyDescent="0.25">
      <c r="A12" s="1"/>
    </row>
    <row r="14" spans="1:11" x14ac:dyDescent="0.25">
      <c r="A14" s="16"/>
      <c r="B14" s="10" t="s">
        <v>44</v>
      </c>
      <c r="C14" s="10">
        <v>1200000</v>
      </c>
      <c r="F14" s="20" t="s">
        <v>54</v>
      </c>
      <c r="G14" s="20"/>
      <c r="H14" s="20"/>
      <c r="I14" s="20"/>
      <c r="J14" s="20"/>
      <c r="K14" s="10">
        <v>1200000</v>
      </c>
    </row>
    <row r="15" spans="1:11" x14ac:dyDescent="0.25">
      <c r="A15" s="16"/>
      <c r="B15" s="10" t="s">
        <v>44</v>
      </c>
      <c r="C15" s="10">
        <v>200000</v>
      </c>
      <c r="F15" s="20" t="s">
        <v>59</v>
      </c>
      <c r="G15" s="20"/>
      <c r="H15" s="20"/>
      <c r="I15" s="20"/>
      <c r="J15" s="20"/>
      <c r="K15" s="10">
        <v>200000</v>
      </c>
    </row>
    <row r="16" spans="1:11" x14ac:dyDescent="0.25">
      <c r="A16" s="18"/>
      <c r="B16" s="10" t="s">
        <v>45</v>
      </c>
      <c r="C16" s="10">
        <f>2*B4</f>
        <v>0</v>
      </c>
      <c r="F16" s="20" t="s">
        <v>55</v>
      </c>
      <c r="G16" s="20"/>
      <c r="H16" s="20"/>
      <c r="I16" s="20"/>
      <c r="J16" s="20"/>
      <c r="K16" s="10">
        <v>0</v>
      </c>
    </row>
  </sheetData>
  <mergeCells count="4">
    <mergeCell ref="F14:J14"/>
    <mergeCell ref="F15:J15"/>
    <mergeCell ref="F16:J16"/>
    <mergeCell ref="F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1. Table chair</vt:lpstr>
      <vt:lpstr>Table chair Sensitivity Report </vt:lpstr>
      <vt:lpstr>Table chair Answer Report</vt:lpstr>
      <vt:lpstr>Table chair Limits Report</vt:lpstr>
      <vt:lpstr>2. Airlines</vt:lpstr>
      <vt:lpstr>Airlines Sensitivity Report</vt:lpstr>
      <vt:lpstr>3. Brewery</vt:lpstr>
      <vt:lpstr>Brewery Sensitivity Report</vt:lpstr>
      <vt:lpstr>4. Wealth Maximizaton </vt:lpstr>
      <vt:lpstr>Wealth Max Sensitivity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imsit1</dc:creator>
  <cp:lastModifiedBy>Hrushikesh Khare</cp:lastModifiedBy>
  <dcterms:created xsi:type="dcterms:W3CDTF">2022-07-21T04:23:14Z</dcterms:created>
  <dcterms:modified xsi:type="dcterms:W3CDTF">2022-10-01T08:02:39Z</dcterms:modified>
</cp:coreProperties>
</file>