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f7dbe5c9d011c5/Desktop/MMS/Sem2/6. OR/"/>
    </mc:Choice>
  </mc:AlternateContent>
  <xr:revisionPtr revIDLastSave="2" documentId="11_B8290A2C2AC00014DCD50D17BB74AD6B18FCD175" xr6:coauthVersionLast="47" xr6:coauthVersionMax="47" xr10:uidLastSave="{6BA96437-3FDF-49C3-B401-5210607513A8}"/>
  <bookViews>
    <workbookView xWindow="0" yWindow="0" windowWidth="20490" windowHeight="11520" xr2:uid="{00000000-000D-0000-FFFF-FFFF00000000}"/>
  </bookViews>
  <sheets>
    <sheet name="Total audience exposure" sheetId="1" r:id="rId1"/>
    <sheet name="Answer Report 1" sheetId="5" r:id="rId2"/>
    <sheet name="Limits Report 1" sheetId="6" r:id="rId3"/>
    <sheet name="Sensitivity Report 1" sheetId="4" r:id="rId4"/>
    <sheet name="Bicycle material" sheetId="2" r:id="rId5"/>
    <sheet name="Sensitivity Report 2" sheetId="7" r:id="rId6"/>
    <sheet name="Fund allocation" sheetId="3" r:id="rId7"/>
    <sheet name="Employee allotment" sheetId="8" r:id="rId8"/>
    <sheet name="Oak n cherry cabinets " sheetId="9" r:id="rId9"/>
  </sheets>
  <definedNames>
    <definedName name="solver_adj" localSheetId="4" hidden="1">'Bicycle material'!$C$2:$C$3</definedName>
    <definedName name="solver_adj" localSheetId="7" hidden="1">'Employee allotment'!$B$6:$H$6</definedName>
    <definedName name="solver_adj" localSheetId="6" hidden="1">'Fund allocation'!$C$2:$C$3</definedName>
    <definedName name="solver_adj" localSheetId="8" hidden="1">'Oak n cherry cabinets '!$B$9:$D$10</definedName>
    <definedName name="solver_adj" localSheetId="0" hidden="1">'Total audience exposure'!$C$2:$C$3</definedName>
    <definedName name="solver_cvg" localSheetId="4" hidden="1">0.0001</definedName>
    <definedName name="solver_cvg" localSheetId="7" hidden="1">0.0001</definedName>
    <definedName name="solver_cvg" localSheetId="6" hidden="1">0.0001</definedName>
    <definedName name="solver_cvg" localSheetId="8" hidden="1">0.0001</definedName>
    <definedName name="solver_cvg" localSheetId="0" hidden="1">0.0001</definedName>
    <definedName name="solver_drv" localSheetId="4" hidden="1">1</definedName>
    <definedName name="solver_drv" localSheetId="7" hidden="1">1</definedName>
    <definedName name="solver_drv" localSheetId="6" hidden="1">1</definedName>
    <definedName name="solver_drv" localSheetId="8" hidden="1">1</definedName>
    <definedName name="solver_drv" localSheetId="0" hidden="1">1</definedName>
    <definedName name="solver_eng" localSheetId="7" hidden="1">2</definedName>
    <definedName name="solver_est" localSheetId="4" hidden="1">1</definedName>
    <definedName name="solver_est" localSheetId="7" hidden="1">1</definedName>
    <definedName name="solver_est" localSheetId="6" hidden="1">1</definedName>
    <definedName name="solver_est" localSheetId="8" hidden="1">1</definedName>
    <definedName name="solver_est" localSheetId="0" hidden="1">1</definedName>
    <definedName name="solver_itr" localSheetId="4" hidden="1">100</definedName>
    <definedName name="solver_itr" localSheetId="7" hidden="1">100</definedName>
    <definedName name="solver_itr" localSheetId="6" hidden="1">100</definedName>
    <definedName name="solver_itr" localSheetId="8" hidden="1">100</definedName>
    <definedName name="solver_itr" localSheetId="0" hidden="1">100</definedName>
    <definedName name="solver_lhs1" localSheetId="4" hidden="1">'Bicycle material'!$B$10</definedName>
    <definedName name="solver_lhs1" localSheetId="7" hidden="1">'Employee allotment'!$K$9:$K$15</definedName>
    <definedName name="solver_lhs1" localSheetId="6" hidden="1">'Fund allocation'!$A$9:$A$10</definedName>
    <definedName name="solver_lhs1" localSheetId="8" hidden="1">'Oak n cherry cabinets '!$B$16:$D$16</definedName>
    <definedName name="solver_lhs1" localSheetId="0" hidden="1">'Total audience exposure'!$B$9</definedName>
    <definedName name="solver_lhs2" localSheetId="4" hidden="1">'Bicycle material'!$B$11</definedName>
    <definedName name="solver_lhs2" localSheetId="6" hidden="1">'Fund allocation'!$A$11</definedName>
    <definedName name="solver_lhs2" localSheetId="8" hidden="1">'Oak n cherry cabinets '!$B$11:$D$11</definedName>
    <definedName name="solver_lhs2" localSheetId="0" hidden="1">'Total audience exposure'!$B$10:$B$12</definedName>
    <definedName name="solver_lhs3" localSheetId="4" hidden="1">'Bicycle material'!$B$12</definedName>
    <definedName name="solver_lin" localSheetId="4" hidden="1">1</definedName>
    <definedName name="solver_lin" localSheetId="7" hidden="1">2</definedName>
    <definedName name="solver_lin" localSheetId="6" hidden="1">1</definedName>
    <definedName name="solver_lin" localSheetId="8" hidden="1">1</definedName>
    <definedName name="solver_lin" localSheetId="0" hidden="1">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4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0" hidden="1">1</definedName>
    <definedName name="solver_nod" localSheetId="7" hidden="1">2147483647</definedName>
    <definedName name="solver_num" localSheetId="4" hidden="1">3</definedName>
    <definedName name="solver_num" localSheetId="7" hidden="1">1</definedName>
    <definedName name="solver_num" localSheetId="6" hidden="1">2</definedName>
    <definedName name="solver_num" localSheetId="8" hidden="1">2</definedName>
    <definedName name="solver_num" localSheetId="0" hidden="1">2</definedName>
    <definedName name="solver_nwt" localSheetId="4" hidden="1">1</definedName>
    <definedName name="solver_nwt" localSheetId="7" hidden="1">1</definedName>
    <definedName name="solver_nwt" localSheetId="6" hidden="1">1</definedName>
    <definedName name="solver_nwt" localSheetId="8" hidden="1">1</definedName>
    <definedName name="solver_nwt" localSheetId="0" hidden="1">1</definedName>
    <definedName name="solver_opt" localSheetId="4" hidden="1">'Bicycle material'!$B$7</definedName>
    <definedName name="solver_opt" localSheetId="7" hidden="1">'Employee allotment'!$I$7</definedName>
    <definedName name="solver_opt" localSheetId="6" hidden="1">'Fund allocation'!$A$6</definedName>
    <definedName name="solver_opt" localSheetId="8" hidden="1">'Oak n cherry cabinets '!$B$21</definedName>
    <definedName name="solver_opt" localSheetId="0" hidden="1">'Total audience exposure'!$B$6</definedName>
    <definedName name="solver_pre" localSheetId="4" hidden="1">0.000001</definedName>
    <definedName name="solver_pre" localSheetId="7" hidden="1">0.000001</definedName>
    <definedName name="solver_pre" localSheetId="6" hidden="1">0.000001</definedName>
    <definedName name="solver_pre" localSheetId="8" hidden="1">0.000001</definedName>
    <definedName name="solver_pre" localSheetId="0" hidden="1">0.000001</definedName>
    <definedName name="solver_rbv" localSheetId="7" hidden="1">1</definedName>
    <definedName name="solver_rel1" localSheetId="4" hidden="1">2</definedName>
    <definedName name="solver_rel1" localSheetId="7" hidden="1">2</definedName>
    <definedName name="solver_rel1" localSheetId="6" hidden="1">3</definedName>
    <definedName name="solver_rel1" localSheetId="8" hidden="1">2</definedName>
    <definedName name="solver_rel1" localSheetId="0" hidden="1">1</definedName>
    <definedName name="solver_rel2" localSheetId="4" hidden="1">3</definedName>
    <definedName name="solver_rel2" localSheetId="6" hidden="1">1</definedName>
    <definedName name="solver_rel2" localSheetId="8" hidden="1">1</definedName>
    <definedName name="solver_rel2" localSheetId="0" hidden="1">3</definedName>
    <definedName name="solver_rel3" localSheetId="4" hidden="1">1</definedName>
    <definedName name="solver_rhs1" localSheetId="4" hidden="1">'Bicycle material'!$D$10</definedName>
    <definedName name="solver_rhs1" localSheetId="7" hidden="1">'Employee allotment'!$L$9:$L$15</definedName>
    <definedName name="solver_rhs1" localSheetId="6" hidden="1">'Fund allocation'!$C$9:$C$10</definedName>
    <definedName name="solver_rhs1" localSheetId="8" hidden="1">'Oak n cherry cabinets '!$B$17:$D$17</definedName>
    <definedName name="solver_rhs1" localSheetId="0" hidden="1">'Total audience exposure'!$D$9</definedName>
    <definedName name="solver_rhs2" localSheetId="4" hidden="1">'Bicycle material'!$D$11</definedName>
    <definedName name="solver_rhs2" localSheetId="6" hidden="1">'Fund allocation'!$C$11</definedName>
    <definedName name="solver_rhs2" localSheetId="8" hidden="1">'Oak n cherry cabinets '!$B$4:$D$4</definedName>
    <definedName name="solver_rhs2" localSheetId="0" hidden="1">'Total audience exposure'!$D$10:$D$12</definedName>
    <definedName name="solver_rhs3" localSheetId="4" hidden="1">'Bicycle material'!$D$12</definedName>
    <definedName name="solver_rlx" localSheetId="7" hidden="1">1</definedName>
    <definedName name="solver_rsd" localSheetId="7" hidden="1">0</definedName>
    <definedName name="solver_scl" localSheetId="4" hidden="1">2</definedName>
    <definedName name="solver_scl" localSheetId="7" hidden="1">2</definedName>
    <definedName name="solver_scl" localSheetId="6" hidden="1">2</definedName>
    <definedName name="solver_scl" localSheetId="8" hidden="1">2</definedName>
    <definedName name="solver_scl" localSheetId="0" hidden="1">2</definedName>
    <definedName name="solver_sho" localSheetId="4" hidden="1">2</definedName>
    <definedName name="solver_sho" localSheetId="7" hidden="1">1</definedName>
    <definedName name="solver_sho" localSheetId="6" hidden="1">2</definedName>
    <definedName name="solver_sho" localSheetId="8" hidden="1">2</definedName>
    <definedName name="solver_sho" localSheetId="0" hidden="1">2</definedName>
    <definedName name="solver_ssz" localSheetId="7" hidden="1">100</definedName>
    <definedName name="solver_tim" localSheetId="4" hidden="1">100</definedName>
    <definedName name="solver_tim" localSheetId="7" hidden="1">100</definedName>
    <definedName name="solver_tim" localSheetId="6" hidden="1">100</definedName>
    <definedName name="solver_tim" localSheetId="8" hidden="1">100</definedName>
    <definedName name="solver_tim" localSheetId="0" hidden="1">100</definedName>
    <definedName name="solver_tol" localSheetId="4" hidden="1">0.05</definedName>
    <definedName name="solver_tol" localSheetId="7" hidden="1">0.05</definedName>
    <definedName name="solver_tol" localSheetId="6" hidden="1">0.05</definedName>
    <definedName name="solver_tol" localSheetId="8" hidden="1">0.05</definedName>
    <definedName name="solver_tol" localSheetId="0" hidden="1">0.05</definedName>
    <definedName name="solver_typ" localSheetId="4" hidden="1">2</definedName>
    <definedName name="solver_typ" localSheetId="7" hidden="1">2</definedName>
    <definedName name="solver_typ" localSheetId="6" hidden="1">2</definedName>
    <definedName name="solver_typ" localSheetId="8" hidden="1">2</definedName>
    <definedName name="solver_typ" localSheetId="0" hidden="1">1</definedName>
    <definedName name="solver_val" localSheetId="4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0" hidden="1">0</definedName>
    <definedName name="solver_ver" localSheetId="7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  <c r="C19" i="9" s="1"/>
  <c r="D11" i="9"/>
  <c r="D19" i="9" s="1"/>
  <c r="B11" i="9"/>
  <c r="B19" i="9" s="1"/>
  <c r="D15" i="9"/>
  <c r="C15" i="9"/>
  <c r="B15" i="9"/>
  <c r="D14" i="9"/>
  <c r="C14" i="9"/>
  <c r="B14" i="9"/>
  <c r="K9" i="8"/>
  <c r="K10" i="8"/>
  <c r="K11" i="8"/>
  <c r="K12" i="8"/>
  <c r="K13" i="8"/>
  <c r="K14" i="8"/>
  <c r="K15" i="8"/>
  <c r="I7" i="8"/>
  <c r="D3" i="3"/>
  <c r="D2" i="3"/>
  <c r="G3" i="3"/>
  <c r="G2" i="3"/>
  <c r="A10" i="3"/>
  <c r="A11" i="3"/>
  <c r="A9" i="3"/>
  <c r="A6" i="3"/>
  <c r="J10" i="7"/>
  <c r="J9" i="7"/>
  <c r="I10" i="7"/>
  <c r="I9" i="7"/>
  <c r="P12" i="2"/>
  <c r="N12" i="2"/>
  <c r="P11" i="2"/>
  <c r="N11" i="2"/>
  <c r="N10" i="2"/>
  <c r="N7" i="2"/>
  <c r="P7" i="2" s="1"/>
  <c r="J12" i="2"/>
  <c r="H12" i="2"/>
  <c r="J11" i="2"/>
  <c r="H11" i="2"/>
  <c r="H10" i="2"/>
  <c r="H7" i="2"/>
  <c r="B11" i="2"/>
  <c r="D12" i="2"/>
  <c r="B12" i="2"/>
  <c r="D11" i="2"/>
  <c r="B7" i="2"/>
  <c r="B10" i="2"/>
  <c r="B6" i="1"/>
  <c r="D12" i="1"/>
  <c r="B12" i="1"/>
  <c r="B11" i="1"/>
  <c r="B10" i="1"/>
  <c r="B9" i="1"/>
  <c r="J7" i="2" l="1"/>
  <c r="C16" i="9"/>
  <c r="D16" i="9"/>
  <c r="B21" i="9" l="1"/>
  <c r="B16" i="9"/>
</calcChain>
</file>

<file path=xl/sharedStrings.xml><?xml version="1.0" encoding="utf-8"?>
<sst xmlns="http://schemas.openxmlformats.org/spreadsheetml/2006/main" count="277" uniqueCount="138">
  <si>
    <t>Variables</t>
  </si>
  <si>
    <t>Objective function</t>
  </si>
  <si>
    <t>Constraint</t>
  </si>
  <si>
    <t>news</t>
  </si>
  <si>
    <t>radio</t>
  </si>
  <si>
    <t>x</t>
  </si>
  <si>
    <t>y</t>
  </si>
  <si>
    <t>x+y</t>
  </si>
  <si>
    <t>&lt;=</t>
  </si>
  <si>
    <t>&gt;=</t>
  </si>
  <si>
    <t>x&gt;=2y</t>
  </si>
  <si>
    <t>Total audience exposure</t>
  </si>
  <si>
    <t>Variables:</t>
  </si>
  <si>
    <t>Objective function:</t>
  </si>
  <si>
    <t>Constraint:</t>
  </si>
  <si>
    <t>Max</t>
  </si>
  <si>
    <t>Microsoft Excel 12.0 Sensitivity Report</t>
  </si>
  <si>
    <t>Worksheet: [Book1]Sheet1</t>
  </si>
  <si>
    <t>Report Created: 23-08-2022 10:33:40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</si>
  <si>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</si>
  <si>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</si>
  <si>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</si>
  <si>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</si>
  <si>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</si>
  <si>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</si>
  <si>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</si>
  <si>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</si>
  <si>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</si>
  <si>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</si>
  <si>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</si>
  <si>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</si>
  <si>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</si>
  <si>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</si>
  <si>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</si>
  <si>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</si>
  <si>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$C$2</t>
  </si>
  <si>
    <t>$C$3</t>
  </si>
  <si>
    <t>$B$9</t>
  </si>
  <si>
    <t>x+y Max</t>
  </si>
  <si>
    <t>$B$10</t>
  </si>
  <si>
    <t>x Max</t>
  </si>
  <si>
    <t>$B$11</t>
  </si>
  <si>
    <t>y Max</t>
  </si>
  <si>
    <t>$B$12</t>
  </si>
  <si>
    <t>x&gt;=2y Max</t>
  </si>
  <si>
    <t>50x+80y</t>
  </si>
  <si>
    <t>Microsoft Excel 12.0 Answer Report</t>
  </si>
  <si>
    <t>Worksheet: [Book1]Total audience exposure</t>
  </si>
  <si>
    <t>Report Created: 23-08-2022 10:51:26</t>
  </si>
  <si>
    <t>Target Cell (Max)</t>
  </si>
  <si>
    <t>Original Value</t>
  </si>
  <si>
    <t>Final Value</t>
  </si>
  <si>
    <t>Cell Value</t>
  </si>
  <si>
    <t>Formula</t>
  </si>
  <si>
    <t>Status</t>
  </si>
  <si>
    <t>Slack</t>
  </si>
  <si>
    <t>$B$6</t>
  </si>
  <si>
    <t>50x+80y y</t>
  </si>
  <si>
    <t>x+y y</t>
  </si>
  <si>
    <t>$B$9&lt;=$D$9</t>
  </si>
  <si>
    <t>Binding</t>
  </si>
  <si>
    <t>x y</t>
  </si>
  <si>
    <t>$B$10&gt;=$D$10</t>
  </si>
  <si>
    <t>Not Binding</t>
  </si>
  <si>
    <t>y y</t>
  </si>
  <si>
    <t>$B$11&gt;=$D$11</t>
  </si>
  <si>
    <t>x&gt;=2y y</t>
  </si>
  <si>
    <t>$B$12&gt;=$D$12</t>
  </si>
  <si>
    <t>Microsoft Excel 12.0 Limits Report</t>
  </si>
  <si>
    <t>Worksheet: [Book1]Limits Report 1</t>
  </si>
  <si>
    <t>Report Created: 23-08-2022 10:51:27</t>
  </si>
  <si>
    <t>Target</t>
  </si>
  <si>
    <t>Adjustable</t>
  </si>
  <si>
    <t>Lower</t>
  </si>
  <si>
    <t>Limit</t>
  </si>
  <si>
    <t>Result</t>
  </si>
  <si>
    <t>Upper</t>
  </si>
  <si>
    <t>Constratint</t>
  </si>
  <si>
    <t>Standard grade</t>
  </si>
  <si>
    <t>Professional grade</t>
  </si>
  <si>
    <t>7.5*x+9*y</t>
  </si>
  <si>
    <t>=</t>
  </si>
  <si>
    <t>Min</t>
  </si>
  <si>
    <t>.1x+.3y</t>
  </si>
  <si>
    <t>.06x+.12y</t>
  </si>
  <si>
    <t>Worksheet: [Book1]Bicycle material</t>
  </si>
  <si>
    <t>Report Created: 23-08-2022 12:04:54</t>
  </si>
  <si>
    <t>.1x+.3y y</t>
  </si>
  <si>
    <t>.06x+.12y y</t>
  </si>
  <si>
    <t>Money market funds</t>
  </si>
  <si>
    <t>M</t>
  </si>
  <si>
    <t xml:space="preserve">Stock market funds </t>
  </si>
  <si>
    <t>S</t>
  </si>
  <si>
    <t>Variable</t>
  </si>
  <si>
    <t>cost</t>
  </si>
  <si>
    <t>return</t>
  </si>
  <si>
    <t>units</t>
  </si>
  <si>
    <t>Day</t>
  </si>
  <si>
    <t>Number</t>
  </si>
  <si>
    <t>Mon</t>
  </si>
  <si>
    <t>Wed</t>
  </si>
  <si>
    <t>Fri</t>
  </si>
  <si>
    <t>Sat</t>
  </si>
  <si>
    <t>Sun</t>
  </si>
  <si>
    <t>Thu</t>
  </si>
  <si>
    <t>Tue</t>
  </si>
  <si>
    <t>x1</t>
  </si>
  <si>
    <t>x2</t>
  </si>
  <si>
    <t>x3</t>
  </si>
  <si>
    <t>x4</t>
  </si>
  <si>
    <t>x5</t>
  </si>
  <si>
    <t>x6</t>
  </si>
  <si>
    <t>x7</t>
  </si>
  <si>
    <t>constraint</t>
  </si>
  <si>
    <t>c1</t>
  </si>
  <si>
    <t>c2</t>
  </si>
  <si>
    <t>c3</t>
  </si>
  <si>
    <t>c4</t>
  </si>
  <si>
    <t>c5</t>
  </si>
  <si>
    <t>c6</t>
  </si>
  <si>
    <t>c7</t>
  </si>
  <si>
    <t>Cabinet maker 1</t>
  </si>
  <si>
    <t>Cabinet maker 2</t>
  </si>
  <si>
    <t>Cabinet maker 3</t>
  </si>
  <si>
    <t>Hours for cherry cabinets</t>
  </si>
  <si>
    <t>Hours available</t>
  </si>
  <si>
    <t>Cost per hour</t>
  </si>
  <si>
    <t>Hours for oak cabinet</t>
  </si>
  <si>
    <t>min</t>
  </si>
  <si>
    <t xml:space="preserve">Objective </t>
  </si>
  <si>
    <t>Demand of employees</t>
  </si>
  <si>
    <t>Hours available (Row 4)</t>
  </si>
  <si>
    <t>Hours utilised</t>
  </si>
  <si>
    <t>Hours required</t>
  </si>
  <si>
    <t>% hours for oak cabinet</t>
  </si>
  <si>
    <t>% hours for cherry cabinet</t>
  </si>
  <si>
    <t>Total % hours</t>
  </si>
  <si>
    <t>Should not exceed 1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</si>
</sst>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0" fillId="2" borderId="0" xfId="0" applyFill="1"/>
    <xf numFmtId="0" fontId="0" fillId="0" borderId="6" xfId="0" applyBorder="1"/>
    <xf numFmtId="0" fontId="2" fillId="0" borderId="6" xfId="0" applyFont="1" applyBorder="1"/>
    <xf numFmtId="0" fontId="0" fillId="0" borderId="6" xfId="0" applyNumberFormat="1" applyBorder="1"/>
    <xf numFmtId="0" fontId="0" fillId="0" borderId="0" xfId="0" applyBorder="1"/>
    <xf numFmtId="0" fontId="0" fillId="3" borderId="6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11" sqref="H11"/>
    </sheetView>
  </sheetViews>
  <sheetFormatPr defaultRowHeight="15" x14ac:dyDescent="0.25"/>
  <cols>
    <col min="1" max="1" width="11" customWidth="1"/>
  </cols>
  <sheetData>
    <row r="1" spans="1:4" x14ac:dyDescent="0.25">
      <c r="A1" s="2" t="s">
        <v>12</v>
      </c>
    </row>
    <row r="2" spans="1:4" x14ac:dyDescent="0.25">
      <c r="A2" t="s">
        <v>3</v>
      </c>
      <c r="B2" t="s">
        <v>5</v>
      </c>
      <c r="C2">
        <v>666.66666666666663</v>
      </c>
    </row>
    <row r="3" spans="1:4" x14ac:dyDescent="0.25">
      <c r="A3" t="s">
        <v>4</v>
      </c>
      <c r="B3" t="s">
        <v>6</v>
      </c>
      <c r="C3">
        <v>333.33333333333331</v>
      </c>
    </row>
    <row r="5" spans="1:4" x14ac:dyDescent="0.25">
      <c r="A5" s="2" t="s">
        <v>13</v>
      </c>
    </row>
    <row r="6" spans="1:4" x14ac:dyDescent="0.25">
      <c r="A6" t="s">
        <v>45</v>
      </c>
      <c r="B6">
        <f>50*C2+80*C3</f>
        <v>59999.999999999993</v>
      </c>
      <c r="C6" t="s">
        <v>15</v>
      </c>
      <c r="D6" t="s">
        <v>11</v>
      </c>
    </row>
    <row r="8" spans="1:4" x14ac:dyDescent="0.25">
      <c r="A8" s="2" t="s">
        <v>14</v>
      </c>
    </row>
    <row r="9" spans="1:4" x14ac:dyDescent="0.25">
      <c r="A9" t="s">
        <v>7</v>
      </c>
      <c r="B9">
        <f>C2+C3</f>
        <v>1000</v>
      </c>
      <c r="C9" t="s">
        <v>8</v>
      </c>
      <c r="D9">
        <v>1000</v>
      </c>
    </row>
    <row r="10" spans="1:4" x14ac:dyDescent="0.25">
      <c r="A10" t="s">
        <v>5</v>
      </c>
      <c r="B10">
        <f>C2</f>
        <v>666.66666666666663</v>
      </c>
      <c r="C10" t="s">
        <v>9</v>
      </c>
      <c r="D10">
        <v>250</v>
      </c>
    </row>
    <row r="11" spans="1:4" x14ac:dyDescent="0.25">
      <c r="A11" t="s">
        <v>6</v>
      </c>
      <c r="B11">
        <f>C3</f>
        <v>333.33333333333331</v>
      </c>
      <c r="C11" t="s">
        <v>9</v>
      </c>
      <c r="D11">
        <v>250</v>
      </c>
    </row>
    <row r="12" spans="1:4" x14ac:dyDescent="0.25">
      <c r="A12" t="s">
        <v>10</v>
      </c>
      <c r="B12">
        <f>C2</f>
        <v>666.66666666666663</v>
      </c>
      <c r="C12" t="s">
        <v>9</v>
      </c>
      <c r="D12">
        <f>C3*2</f>
        <v>666.66666666666663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9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" t="s">
        <v>46</v>
      </c>
    </row>
    <row r="2" spans="1:5" x14ac:dyDescent="0.25">
      <c r="A2" s="1" t="s">
        <v>47</v>
      </c>
    </row>
    <row r="3" spans="1:5" x14ac:dyDescent="0.25">
      <c r="A3" s="1" t="s">
        <v>48</v>
      </c>
    </row>
    <row r="6" spans="1:5" ht="15.75" thickBot="1" x14ac:dyDescent="0.3">
      <c r="A6" t="s">
        <v>49</v>
      </c>
    </row>
    <row r="7" spans="1:5" ht="15.75" thickBot="1" x14ac:dyDescent="0.3">
      <c r="B7" s="9" t="s">
        <v>20</v>
      </c>
      <c r="C7" s="9" t="s">
        <v>21</v>
      </c>
      <c r="D7" s="9" t="s">
        <v>50</v>
      </c>
      <c r="E7" s="9" t="s">
        <v>51</v>
      </c>
    </row>
    <row r="8" spans="1:5" ht="15.75" thickBot="1" x14ac:dyDescent="0.3">
      <c r="B8" s="4" t="s">
        <v>56</v>
      </c>
      <c r="C8" s="4" t="s">
        <v>57</v>
      </c>
      <c r="D8" s="8">
        <v>59999.999999999993</v>
      </c>
      <c r="E8" s="8">
        <v>59999.999999999993</v>
      </c>
    </row>
    <row r="11" spans="1:5" ht="15.75" thickBot="1" x14ac:dyDescent="0.3">
      <c r="A11" t="s">
        <v>19</v>
      </c>
    </row>
    <row r="12" spans="1:5" ht="15.75" thickBot="1" x14ac:dyDescent="0.3">
      <c r="B12" s="9" t="s">
        <v>20</v>
      </c>
      <c r="C12" s="9" t="s">
        <v>21</v>
      </c>
      <c r="D12" s="9" t="s">
        <v>50</v>
      </c>
      <c r="E12" s="9" t="s">
        <v>51</v>
      </c>
    </row>
    <row r="13" spans="1:5" x14ac:dyDescent="0.25">
      <c r="B13" s="3" t="s">
        <v>35</v>
      </c>
      <c r="C13" s="3" t="s">
        <v>5</v>
      </c>
      <c r="D13" s="7">
        <v>666.66666666666663</v>
      </c>
      <c r="E13" s="7">
        <v>666.66666666666663</v>
      </c>
    </row>
    <row r="14" spans="1:5" ht="15.75" thickBot="1" x14ac:dyDescent="0.3">
      <c r="B14" s="4" t="s">
        <v>36</v>
      </c>
      <c r="C14" s="4" t="s">
        <v>6</v>
      </c>
      <c r="D14" s="8">
        <v>333.33333333333331</v>
      </c>
      <c r="E14" s="8">
        <v>333.33333333333331</v>
      </c>
    </row>
    <row r="17" spans="1:7" ht="15.75" thickBot="1" x14ac:dyDescent="0.3">
      <c r="A17" t="s">
        <v>31</v>
      </c>
    </row>
    <row r="18" spans="1:7" ht="15.75" thickBot="1" x14ac:dyDescent="0.3">
      <c r="B18" s="9" t="s">
        <v>20</v>
      </c>
      <c r="C18" s="9" t="s">
        <v>21</v>
      </c>
      <c r="D18" s="9" t="s">
        <v>52</v>
      </c>
      <c r="E18" s="9" t="s">
        <v>53</v>
      </c>
      <c r="F18" s="9" t="s">
        <v>54</v>
      </c>
      <c r="G18" s="9" t="s">
        <v>55</v>
      </c>
    </row>
    <row r="19" spans="1:7" x14ac:dyDescent="0.25">
      <c r="B19" s="3" t="s">
        <v>37</v>
      </c>
      <c r="C19" s="3" t="s">
        <v>58</v>
      </c>
      <c r="D19" s="7">
        <v>1000</v>
      </c>
      <c r="E19" s="3" t="s">
        <v>59</v>
      </c>
      <c r="F19" s="3" t="s">
        <v>60</v>
      </c>
      <c r="G19" s="3">
        <v>0</v>
      </c>
    </row>
    <row r="20" spans="1:7" x14ac:dyDescent="0.25">
      <c r="B20" s="3" t="s">
        <v>39</v>
      </c>
      <c r="C20" s="3" t="s">
        <v>61</v>
      </c>
      <c r="D20" s="7">
        <v>666.66666666666663</v>
      </c>
      <c r="E20" s="3" t="s">
        <v>62</v>
      </c>
      <c r="F20" s="3" t="s">
        <v>63</v>
      </c>
      <c r="G20" s="7">
        <v>416.66666666666663</v>
      </c>
    </row>
    <row r="21" spans="1:7" x14ac:dyDescent="0.25">
      <c r="B21" s="3" t="s">
        <v>41</v>
      </c>
      <c r="C21" s="3" t="s">
        <v>64</v>
      </c>
      <c r="D21" s="7">
        <v>333.33333333333331</v>
      </c>
      <c r="E21" s="3" t="s">
        <v>65</v>
      </c>
      <c r="F21" s="3" t="s">
        <v>63</v>
      </c>
      <c r="G21" s="7">
        <v>83.333333333333314</v>
      </c>
    </row>
    <row r="22" spans="1:7" ht="15.75" thickBot="1" x14ac:dyDescent="0.3">
      <c r="B22" s="4" t="s">
        <v>43</v>
      </c>
      <c r="C22" s="4" t="s">
        <v>66</v>
      </c>
      <c r="D22" s="8">
        <v>666.66666666666663</v>
      </c>
      <c r="E22" s="4" t="s">
        <v>67</v>
      </c>
      <c r="F22" s="4" t="s">
        <v>60</v>
      </c>
      <c r="G2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5.140625" bestFit="1" customWidth="1"/>
    <col min="3" max="3" width="10.5703125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9" width="12" bestFit="1" customWidth="1"/>
    <col min="10" max="10" width="6.5703125" customWidth="1"/>
  </cols>
  <sheetData>
    <row r="1" spans="1:10" x14ac:dyDescent="0.25">
      <c r="A1" s="1" t="s">
        <v>68</v>
      </c>
    </row>
    <row r="2" spans="1:10" x14ac:dyDescent="0.25">
      <c r="A2" s="1" t="s">
        <v>69</v>
      </c>
    </row>
    <row r="3" spans="1:10" x14ac:dyDescent="0.25">
      <c r="A3" s="1" t="s">
        <v>70</v>
      </c>
    </row>
    <row r="5" spans="1:10" ht="15.75" thickBot="1" x14ac:dyDescent="0.3"/>
    <row r="6" spans="1:10" x14ac:dyDescent="0.25">
      <c r="B6" s="5"/>
      <c r="C6" s="5" t="s">
        <v>71</v>
      </c>
      <c r="D6" s="5"/>
    </row>
    <row r="7" spans="1:10" ht="15.75" thickBot="1" x14ac:dyDescent="0.3">
      <c r="B7" s="6" t="s">
        <v>20</v>
      </c>
      <c r="C7" s="6" t="s">
        <v>21</v>
      </c>
      <c r="D7" s="6" t="s">
        <v>23</v>
      </c>
    </row>
    <row r="8" spans="1:10" ht="15.75" thickBot="1" x14ac:dyDescent="0.3">
      <c r="B8" s="4" t="s">
        <v>56</v>
      </c>
      <c r="C8" s="4" t="s">
        <v>57</v>
      </c>
      <c r="D8" s="8">
        <v>59999.999999999993</v>
      </c>
    </row>
    <row r="10" spans="1:10" ht="15.75" thickBot="1" x14ac:dyDescent="0.3"/>
    <row r="11" spans="1:10" x14ac:dyDescent="0.25">
      <c r="B11" s="5"/>
      <c r="C11" s="5" t="s">
        <v>72</v>
      </c>
      <c r="D11" s="5"/>
      <c r="F11" s="5" t="s">
        <v>73</v>
      </c>
      <c r="G11" s="5" t="s">
        <v>71</v>
      </c>
      <c r="I11" s="5" t="s">
        <v>76</v>
      </c>
      <c r="J11" s="5" t="s">
        <v>71</v>
      </c>
    </row>
    <row r="12" spans="1:10" ht="15.75" thickBot="1" x14ac:dyDescent="0.3">
      <c r="B12" s="6" t="s">
        <v>20</v>
      </c>
      <c r="C12" s="6" t="s">
        <v>21</v>
      </c>
      <c r="D12" s="6" t="s">
        <v>23</v>
      </c>
      <c r="F12" s="6" t="s">
        <v>74</v>
      </c>
      <c r="G12" s="6" t="s">
        <v>75</v>
      </c>
      <c r="I12" s="6" t="s">
        <v>74</v>
      </c>
      <c r="J12" s="6" t="s">
        <v>75</v>
      </c>
    </row>
    <row r="13" spans="1:10" x14ac:dyDescent="0.25">
      <c r="B13" s="3" t="s">
        <v>35</v>
      </c>
      <c r="C13" s="3" t="s">
        <v>5</v>
      </c>
      <c r="D13" s="7">
        <v>666.66666666666663</v>
      </c>
      <c r="F13" s="7">
        <v>666.66666666666663</v>
      </c>
      <c r="G13" s="7">
        <v>59999.999999999993</v>
      </c>
      <c r="I13" s="7">
        <v>666.66666666666663</v>
      </c>
      <c r="J13" s="7">
        <v>59999.999999999993</v>
      </c>
    </row>
    <row r="14" spans="1:10" ht="15.75" thickBot="1" x14ac:dyDescent="0.3">
      <c r="B14" s="4" t="s">
        <v>36</v>
      </c>
      <c r="C14" s="4" t="s">
        <v>6</v>
      </c>
      <c r="D14" s="8">
        <v>333.33333333333331</v>
      </c>
      <c r="F14" s="8">
        <v>250.00000000006631</v>
      </c>
      <c r="G14" s="8">
        <v>53333.333333338633</v>
      </c>
      <c r="I14" s="8">
        <v>333.33333333305234</v>
      </c>
      <c r="J14" s="8">
        <v>59999.999999977517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140625" bestFit="1" customWidth="1"/>
    <col min="3" max="3" width="10.140625" bestFit="1" customWidth="1"/>
    <col min="4" max="4" width="12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16</v>
      </c>
    </row>
    <row r="2" spans="1:8" x14ac:dyDescent="0.25">
      <c r="A2" s="1" t="s">
        <v>17</v>
      </c>
    </row>
    <row r="3" spans="1:8" x14ac:dyDescent="0.25">
      <c r="A3" s="1" t="s">
        <v>18</v>
      </c>
    </row>
    <row r="6" spans="1:8" ht="15.75" thickBot="1" x14ac:dyDescent="0.3">
      <c r="A6" t="s">
        <v>19</v>
      </c>
    </row>
    <row r="7" spans="1:8" x14ac:dyDescent="0.25">
      <c r="B7" s="5"/>
      <c r="C7" s="5"/>
      <c r="D7" s="5" t="s">
        <v>22</v>
      </c>
      <c r="E7" s="5" t="s">
        <v>24</v>
      </c>
      <c r="F7" s="5" t="s">
        <v>26</v>
      </c>
      <c r="G7" s="5" t="s">
        <v>28</v>
      </c>
      <c r="H7" s="5" t="s">
        <v>28</v>
      </c>
    </row>
    <row r="8" spans="1:8" ht="15.75" thickBot="1" x14ac:dyDescent="0.3">
      <c r="B8" s="6" t="s">
        <v>20</v>
      </c>
      <c r="C8" s="6" t="s">
        <v>21</v>
      </c>
      <c r="D8" s="6" t="s">
        <v>23</v>
      </c>
      <c r="E8" s="6" t="s">
        <v>25</v>
      </c>
      <c r="F8" s="6" t="s">
        <v>27</v>
      </c>
      <c r="G8" s="6" t="s">
        <v>29</v>
      </c>
      <c r="H8" s="6" t="s">
        <v>30</v>
      </c>
    </row>
    <row r="9" spans="1:8" x14ac:dyDescent="0.25">
      <c r="B9" s="3" t="s">
        <v>35</v>
      </c>
      <c r="C9" s="3" t="s">
        <v>5</v>
      </c>
      <c r="D9" s="7">
        <v>666.66666666666663</v>
      </c>
      <c r="E9" s="7">
        <v>0</v>
      </c>
      <c r="F9" s="3">
        <v>50.000000000022219</v>
      </c>
      <c r="G9" s="3">
        <v>30.000000000013337</v>
      </c>
      <c r="H9" s="3">
        <v>90.000000000039989</v>
      </c>
    </row>
    <row r="10" spans="1:8" ht="15.75" thickBot="1" x14ac:dyDescent="0.3">
      <c r="B10" s="4" t="s">
        <v>36</v>
      </c>
      <c r="C10" s="4" t="s">
        <v>6</v>
      </c>
      <c r="D10" s="8">
        <v>333.33333333333331</v>
      </c>
      <c r="E10" s="8">
        <v>0</v>
      </c>
      <c r="F10" s="4">
        <v>80.000000000035527</v>
      </c>
      <c r="G10" s="4">
        <v>1E+30</v>
      </c>
      <c r="H10" s="4">
        <v>30.000000000013337</v>
      </c>
    </row>
    <row r="12" spans="1:8" ht="15.75" thickBot="1" x14ac:dyDescent="0.3">
      <c r="A12" t="s">
        <v>31</v>
      </c>
    </row>
    <row r="13" spans="1:8" x14ac:dyDescent="0.25">
      <c r="B13" s="5"/>
      <c r="C13" s="5"/>
      <c r="D13" s="5" t="s">
        <v>22</v>
      </c>
      <c r="E13" s="5" t="s">
        <v>32</v>
      </c>
      <c r="F13" s="5" t="s">
        <v>2</v>
      </c>
      <c r="G13" s="5" t="s">
        <v>28</v>
      </c>
      <c r="H13" s="5" t="s">
        <v>28</v>
      </c>
    </row>
    <row r="14" spans="1:8" ht="15.75" thickBot="1" x14ac:dyDescent="0.3">
      <c r="B14" s="6" t="s">
        <v>20</v>
      </c>
      <c r="C14" s="6" t="s">
        <v>21</v>
      </c>
      <c r="D14" s="6" t="s">
        <v>23</v>
      </c>
      <c r="E14" s="6" t="s">
        <v>33</v>
      </c>
      <c r="F14" s="6" t="s">
        <v>34</v>
      </c>
      <c r="G14" s="6" t="s">
        <v>29</v>
      </c>
      <c r="H14" s="6" t="s">
        <v>30</v>
      </c>
    </row>
    <row r="15" spans="1:8" x14ac:dyDescent="0.25">
      <c r="B15" s="3" t="s">
        <v>37</v>
      </c>
      <c r="C15" s="3" t="s">
        <v>38</v>
      </c>
      <c r="D15" s="7">
        <v>1000</v>
      </c>
      <c r="E15" s="7">
        <v>60.000000000122782</v>
      </c>
      <c r="F15" s="3">
        <v>1000</v>
      </c>
      <c r="G15" s="3">
        <v>1E+30</v>
      </c>
      <c r="H15" s="3">
        <v>249.99999999957367</v>
      </c>
    </row>
    <row r="16" spans="1:8" x14ac:dyDescent="0.25">
      <c r="B16" s="3" t="s">
        <v>39</v>
      </c>
      <c r="C16" s="3" t="s">
        <v>40</v>
      </c>
      <c r="D16" s="7">
        <v>666.66666666666663</v>
      </c>
      <c r="E16" s="7">
        <v>0</v>
      </c>
      <c r="F16" s="3">
        <v>250</v>
      </c>
      <c r="G16" s="3">
        <v>416.66666666666657</v>
      </c>
      <c r="H16" s="3">
        <v>1E+30</v>
      </c>
    </row>
    <row r="17" spans="2:8" x14ac:dyDescent="0.25">
      <c r="B17" s="3" t="s">
        <v>41</v>
      </c>
      <c r="C17" s="3" t="s">
        <v>42</v>
      </c>
      <c r="D17" s="7">
        <v>333.33333333333331</v>
      </c>
      <c r="E17" s="7">
        <v>0</v>
      </c>
      <c r="F17" s="3">
        <v>250</v>
      </c>
      <c r="G17" s="3">
        <v>83.333333333333329</v>
      </c>
      <c r="H17" s="3">
        <v>1E+30</v>
      </c>
    </row>
    <row r="18" spans="2:8" ht="15.75" thickBot="1" x14ac:dyDescent="0.3">
      <c r="B18" s="4" t="s">
        <v>43</v>
      </c>
      <c r="C18" s="4" t="s">
        <v>44</v>
      </c>
      <c r="D18" s="8">
        <v>666.66666666666663</v>
      </c>
      <c r="E18" s="8">
        <v>-10.000000000003414</v>
      </c>
      <c r="F18" s="4">
        <v>0</v>
      </c>
      <c r="G18" s="4">
        <v>250</v>
      </c>
      <c r="H18" s="4">
        <v>1249.9999999999995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workbookViewId="0"/>
  </sheetViews>
  <sheetFormatPr defaultRowHeight="15" x14ac:dyDescent="0.25"/>
  <cols>
    <col min="1" max="1" width="17.7109375" bestFit="1" customWidth="1"/>
  </cols>
  <sheetData>
    <row r="1" spans="1:16" x14ac:dyDescent="0.25">
      <c r="A1" s="2" t="s">
        <v>0</v>
      </c>
      <c r="G1" s="2" t="s">
        <v>0</v>
      </c>
      <c r="M1" s="2" t="s">
        <v>0</v>
      </c>
    </row>
    <row r="2" spans="1:16" x14ac:dyDescent="0.25">
      <c r="A2" t="s">
        <v>78</v>
      </c>
      <c r="B2" t="s">
        <v>5</v>
      </c>
      <c r="C2">
        <v>15.000000000000004</v>
      </c>
      <c r="G2" t="s">
        <v>78</v>
      </c>
      <c r="H2" t="s">
        <v>5</v>
      </c>
      <c r="I2" s="10">
        <v>16</v>
      </c>
      <c r="M2" t="s">
        <v>78</v>
      </c>
      <c r="N2" t="s">
        <v>5</v>
      </c>
      <c r="O2">
        <v>15.000000000000004</v>
      </c>
    </row>
    <row r="3" spans="1:16" x14ac:dyDescent="0.25">
      <c r="A3" t="s">
        <v>79</v>
      </c>
      <c r="B3" t="s">
        <v>6</v>
      </c>
      <c r="C3">
        <v>15</v>
      </c>
      <c r="G3" t="s">
        <v>79</v>
      </c>
      <c r="H3" t="s">
        <v>6</v>
      </c>
      <c r="I3">
        <v>15</v>
      </c>
      <c r="M3" t="s">
        <v>79</v>
      </c>
      <c r="N3" t="s">
        <v>6</v>
      </c>
      <c r="O3" s="10">
        <v>16</v>
      </c>
    </row>
    <row r="6" spans="1:16" x14ac:dyDescent="0.25">
      <c r="A6" s="2" t="s">
        <v>1</v>
      </c>
      <c r="G6" s="2" t="s">
        <v>1</v>
      </c>
      <c r="M6" s="2" t="s">
        <v>1</v>
      </c>
    </row>
    <row r="7" spans="1:16" x14ac:dyDescent="0.25">
      <c r="A7" t="s">
        <v>80</v>
      </c>
      <c r="B7">
        <f>7.5*C2+9*C3</f>
        <v>247.50000000000003</v>
      </c>
      <c r="C7" t="s">
        <v>82</v>
      </c>
      <c r="G7" t="s">
        <v>80</v>
      </c>
      <c r="H7">
        <f>7.5*I2+9*I3</f>
        <v>255</v>
      </c>
      <c r="I7" t="s">
        <v>82</v>
      </c>
      <c r="J7">
        <f>H7-B7</f>
        <v>7.4999999999999716</v>
      </c>
      <c r="M7" t="s">
        <v>80</v>
      </c>
      <c r="N7">
        <f>7.5*O2+9*O3</f>
        <v>256.5</v>
      </c>
      <c r="O7" t="s">
        <v>82</v>
      </c>
      <c r="P7">
        <f>N7-B7</f>
        <v>8.9999999999999716</v>
      </c>
    </row>
    <row r="9" spans="1:16" x14ac:dyDescent="0.25">
      <c r="A9" s="2" t="s">
        <v>77</v>
      </c>
      <c r="G9" s="2" t="s">
        <v>77</v>
      </c>
      <c r="M9" s="2" t="s">
        <v>77</v>
      </c>
    </row>
    <row r="10" spans="1:16" x14ac:dyDescent="0.25">
      <c r="A10" t="s">
        <v>7</v>
      </c>
      <c r="B10">
        <f>C2+C3</f>
        <v>30.000000000000004</v>
      </c>
      <c r="C10" t="s">
        <v>81</v>
      </c>
      <c r="D10">
        <v>30</v>
      </c>
      <c r="G10" t="s">
        <v>7</v>
      </c>
      <c r="H10">
        <f>I2+I3</f>
        <v>31</v>
      </c>
      <c r="I10" t="s">
        <v>81</v>
      </c>
      <c r="J10">
        <v>30</v>
      </c>
      <c r="M10" t="s">
        <v>7</v>
      </c>
      <c r="N10">
        <f>O2+O3</f>
        <v>31.000000000000004</v>
      </c>
      <c r="O10" t="s">
        <v>81</v>
      </c>
      <c r="P10">
        <v>30</v>
      </c>
    </row>
    <row r="11" spans="1:16" x14ac:dyDescent="0.25">
      <c r="A11" t="s">
        <v>83</v>
      </c>
      <c r="B11">
        <f>0.1*C2+0.3*C3</f>
        <v>6</v>
      </c>
      <c r="C11" t="s">
        <v>9</v>
      </c>
      <c r="D11">
        <f>0.2*D10</f>
        <v>6</v>
      </c>
      <c r="G11" t="s">
        <v>83</v>
      </c>
      <c r="H11">
        <f>0.1*I2+0.3*I3</f>
        <v>6.1</v>
      </c>
      <c r="I11" t="s">
        <v>9</v>
      </c>
      <c r="J11">
        <f>0.2*J10</f>
        <v>6</v>
      </c>
      <c r="M11" t="s">
        <v>83</v>
      </c>
      <c r="N11">
        <f>0.1*O2+0.3*O3</f>
        <v>6.3000000000000007</v>
      </c>
      <c r="O11" t="s">
        <v>9</v>
      </c>
      <c r="P11">
        <f>0.2*P10</f>
        <v>6</v>
      </c>
    </row>
    <row r="12" spans="1:16" x14ac:dyDescent="0.25">
      <c r="A12" t="s">
        <v>84</v>
      </c>
      <c r="B12">
        <f>0.06*C2+0.12*C3</f>
        <v>2.7</v>
      </c>
      <c r="C12" t="s">
        <v>8</v>
      </c>
      <c r="D12">
        <f>0.1*D10</f>
        <v>3</v>
      </c>
      <c r="G12" t="s">
        <v>84</v>
      </c>
      <c r="H12">
        <f>0.06*I2+0.12*I3</f>
        <v>2.76</v>
      </c>
      <c r="I12" t="s">
        <v>8</v>
      </c>
      <c r="J12">
        <f>0.1*J10</f>
        <v>3</v>
      </c>
      <c r="M12" t="s">
        <v>84</v>
      </c>
      <c r="N12">
        <f>0.06*O2+0.12*O3</f>
        <v>2.8200000000000003</v>
      </c>
      <c r="O12" t="s">
        <v>8</v>
      </c>
      <c r="P12">
        <f>0.1*P10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showGridLines="0" workbookViewId="0">
      <selection activeCell="I16" sqref="I16"/>
    </sheetView>
  </sheetViews>
  <sheetFormatPr defaultRowHeight="15" x14ac:dyDescent="0.25"/>
  <cols>
    <col min="1" max="1" width="2.28515625" customWidth="1"/>
    <col min="2" max="2" width="6.140625" bestFit="1" customWidth="1"/>
    <col min="3" max="3" width="10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10" x14ac:dyDescent="0.25">
      <c r="A1" s="1" t="s">
        <v>16</v>
      </c>
    </row>
    <row r="2" spans="1:10" x14ac:dyDescent="0.25">
      <c r="A2" s="1" t="s">
        <v>85</v>
      </c>
    </row>
    <row r="3" spans="1:10" x14ac:dyDescent="0.25">
      <c r="A3" s="1" t="s">
        <v>86</v>
      </c>
    </row>
    <row r="6" spans="1:10" ht="15.75" thickBot="1" x14ac:dyDescent="0.3">
      <c r="A6" t="s">
        <v>19</v>
      </c>
    </row>
    <row r="7" spans="1:10" x14ac:dyDescent="0.25">
      <c r="B7" s="5"/>
      <c r="C7" s="5"/>
      <c r="D7" s="5" t="s">
        <v>22</v>
      </c>
      <c r="E7" s="5" t="s">
        <v>24</v>
      </c>
      <c r="F7" s="5" t="s">
        <v>26</v>
      </c>
      <c r="G7" s="5" t="s">
        <v>28</v>
      </c>
      <c r="H7" s="5" t="s">
        <v>28</v>
      </c>
      <c r="I7" s="5"/>
      <c r="J7" s="5"/>
    </row>
    <row r="8" spans="1:10" ht="15.75" thickBot="1" x14ac:dyDescent="0.3">
      <c r="B8" s="6" t="s">
        <v>20</v>
      </c>
      <c r="C8" s="6" t="s">
        <v>21</v>
      </c>
      <c r="D8" s="6" t="s">
        <v>23</v>
      </c>
      <c r="E8" s="6" t="s">
        <v>25</v>
      </c>
      <c r="F8" s="6" t="s">
        <v>27</v>
      </c>
      <c r="G8" s="6" t="s">
        <v>29</v>
      </c>
      <c r="H8" s="6" t="s">
        <v>30</v>
      </c>
      <c r="I8" s="6" t="s">
        <v>15</v>
      </c>
      <c r="J8" s="6" t="s">
        <v>82</v>
      </c>
    </row>
    <row r="9" spans="1:10" x14ac:dyDescent="0.25">
      <c r="B9" s="3" t="s">
        <v>35</v>
      </c>
      <c r="C9" s="3" t="s">
        <v>5</v>
      </c>
      <c r="D9" s="7">
        <v>15.000000000000004</v>
      </c>
      <c r="E9" s="7">
        <v>0</v>
      </c>
      <c r="F9" s="3">
        <v>7.4999999999899298</v>
      </c>
      <c r="G9" s="3">
        <v>1.500000000006513</v>
      </c>
      <c r="H9" s="3">
        <v>1E+30</v>
      </c>
      <c r="I9" s="3">
        <f>F9+G9</f>
        <v>8.9999999999964437</v>
      </c>
      <c r="J9" s="3">
        <f>F9-H9</f>
        <v>-1E+30</v>
      </c>
    </row>
    <row r="10" spans="1:10" ht="15.75" thickBot="1" x14ac:dyDescent="0.3">
      <c r="B10" s="4" t="s">
        <v>36</v>
      </c>
      <c r="C10" s="4" t="s">
        <v>6</v>
      </c>
      <c r="D10" s="8">
        <v>15</v>
      </c>
      <c r="E10" s="8">
        <v>0</v>
      </c>
      <c r="F10" s="4">
        <v>8.9999999999971312</v>
      </c>
      <c r="G10" s="4">
        <v>1E+30</v>
      </c>
      <c r="H10" s="4">
        <v>1.5000000000066278</v>
      </c>
      <c r="I10" s="4">
        <f>F10+G10</f>
        <v>1E+30</v>
      </c>
      <c r="J10" s="4">
        <f>F10-H10</f>
        <v>7.4999999999905036</v>
      </c>
    </row>
    <row r="12" spans="1:10" ht="15.75" thickBot="1" x14ac:dyDescent="0.3">
      <c r="A12" t="s">
        <v>31</v>
      </c>
    </row>
    <row r="13" spans="1:10" x14ac:dyDescent="0.25">
      <c r="B13" s="5"/>
      <c r="C13" s="5"/>
      <c r="D13" s="5" t="s">
        <v>22</v>
      </c>
      <c r="E13" s="5" t="s">
        <v>32</v>
      </c>
      <c r="F13" s="5" t="s">
        <v>2</v>
      </c>
      <c r="G13" s="5" t="s">
        <v>28</v>
      </c>
      <c r="H13" s="5" t="s">
        <v>28</v>
      </c>
    </row>
    <row r="14" spans="1:10" ht="15.75" thickBot="1" x14ac:dyDescent="0.3">
      <c r="B14" s="6" t="s">
        <v>20</v>
      </c>
      <c r="C14" s="6" t="s">
        <v>21</v>
      </c>
      <c r="D14" s="6" t="s">
        <v>23</v>
      </c>
      <c r="E14" s="6" t="s">
        <v>33</v>
      </c>
      <c r="F14" s="6" t="s">
        <v>34</v>
      </c>
      <c r="G14" s="6" t="s">
        <v>29</v>
      </c>
      <c r="H14" s="6" t="s">
        <v>30</v>
      </c>
    </row>
    <row r="15" spans="1:10" x14ac:dyDescent="0.25">
      <c r="B15" s="3" t="s">
        <v>39</v>
      </c>
      <c r="C15" s="3" t="s">
        <v>58</v>
      </c>
      <c r="D15" s="7">
        <v>30.000000000000004</v>
      </c>
      <c r="E15" s="7">
        <v>6.7499999999764624</v>
      </c>
      <c r="F15" s="3">
        <v>30</v>
      </c>
      <c r="G15" s="3">
        <v>10.000000000086846</v>
      </c>
      <c r="H15" s="3">
        <v>10.00000000000197</v>
      </c>
    </row>
    <row r="16" spans="1:10" x14ac:dyDescent="0.25">
      <c r="B16" s="3" t="s">
        <v>41</v>
      </c>
      <c r="C16" s="3" t="s">
        <v>87</v>
      </c>
      <c r="D16" s="7">
        <v>6</v>
      </c>
      <c r="E16" s="7">
        <v>7.5000000000370104</v>
      </c>
      <c r="F16" s="3">
        <v>6</v>
      </c>
      <c r="G16" s="3">
        <v>0.9999999999980258</v>
      </c>
      <c r="H16" s="3">
        <v>2.9999999999984515</v>
      </c>
    </row>
    <row r="17" spans="2:8" ht="15.75" thickBot="1" x14ac:dyDescent="0.3">
      <c r="B17" s="4" t="s">
        <v>43</v>
      </c>
      <c r="C17" s="4" t="s">
        <v>88</v>
      </c>
      <c r="D17" s="8">
        <v>2.7</v>
      </c>
      <c r="E17" s="8">
        <v>0</v>
      </c>
      <c r="F17" s="4">
        <v>3</v>
      </c>
      <c r="G17" s="4">
        <v>1E+30</v>
      </c>
      <c r="H17" s="4">
        <v>0.29999999999999993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/>
  </sheetViews>
  <sheetFormatPr defaultRowHeight="15" x14ac:dyDescent="0.25"/>
  <cols>
    <col min="1" max="1" width="19.5703125" bestFit="1" customWidth="1"/>
  </cols>
  <sheetData>
    <row r="1" spans="1:7" x14ac:dyDescent="0.25">
      <c r="A1" s="2" t="s">
        <v>0</v>
      </c>
      <c r="C1" t="s">
        <v>96</v>
      </c>
      <c r="E1" t="s">
        <v>94</v>
      </c>
      <c r="F1" t="s">
        <v>95</v>
      </c>
    </row>
    <row r="2" spans="1:7" x14ac:dyDescent="0.25">
      <c r="A2" t="s">
        <v>89</v>
      </c>
      <c r="B2" t="s">
        <v>90</v>
      </c>
      <c r="C2">
        <v>9999.9999999543252</v>
      </c>
      <c r="D2">
        <f>C2*E2</f>
        <v>999999.99999543256</v>
      </c>
      <c r="E2">
        <v>100</v>
      </c>
      <c r="F2">
        <v>0.04</v>
      </c>
      <c r="G2">
        <f>F2*E2</f>
        <v>4</v>
      </c>
    </row>
    <row r="3" spans="1:7" x14ac:dyDescent="0.25">
      <c r="A3" t="s">
        <v>91</v>
      </c>
      <c r="B3" t="s">
        <v>92</v>
      </c>
      <c r="C3">
        <v>4000.0000000913515</v>
      </c>
      <c r="D3">
        <f>C3*E3</f>
        <v>200000.00000456758</v>
      </c>
      <c r="E3">
        <v>50</v>
      </c>
      <c r="F3">
        <v>0.1</v>
      </c>
      <c r="G3">
        <f>F3*E3</f>
        <v>5</v>
      </c>
    </row>
    <row r="5" spans="1:7" x14ac:dyDescent="0.25">
      <c r="A5" s="2" t="s">
        <v>1</v>
      </c>
    </row>
    <row r="6" spans="1:7" x14ac:dyDescent="0.25">
      <c r="A6">
        <f>0.3*C2+0.8*C3</f>
        <v>6200.0000000593791</v>
      </c>
      <c r="B6" t="s">
        <v>82</v>
      </c>
    </row>
    <row r="8" spans="1:7" x14ac:dyDescent="0.25">
      <c r="A8" s="2" t="s">
        <v>2</v>
      </c>
    </row>
    <row r="9" spans="1:7" x14ac:dyDescent="0.25">
      <c r="A9">
        <f>C2*E2</f>
        <v>999999.99999543256</v>
      </c>
      <c r="B9" t="s">
        <v>9</v>
      </c>
      <c r="C9">
        <v>300000</v>
      </c>
    </row>
    <row r="10" spans="1:7" x14ac:dyDescent="0.25">
      <c r="A10">
        <f>4*C2+5*C3</f>
        <v>60000.000000274056</v>
      </c>
      <c r="B10" t="s">
        <v>9</v>
      </c>
      <c r="C10">
        <v>60000</v>
      </c>
    </row>
    <row r="11" spans="1:7" x14ac:dyDescent="0.25">
      <c r="A11">
        <f>C2*E2+C3*E3</f>
        <v>1200000.0000000002</v>
      </c>
      <c r="B11" t="s">
        <v>8</v>
      </c>
      <c r="C11">
        <v>1200000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5"/>
  <sheetViews>
    <sheetView workbookViewId="0"/>
  </sheetViews>
  <sheetFormatPr defaultRowHeight="15" x14ac:dyDescent="0.25"/>
  <cols>
    <col min="10" max="10" width="5.42578125" customWidth="1"/>
    <col min="11" max="11" width="8.140625" customWidth="1"/>
    <col min="12" max="12" width="7.85546875" customWidth="1"/>
  </cols>
  <sheetData>
    <row r="2" spans="1:12" x14ac:dyDescent="0.25">
      <c r="A2" s="1" t="s">
        <v>97</v>
      </c>
      <c r="B2" s="1" t="s">
        <v>99</v>
      </c>
      <c r="C2" s="1" t="s">
        <v>105</v>
      </c>
      <c r="D2" s="1" t="s">
        <v>100</v>
      </c>
      <c r="E2" s="1" t="s">
        <v>104</v>
      </c>
      <c r="F2" s="1" t="s">
        <v>101</v>
      </c>
      <c r="G2" s="1" t="s">
        <v>102</v>
      </c>
      <c r="H2" s="1" t="s">
        <v>103</v>
      </c>
    </row>
    <row r="3" spans="1:12" x14ac:dyDescent="0.25">
      <c r="A3" s="1" t="s">
        <v>98</v>
      </c>
      <c r="B3">
        <v>14</v>
      </c>
      <c r="C3">
        <v>13</v>
      </c>
      <c r="D3">
        <v>15</v>
      </c>
      <c r="E3">
        <v>16</v>
      </c>
      <c r="F3">
        <v>17</v>
      </c>
      <c r="G3">
        <v>18</v>
      </c>
      <c r="H3">
        <v>11</v>
      </c>
      <c r="J3" s="17" t="s">
        <v>130</v>
      </c>
      <c r="K3" s="17"/>
      <c r="L3" s="17"/>
    </row>
    <row r="5" spans="1:12" x14ac:dyDescent="0.25">
      <c r="B5" t="s">
        <v>106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</row>
    <row r="6" spans="1:12" x14ac:dyDescent="0.25">
      <c r="A6" s="2" t="s">
        <v>93</v>
      </c>
      <c r="B6">
        <v>6</v>
      </c>
      <c r="C6">
        <v>3</v>
      </c>
      <c r="D6">
        <v>3</v>
      </c>
      <c r="E6">
        <v>4</v>
      </c>
      <c r="F6">
        <v>1</v>
      </c>
      <c r="G6">
        <v>3</v>
      </c>
      <c r="H6">
        <v>0</v>
      </c>
    </row>
    <row r="7" spans="1:12" x14ac:dyDescent="0.25">
      <c r="A7" s="2" t="s">
        <v>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>SUMPRODUCT(B7:H7,B6:H6)</f>
        <v>20</v>
      </c>
      <c r="J7" t="s">
        <v>82</v>
      </c>
    </row>
    <row r="9" spans="1:12" x14ac:dyDescent="0.25">
      <c r="A9" s="2" t="s">
        <v>113</v>
      </c>
      <c r="B9" t="s">
        <v>114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K9">
        <f t="shared" ref="K9:K14" si="0">SUMPRODUCT(C9:I9,$B$6:$H$6)</f>
        <v>14</v>
      </c>
      <c r="L9">
        <v>14</v>
      </c>
    </row>
    <row r="10" spans="1:12" x14ac:dyDescent="0.25">
      <c r="B10" t="s">
        <v>115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K10">
        <f t="shared" si="0"/>
        <v>13</v>
      </c>
      <c r="L10">
        <v>13</v>
      </c>
    </row>
    <row r="11" spans="1:12" x14ac:dyDescent="0.25">
      <c r="B11" t="s">
        <v>116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K11">
        <f t="shared" si="0"/>
        <v>15</v>
      </c>
      <c r="L11">
        <v>15</v>
      </c>
    </row>
    <row r="12" spans="1:12" x14ac:dyDescent="0.25">
      <c r="B12" t="s">
        <v>117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K12">
        <f t="shared" si="0"/>
        <v>16</v>
      </c>
      <c r="L12">
        <v>16</v>
      </c>
    </row>
    <row r="13" spans="1:12" x14ac:dyDescent="0.25">
      <c r="B13" t="s">
        <v>118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K13">
        <f t="shared" si="0"/>
        <v>17</v>
      </c>
      <c r="L13">
        <v>17</v>
      </c>
    </row>
    <row r="14" spans="1:12" x14ac:dyDescent="0.25">
      <c r="B14" t="s">
        <v>119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K14">
        <f t="shared" si="0"/>
        <v>14</v>
      </c>
      <c r="L14">
        <v>18</v>
      </c>
    </row>
    <row r="15" spans="1:12" x14ac:dyDescent="0.25">
      <c r="B15" t="s">
        <v>120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K15">
        <f>SUMPRODUCT(C15:I15,$B$6:$H$6)</f>
        <v>11</v>
      </c>
      <c r="L15">
        <v>11</v>
      </c>
    </row>
  </sheetData>
  <mergeCells count="1">
    <mergeCell ref="J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workbookViewId="0"/>
  </sheetViews>
  <sheetFormatPr defaultRowHeight="15" x14ac:dyDescent="0.25"/>
  <cols>
    <col min="1" max="1" width="23.42578125" bestFit="1" customWidth="1"/>
    <col min="2" max="4" width="15.42578125" bestFit="1" customWidth="1"/>
    <col min="7" max="7" width="12.5703125" bestFit="1" customWidth="1"/>
    <col min="8" max="9" width="12" bestFit="1" customWidth="1"/>
  </cols>
  <sheetData>
    <row r="1" spans="1:4" x14ac:dyDescent="0.25">
      <c r="A1" s="15" t="s">
        <v>133</v>
      </c>
      <c r="B1" s="11" t="s">
        <v>121</v>
      </c>
      <c r="C1" s="11" t="s">
        <v>122</v>
      </c>
      <c r="D1" s="11" t="s">
        <v>123</v>
      </c>
    </row>
    <row r="2" spans="1:4" x14ac:dyDescent="0.25">
      <c r="A2" s="11" t="s">
        <v>127</v>
      </c>
      <c r="B2" s="11">
        <v>50</v>
      </c>
      <c r="C2" s="11">
        <v>42</v>
      </c>
      <c r="D2" s="11">
        <v>30</v>
      </c>
    </row>
    <row r="3" spans="1:4" x14ac:dyDescent="0.25">
      <c r="A3" s="11" t="s">
        <v>124</v>
      </c>
      <c r="B3" s="11">
        <v>60</v>
      </c>
      <c r="C3" s="11">
        <v>48</v>
      </c>
      <c r="D3" s="11">
        <v>35</v>
      </c>
    </row>
    <row r="4" spans="1:4" x14ac:dyDescent="0.25">
      <c r="A4" s="11" t="s">
        <v>125</v>
      </c>
      <c r="B4" s="11">
        <v>40</v>
      </c>
      <c r="C4" s="11">
        <v>30</v>
      </c>
      <c r="D4" s="11">
        <v>35</v>
      </c>
    </row>
    <row r="5" spans="1:4" x14ac:dyDescent="0.25">
      <c r="A5" s="11" t="s">
        <v>126</v>
      </c>
      <c r="B5" s="11">
        <v>36</v>
      </c>
      <c r="C5" s="11">
        <v>42</v>
      </c>
      <c r="D5" s="11">
        <v>55</v>
      </c>
    </row>
    <row r="6" spans="1:4" x14ac:dyDescent="0.25">
      <c r="A6" s="14"/>
      <c r="B6" s="14"/>
      <c r="C6" s="14"/>
      <c r="D6" s="14"/>
    </row>
    <row r="7" spans="1:4" x14ac:dyDescent="0.25">
      <c r="A7" s="12" t="s">
        <v>93</v>
      </c>
    </row>
    <row r="8" spans="1:4" x14ac:dyDescent="0.25">
      <c r="A8" s="16" t="s">
        <v>132</v>
      </c>
      <c r="B8" s="11" t="s">
        <v>121</v>
      </c>
      <c r="C8" s="11" t="s">
        <v>122</v>
      </c>
      <c r="D8" s="11" t="s">
        <v>123</v>
      </c>
    </row>
    <row r="9" spans="1:4" x14ac:dyDescent="0.25">
      <c r="A9" s="11" t="s">
        <v>127</v>
      </c>
      <c r="B9" s="13">
        <v>0</v>
      </c>
      <c r="C9" s="13">
        <v>0</v>
      </c>
      <c r="D9" s="13">
        <v>0</v>
      </c>
    </row>
    <row r="10" spans="1:4" x14ac:dyDescent="0.25">
      <c r="A10" s="11" t="s">
        <v>124</v>
      </c>
      <c r="B10" s="13">
        <v>0</v>
      </c>
      <c r="C10" s="13">
        <v>0</v>
      </c>
      <c r="D10" s="13">
        <v>0</v>
      </c>
    </row>
    <row r="11" spans="1:4" x14ac:dyDescent="0.25">
      <c r="A11" s="11" t="s">
        <v>131</v>
      </c>
      <c r="B11" s="11">
        <f>SUM(B9:B10)</f>
        <v>0</v>
      </c>
      <c r="C11" s="11">
        <f t="shared" ref="C11:D11" si="0">SUM(C9:C10)</f>
        <v>0</v>
      </c>
      <c r="D11" s="11">
        <f t="shared" si="0"/>
        <v>0</v>
      </c>
    </row>
    <row r="12" spans="1:4" x14ac:dyDescent="0.25">
      <c r="A12" s="14"/>
      <c r="B12" s="14"/>
      <c r="C12" s="14"/>
      <c r="D12" s="14"/>
    </row>
    <row r="13" spans="1:4" x14ac:dyDescent="0.25">
      <c r="A13" s="12" t="s">
        <v>31</v>
      </c>
    </row>
    <row r="14" spans="1:4" x14ac:dyDescent="0.25">
      <c r="A14" s="15" t="s">
        <v>134</v>
      </c>
      <c r="B14" s="11">
        <f>B9/B2</f>
        <v>0</v>
      </c>
      <c r="C14" s="11">
        <f>C9/C2</f>
        <v>0</v>
      </c>
      <c r="D14" s="11">
        <f>D9/D2</f>
        <v>0</v>
      </c>
    </row>
    <row r="15" spans="1:4" x14ac:dyDescent="0.25">
      <c r="A15" s="15" t="s">
        <v>135</v>
      </c>
      <c r="B15" s="13">
        <f>B10/B3</f>
        <v>0</v>
      </c>
      <c r="C15" s="11">
        <f>C10/C3</f>
        <v>0</v>
      </c>
      <c r="D15" s="11">
        <f>D10/D3</f>
        <v>0</v>
      </c>
    </row>
    <row r="16" spans="1:4" x14ac:dyDescent="0.25">
      <c r="A16" s="15" t="s">
        <v>136</v>
      </c>
      <c r="B16" s="11">
        <f>SUM(B14:B15)</f>
        <v>0</v>
      </c>
      <c r="C16" s="11">
        <f t="shared" ref="C16:D16" si="1">SUM(C14:C15)</f>
        <v>0</v>
      </c>
      <c r="D16" s="11">
        <f t="shared" si="1"/>
        <v>0</v>
      </c>
    </row>
    <row r="17" spans="1:4" x14ac:dyDescent="0.25">
      <c r="A17" s="15" t="s">
        <v>137</v>
      </c>
      <c r="B17" s="11">
        <v>1</v>
      </c>
      <c r="C17" s="11">
        <v>1</v>
      </c>
      <c r="D17" s="11">
        <v>1</v>
      </c>
    </row>
    <row r="19" spans="1:4" x14ac:dyDescent="0.25">
      <c r="B19" s="11">
        <f>B5*B11</f>
        <v>0</v>
      </c>
      <c r="C19" s="11">
        <f>C5*C11</f>
        <v>0</v>
      </c>
      <c r="D19" s="11">
        <f>D5*D11</f>
        <v>0</v>
      </c>
    </row>
    <row r="21" spans="1:4" x14ac:dyDescent="0.25">
      <c r="A21" s="2" t="s">
        <v>129</v>
      </c>
      <c r="B21" s="11">
        <f>SUM(B19:D19)</f>
        <v>0</v>
      </c>
      <c r="C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audience exposure</vt:lpstr>
      <vt:lpstr>Answer Report 1</vt:lpstr>
      <vt:lpstr>Limits Report 1</vt:lpstr>
      <vt:lpstr>Sensitivity Report 1</vt:lpstr>
      <vt:lpstr>Bicycle material</vt:lpstr>
      <vt:lpstr>Sensitivity Report 2</vt:lpstr>
      <vt:lpstr>Fund allocation</vt:lpstr>
      <vt:lpstr>Employee allotment</vt:lpstr>
      <vt:lpstr>Oak n cherry cabinets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Hrushikesh Khare</cp:lastModifiedBy>
  <dcterms:created xsi:type="dcterms:W3CDTF">2022-08-23T04:20:41Z</dcterms:created>
  <dcterms:modified xsi:type="dcterms:W3CDTF">2022-10-01T07:59:22Z</dcterms:modified>
</cp:coreProperties>
</file>