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4578a2af2b69dab0/Documents/Yash clg projcet/Sem 2/OR/"/>
    </mc:Choice>
  </mc:AlternateContent>
  <xr:revisionPtr revIDLastSave="1" documentId="11_031F728645EA7392C68654639CE40C7652044420" xr6:coauthVersionLast="47" xr6:coauthVersionMax="47" xr10:uidLastSave="{47B521BE-6204-4E6C-9B66-1E029DDC865A}"/>
  <bookViews>
    <workbookView xWindow="-120" yWindow="-120" windowWidth="20730" windowHeight="11040" firstSheet="17" activeTab="23" xr2:uid="{00000000-000D-0000-FFFF-FFFF00000000}"/>
  </bookViews>
  <sheets>
    <sheet name="Sensitivity Report 1" sheetId="2" r:id="rId1"/>
    <sheet name="Max lpp1" sheetId="1" r:id="rId2"/>
    <sheet name="Sensitivity Report 2" sheetId="4" r:id="rId3"/>
    <sheet name="T&amp;C1" sheetId="3" r:id="rId4"/>
    <sheet name="Sensitivity Report 8" sheetId="17" r:id="rId5"/>
    <sheet name="INVEST" sheetId="5" r:id="rId6"/>
    <sheet name="Inv" sheetId="18" r:id="rId7"/>
    <sheet name="Sensitivity Report 9" sheetId="26" r:id="rId8"/>
    <sheet name="cost min bottling plant" sheetId="25" r:id="rId9"/>
    <sheet name="Sensitivity Report 4" sheetId="9" r:id="rId10"/>
    <sheet name="Unbal trp" sheetId="6" r:id="rId11"/>
    <sheet name="Sensitivity Report 3" sheetId="8" r:id="rId12"/>
    <sheet name="Unbal trp2" sheetId="7" r:id="rId13"/>
    <sheet name="Sensitivity Report 6" sheetId="13" r:id="rId14"/>
    <sheet name="TRP1" sheetId="12" r:id="rId15"/>
    <sheet name="Sensitivity Report 5" sheetId="11" r:id="rId16"/>
    <sheet name="Ass1" sheetId="10" r:id="rId17"/>
    <sheet name="Sensitivity Report 7" sheetId="16" r:id="rId18"/>
    <sheet name="ASS2" sheetId="15" r:id="rId19"/>
    <sheet name="Pilot" sheetId="23" r:id="rId20"/>
    <sheet name="UNBAL ass1" sheetId="14" r:id="rId21"/>
    <sheet name="Flight pairing" sheetId="20" r:id="rId22"/>
    <sheet name="TSP" sheetId="21" r:id="rId23"/>
    <sheet name="Ice cream dist tsp" sheetId="24" r:id="rId24"/>
    <sheet name="Decision thoery" sheetId="22" r:id="rId25"/>
  </sheets>
  <definedNames>
    <definedName name="solver_adj" localSheetId="16" hidden="1">'Ass1'!$C$18:$G$22</definedName>
    <definedName name="solver_adj" localSheetId="18" hidden="1">'ASS2'!$C$14:$F$17</definedName>
    <definedName name="solver_adj" localSheetId="8" hidden="1">'cost min bottling plant'!$D$28:$E$28</definedName>
    <definedName name="solver_adj" localSheetId="21" hidden="1">'Flight pairing'!$E$64:$H$67</definedName>
    <definedName name="solver_adj" localSheetId="23" hidden="1">'Ice cream dist tsp'!$D$19:$H$19</definedName>
    <definedName name="solver_adj" localSheetId="6" hidden="1">Inv!$N$21:$P$21</definedName>
    <definedName name="solver_adj" localSheetId="5" hidden="1">INVEST!$I$16:$K$16</definedName>
    <definedName name="solver_adj" localSheetId="1" hidden="1">'Max lpp1'!$J$11:$K$11</definedName>
    <definedName name="solver_adj" localSheetId="19" hidden="1">Pilot!$D$15:$G$18</definedName>
    <definedName name="solver_adj" localSheetId="3" hidden="1">'T&amp;C1'!$Q$7:$Q$8</definedName>
    <definedName name="solver_adj" localSheetId="14" hidden="1">'TRP1'!$E$24:$H$26</definedName>
    <definedName name="solver_adj" localSheetId="22" hidden="1">TSP!$C$14:$I$14</definedName>
    <definedName name="solver_adj" localSheetId="20" hidden="1">'UNBAL ass1'!$C$20:$G$24</definedName>
    <definedName name="solver_adj" localSheetId="10" hidden="1">'Unbal trp'!$C$25:$H$30</definedName>
    <definedName name="solver_adj" localSheetId="12" hidden="1">'Unbal trp2'!$C$35:$F$37</definedName>
    <definedName name="solver_cvg" localSheetId="16" hidden="1">0.0001</definedName>
    <definedName name="solver_cvg" localSheetId="18" hidden="1">0.0001</definedName>
    <definedName name="solver_cvg" localSheetId="8" hidden="1">0.0001</definedName>
    <definedName name="solver_cvg" localSheetId="21" hidden="1">0.0001</definedName>
    <definedName name="solver_cvg" localSheetId="23" hidden="1">0.0001</definedName>
    <definedName name="solver_cvg" localSheetId="6" hidden="1">0.0001</definedName>
    <definedName name="solver_cvg" localSheetId="5" hidden="1">0.0001</definedName>
    <definedName name="solver_cvg" localSheetId="1" hidden="1">0.0001</definedName>
    <definedName name="solver_cvg" localSheetId="19" hidden="1">0.0001</definedName>
    <definedName name="solver_cvg" localSheetId="3" hidden="1">0.0001</definedName>
    <definedName name="solver_cvg" localSheetId="14" hidden="1">0.0001</definedName>
    <definedName name="solver_cvg" localSheetId="22" hidden="1">0.0001</definedName>
    <definedName name="solver_cvg" localSheetId="20" hidden="1">0.0001</definedName>
    <definedName name="solver_cvg" localSheetId="10" hidden="1">0.0001</definedName>
    <definedName name="solver_cvg" localSheetId="12" hidden="1">0.0001</definedName>
    <definedName name="solver_drv" localSheetId="16" hidden="1">1</definedName>
    <definedName name="solver_drv" localSheetId="18" hidden="1">2</definedName>
    <definedName name="solver_drv" localSheetId="8" hidden="1">1</definedName>
    <definedName name="solver_drv" localSheetId="21" hidden="1">1</definedName>
    <definedName name="solver_drv" localSheetId="23" hidden="1">1</definedName>
    <definedName name="solver_drv" localSheetId="6" hidden="1">1</definedName>
    <definedName name="solver_drv" localSheetId="5" hidden="1">1</definedName>
    <definedName name="solver_drv" localSheetId="1" hidden="1">1</definedName>
    <definedName name="solver_drv" localSheetId="19" hidden="1">1</definedName>
    <definedName name="solver_drv" localSheetId="3" hidden="1">2</definedName>
    <definedName name="solver_drv" localSheetId="14" hidden="1">1</definedName>
    <definedName name="solver_drv" localSheetId="22" hidden="1">2</definedName>
    <definedName name="solver_drv" localSheetId="20" hidden="1">1</definedName>
    <definedName name="solver_drv" localSheetId="10" hidden="1">2</definedName>
    <definedName name="solver_drv" localSheetId="12" hidden="1">1</definedName>
    <definedName name="solver_eng" localSheetId="16" hidden="1">2</definedName>
    <definedName name="solver_eng" localSheetId="18" hidden="1">2</definedName>
    <definedName name="solver_eng" localSheetId="8" hidden="1">2</definedName>
    <definedName name="solver_eng" localSheetId="21" hidden="1">2</definedName>
    <definedName name="solver_eng" localSheetId="23" hidden="1">3</definedName>
    <definedName name="solver_eng" localSheetId="6" hidden="1">2</definedName>
    <definedName name="solver_eng" localSheetId="5" hidden="1">2</definedName>
    <definedName name="solver_eng" localSheetId="1" hidden="1">2</definedName>
    <definedName name="solver_eng" localSheetId="19" hidden="1">2</definedName>
    <definedName name="solver_eng" localSheetId="3" hidden="1">2</definedName>
    <definedName name="solver_eng" localSheetId="14" hidden="1">2</definedName>
    <definedName name="solver_eng" localSheetId="22" hidden="1">3</definedName>
    <definedName name="solver_eng" localSheetId="20" hidden="1">2</definedName>
    <definedName name="solver_eng" localSheetId="10" hidden="1">2</definedName>
    <definedName name="solver_eng" localSheetId="12" hidden="1">2</definedName>
    <definedName name="solver_est" localSheetId="16" hidden="1">1</definedName>
    <definedName name="solver_est" localSheetId="18" hidden="1">1</definedName>
    <definedName name="solver_est" localSheetId="8" hidden="1">1</definedName>
    <definedName name="solver_est" localSheetId="21" hidden="1">1</definedName>
    <definedName name="solver_est" localSheetId="23" hidden="1">1</definedName>
    <definedName name="solver_est" localSheetId="6" hidden="1">1</definedName>
    <definedName name="solver_est" localSheetId="5" hidden="1">1</definedName>
    <definedName name="solver_est" localSheetId="1" hidden="1">1</definedName>
    <definedName name="solver_est" localSheetId="19" hidden="1">1</definedName>
    <definedName name="solver_est" localSheetId="3" hidden="1">1</definedName>
    <definedName name="solver_est" localSheetId="14" hidden="1">1</definedName>
    <definedName name="solver_est" localSheetId="22" hidden="1">1</definedName>
    <definedName name="solver_est" localSheetId="20" hidden="1">1</definedName>
    <definedName name="solver_est" localSheetId="10" hidden="1">1</definedName>
    <definedName name="solver_est" localSheetId="12" hidden="1">1</definedName>
    <definedName name="solver_itr" localSheetId="16" hidden="1">2147483647</definedName>
    <definedName name="solver_itr" localSheetId="18" hidden="1">2147483647</definedName>
    <definedName name="solver_itr" localSheetId="8" hidden="1">2147483647</definedName>
    <definedName name="solver_itr" localSheetId="21" hidden="1">2147483647</definedName>
    <definedName name="solver_itr" localSheetId="23" hidden="1">2147483647</definedName>
    <definedName name="solver_itr" localSheetId="6" hidden="1">2147483647</definedName>
    <definedName name="solver_itr" localSheetId="5" hidden="1">2147483647</definedName>
    <definedName name="solver_itr" localSheetId="1" hidden="1">2147483647</definedName>
    <definedName name="solver_itr" localSheetId="19" hidden="1">2147483647</definedName>
    <definedName name="solver_itr" localSheetId="3" hidden="1">2147483647</definedName>
    <definedName name="solver_itr" localSheetId="14" hidden="1">2147483647</definedName>
    <definedName name="solver_itr" localSheetId="22" hidden="1">2147483647</definedName>
    <definedName name="solver_itr" localSheetId="20" hidden="1">2147483647</definedName>
    <definedName name="solver_itr" localSheetId="10" hidden="1">2147483647</definedName>
    <definedName name="solver_itr" localSheetId="12" hidden="1">2147483647</definedName>
    <definedName name="solver_lhs1" localSheetId="16" hidden="1">'Ass1'!$C$23:$G$23</definedName>
    <definedName name="solver_lhs1" localSheetId="18" hidden="1">'ASS2'!$C$18:$F$18</definedName>
    <definedName name="solver_lhs1" localSheetId="8" hidden="1">'cost min bottling plant'!$D$32</definedName>
    <definedName name="solver_lhs1" localSheetId="21" hidden="1">'Flight pairing'!$E$68:$H$68</definedName>
    <definedName name="solver_lhs1" localSheetId="23" hidden="1">'Ice cream dist tsp'!$D$19:$H$19</definedName>
    <definedName name="solver_lhs1" localSheetId="6" hidden="1">Inv!$N$25</definedName>
    <definedName name="solver_lhs1" localSheetId="5" hidden="1">INVEST!$I$20</definedName>
    <definedName name="solver_lhs1" localSheetId="1" hidden="1">'Max lpp1'!$J$15</definedName>
    <definedName name="solver_lhs1" localSheetId="19" hidden="1">Pilot!$D$19:$G$19</definedName>
    <definedName name="solver_lhs1" localSheetId="3" hidden="1">'T&amp;C1'!$I$21</definedName>
    <definedName name="solver_lhs1" localSheetId="14" hidden="1">'TRP1'!$E$27:$H$27</definedName>
    <definedName name="solver_lhs1" localSheetId="22" hidden="1">TSP!$C$14:$I$14</definedName>
    <definedName name="solver_lhs1" localSheetId="20" hidden="1">'UNBAL ass1'!$C$25:$G$25</definedName>
    <definedName name="solver_lhs1" localSheetId="10" hidden="1">'Unbal trp'!$C$31:$H$31</definedName>
    <definedName name="solver_lhs1" localSheetId="12" hidden="1">'Unbal trp2'!$C$38:$F$38</definedName>
    <definedName name="solver_lhs2" localSheetId="16" hidden="1">'Ass1'!$H$18:$H$22</definedName>
    <definedName name="solver_lhs2" localSheetId="18" hidden="1">'ASS2'!$G$14:$G$17</definedName>
    <definedName name="solver_lhs2" localSheetId="8" hidden="1">'cost min bottling plant'!$D$33</definedName>
    <definedName name="solver_lhs2" localSheetId="21" hidden="1">'Flight pairing'!$I$64:$I$67</definedName>
    <definedName name="solver_lhs2" localSheetId="6" hidden="1">Inv!$N$26</definedName>
    <definedName name="solver_lhs2" localSheetId="5" hidden="1">INVEST!$I$21</definedName>
    <definedName name="solver_lhs2" localSheetId="1" hidden="1">'Max lpp1'!$J$16</definedName>
    <definedName name="solver_lhs2" localSheetId="19" hidden="1">Pilot!$H$15:$H$18</definedName>
    <definedName name="solver_lhs2" localSheetId="3" hidden="1">'T&amp;C1'!$Q$14</definedName>
    <definedName name="solver_lhs2" localSheetId="14" hidden="1">'TRP1'!$I$24:$I$26</definedName>
    <definedName name="solver_lhs2" localSheetId="20" hidden="1">'UNBAL ass1'!$H$20:$H$24</definedName>
    <definedName name="solver_lhs2" localSheetId="10" hidden="1">'Unbal trp'!$I$25:$I$30</definedName>
    <definedName name="solver_lhs2" localSheetId="12" hidden="1">'Unbal trp2'!$G$35:$G$37</definedName>
    <definedName name="solver_lhs3" localSheetId="8" hidden="1">'cost min bottling plant'!$D$34</definedName>
    <definedName name="solver_lhs3" localSheetId="6" hidden="1">Inv!$N$27</definedName>
    <definedName name="solver_lhs3" localSheetId="5" hidden="1">INVEST!$I$22</definedName>
    <definedName name="solver_lhs3" localSheetId="1" hidden="1">'Max lpp1'!$J$17</definedName>
    <definedName name="solver_lhs3" localSheetId="3" hidden="1">'T&amp;C1'!$Q$15</definedName>
    <definedName name="solver_lhs4" localSheetId="1" hidden="1">'Max lpp1'!$J$18</definedName>
    <definedName name="solver_mip" localSheetId="16" hidden="1">2147483647</definedName>
    <definedName name="solver_mip" localSheetId="18" hidden="1">2147483647</definedName>
    <definedName name="solver_mip" localSheetId="8" hidden="1">2147483647</definedName>
    <definedName name="solver_mip" localSheetId="21" hidden="1">2147483647</definedName>
    <definedName name="solver_mip" localSheetId="23" hidden="1">2147483647</definedName>
    <definedName name="solver_mip" localSheetId="6" hidden="1">2147483647</definedName>
    <definedName name="solver_mip" localSheetId="5" hidden="1">2147483647</definedName>
    <definedName name="solver_mip" localSheetId="1" hidden="1">2147483647</definedName>
    <definedName name="solver_mip" localSheetId="19" hidden="1">2147483647</definedName>
    <definedName name="solver_mip" localSheetId="3" hidden="1">2147483647</definedName>
    <definedName name="solver_mip" localSheetId="14" hidden="1">2147483647</definedName>
    <definedName name="solver_mip" localSheetId="22" hidden="1">2147483647</definedName>
    <definedName name="solver_mip" localSheetId="20" hidden="1">2147483647</definedName>
    <definedName name="solver_mip" localSheetId="10" hidden="1">2147483647</definedName>
    <definedName name="solver_mip" localSheetId="12" hidden="1">2147483647</definedName>
    <definedName name="solver_mni" localSheetId="16" hidden="1">30</definedName>
    <definedName name="solver_mni" localSheetId="18" hidden="1">30</definedName>
    <definedName name="solver_mni" localSheetId="8" hidden="1">30</definedName>
    <definedName name="solver_mni" localSheetId="21" hidden="1">30</definedName>
    <definedName name="solver_mni" localSheetId="23" hidden="1">30</definedName>
    <definedName name="solver_mni" localSheetId="6" hidden="1">30</definedName>
    <definedName name="solver_mni" localSheetId="5" hidden="1">30</definedName>
    <definedName name="solver_mni" localSheetId="1" hidden="1">30</definedName>
    <definedName name="solver_mni" localSheetId="19" hidden="1">30</definedName>
    <definedName name="solver_mni" localSheetId="3" hidden="1">30</definedName>
    <definedName name="solver_mni" localSheetId="14" hidden="1">30</definedName>
    <definedName name="solver_mni" localSheetId="22" hidden="1">30</definedName>
    <definedName name="solver_mni" localSheetId="20" hidden="1">30</definedName>
    <definedName name="solver_mni" localSheetId="10" hidden="1">30</definedName>
    <definedName name="solver_mni" localSheetId="12" hidden="1">30</definedName>
    <definedName name="solver_mrt" localSheetId="16" hidden="1">0.075</definedName>
    <definedName name="solver_mrt" localSheetId="18" hidden="1">0.075</definedName>
    <definedName name="solver_mrt" localSheetId="8" hidden="1">0.075</definedName>
    <definedName name="solver_mrt" localSheetId="21" hidden="1">0.075</definedName>
    <definedName name="solver_mrt" localSheetId="23" hidden="1">0.075</definedName>
    <definedName name="solver_mrt" localSheetId="6" hidden="1">0.075</definedName>
    <definedName name="solver_mrt" localSheetId="5" hidden="1">0.075</definedName>
    <definedName name="solver_mrt" localSheetId="1" hidden="1">0.075</definedName>
    <definedName name="solver_mrt" localSheetId="19" hidden="1">0.075</definedName>
    <definedName name="solver_mrt" localSheetId="3" hidden="1">0.075</definedName>
    <definedName name="solver_mrt" localSheetId="14" hidden="1">0.075</definedName>
    <definedName name="solver_mrt" localSheetId="22" hidden="1">0.075</definedName>
    <definedName name="solver_mrt" localSheetId="20" hidden="1">0.075</definedName>
    <definedName name="solver_mrt" localSheetId="10" hidden="1">0.075</definedName>
    <definedName name="solver_mrt" localSheetId="12" hidden="1">0.075</definedName>
    <definedName name="solver_msl" localSheetId="16" hidden="1">2</definedName>
    <definedName name="solver_msl" localSheetId="18" hidden="1">2</definedName>
    <definedName name="solver_msl" localSheetId="8" hidden="1">2</definedName>
    <definedName name="solver_msl" localSheetId="21" hidden="1">2</definedName>
    <definedName name="solver_msl" localSheetId="23" hidden="1">2</definedName>
    <definedName name="solver_msl" localSheetId="6" hidden="1">2</definedName>
    <definedName name="solver_msl" localSheetId="5" hidden="1">2</definedName>
    <definedName name="solver_msl" localSheetId="1" hidden="1">2</definedName>
    <definedName name="solver_msl" localSheetId="19" hidden="1">2</definedName>
    <definedName name="solver_msl" localSheetId="3" hidden="1">2</definedName>
    <definedName name="solver_msl" localSheetId="14" hidden="1">2</definedName>
    <definedName name="solver_msl" localSheetId="22" hidden="1">2</definedName>
    <definedName name="solver_msl" localSheetId="20" hidden="1">2</definedName>
    <definedName name="solver_msl" localSheetId="10" hidden="1">2</definedName>
    <definedName name="solver_msl" localSheetId="12" hidden="1">2</definedName>
    <definedName name="solver_neg" localSheetId="16" hidden="1">1</definedName>
    <definedName name="solver_neg" localSheetId="18" hidden="1">1</definedName>
    <definedName name="solver_neg" localSheetId="8" hidden="1">1</definedName>
    <definedName name="solver_neg" localSheetId="21" hidden="1">1</definedName>
    <definedName name="solver_neg" localSheetId="23" hidden="1">1</definedName>
    <definedName name="solver_neg" localSheetId="6" hidden="1">1</definedName>
    <definedName name="solver_neg" localSheetId="5" hidden="1">1</definedName>
    <definedName name="solver_neg" localSheetId="1" hidden="1">1</definedName>
    <definedName name="solver_neg" localSheetId="19" hidden="1">1</definedName>
    <definedName name="solver_neg" localSheetId="3" hidden="1">1</definedName>
    <definedName name="solver_neg" localSheetId="14" hidden="1">1</definedName>
    <definedName name="solver_neg" localSheetId="22" hidden="1">1</definedName>
    <definedName name="solver_neg" localSheetId="20" hidden="1">1</definedName>
    <definedName name="solver_neg" localSheetId="10" hidden="1">1</definedName>
    <definedName name="solver_neg" localSheetId="12" hidden="1">1</definedName>
    <definedName name="solver_nod" localSheetId="16" hidden="1">2147483647</definedName>
    <definedName name="solver_nod" localSheetId="18" hidden="1">2147483647</definedName>
    <definedName name="solver_nod" localSheetId="8" hidden="1">2147483647</definedName>
    <definedName name="solver_nod" localSheetId="21" hidden="1">2147483647</definedName>
    <definedName name="solver_nod" localSheetId="23" hidden="1">2147483647</definedName>
    <definedName name="solver_nod" localSheetId="6" hidden="1">2147483647</definedName>
    <definedName name="solver_nod" localSheetId="5" hidden="1">2147483647</definedName>
    <definedName name="solver_nod" localSheetId="1" hidden="1">2147483647</definedName>
    <definedName name="solver_nod" localSheetId="19" hidden="1">2147483647</definedName>
    <definedName name="solver_nod" localSheetId="3" hidden="1">2147483647</definedName>
    <definedName name="solver_nod" localSheetId="14" hidden="1">2147483647</definedName>
    <definedName name="solver_nod" localSheetId="22" hidden="1">2147483647</definedName>
    <definedName name="solver_nod" localSheetId="20" hidden="1">2147483647</definedName>
    <definedName name="solver_nod" localSheetId="10" hidden="1">2147483647</definedName>
    <definedName name="solver_nod" localSheetId="12" hidden="1">2147483647</definedName>
    <definedName name="solver_num" localSheetId="16" hidden="1">2</definedName>
    <definedName name="solver_num" localSheetId="18" hidden="1">2</definedName>
    <definedName name="solver_num" localSheetId="8" hidden="1">3</definedName>
    <definedName name="solver_num" localSheetId="21" hidden="1">2</definedName>
    <definedName name="solver_num" localSheetId="23" hidden="1">1</definedName>
    <definedName name="solver_num" localSheetId="6" hidden="1">3</definedName>
    <definedName name="solver_num" localSheetId="5" hidden="1">3</definedName>
    <definedName name="solver_num" localSheetId="1" hidden="1">4</definedName>
    <definedName name="solver_num" localSheetId="19" hidden="1">2</definedName>
    <definedName name="solver_num" localSheetId="3" hidden="1">3</definedName>
    <definedName name="solver_num" localSheetId="14" hidden="1">2</definedName>
    <definedName name="solver_num" localSheetId="22" hidden="1">1</definedName>
    <definedName name="solver_num" localSheetId="20" hidden="1">2</definedName>
    <definedName name="solver_num" localSheetId="10" hidden="1">2</definedName>
    <definedName name="solver_num" localSheetId="12" hidden="1">2</definedName>
    <definedName name="solver_nwt" localSheetId="16" hidden="1">1</definedName>
    <definedName name="solver_nwt" localSheetId="18" hidden="1">1</definedName>
    <definedName name="solver_nwt" localSheetId="8" hidden="1">1</definedName>
    <definedName name="solver_nwt" localSheetId="21" hidden="1">1</definedName>
    <definedName name="solver_nwt" localSheetId="23" hidden="1">1</definedName>
    <definedName name="solver_nwt" localSheetId="6" hidden="1">1</definedName>
    <definedName name="solver_nwt" localSheetId="5" hidden="1">1</definedName>
    <definedName name="solver_nwt" localSheetId="1" hidden="1">1</definedName>
    <definedName name="solver_nwt" localSheetId="19" hidden="1">1</definedName>
    <definedName name="solver_nwt" localSheetId="3" hidden="1">1</definedName>
    <definedName name="solver_nwt" localSheetId="14" hidden="1">1</definedName>
    <definedName name="solver_nwt" localSheetId="22" hidden="1">1</definedName>
    <definedName name="solver_nwt" localSheetId="20" hidden="1">1</definedName>
    <definedName name="solver_nwt" localSheetId="10" hidden="1">1</definedName>
    <definedName name="solver_nwt" localSheetId="12" hidden="1">1</definedName>
    <definedName name="solver_opt" localSheetId="16" hidden="1">'Ass1'!$E$51</definedName>
    <definedName name="solver_opt" localSheetId="18" hidden="1">'ASS2'!$D$20</definedName>
    <definedName name="solver_opt" localSheetId="8" hidden="1">'cost min bottling plant'!$D$30</definedName>
    <definedName name="solver_opt" localSheetId="21" hidden="1">'Flight pairing'!$G$71</definedName>
    <definedName name="solver_opt" localSheetId="23" hidden="1">'Ice cream dist tsp'!$E$23</definedName>
    <definedName name="solver_opt" localSheetId="6" hidden="1">Inv!$N$23</definedName>
    <definedName name="solver_opt" localSheetId="5" hidden="1">INVEST!$I$18</definedName>
    <definedName name="solver_opt" localSheetId="1" hidden="1">'Max lpp1'!$J$13</definedName>
    <definedName name="solver_opt" localSheetId="19" hidden="1">Pilot!$F$22</definedName>
    <definedName name="solver_opt" localSheetId="3" hidden="1">'T&amp;C1'!$Q$11</definedName>
    <definedName name="solver_opt" localSheetId="14" hidden="1">'TRP1'!$F$31</definedName>
    <definedName name="solver_opt" localSheetId="22" hidden="1">TSP!$F$17</definedName>
    <definedName name="solver_opt" localSheetId="20" hidden="1">'UNBAL ass1'!$E$28</definedName>
    <definedName name="solver_opt" localSheetId="10" hidden="1">'Unbal trp'!$E$34</definedName>
    <definedName name="solver_opt" localSheetId="12" hidden="1">'Unbal trp2'!$D$42</definedName>
    <definedName name="solver_pre" localSheetId="16" hidden="1">0.000001</definedName>
    <definedName name="solver_pre" localSheetId="18" hidden="1">0.000001</definedName>
    <definedName name="solver_pre" localSheetId="8" hidden="1">0.000001</definedName>
    <definedName name="solver_pre" localSheetId="21" hidden="1">0.000001</definedName>
    <definedName name="solver_pre" localSheetId="23" hidden="1">0.000001</definedName>
    <definedName name="solver_pre" localSheetId="6" hidden="1">0.000001</definedName>
    <definedName name="solver_pre" localSheetId="5" hidden="1">0.000001</definedName>
    <definedName name="solver_pre" localSheetId="1" hidden="1">0.000001</definedName>
    <definedName name="solver_pre" localSheetId="19" hidden="1">0.000001</definedName>
    <definedName name="solver_pre" localSheetId="3" hidden="1">0.000001</definedName>
    <definedName name="solver_pre" localSheetId="14" hidden="1">0.000001</definedName>
    <definedName name="solver_pre" localSheetId="22" hidden="1">0.000001</definedName>
    <definedName name="solver_pre" localSheetId="20" hidden="1">0.000001</definedName>
    <definedName name="solver_pre" localSheetId="10" hidden="1">0.000001</definedName>
    <definedName name="solver_pre" localSheetId="12" hidden="1">0.000001</definedName>
    <definedName name="solver_rbv" localSheetId="16" hidden="1">1</definedName>
    <definedName name="solver_rbv" localSheetId="18" hidden="1">2</definedName>
    <definedName name="solver_rbv" localSheetId="8" hidden="1">1</definedName>
    <definedName name="solver_rbv" localSheetId="21" hidden="1">1</definedName>
    <definedName name="solver_rbv" localSheetId="23" hidden="1">1</definedName>
    <definedName name="solver_rbv" localSheetId="6" hidden="1">1</definedName>
    <definedName name="solver_rbv" localSheetId="5" hidden="1">1</definedName>
    <definedName name="solver_rbv" localSheetId="1" hidden="1">1</definedName>
    <definedName name="solver_rbv" localSheetId="19" hidden="1">1</definedName>
    <definedName name="solver_rbv" localSheetId="3" hidden="1">2</definedName>
    <definedName name="solver_rbv" localSheetId="14" hidden="1">1</definedName>
    <definedName name="solver_rbv" localSheetId="22" hidden="1">2</definedName>
    <definedName name="solver_rbv" localSheetId="20" hidden="1">1</definedName>
    <definedName name="solver_rbv" localSheetId="10" hidden="1">2</definedName>
    <definedName name="solver_rbv" localSheetId="12" hidden="1">1</definedName>
    <definedName name="solver_rel1" localSheetId="16" hidden="1">2</definedName>
    <definedName name="solver_rel1" localSheetId="18" hidden="1">2</definedName>
    <definedName name="solver_rel1" localSheetId="8" hidden="1">3</definedName>
    <definedName name="solver_rel1" localSheetId="21" hidden="1">2</definedName>
    <definedName name="solver_rel1" localSheetId="23" hidden="1">6</definedName>
    <definedName name="solver_rel1" localSheetId="6" hidden="1">1</definedName>
    <definedName name="solver_rel1" localSheetId="5" hidden="1">1</definedName>
    <definedName name="solver_rel1" localSheetId="1" hidden="1">1</definedName>
    <definedName name="solver_rel1" localSheetId="19" hidden="1">2</definedName>
    <definedName name="solver_rel1" localSheetId="3" hidden="1">3</definedName>
    <definedName name="solver_rel1" localSheetId="14" hidden="1">2</definedName>
    <definedName name="solver_rel1" localSheetId="22" hidden="1">6</definedName>
    <definedName name="solver_rel1" localSheetId="20" hidden="1">2</definedName>
    <definedName name="solver_rel1" localSheetId="10" hidden="1">2</definedName>
    <definedName name="solver_rel1" localSheetId="12" hidden="1">2</definedName>
    <definedName name="solver_rel2" localSheetId="16" hidden="1">2</definedName>
    <definedName name="solver_rel2" localSheetId="18" hidden="1">2</definedName>
    <definedName name="solver_rel2" localSheetId="8" hidden="1">3</definedName>
    <definedName name="solver_rel2" localSheetId="21" hidden="1">2</definedName>
    <definedName name="solver_rel2" localSheetId="6" hidden="1">1</definedName>
    <definedName name="solver_rel2" localSheetId="5" hidden="1">1</definedName>
    <definedName name="solver_rel2" localSheetId="1" hidden="1">1</definedName>
    <definedName name="solver_rel2" localSheetId="19" hidden="1">2</definedName>
    <definedName name="solver_rel2" localSheetId="3" hidden="1">1</definedName>
    <definedName name="solver_rel2" localSheetId="14" hidden="1">2</definedName>
    <definedName name="solver_rel2" localSheetId="20" hidden="1">2</definedName>
    <definedName name="solver_rel2" localSheetId="10" hidden="1">2</definedName>
    <definedName name="solver_rel2" localSheetId="12" hidden="1">2</definedName>
    <definedName name="solver_rel3" localSheetId="8" hidden="1">3</definedName>
    <definedName name="solver_rel3" localSheetId="6" hidden="1">3</definedName>
    <definedName name="solver_rel3" localSheetId="5" hidden="1">3</definedName>
    <definedName name="solver_rel3" localSheetId="1" hidden="1">3</definedName>
    <definedName name="solver_rel3" localSheetId="3" hidden="1">3</definedName>
    <definedName name="solver_rel4" localSheetId="1" hidden="1">3</definedName>
    <definedName name="solver_rhs1" localSheetId="16" hidden="1">1</definedName>
    <definedName name="solver_rhs1" localSheetId="18" hidden="1">1</definedName>
    <definedName name="solver_rhs1" localSheetId="8" hidden="1">'cost min bottling plant'!$F$32</definedName>
    <definedName name="solver_rhs1" localSheetId="21" hidden="1">1</definedName>
    <definedName name="solver_rhs1" localSheetId="23" hidden="1">"AllDifferent"</definedName>
    <definedName name="solver_rhs1" localSheetId="6" hidden="1">Inv!$P$25</definedName>
    <definedName name="solver_rhs1" localSheetId="5" hidden="1">INVEST!$K$20</definedName>
    <definedName name="solver_rhs1" localSheetId="1" hidden="1">'Max lpp1'!$L$15</definedName>
    <definedName name="solver_rhs1" localSheetId="19" hidden="1">1</definedName>
    <definedName name="solver_rhs1" localSheetId="3" hidden="1">'T&amp;C1'!$K$21</definedName>
    <definedName name="solver_rhs1" localSheetId="14" hidden="1">'TRP1'!$E$28:$H$28</definedName>
    <definedName name="solver_rhs1" localSheetId="22" hidden="1">"AllDifferent"</definedName>
    <definedName name="solver_rhs1" localSheetId="20" hidden="1">1</definedName>
    <definedName name="solver_rhs1" localSheetId="10" hidden="1">'Unbal trp'!$C$32:$H$32</definedName>
    <definedName name="solver_rhs1" localSheetId="12" hidden="1">'Unbal trp2'!$C$39:$F$39</definedName>
    <definedName name="solver_rhs2" localSheetId="16" hidden="1">1</definedName>
    <definedName name="solver_rhs2" localSheetId="18" hidden="1">1</definedName>
    <definedName name="solver_rhs2" localSheetId="8" hidden="1">'cost min bottling plant'!$F$33</definedName>
    <definedName name="solver_rhs2" localSheetId="21" hidden="1">1</definedName>
    <definedName name="solver_rhs2" localSheetId="6" hidden="1">Inv!$P$26</definedName>
    <definedName name="solver_rhs2" localSheetId="5" hidden="1">INVEST!$K$21</definedName>
    <definedName name="solver_rhs2" localSheetId="1" hidden="1">'Max lpp1'!$L$16</definedName>
    <definedName name="solver_rhs2" localSheetId="19" hidden="1">1</definedName>
    <definedName name="solver_rhs2" localSheetId="3" hidden="1">'T&amp;C1'!$K$19</definedName>
    <definedName name="solver_rhs2" localSheetId="14" hidden="1">'TRP1'!$J$24:$J$26</definedName>
    <definedName name="solver_rhs2" localSheetId="20" hidden="1">1</definedName>
    <definedName name="solver_rhs2" localSheetId="10" hidden="1">'Unbal trp'!$J$25:$J$30</definedName>
    <definedName name="solver_rhs2" localSheetId="12" hidden="1">'Unbal trp2'!$H$35:$H$37</definedName>
    <definedName name="solver_rhs3" localSheetId="8" hidden="1">'cost min bottling plant'!$F$34</definedName>
    <definedName name="solver_rhs3" localSheetId="6" hidden="1">Inv!$P$27</definedName>
    <definedName name="solver_rhs3" localSheetId="5" hidden="1">INVEST!$K$22</definedName>
    <definedName name="solver_rhs3" localSheetId="1" hidden="1">'Max lpp1'!$L$17</definedName>
    <definedName name="solver_rhs3" localSheetId="3" hidden="1">'T&amp;C1'!$K$20</definedName>
    <definedName name="solver_rhs4" localSheetId="1" hidden="1">'Max lpp1'!$L$18</definedName>
    <definedName name="solver_rlx" localSheetId="16" hidden="1">2</definedName>
    <definedName name="solver_rlx" localSheetId="18" hidden="1">2</definedName>
    <definedName name="solver_rlx" localSheetId="8" hidden="1">2</definedName>
    <definedName name="solver_rlx" localSheetId="21" hidden="1">2</definedName>
    <definedName name="solver_rlx" localSheetId="23" hidden="1">2</definedName>
    <definedName name="solver_rlx" localSheetId="6" hidden="1">2</definedName>
    <definedName name="solver_rlx" localSheetId="5" hidden="1">2</definedName>
    <definedName name="solver_rlx" localSheetId="1" hidden="1">2</definedName>
    <definedName name="solver_rlx" localSheetId="19" hidden="1">2</definedName>
    <definedName name="solver_rlx" localSheetId="3" hidden="1">2</definedName>
    <definedName name="solver_rlx" localSheetId="14" hidden="1">2</definedName>
    <definedName name="solver_rlx" localSheetId="22" hidden="1">2</definedName>
    <definedName name="solver_rlx" localSheetId="20" hidden="1">2</definedName>
    <definedName name="solver_rlx" localSheetId="10" hidden="1">2</definedName>
    <definedName name="solver_rlx" localSheetId="12" hidden="1">2</definedName>
    <definedName name="solver_rsd" localSheetId="16" hidden="1">0</definedName>
    <definedName name="solver_rsd" localSheetId="18" hidden="1">0</definedName>
    <definedName name="solver_rsd" localSheetId="8" hidden="1">0</definedName>
    <definedName name="solver_rsd" localSheetId="21" hidden="1">0</definedName>
    <definedName name="solver_rsd" localSheetId="23" hidden="1">0</definedName>
    <definedName name="solver_rsd" localSheetId="6" hidden="1">0</definedName>
    <definedName name="solver_rsd" localSheetId="5" hidden="1">0</definedName>
    <definedName name="solver_rsd" localSheetId="1" hidden="1">0</definedName>
    <definedName name="solver_rsd" localSheetId="19" hidden="1">0</definedName>
    <definedName name="solver_rsd" localSheetId="3" hidden="1">0</definedName>
    <definedName name="solver_rsd" localSheetId="14" hidden="1">0</definedName>
    <definedName name="solver_rsd" localSheetId="22" hidden="1">0</definedName>
    <definedName name="solver_rsd" localSheetId="20" hidden="1">0</definedName>
    <definedName name="solver_rsd" localSheetId="10" hidden="1">0</definedName>
    <definedName name="solver_rsd" localSheetId="12" hidden="1">0</definedName>
    <definedName name="solver_scl" localSheetId="16" hidden="1">1</definedName>
    <definedName name="solver_scl" localSheetId="18" hidden="1">2</definedName>
    <definedName name="solver_scl" localSheetId="8" hidden="1">1</definedName>
    <definedName name="solver_scl" localSheetId="21" hidden="1">1</definedName>
    <definedName name="solver_scl" localSheetId="23" hidden="1">1</definedName>
    <definedName name="solver_scl" localSheetId="6" hidden="1">1</definedName>
    <definedName name="solver_scl" localSheetId="5" hidden="1">1</definedName>
    <definedName name="solver_scl" localSheetId="1" hidden="1">1</definedName>
    <definedName name="solver_scl" localSheetId="19" hidden="1">1</definedName>
    <definedName name="solver_scl" localSheetId="3" hidden="1">2</definedName>
    <definedName name="solver_scl" localSheetId="14" hidden="1">1</definedName>
    <definedName name="solver_scl" localSheetId="22" hidden="1">2</definedName>
    <definedName name="solver_scl" localSheetId="20" hidden="1">1</definedName>
    <definedName name="solver_scl" localSheetId="10" hidden="1">2</definedName>
    <definedName name="solver_scl" localSheetId="12" hidden="1">1</definedName>
    <definedName name="solver_sho" localSheetId="16" hidden="1">2</definedName>
    <definedName name="solver_sho" localSheetId="18" hidden="1">2</definedName>
    <definedName name="solver_sho" localSheetId="8" hidden="1">2</definedName>
    <definedName name="solver_sho" localSheetId="21" hidden="1">2</definedName>
    <definedName name="solver_sho" localSheetId="23" hidden="1">2</definedName>
    <definedName name="solver_sho" localSheetId="6" hidden="1">2</definedName>
    <definedName name="solver_sho" localSheetId="5" hidden="1">2</definedName>
    <definedName name="solver_sho" localSheetId="1" hidden="1">2</definedName>
    <definedName name="solver_sho" localSheetId="19" hidden="1">2</definedName>
    <definedName name="solver_sho" localSheetId="3" hidden="1">2</definedName>
    <definedName name="solver_sho" localSheetId="14" hidden="1">2</definedName>
    <definedName name="solver_sho" localSheetId="22" hidden="1">2</definedName>
    <definedName name="solver_sho" localSheetId="20" hidden="1">2</definedName>
    <definedName name="solver_sho" localSheetId="10" hidden="1">2</definedName>
    <definedName name="solver_sho" localSheetId="12" hidden="1">2</definedName>
    <definedName name="solver_ssz" localSheetId="16" hidden="1">100</definedName>
    <definedName name="solver_ssz" localSheetId="18" hidden="1">100</definedName>
    <definedName name="solver_ssz" localSheetId="8" hidden="1">100</definedName>
    <definedName name="solver_ssz" localSheetId="21" hidden="1">100</definedName>
    <definedName name="solver_ssz" localSheetId="23" hidden="1">100</definedName>
    <definedName name="solver_ssz" localSheetId="6" hidden="1">100</definedName>
    <definedName name="solver_ssz" localSheetId="5" hidden="1">100</definedName>
    <definedName name="solver_ssz" localSheetId="1" hidden="1">100</definedName>
    <definedName name="solver_ssz" localSheetId="19" hidden="1">100</definedName>
    <definedName name="solver_ssz" localSheetId="3" hidden="1">100</definedName>
    <definedName name="solver_ssz" localSheetId="14" hidden="1">100</definedName>
    <definedName name="solver_ssz" localSheetId="22" hidden="1">100</definedName>
    <definedName name="solver_ssz" localSheetId="20" hidden="1">100</definedName>
    <definedName name="solver_ssz" localSheetId="10" hidden="1">100</definedName>
    <definedName name="solver_ssz" localSheetId="12" hidden="1">100</definedName>
    <definedName name="solver_tim" localSheetId="16" hidden="1">2147483647</definedName>
    <definedName name="solver_tim" localSheetId="18" hidden="1">2147483647</definedName>
    <definedName name="solver_tim" localSheetId="8" hidden="1">2147483647</definedName>
    <definedName name="solver_tim" localSheetId="21" hidden="1">2147483647</definedName>
    <definedName name="solver_tim" localSheetId="23" hidden="1">2147483647</definedName>
    <definedName name="solver_tim" localSheetId="6" hidden="1">2147483647</definedName>
    <definedName name="solver_tim" localSheetId="5" hidden="1">2147483647</definedName>
    <definedName name="solver_tim" localSheetId="1" hidden="1">2147483647</definedName>
    <definedName name="solver_tim" localSheetId="19" hidden="1">2147483647</definedName>
    <definedName name="solver_tim" localSheetId="3" hidden="1">2147483647</definedName>
    <definedName name="solver_tim" localSheetId="14" hidden="1">2147483647</definedName>
    <definedName name="solver_tim" localSheetId="22" hidden="1">2147483647</definedName>
    <definedName name="solver_tim" localSheetId="20" hidden="1">2147483647</definedName>
    <definedName name="solver_tim" localSheetId="10" hidden="1">2147483647</definedName>
    <definedName name="solver_tim" localSheetId="12" hidden="1">2147483647</definedName>
    <definedName name="solver_tol" localSheetId="16" hidden="1">0.01</definedName>
    <definedName name="solver_tol" localSheetId="18" hidden="1">0.01</definedName>
    <definedName name="solver_tol" localSheetId="8" hidden="1">0.01</definedName>
    <definedName name="solver_tol" localSheetId="21" hidden="1">0.01</definedName>
    <definedName name="solver_tol" localSheetId="23" hidden="1">0.01</definedName>
    <definedName name="solver_tol" localSheetId="6" hidden="1">0.01</definedName>
    <definedName name="solver_tol" localSheetId="5" hidden="1">0.01</definedName>
    <definedName name="solver_tol" localSheetId="1" hidden="1">0.01</definedName>
    <definedName name="solver_tol" localSheetId="19" hidden="1">0.01</definedName>
    <definedName name="solver_tol" localSheetId="3" hidden="1">0.01</definedName>
    <definedName name="solver_tol" localSheetId="14" hidden="1">0.01</definedName>
    <definedName name="solver_tol" localSheetId="22" hidden="1">0.01</definedName>
    <definedName name="solver_tol" localSheetId="20" hidden="1">0.01</definedName>
    <definedName name="solver_tol" localSheetId="10" hidden="1">0.01</definedName>
    <definedName name="solver_tol" localSheetId="12" hidden="1">0.01</definedName>
    <definedName name="solver_typ" localSheetId="16" hidden="1">1</definedName>
    <definedName name="solver_typ" localSheetId="18" hidden="1">1</definedName>
    <definedName name="solver_typ" localSheetId="8" hidden="1">2</definedName>
    <definedName name="solver_typ" localSheetId="21" hidden="1">2</definedName>
    <definedName name="solver_typ" localSheetId="23" hidden="1">2</definedName>
    <definedName name="solver_typ" localSheetId="6" hidden="1">1</definedName>
    <definedName name="solver_typ" localSheetId="5" hidden="1">1</definedName>
    <definedName name="solver_typ" localSheetId="1" hidden="1">1</definedName>
    <definedName name="solver_typ" localSheetId="19" hidden="1">1</definedName>
    <definedName name="solver_typ" localSheetId="3" hidden="1">1</definedName>
    <definedName name="solver_typ" localSheetId="14" hidden="1">2</definedName>
    <definedName name="solver_typ" localSheetId="22" hidden="1">2</definedName>
    <definedName name="solver_typ" localSheetId="20" hidden="1">1</definedName>
    <definedName name="solver_typ" localSheetId="10" hidden="1">2</definedName>
    <definedName name="solver_typ" localSheetId="12" hidden="1">2</definedName>
    <definedName name="solver_val" localSheetId="16" hidden="1">0</definedName>
    <definedName name="solver_val" localSheetId="18" hidden="1">0</definedName>
    <definedName name="solver_val" localSheetId="8" hidden="1">0</definedName>
    <definedName name="solver_val" localSheetId="21" hidden="1">0</definedName>
    <definedName name="solver_val" localSheetId="23" hidden="1">0</definedName>
    <definedName name="solver_val" localSheetId="6" hidden="1">0</definedName>
    <definedName name="solver_val" localSheetId="5" hidden="1">0</definedName>
    <definedName name="solver_val" localSheetId="1" hidden="1">0</definedName>
    <definedName name="solver_val" localSheetId="19" hidden="1">0</definedName>
    <definedName name="solver_val" localSheetId="3" hidden="1">0</definedName>
    <definedName name="solver_val" localSheetId="14" hidden="1">0</definedName>
    <definedName name="solver_val" localSheetId="22" hidden="1">0</definedName>
    <definedName name="solver_val" localSheetId="20" hidden="1">0</definedName>
    <definedName name="solver_val" localSheetId="10" hidden="1">0</definedName>
    <definedName name="solver_val" localSheetId="12" hidden="1">0</definedName>
    <definedName name="solver_ver" localSheetId="16" hidden="1">3</definedName>
    <definedName name="solver_ver" localSheetId="18" hidden="1">3</definedName>
    <definedName name="solver_ver" localSheetId="8" hidden="1">3</definedName>
    <definedName name="solver_ver" localSheetId="21" hidden="1">3</definedName>
    <definedName name="solver_ver" localSheetId="23" hidden="1">3</definedName>
    <definedName name="solver_ver" localSheetId="6" hidden="1">3</definedName>
    <definedName name="solver_ver" localSheetId="5" hidden="1">3</definedName>
    <definedName name="solver_ver" localSheetId="1" hidden="1">3</definedName>
    <definedName name="solver_ver" localSheetId="19" hidden="1">3</definedName>
    <definedName name="solver_ver" localSheetId="3" hidden="1">3</definedName>
    <definedName name="solver_ver" localSheetId="14" hidden="1">3</definedName>
    <definedName name="solver_ver" localSheetId="22" hidden="1">3</definedName>
    <definedName name="solver_ver" localSheetId="20" hidden="1">3</definedName>
    <definedName name="solver_ver" localSheetId="10" hidden="1">3</definedName>
    <definedName name="solver_ver" localSheetId="1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2" i="7" l="1"/>
  <c r="K10" i="6"/>
  <c r="J9" i="6"/>
  <c r="C10" i="6"/>
  <c r="N23" i="18"/>
  <c r="I19" i="3"/>
  <c r="I17" i="3"/>
  <c r="E20" i="24"/>
  <c r="D20" i="24"/>
  <c r="D18" i="15"/>
  <c r="C18" i="15"/>
  <c r="E34" i="6"/>
  <c r="C23" i="10"/>
  <c r="H18" i="10"/>
  <c r="D20" i="15"/>
  <c r="G16" i="15"/>
  <c r="E26" i="10"/>
  <c r="I18" i="5"/>
  <c r="J15" i="1"/>
  <c r="J13" i="1"/>
  <c r="D30" i="25"/>
  <c r="D32" i="25"/>
  <c r="D33" i="25"/>
  <c r="D34" i="25"/>
  <c r="F20" i="24" l="1"/>
  <c r="G20" i="24"/>
  <c r="H20" i="24"/>
  <c r="E23" i="24" l="1"/>
  <c r="G71" i="20" l="1"/>
  <c r="I65" i="20"/>
  <c r="I66" i="20"/>
  <c r="I67" i="20"/>
  <c r="I64" i="20"/>
  <c r="F68" i="20"/>
  <c r="G68" i="20"/>
  <c r="H68" i="20"/>
  <c r="E68" i="20"/>
  <c r="F22" i="23"/>
  <c r="E19" i="23"/>
  <c r="F19" i="23"/>
  <c r="G19" i="23"/>
  <c r="D19" i="23"/>
  <c r="H16" i="23"/>
  <c r="H17" i="23"/>
  <c r="H18" i="23"/>
  <c r="H15" i="23"/>
  <c r="E49" i="20"/>
  <c r="E50" i="20"/>
  <c r="E51" i="20"/>
  <c r="H51" i="20"/>
  <c r="H49" i="20"/>
  <c r="H50" i="20"/>
  <c r="G49" i="20"/>
  <c r="G50" i="20"/>
  <c r="G51" i="20"/>
  <c r="F49" i="20"/>
  <c r="F50" i="20"/>
  <c r="F51" i="20"/>
  <c r="F48" i="20"/>
  <c r="G48" i="20"/>
  <c r="H48" i="20"/>
  <c r="E48" i="20"/>
  <c r="F76" i="22"/>
  <c r="G76" i="22" s="1"/>
  <c r="F77" i="22"/>
  <c r="F78" i="22"/>
  <c r="G78" i="22"/>
  <c r="E77" i="22"/>
  <c r="E78" i="22"/>
  <c r="E76" i="22"/>
  <c r="D77" i="22"/>
  <c r="G77" i="22" s="1"/>
  <c r="D78" i="22"/>
  <c r="D76" i="22"/>
  <c r="G61" i="22"/>
  <c r="G62" i="22"/>
  <c r="G60" i="22"/>
  <c r="I53" i="22"/>
  <c r="I52" i="22"/>
  <c r="F35" i="22"/>
  <c r="F36" i="22"/>
  <c r="F34" i="22"/>
  <c r="F38" i="22" s="1"/>
  <c r="F27" i="22"/>
  <c r="F24" i="22"/>
  <c r="F25" i="22"/>
  <c r="F23" i="22"/>
  <c r="F15" i="22"/>
  <c r="F16" i="22"/>
  <c r="F14" i="22"/>
  <c r="G80" i="22" l="1"/>
  <c r="D15" i="21" l="1"/>
  <c r="E15" i="21"/>
  <c r="F15" i="21"/>
  <c r="G15" i="21"/>
  <c r="H15" i="21"/>
  <c r="I15" i="21"/>
  <c r="C15" i="21"/>
  <c r="N27" i="18"/>
  <c r="N26" i="18"/>
  <c r="N25" i="18"/>
  <c r="I21" i="5"/>
  <c r="I22" i="5"/>
  <c r="I20" i="5"/>
  <c r="E28" i="14"/>
  <c r="H21" i="14"/>
  <c r="H22" i="14"/>
  <c r="H23" i="14"/>
  <c r="H24" i="14"/>
  <c r="H20" i="14"/>
  <c r="D25" i="14"/>
  <c r="E25" i="14"/>
  <c r="F25" i="14"/>
  <c r="G25" i="14"/>
  <c r="C25" i="14"/>
  <c r="G15" i="15"/>
  <c r="G17" i="15"/>
  <c r="G14" i="15"/>
  <c r="E18" i="15"/>
  <c r="F18" i="15"/>
  <c r="E51" i="10"/>
  <c r="F31" i="12"/>
  <c r="F27" i="12"/>
  <c r="G27" i="12"/>
  <c r="H27" i="12"/>
  <c r="E27" i="12"/>
  <c r="I25" i="12"/>
  <c r="I26" i="12"/>
  <c r="I24" i="12"/>
  <c r="H19" i="10"/>
  <c r="H20" i="10"/>
  <c r="H21" i="10"/>
  <c r="H22" i="10"/>
  <c r="D23" i="10"/>
  <c r="E23" i="10"/>
  <c r="F23" i="10"/>
  <c r="G23" i="10"/>
  <c r="I26" i="6"/>
  <c r="I27" i="6"/>
  <c r="I28" i="6"/>
  <c r="I29" i="6"/>
  <c r="I30" i="6"/>
  <c r="I25" i="6"/>
  <c r="D31" i="6"/>
  <c r="E31" i="6"/>
  <c r="F31" i="6"/>
  <c r="G31" i="6"/>
  <c r="H31" i="6"/>
  <c r="C31" i="6"/>
  <c r="M19" i="6"/>
  <c r="M20" i="6" s="1"/>
  <c r="M18" i="6"/>
  <c r="D38" i="7"/>
  <c r="E38" i="7"/>
  <c r="F38" i="7"/>
  <c r="C38" i="7"/>
  <c r="G36" i="7"/>
  <c r="G37" i="7"/>
  <c r="G35" i="7"/>
  <c r="F17" i="21" l="1"/>
  <c r="L6" i="6" l="1"/>
  <c r="L5" i="6"/>
  <c r="I20" i="3"/>
  <c r="I21" i="3"/>
  <c r="J16" i="1" l="1"/>
  <c r="J17" i="1"/>
  <c r="J18" i="1"/>
</calcChain>
</file>

<file path=xl/sharedStrings.xml><?xml version="1.0" encoding="utf-8"?>
<sst xmlns="http://schemas.openxmlformats.org/spreadsheetml/2006/main" count="1044" uniqueCount="465">
  <si>
    <t xml:space="preserve">Z = 250x + 75y (called objective function) </t>
  </si>
  <si>
    <t xml:space="preserve">Mathematically, the given problems now reduces to: </t>
  </si>
  <si>
    <t xml:space="preserve">Maximise Z = 250x + 75y </t>
  </si>
  <si>
    <t xml:space="preserve">subject to the constraints: </t>
  </si>
  <si>
    <t xml:space="preserve">5x + y ≤ 100 </t>
  </si>
  <si>
    <t xml:space="preserve">x + y ≤ 60 </t>
  </si>
  <si>
    <t>x ≥ 0, y ≥ 0</t>
  </si>
  <si>
    <t xml:space="preserve">2500x + 500y ≤ 50000 </t>
  </si>
  <si>
    <t>&lt;=</t>
  </si>
  <si>
    <t>&gt;=</t>
  </si>
  <si>
    <t>Obj</t>
  </si>
  <si>
    <t>constraints</t>
  </si>
  <si>
    <t>Microsoft Excel 15.0 Sensitivity Report</t>
  </si>
  <si>
    <t>Worksheet: [Final my or prep.xlsx]Max lpp1</t>
  </si>
  <si>
    <t>Report Created: 10/8/2022 6:47:53 PM</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</si>
  <si>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</si>
  <si>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</si>
  <si>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</si>
  <si>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</si>
  <si>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</si>
  <si>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</si>
  <si>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</si>
  <si>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</si>
  <si>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</si>
  <si>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</si>
  <si>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</si>
  <si>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</si>
  <si>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</si>
  <si>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</si>
  <si>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</si>
  <si>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</si>
  <si>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</si>
  <si>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$J$11</t>
  </si>
  <si>
    <t>$K$11</t>
  </si>
  <si>
    <t>$J$15</t>
  </si>
  <si>
    <t>$J$16</t>
  </si>
  <si>
    <t>$J$17</t>
  </si>
  <si>
    <t>$J$18</t>
  </si>
  <si>
    <t>A carpenter makes two sized furniture i.e large and small size .It takes 6 hr to make one large size furniture and 2 hr to make small size . Large size furniture makes a profit of 50$ and the smal size makes a profit of 20$ . The carpenter can only spend 24 hrs a week to make furniture, and must make atleast 2 large and 3 small each week. Find his max profit each week.</t>
  </si>
  <si>
    <t>Large</t>
  </si>
  <si>
    <t>small</t>
  </si>
  <si>
    <t>hrs</t>
  </si>
  <si>
    <t>Profit</t>
  </si>
  <si>
    <t>Let large be L and S be small</t>
  </si>
  <si>
    <t>6L+2S&lt;=24</t>
  </si>
  <si>
    <t>L&gt;=2</t>
  </si>
  <si>
    <t>S&gt;=3</t>
  </si>
  <si>
    <t>L</t>
  </si>
  <si>
    <t>S</t>
  </si>
  <si>
    <t>obj</t>
  </si>
  <si>
    <t>cons</t>
  </si>
  <si>
    <t>Worksheet: [Final my or prep.xlsx]Sheet3</t>
  </si>
  <si>
    <t>Report Created: 10/8/2022 7:26:48 PM</t>
  </si>
  <si>
    <t>$I$15</t>
  </si>
  <si>
    <t>L&gt;=2 L</t>
  </si>
  <si>
    <t>L&gt;=2 S</t>
  </si>
  <si>
    <t>$I$19</t>
  </si>
  <si>
    <t>cons L</t>
  </si>
  <si>
    <t>$I$20</t>
  </si>
  <si>
    <t>$I$21</t>
  </si>
  <si>
    <t>You have 12.00.000 INR to invest and there attractive opportunity available for investment, Fixed deposit</t>
  </si>
  <si>
    <t>FD gives 7% returns, NSC gives 8% return and 12% return is expected from Equity Market.</t>
  </si>
  <si>
    <t>To minimize the risk you have decided not to invest more than 2.00.000 INR in equity markets.</t>
  </si>
  <si>
    <t>For the tax reasons you need to invest at least doubletimes amount in NSC than FDs.</t>
  </si>
  <si>
    <t>FD</t>
  </si>
  <si>
    <t>NSC</t>
  </si>
  <si>
    <t>Equity</t>
  </si>
  <si>
    <t>(F)</t>
  </si>
  <si>
    <t>(N)</t>
  </si>
  <si>
    <t>(E)</t>
  </si>
  <si>
    <t>F+N+E&lt;=1200000</t>
  </si>
  <si>
    <t>E&lt;=200000</t>
  </si>
  <si>
    <t>D1</t>
  </si>
  <si>
    <t>D2</t>
  </si>
  <si>
    <t>D3</t>
  </si>
  <si>
    <t>D4</t>
  </si>
  <si>
    <t>D5</t>
  </si>
  <si>
    <t>D6</t>
  </si>
  <si>
    <t>Supply</t>
  </si>
  <si>
    <t>S1</t>
  </si>
  <si>
    <t>S2</t>
  </si>
  <si>
    <t>S3</t>
  </si>
  <si>
    <t>S4</t>
  </si>
  <si>
    <t>S5</t>
  </si>
  <si>
    <t>Demand</t>
  </si>
  <si>
    <t>total supply</t>
  </si>
  <si>
    <t>total demand</t>
  </si>
  <si>
    <t>A company manufacturing air coolers has two plants located at Mumbai and Kolkata with weekly capacity of 200 units and 100 units respectively. The company supplies air coolers to its 4 showrooms situated at Ranchi, Delhi, Lucknow and Kanpur which have demand of 75,100, 100 and 30 units respectively. The cost per unit is shown in the following table. Formulate the business scenario to minimize total cost of transportation</t>
  </si>
  <si>
    <t>Plants</t>
  </si>
  <si>
    <t>Ranchi</t>
  </si>
  <si>
    <t>Delhi</t>
  </si>
  <si>
    <t>Lucknow</t>
  </si>
  <si>
    <t>Kanpur</t>
  </si>
  <si>
    <t xml:space="preserve">Capacity </t>
  </si>
  <si>
    <t>Mumbai</t>
  </si>
  <si>
    <t>Kolkata</t>
  </si>
  <si>
    <t>demand&gt;supply</t>
  </si>
  <si>
    <t>add dummy in row</t>
  </si>
  <si>
    <t>capacity/supply =demand-supply</t>
  </si>
  <si>
    <t>the supply=demand=305</t>
  </si>
  <si>
    <t>New (balance)</t>
  </si>
  <si>
    <t>Worksheet: [Final my or prep.xlsx]Sheet7</t>
  </si>
  <si>
    <t>Report Created: 10/8/2022 8:22:19 PM</t>
  </si>
  <si>
    <t>$C$35</t>
  </si>
  <si>
    <t>Mumbai Ranchi</t>
  </si>
  <si>
    <t>$D$35</t>
  </si>
  <si>
    <t>Mumbai Delhi</t>
  </si>
  <si>
    <t>$E$35</t>
  </si>
  <si>
    <t>Mumbai Lucknow</t>
  </si>
  <si>
    <t>$F$35</t>
  </si>
  <si>
    <t>Mumbai Kanpur</t>
  </si>
  <si>
    <t>$C$36</t>
  </si>
  <si>
    <t>Kolkata Ranchi</t>
  </si>
  <si>
    <t>$D$36</t>
  </si>
  <si>
    <t>Kolkata Delhi</t>
  </si>
  <si>
    <t>$E$36</t>
  </si>
  <si>
    <t>Kolkata Lucknow</t>
  </si>
  <si>
    <t>$F$36</t>
  </si>
  <si>
    <t>Kolkata Kanpur</t>
  </si>
  <si>
    <t>$C$37</t>
  </si>
  <si>
    <t>New (balance) Ranchi</t>
  </si>
  <si>
    <t>$D$37</t>
  </si>
  <si>
    <t>New (balance) Delhi</t>
  </si>
  <si>
    <t>$E$37</t>
  </si>
  <si>
    <t>New (balance) Lucknow</t>
  </si>
  <si>
    <t>$F$37</t>
  </si>
  <si>
    <t>New (balance) Kanpur</t>
  </si>
  <si>
    <t>$C$38</t>
  </si>
  <si>
    <t>$D$38</t>
  </si>
  <si>
    <t>$E$38</t>
  </si>
  <si>
    <t>$F$38</t>
  </si>
  <si>
    <t>$G$35</t>
  </si>
  <si>
    <t xml:space="preserve">Mumbai Capacity </t>
  </si>
  <si>
    <t>$G$36</t>
  </si>
  <si>
    <t xml:space="preserve">Kolkata Capacity </t>
  </si>
  <si>
    <t>$G$37</t>
  </si>
  <si>
    <t xml:space="preserve">New (balance) Capacity </t>
  </si>
  <si>
    <t>add row</t>
  </si>
  <si>
    <t>demand=demand-supply</t>
  </si>
  <si>
    <t>TO BAL</t>
  </si>
  <si>
    <t>Worksheet: [Final my or prep.xlsx]Unbal trp</t>
  </si>
  <si>
    <t>Report Created: 10/8/2022 8:32:28 PM</t>
  </si>
  <si>
    <t>$C$25</t>
  </si>
  <si>
    <t>S1 D1</t>
  </si>
  <si>
    <t>$D$25</t>
  </si>
  <si>
    <t>S1 D2</t>
  </si>
  <si>
    <t>$E$25</t>
  </si>
  <si>
    <t>S1 D3</t>
  </si>
  <si>
    <t>$F$25</t>
  </si>
  <si>
    <t>S1 D4</t>
  </si>
  <si>
    <t>$G$25</t>
  </si>
  <si>
    <t>S1 D5</t>
  </si>
  <si>
    <t>$H$25</t>
  </si>
  <si>
    <t>S1 D6</t>
  </si>
  <si>
    <t>$C$26</t>
  </si>
  <si>
    <t>S2 D1</t>
  </si>
  <si>
    <t>$D$26</t>
  </si>
  <si>
    <t>S2 D2</t>
  </si>
  <si>
    <t>$E$26</t>
  </si>
  <si>
    <t>S2 D3</t>
  </si>
  <si>
    <t>$F$26</t>
  </si>
  <si>
    <t>S2 D4</t>
  </si>
  <si>
    <t>$G$26</t>
  </si>
  <si>
    <t>S2 D5</t>
  </si>
  <si>
    <t>$H$26</t>
  </si>
  <si>
    <t>S2 D6</t>
  </si>
  <si>
    <t>$C$27</t>
  </si>
  <si>
    <t>S3 D1</t>
  </si>
  <si>
    <t>$D$27</t>
  </si>
  <si>
    <t>S3 D2</t>
  </si>
  <si>
    <t>$E$27</t>
  </si>
  <si>
    <t>S3 D3</t>
  </si>
  <si>
    <t>$F$27</t>
  </si>
  <si>
    <t>S3 D4</t>
  </si>
  <si>
    <t>$G$27</t>
  </si>
  <si>
    <t>S3 D5</t>
  </si>
  <si>
    <t>$H$27</t>
  </si>
  <si>
    <t>S3 D6</t>
  </si>
  <si>
    <t>$C$28</t>
  </si>
  <si>
    <t>S4 D1</t>
  </si>
  <si>
    <t>$D$28</t>
  </si>
  <si>
    <t>S4 D2</t>
  </si>
  <si>
    <t>$E$28</t>
  </si>
  <si>
    <t>S4 D3</t>
  </si>
  <si>
    <t>$F$28</t>
  </si>
  <si>
    <t>S4 D4</t>
  </si>
  <si>
    <t>$G$28</t>
  </si>
  <si>
    <t>S4 D5</t>
  </si>
  <si>
    <t>$H$28</t>
  </si>
  <si>
    <t>S4 D6</t>
  </si>
  <si>
    <t>$C$29</t>
  </si>
  <si>
    <t>S5 D1</t>
  </si>
  <si>
    <t>$D$29</t>
  </si>
  <si>
    <t>S5 D2</t>
  </si>
  <si>
    <t>$E$29</t>
  </si>
  <si>
    <t>S5 D3</t>
  </si>
  <si>
    <t>$F$29</t>
  </si>
  <si>
    <t>S5 D4</t>
  </si>
  <si>
    <t>$G$29</t>
  </si>
  <si>
    <t>S5 D5</t>
  </si>
  <si>
    <t>$H$29</t>
  </si>
  <si>
    <t>S5 D6</t>
  </si>
  <si>
    <t>$C$30</t>
  </si>
  <si>
    <t>TO BAL D1</t>
  </si>
  <si>
    <t>$D$30</t>
  </si>
  <si>
    <t>TO BAL D2</t>
  </si>
  <si>
    <t>$E$30</t>
  </si>
  <si>
    <t>TO BAL D3</t>
  </si>
  <si>
    <t>$F$30</t>
  </si>
  <si>
    <t>TO BAL D4</t>
  </si>
  <si>
    <t>$G$30</t>
  </si>
  <si>
    <t>TO BAL D5</t>
  </si>
  <si>
    <t>$H$30</t>
  </si>
  <si>
    <t>TO BAL D6</t>
  </si>
  <si>
    <t>$C$31</t>
  </si>
  <si>
    <t>$D$31</t>
  </si>
  <si>
    <t>$E$31</t>
  </si>
  <si>
    <t>$F$31</t>
  </si>
  <si>
    <t>$G$31</t>
  </si>
  <si>
    <t>$H$31</t>
  </si>
  <si>
    <t>$I$25</t>
  </si>
  <si>
    <t>S1 Supply</t>
  </si>
  <si>
    <t>$I$26</t>
  </si>
  <si>
    <t>S2 Supply</t>
  </si>
  <si>
    <t>$I$27</t>
  </si>
  <si>
    <t>S3 Supply</t>
  </si>
  <si>
    <t>$I$28</t>
  </si>
  <si>
    <t>S4 Supply</t>
  </si>
  <si>
    <t>$I$29</t>
  </si>
  <si>
    <t>S5 Supply</t>
  </si>
  <si>
    <t>$I$30</t>
  </si>
  <si>
    <t>TO BAL Supply</t>
  </si>
  <si>
    <t>Akira</t>
  </si>
  <si>
    <t>Bobby</t>
  </si>
  <si>
    <t>Kai</t>
  </si>
  <si>
    <t>DI</t>
  </si>
  <si>
    <t>Eres</t>
  </si>
  <si>
    <t>Marketin</t>
  </si>
  <si>
    <t>HR</t>
  </si>
  <si>
    <t>Op</t>
  </si>
  <si>
    <t>Fin</t>
  </si>
  <si>
    <t>Dummy</t>
  </si>
  <si>
    <t>Students are assigned who will do what assignmnet</t>
  </si>
  <si>
    <t>One student can be assiged with only one hw</t>
  </si>
  <si>
    <t>Rule</t>
  </si>
  <si>
    <t>Worksheet: [Final my or prep.xlsx]Ass1</t>
  </si>
  <si>
    <t>Report Created: 10/8/2022 9:31:05 PM</t>
  </si>
  <si>
    <t>$C$12</t>
  </si>
  <si>
    <t>Marketin Akira</t>
  </si>
  <si>
    <t>$D$12</t>
  </si>
  <si>
    <t>Marketin Bobby</t>
  </si>
  <si>
    <t>$E$12</t>
  </si>
  <si>
    <t>Marketin Kai</t>
  </si>
  <si>
    <t>$F$12</t>
  </si>
  <si>
    <t>Marketin DI</t>
  </si>
  <si>
    <t>$G$12</t>
  </si>
  <si>
    <t>Marketin Eres</t>
  </si>
  <si>
    <t>$C$13</t>
  </si>
  <si>
    <t>HR Akira</t>
  </si>
  <si>
    <t>$D$13</t>
  </si>
  <si>
    <t>HR Bobby</t>
  </si>
  <si>
    <t>$E$13</t>
  </si>
  <si>
    <t>HR Kai</t>
  </si>
  <si>
    <t>$F$13</t>
  </si>
  <si>
    <t>HR DI</t>
  </si>
  <si>
    <t>$G$13</t>
  </si>
  <si>
    <t>HR Eres</t>
  </si>
  <si>
    <t>$C$14</t>
  </si>
  <si>
    <t>Op Akira</t>
  </si>
  <si>
    <t>$D$14</t>
  </si>
  <si>
    <t>Op Bobby</t>
  </si>
  <si>
    <t>$E$14</t>
  </si>
  <si>
    <t>Op Kai</t>
  </si>
  <si>
    <t>$F$14</t>
  </si>
  <si>
    <t>Op DI</t>
  </si>
  <si>
    <t>$G$14</t>
  </si>
  <si>
    <t>Op Eres</t>
  </si>
  <si>
    <t>$C$15</t>
  </si>
  <si>
    <t>Fin Akira</t>
  </si>
  <si>
    <t>$D$15</t>
  </si>
  <si>
    <t>Fin Bobby</t>
  </si>
  <si>
    <t>$E$15</t>
  </si>
  <si>
    <t>Fin Kai</t>
  </si>
  <si>
    <t>$F$15</t>
  </si>
  <si>
    <t>Fin DI</t>
  </si>
  <si>
    <t>$G$15</t>
  </si>
  <si>
    <t>Fin Eres</t>
  </si>
  <si>
    <t>$C$16</t>
  </si>
  <si>
    <t>Dummy Akira</t>
  </si>
  <si>
    <t>$D$16</t>
  </si>
  <si>
    <t>Dummy Bobby</t>
  </si>
  <si>
    <t>$E$16</t>
  </si>
  <si>
    <t>Dummy Kai</t>
  </si>
  <si>
    <t>$F$16</t>
  </si>
  <si>
    <t>Dummy DI</t>
  </si>
  <si>
    <t>$G$16</t>
  </si>
  <si>
    <t>Dummy Eres</t>
  </si>
  <si>
    <t>$C$17</t>
  </si>
  <si>
    <t>$D$17</t>
  </si>
  <si>
    <t>$E$17</t>
  </si>
  <si>
    <t>$F$17</t>
  </si>
  <si>
    <t>$G$17</t>
  </si>
  <si>
    <t>$H$12</t>
  </si>
  <si>
    <t>$H$13</t>
  </si>
  <si>
    <t>$H$14</t>
  </si>
  <si>
    <t>$H$15</t>
  </si>
  <si>
    <t>$H$16</t>
  </si>
  <si>
    <t xml:space="preserve">since in akira;s coloumn has assigned with no value (ass dummy 1 so akira will do nothing </t>
  </si>
  <si>
    <t>bobby will do HR</t>
  </si>
  <si>
    <t>DESTINNATION</t>
  </si>
  <si>
    <t>Nagpur</t>
  </si>
  <si>
    <t>Gujarat</t>
  </si>
  <si>
    <t>SUPPLY</t>
  </si>
  <si>
    <t>Bhiwandi</t>
  </si>
  <si>
    <t>SOURCE</t>
  </si>
  <si>
    <t>Thane</t>
  </si>
  <si>
    <t>Ambarnath</t>
  </si>
  <si>
    <t>DEMAND</t>
  </si>
  <si>
    <t>Worksheet: [Final my or prep.xlsx]TRP1</t>
  </si>
  <si>
    <t>Report Created: 10/8/2022 9:38:39 PM</t>
  </si>
  <si>
    <t>$E$24</t>
  </si>
  <si>
    <t>Bhiwandi Mumbai</t>
  </si>
  <si>
    <t>$F$24</t>
  </si>
  <si>
    <t>Bhiwandi Nagpur</t>
  </si>
  <si>
    <t>$G$24</t>
  </si>
  <si>
    <t>Bhiwandi Gujarat</t>
  </si>
  <si>
    <t>$H$24</t>
  </si>
  <si>
    <t>Bhiwandi Delhi</t>
  </si>
  <si>
    <t>Thane Mumbai</t>
  </si>
  <si>
    <t>Thane Nagpur</t>
  </si>
  <si>
    <t>Thane Gujarat</t>
  </si>
  <si>
    <t>Thane Delhi</t>
  </si>
  <si>
    <t>Ambarnath Mumbai</t>
  </si>
  <si>
    <t>Ambarnath Nagpur</t>
  </si>
  <si>
    <t>Ambarnath Gujarat</t>
  </si>
  <si>
    <t>Ambarnath Delhi</t>
  </si>
  <si>
    <t>$I$24</t>
  </si>
  <si>
    <t>Bhiwandi SUPPLY</t>
  </si>
  <si>
    <t>Thane SUPPLY</t>
  </si>
  <si>
    <t>Ambarnath SUPPLY</t>
  </si>
  <si>
    <t>J1</t>
  </si>
  <si>
    <t>J2</t>
  </si>
  <si>
    <t>J3</t>
  </si>
  <si>
    <t>J4</t>
  </si>
  <si>
    <t>W1</t>
  </si>
  <si>
    <t>W2</t>
  </si>
  <si>
    <t>W3</t>
  </si>
  <si>
    <t>W4</t>
  </si>
  <si>
    <t>W5</t>
  </si>
  <si>
    <t>JOB/Worker</t>
  </si>
  <si>
    <t>assigned task is unbalaced as workers are less for the given jobs</t>
  </si>
  <si>
    <t>Mumbai-Singapore</t>
  </si>
  <si>
    <t>Mumbai-Shanghai</t>
  </si>
  <si>
    <t>Mumbai-New York</t>
  </si>
  <si>
    <t>Mumbai-Sydney</t>
  </si>
  <si>
    <t>A</t>
  </si>
  <si>
    <t>B</t>
  </si>
  <si>
    <t>C</t>
  </si>
  <si>
    <t>D</t>
  </si>
  <si>
    <t>dummy</t>
  </si>
  <si>
    <t>Worksheet: [Final my or prep.xlsx]ASS2</t>
  </si>
  <si>
    <t>Report Created: 10/8/2022 9:53:30 PM</t>
  </si>
  <si>
    <t>$C$18</t>
  </si>
  <si>
    <t>Dummy A</t>
  </si>
  <si>
    <t>$D$18</t>
  </si>
  <si>
    <t>Dummy B</t>
  </si>
  <si>
    <t>$E$18</t>
  </si>
  <si>
    <t>Dummy C</t>
  </si>
  <si>
    <t>$F$18</t>
  </si>
  <si>
    <t>Dummy D</t>
  </si>
  <si>
    <t>J5</t>
  </si>
  <si>
    <t>F&gt;=2N</t>
  </si>
  <si>
    <t>F-2N&gt;=0</t>
  </si>
  <si>
    <t>(Atleast means minimum kam se kam)</t>
  </si>
  <si>
    <t>MIN</t>
  </si>
  <si>
    <t>Worksheet: [Final my or prep.xlsx]INVEST</t>
  </si>
  <si>
    <t>Report Created: 10/8/2022 11:04:19 PM</t>
  </si>
  <si>
    <t>$I$16</t>
  </si>
  <si>
    <t>(Atleast means minimum kam se kam) (F)</t>
  </si>
  <si>
    <t>(Atleast means minimum kam se kam) (N)</t>
  </si>
  <si>
    <t>$K$16</t>
  </si>
  <si>
    <t>(Atleast means minimum kam se kam) (E)</t>
  </si>
  <si>
    <t>constraints (F)</t>
  </si>
  <si>
    <t>$I$22</t>
  </si>
  <si>
    <t>H</t>
  </si>
  <si>
    <t>Investment maximization</t>
  </si>
  <si>
    <t>OBJ</t>
  </si>
  <si>
    <t>X</t>
  </si>
  <si>
    <t>Y</t>
  </si>
  <si>
    <t>Z</t>
  </si>
  <si>
    <t>X+Y+Z+&lt;=12000</t>
  </si>
  <si>
    <t>Z&lt;=2000</t>
  </si>
  <si>
    <t>x&gt;=3y</t>
  </si>
  <si>
    <t>X-3Y&gt;=0</t>
  </si>
  <si>
    <t>The amt invested in municipal funds should be atleast 3 times greater than CD</t>
  </si>
  <si>
    <t>every flight there should be a layover of 6 hrs</t>
  </si>
  <si>
    <t>Flight no</t>
  </si>
  <si>
    <t>Chennai dep</t>
  </si>
  <si>
    <t>Mumbai arrival</t>
  </si>
  <si>
    <t>Mumbai dep</t>
  </si>
  <si>
    <t>High</t>
  </si>
  <si>
    <t>Moderate</t>
  </si>
  <si>
    <t>Low</t>
  </si>
  <si>
    <t>Small</t>
  </si>
  <si>
    <t>No Plant</t>
  </si>
  <si>
    <t>Pay-offs</t>
  </si>
  <si>
    <t>Decision Analysis</t>
  </si>
  <si>
    <t>Maximax</t>
  </si>
  <si>
    <t>Maximin</t>
  </si>
  <si>
    <t>Realism</t>
  </si>
  <si>
    <t>equally</t>
  </si>
  <si>
    <t>Minimax regret</t>
  </si>
  <si>
    <t>Q1)</t>
  </si>
  <si>
    <t>Alternatives</t>
  </si>
  <si>
    <t>Max</t>
  </si>
  <si>
    <t>No plant</t>
  </si>
  <si>
    <t>1)Maximin</t>
  </si>
  <si>
    <t>2)maximax</t>
  </si>
  <si>
    <t>large plant best payoff</t>
  </si>
  <si>
    <t>AVG</t>
  </si>
  <si>
    <t>3)Laplace (avg la maximum)</t>
  </si>
  <si>
    <t>max</t>
  </si>
  <si>
    <t>Criterion of realism ( best payoff * alpha, worst payoff (1-alpha)</t>
  </si>
  <si>
    <t>alpha close to 1 optimistic</t>
  </si>
  <si>
    <t>alpha close to 0 pessimtic</t>
  </si>
  <si>
    <t>Assume alpha=o.3</t>
  </si>
  <si>
    <t>1-alpha= 0.7</t>
  </si>
  <si>
    <t>Weighted avg</t>
  </si>
  <si>
    <t xml:space="preserve">Large </t>
  </si>
  <si>
    <t>Given values</t>
  </si>
  <si>
    <t>EMV</t>
  </si>
  <si>
    <t>Regret</t>
  </si>
  <si>
    <t>Mx</t>
  </si>
  <si>
    <t>Chennai back to chennai time diffre</t>
  </si>
  <si>
    <t xml:space="preserve">For mumbai do same </t>
  </si>
  <si>
    <t>Chennai arrival</t>
  </si>
  <si>
    <t>just transposed</t>
  </si>
  <si>
    <t>Compare and take minimum</t>
  </si>
  <si>
    <t>pilot ass based on raing of them for which plane why wanna ride</t>
  </si>
  <si>
    <t>flight parong is minimum time to come back so obj is minimzation</t>
  </si>
  <si>
    <t>ABC Icecream company has distribution depot in some area for distributing ice-cream in South Delhi. There are four vendors located in different parts of South Delhi (Call them A,B,C and D) who have to be supplied icecream everyday. The following matrix displays the distances (in kilometers) between the depot and four vendors-</t>
  </si>
  <si>
    <t xml:space="preserve">Depot </t>
  </si>
  <si>
    <t>Vendor A</t>
  </si>
  <si>
    <t>Vendor B</t>
  </si>
  <si>
    <t>Vendor C</t>
  </si>
  <si>
    <t>Vendor D</t>
  </si>
  <si>
    <t>depot</t>
  </si>
  <si>
    <t>G.J. Breveries Ltd. Having two bottling plants, one located at G and the other at J.</t>
  </si>
  <si>
    <t>Each plant produces three drinks-whisky, beer and brandy named A, B and C respectively.</t>
  </si>
  <si>
    <t> The number of bottles produced per day is as follows.</t>
  </si>
  <si>
    <t>A market indicated that during the month of July, there will be a demand of 20000 bottles of bottles of whisky, 40000 bottles of beer and 44000 bottles of brandy,</t>
  </si>
  <si>
    <t> The operating cost per day for plants G and J are 600 and 400 monetary units.</t>
  </si>
  <si>
    <t>For how many days each plant be run in July so as to minimize the production cost, while still meeting the market demand? </t>
  </si>
  <si>
    <t>sol</t>
  </si>
  <si>
    <t>G</t>
  </si>
  <si>
    <t>J</t>
  </si>
  <si>
    <t>cost</t>
  </si>
  <si>
    <t>Worksheet: [Final my or prep.xlsx]cost min bottling plant</t>
  </si>
  <si>
    <t>Report Created: 10/9/2022 1:44:43 PM</t>
  </si>
  <si>
    <t>$D$32</t>
  </si>
  <si>
    <t>cons G</t>
  </si>
  <si>
    <t>$D$33</t>
  </si>
  <si>
    <t>$D$34</t>
  </si>
  <si>
    <t>Row sum</t>
  </si>
  <si>
    <t>Colum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</si>
</sst>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family val="2"/>
      <scheme val="minor"/>
    </font>
    <font>
      <b/>
      <sz val="11"/>
      <color theme="1"/>
      <name val="Calibri"/>
      <family val="2"/>
      <scheme val="minor"/>
    </font>
    <font>
      <sz val="12"/>
      <color rgb="FF231F20"/>
      <name val="Times New Roman"/>
      <family val="1"/>
    </font>
    <font>
      <sz val="18"/>
      <color rgb="FF231F20"/>
      <name val="Times New Roman"/>
      <family val="1"/>
    </font>
    <font>
      <b/>
      <sz val="11"/>
      <color indexed="18"/>
      <name val="Calibri"/>
      <family val="2"/>
      <scheme val="minor"/>
    </font>
    <font>
      <sz val="14"/>
      <color theme="1"/>
      <name val="Calibri"/>
      <family val="2"/>
      <scheme val="minor"/>
    </font>
    <font>
      <sz val="11"/>
      <name val="Calibri"/>
      <family val="2"/>
      <scheme val="minor"/>
    </font>
    <font>
      <sz val="10"/>
      <color rgb="FF424142"/>
      <name val="Georgia"/>
      <family val="1"/>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92D050"/>
        <bgColor indexed="64"/>
      </patternFill>
    </fill>
  </fills>
  <borders count="23">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s>
  <cellStyleXfs count="1">
    <xf numFmtId="0" fontId="0" fillId="0" borderId="0"/>
  </cellStyleXfs>
  <cellXfs count="53">
    <xf numFmtId="0" fontId="0" fillId="0" borderId="0" xfId="0"/>
    <xf numFmtId="0" fontId="2" fillId="0" borderId="0" xfId="0" applyFont="1" applyAlignment="1">
      <alignment horizontal="left" vertical="center" readingOrder="1"/>
    </xf>
    <xf numFmtId="0" fontId="3" fillId="0" borderId="0" xfId="0" applyFont="1"/>
    <xf numFmtId="0" fontId="1" fillId="0" borderId="0" xfId="0" applyFont="1"/>
    <xf numFmtId="0" fontId="0" fillId="0" borderId="3" xfId="0" applyBorder="1"/>
    <xf numFmtId="0" fontId="0" fillId="0" borderId="4" xfId="0" applyBorder="1"/>
    <xf numFmtId="0" fontId="4" fillId="0" borderId="1" xfId="0" applyFont="1" applyBorder="1" applyAlignment="1">
      <alignment horizontal="center"/>
    </xf>
    <xf numFmtId="0" fontId="4" fillId="0" borderId="2" xfId="0" applyFont="1" applyBorder="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vertical="top"/>
    </xf>
    <xf numFmtId="0" fontId="0" fillId="2" borderId="0" xfId="0" applyFill="1" applyAlignment="1">
      <alignment horizontal="center"/>
    </xf>
    <xf numFmtId="0" fontId="0" fillId="0" borderId="5" xfId="0" applyBorder="1"/>
    <xf numFmtId="0" fontId="1" fillId="3" borderId="5" xfId="0" applyFont="1" applyFill="1" applyBorder="1" applyAlignment="1">
      <alignment horizontal="center"/>
    </xf>
    <xf numFmtId="0" fontId="0" fillId="0" borderId="5" xfId="0"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6" fillId="3" borderId="0" xfId="0" applyFont="1" applyFill="1"/>
    <xf numFmtId="0" fontId="6" fillId="0" borderId="0" xfId="0" applyFont="1"/>
    <xf numFmtId="0" fontId="0" fillId="4" borderId="0" xfId="0" applyFill="1"/>
    <xf numFmtId="0" fontId="0" fillId="5" borderId="0" xfId="0" applyFill="1"/>
    <xf numFmtId="0" fontId="0" fillId="0" borderId="6" xfId="0" applyBorder="1"/>
    <xf numFmtId="0" fontId="0" fillId="6" borderId="0" xfId="0" applyFill="1"/>
    <xf numFmtId="18" fontId="0" fillId="0" borderId="5" xfId="0" applyNumberFormat="1" applyBorder="1" applyAlignment="1">
      <alignment horizontal="center"/>
    </xf>
    <xf numFmtId="0" fontId="0" fillId="5" borderId="5" xfId="0" applyFill="1" applyBorder="1"/>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164" fontId="0" fillId="0" borderId="12" xfId="0" applyNumberFormat="1" applyBorder="1" applyAlignment="1">
      <alignment horizontal="center" vertical="center"/>
    </xf>
    <xf numFmtId="164" fontId="0" fillId="0" borderId="13" xfId="0" applyNumberFormat="1" applyBorder="1" applyAlignment="1">
      <alignment horizontal="center" vertical="center"/>
    </xf>
    <xf numFmtId="164" fontId="0" fillId="0" borderId="14" xfId="0" applyNumberFormat="1" applyBorder="1" applyAlignment="1">
      <alignment horizontal="center" vertical="center"/>
    </xf>
    <xf numFmtId="0" fontId="1" fillId="0" borderId="15" xfId="0" applyFont="1" applyBorder="1" applyAlignment="1">
      <alignment horizontal="center" vertical="center"/>
    </xf>
    <xf numFmtId="164" fontId="0" fillId="0" borderId="16" xfId="0" applyNumberFormat="1" applyBorder="1" applyAlignment="1">
      <alignment horizontal="center" vertical="center"/>
    </xf>
    <xf numFmtId="164" fontId="0" fillId="0" borderId="5" xfId="0" applyNumberFormat="1" applyBorder="1" applyAlignment="1">
      <alignment horizontal="center" vertical="center"/>
    </xf>
    <xf numFmtId="164" fontId="0" fillId="0" borderId="17" xfId="0" applyNumberFormat="1" applyBorder="1" applyAlignment="1">
      <alignment horizontal="center" vertical="center"/>
    </xf>
    <xf numFmtId="0" fontId="1" fillId="0" borderId="18" xfId="0" applyFont="1" applyBorder="1" applyAlignment="1">
      <alignment horizontal="center" vertical="center"/>
    </xf>
    <xf numFmtId="164" fontId="0" fillId="0" borderId="19" xfId="0" applyNumberFormat="1" applyBorder="1" applyAlignment="1">
      <alignment horizontal="center" vertical="center"/>
    </xf>
    <xf numFmtId="164" fontId="0" fillId="0" borderId="20" xfId="0" applyNumberFormat="1" applyBorder="1" applyAlignment="1">
      <alignment horizontal="center" vertical="center"/>
    </xf>
    <xf numFmtId="164" fontId="0" fillId="0" borderId="21" xfId="0" applyNumberFormat="1" applyBorder="1" applyAlignment="1">
      <alignment horizontal="center" vertical="center"/>
    </xf>
    <xf numFmtId="0" fontId="1" fillId="0" borderId="0" xfId="0" applyFont="1" applyAlignment="1">
      <alignment horizontal="center" vertical="center"/>
    </xf>
    <xf numFmtId="164" fontId="0" fillId="0" borderId="0" xfId="0" applyNumberFormat="1"/>
    <xf numFmtId="164" fontId="0" fillId="0" borderId="0" xfId="0" applyNumberFormat="1" applyAlignment="1">
      <alignment horizontal="center" vertical="center"/>
    </xf>
    <xf numFmtId="0" fontId="0" fillId="0" borderId="13" xfId="0" applyBorder="1" applyAlignment="1">
      <alignment horizontal="center" vertical="center"/>
    </xf>
    <xf numFmtId="0" fontId="0" fillId="0" borderId="22" xfId="0" applyBorder="1" applyAlignment="1">
      <alignment horizontal="center" vertical="center"/>
    </xf>
    <xf numFmtId="0" fontId="6" fillId="0" borderId="5" xfId="0" applyFont="1" applyBorder="1" applyAlignment="1">
      <alignment horizontal="center"/>
    </xf>
    <xf numFmtId="0" fontId="1" fillId="7" borderId="5" xfId="0" applyFont="1" applyFill="1" applyBorder="1" applyAlignment="1">
      <alignment horizontal="center"/>
    </xf>
    <xf numFmtId="0" fontId="6" fillId="7" borderId="5" xfId="0" applyFont="1" applyFill="1" applyBorder="1" applyAlignment="1">
      <alignment horizontal="center"/>
    </xf>
    <xf numFmtId="0" fontId="0" fillId="7" borderId="5" xfId="0" applyFill="1" applyBorder="1" applyAlignment="1">
      <alignment horizontal="center"/>
    </xf>
    <xf numFmtId="0" fontId="7" fillId="0" borderId="0" xfId="0" applyFont="1"/>
    <xf numFmtId="0" fontId="5" fillId="0" borderId="0" xfId="0" applyFont="1" applyAlignment="1">
      <alignment horizontal="center"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0</xdr:row>
      <xdr:rowOff>165100</xdr:rowOff>
    </xdr:from>
    <xdr:to>
      <xdr:col>9</xdr:col>
      <xdr:colOff>44450</xdr:colOff>
      <xdr:row>10</xdr:row>
      <xdr:rowOff>39158</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7700" y="165100"/>
          <a:ext cx="4883150" cy="17790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8</xdr:col>
      <xdr:colOff>75623</xdr:colOff>
      <xdr:row>12</xdr:row>
      <xdr:rowOff>88900</xdr:rowOff>
    </xdr:to>
    <xdr:pic>
      <xdr:nvPicPr>
        <xdr:cNvPr id="2" name="Picture 1" descr="Linear Programming">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104900"/>
          <a:ext cx="3733223"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4</xdr:row>
      <xdr:rowOff>0</xdr:rowOff>
    </xdr:from>
    <xdr:to>
      <xdr:col>18</xdr:col>
      <xdr:colOff>342900</xdr:colOff>
      <xdr:row>16</xdr:row>
      <xdr:rowOff>109008</xdr:rowOff>
    </xdr:to>
    <xdr:pic>
      <xdr:nvPicPr>
        <xdr:cNvPr id="2" name="Content Placeholder 5">
          <a:extLst>
            <a:ext uri="{FF2B5EF4-FFF2-40B4-BE49-F238E27FC236}">
              <a16:creationId xmlns:a16="http://schemas.microsoft.com/office/drawing/2014/main" id="{AD604029-E38E-4B2D-85ED-20DBD16A13EA}"/>
            </a:ext>
          </a:extLst>
        </xdr:cNvPr>
        <xdr:cNvPicPr>
          <a:picLocks noGrp="1" noChangeAspect="1"/>
        </xdr:cNvPicPr>
      </xdr:nvPicPr>
      <xdr:blipFill>
        <a:blip xmlns:r="http://schemas.openxmlformats.org/officeDocument/2006/relationships" r:embed="rId1"/>
        <a:stretch>
          <a:fillRect/>
        </a:stretch>
      </xdr:blipFill>
      <xdr:spPr>
        <a:xfrm>
          <a:off x="7924800" y="736600"/>
          <a:ext cx="3390900" cy="23188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showGridLines="0" workbookViewId="0">
      <selection activeCell="E9" sqref="E9:E10"/>
    </sheetView>
  </sheetViews>
  <sheetFormatPr defaultRowHeight="15" x14ac:dyDescent="0.25"/>
  <cols>
    <col min="1" max="1" width="2.140625" customWidth="1"/>
    <col min="2" max="2" width="5.85546875" bestFit="1" customWidth="1"/>
    <col min="3" max="3" width="19.140625" bestFit="1" customWidth="1"/>
    <col min="4" max="4" width="5.5703125" customWidth="1"/>
    <col min="5" max="5" width="8" bestFit="1" customWidth="1"/>
    <col min="6" max="6" width="9.85546875" bestFit="1" customWidth="1"/>
    <col min="7" max="8" width="9" bestFit="1" customWidth="1"/>
  </cols>
  <sheetData>
    <row r="1" spans="1:8" x14ac:dyDescent="0.25">
      <c r="A1" s="3" t="s">
        <v>12</v>
      </c>
    </row>
    <row r="2" spans="1:8" x14ac:dyDescent="0.25">
      <c r="A2" s="3" t="s">
        <v>13</v>
      </c>
    </row>
    <row r="3" spans="1:8" x14ac:dyDescent="0.25">
      <c r="A3" s="3" t="s">
        <v>14</v>
      </c>
    </row>
    <row r="6" spans="1:8" ht="15.75" thickBot="1" x14ac:dyDescent="0.3">
      <c r="A6" t="s">
        <v>15</v>
      </c>
    </row>
    <row r="7" spans="1:8" x14ac:dyDescent="0.25">
      <c r="B7" s="6"/>
      <c r="C7" s="6"/>
      <c r="D7" s="6" t="s">
        <v>18</v>
      </c>
      <c r="E7" s="6" t="s">
        <v>20</v>
      </c>
      <c r="F7" s="6" t="s">
        <v>22</v>
      </c>
      <c r="G7" s="6" t="s">
        <v>24</v>
      </c>
      <c r="H7" s="6" t="s">
        <v>24</v>
      </c>
    </row>
    <row r="8" spans="1:8" ht="15.75" thickBot="1" x14ac:dyDescent="0.3">
      <c r="B8" s="7" t="s">
        <v>16</v>
      </c>
      <c r="C8" s="7" t="s">
        <v>17</v>
      </c>
      <c r="D8" s="7" t="s">
        <v>19</v>
      </c>
      <c r="E8" s="7" t="s">
        <v>21</v>
      </c>
      <c r="F8" s="7" t="s">
        <v>23</v>
      </c>
      <c r="G8" s="7" t="s">
        <v>25</v>
      </c>
      <c r="H8" s="7" t="s">
        <v>26</v>
      </c>
    </row>
    <row r="9" spans="1:8" x14ac:dyDescent="0.25">
      <c r="B9" s="4" t="s">
        <v>32</v>
      </c>
      <c r="C9" s="4" t="s">
        <v>7</v>
      </c>
      <c r="D9" s="4">
        <v>10</v>
      </c>
      <c r="E9" s="4">
        <v>0</v>
      </c>
      <c r="F9" s="4">
        <v>250</v>
      </c>
      <c r="G9" s="4">
        <v>125</v>
      </c>
      <c r="H9" s="4">
        <v>175</v>
      </c>
    </row>
    <row r="10" spans="1:8" ht="15.75" thickBot="1" x14ac:dyDescent="0.3">
      <c r="B10" s="5" t="s">
        <v>33</v>
      </c>
      <c r="C10" s="5" t="s">
        <v>7</v>
      </c>
      <c r="D10" s="5">
        <v>50</v>
      </c>
      <c r="E10" s="5">
        <v>0</v>
      </c>
      <c r="F10" s="5">
        <v>75</v>
      </c>
      <c r="G10" s="5">
        <v>175</v>
      </c>
      <c r="H10" s="5">
        <v>25</v>
      </c>
    </row>
    <row r="12" spans="1:8" ht="15.75" thickBot="1" x14ac:dyDescent="0.3">
      <c r="A12" t="s">
        <v>27</v>
      </c>
    </row>
    <row r="13" spans="1:8" x14ac:dyDescent="0.25">
      <c r="B13" s="6"/>
      <c r="C13" s="6"/>
      <c r="D13" s="6" t="s">
        <v>18</v>
      </c>
      <c r="E13" s="6" t="s">
        <v>28</v>
      </c>
      <c r="F13" s="6" t="s">
        <v>30</v>
      </c>
      <c r="G13" s="6" t="s">
        <v>24</v>
      </c>
      <c r="H13" s="6" t="s">
        <v>24</v>
      </c>
    </row>
    <row r="14" spans="1:8" ht="15.75" thickBot="1" x14ac:dyDescent="0.3">
      <c r="B14" s="7" t="s">
        <v>16</v>
      </c>
      <c r="C14" s="7" t="s">
        <v>17</v>
      </c>
      <c r="D14" s="7" t="s">
        <v>19</v>
      </c>
      <c r="E14" s="7" t="s">
        <v>29</v>
      </c>
      <c r="F14" s="7" t="s">
        <v>31</v>
      </c>
      <c r="G14" s="7" t="s">
        <v>25</v>
      </c>
      <c r="H14" s="7" t="s">
        <v>26</v>
      </c>
    </row>
    <row r="15" spans="1:8" x14ac:dyDescent="0.25">
      <c r="B15" s="4" t="s">
        <v>34</v>
      </c>
      <c r="C15" s="4" t="s">
        <v>11</v>
      </c>
      <c r="D15" s="4">
        <v>100</v>
      </c>
      <c r="E15" s="4">
        <v>43.75</v>
      </c>
      <c r="F15" s="4">
        <v>100</v>
      </c>
      <c r="G15" s="4">
        <v>200</v>
      </c>
      <c r="H15" s="4">
        <v>40</v>
      </c>
    </row>
    <row r="16" spans="1:8" x14ac:dyDescent="0.25">
      <c r="B16" s="4" t="s">
        <v>35</v>
      </c>
      <c r="C16" s="4"/>
      <c r="D16" s="4">
        <v>60</v>
      </c>
      <c r="E16" s="4">
        <v>31.25</v>
      </c>
      <c r="F16" s="4">
        <v>60</v>
      </c>
      <c r="G16" s="4">
        <v>40</v>
      </c>
      <c r="H16" s="4">
        <v>40</v>
      </c>
    </row>
    <row r="17" spans="2:8" x14ac:dyDescent="0.25">
      <c r="B17" s="4" t="s">
        <v>36</v>
      </c>
      <c r="C17" s="4"/>
      <c r="D17" s="4">
        <v>10</v>
      </c>
      <c r="E17" s="4">
        <v>0</v>
      </c>
      <c r="F17" s="4">
        <v>0</v>
      </c>
      <c r="G17" s="4">
        <v>10</v>
      </c>
      <c r="H17" s="4">
        <v>1E+30</v>
      </c>
    </row>
    <row r="18" spans="2:8" ht="15.75" thickBot="1" x14ac:dyDescent="0.3">
      <c r="B18" s="5" t="s">
        <v>37</v>
      </c>
      <c r="C18" s="5"/>
      <c r="D18" s="5">
        <v>50</v>
      </c>
      <c r="E18" s="5">
        <v>0</v>
      </c>
      <c r="F18" s="5">
        <v>0</v>
      </c>
      <c r="G18" s="5">
        <v>50</v>
      </c>
      <c r="H18" s="5">
        <v>1E+30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60"/>
  <sheetViews>
    <sheetView showGridLines="0" workbookViewId="0"/>
  </sheetViews>
  <sheetFormatPr defaultRowHeight="15" x14ac:dyDescent="0.25"/>
  <cols>
    <col min="1" max="1" width="2.140625" customWidth="1"/>
    <col min="2" max="2" width="6.140625" bestFit="1" customWidth="1"/>
    <col min="3" max="3" width="12.7109375" bestFit="1" customWidth="1"/>
    <col min="4" max="4" width="5.5703125" customWidth="1"/>
    <col min="5" max="5" width="8" bestFit="1" customWidth="1"/>
    <col min="6" max="6" width="9.85546875" bestFit="1" customWidth="1"/>
    <col min="7" max="8" width="9" bestFit="1" customWidth="1"/>
  </cols>
  <sheetData>
    <row r="1" spans="1:8" x14ac:dyDescent="0.25">
      <c r="A1" s="3" t="s">
        <v>12</v>
      </c>
    </row>
    <row r="2" spans="1:8" x14ac:dyDescent="0.25">
      <c r="A2" s="3" t="s">
        <v>140</v>
      </c>
    </row>
    <row r="3" spans="1:8" x14ac:dyDescent="0.25">
      <c r="A3" s="3" t="s">
        <v>141</v>
      </c>
    </row>
    <row r="6" spans="1:8" ht="15.75" thickBot="1" x14ac:dyDescent="0.3">
      <c r="A6" t="s">
        <v>15</v>
      </c>
    </row>
    <row r="7" spans="1:8" x14ac:dyDescent="0.25">
      <c r="B7" s="6"/>
      <c r="C7" s="6"/>
      <c r="D7" s="6" t="s">
        <v>18</v>
      </c>
      <c r="E7" s="6" t="s">
        <v>20</v>
      </c>
      <c r="F7" s="6" t="s">
        <v>22</v>
      </c>
      <c r="G7" s="6" t="s">
        <v>24</v>
      </c>
      <c r="H7" s="6" t="s">
        <v>24</v>
      </c>
    </row>
    <row r="8" spans="1:8" ht="15.75" thickBot="1" x14ac:dyDescent="0.3">
      <c r="B8" s="7" t="s">
        <v>16</v>
      </c>
      <c r="C8" s="7" t="s">
        <v>17</v>
      </c>
      <c r="D8" s="7" t="s">
        <v>19</v>
      </c>
      <c r="E8" s="7" t="s">
        <v>21</v>
      </c>
      <c r="F8" s="7" t="s">
        <v>23</v>
      </c>
      <c r="G8" s="7" t="s">
        <v>25</v>
      </c>
      <c r="H8" s="7" t="s">
        <v>26</v>
      </c>
    </row>
    <row r="9" spans="1:8" x14ac:dyDescent="0.25">
      <c r="B9" s="4" t="s">
        <v>142</v>
      </c>
      <c r="C9" s="4" t="s">
        <v>143</v>
      </c>
      <c r="D9" s="4">
        <v>0</v>
      </c>
      <c r="E9" s="4">
        <v>22</v>
      </c>
      <c r="F9" s="4">
        <v>50</v>
      </c>
      <c r="G9" s="4">
        <v>1E+30</v>
      </c>
      <c r="H9" s="4">
        <v>22</v>
      </c>
    </row>
    <row r="10" spans="1:8" x14ac:dyDescent="0.25">
      <c r="B10" s="4" t="s">
        <v>144</v>
      </c>
      <c r="C10" s="4" t="s">
        <v>145</v>
      </c>
      <c r="D10" s="4">
        <v>0</v>
      </c>
      <c r="E10" s="4">
        <v>25</v>
      </c>
      <c r="F10" s="4">
        <v>50</v>
      </c>
      <c r="G10" s="4">
        <v>1E+30</v>
      </c>
      <c r="H10" s="4">
        <v>25</v>
      </c>
    </row>
    <row r="11" spans="1:8" x14ac:dyDescent="0.25">
      <c r="B11" s="4" t="s">
        <v>146</v>
      </c>
      <c r="C11" s="4" t="s">
        <v>147</v>
      </c>
      <c r="D11" s="4">
        <v>0</v>
      </c>
      <c r="E11" s="4">
        <v>10</v>
      </c>
      <c r="F11" s="4">
        <v>45</v>
      </c>
      <c r="G11" s="4">
        <v>1E+30</v>
      </c>
      <c r="H11" s="4">
        <v>10</v>
      </c>
    </row>
    <row r="12" spans="1:8" x14ac:dyDescent="0.25">
      <c r="B12" s="4" t="s">
        <v>148</v>
      </c>
      <c r="C12" s="4" t="s">
        <v>149</v>
      </c>
      <c r="D12" s="4">
        <v>305</v>
      </c>
      <c r="E12" s="4">
        <v>0</v>
      </c>
      <c r="F12" s="4">
        <v>29</v>
      </c>
      <c r="G12" s="4">
        <v>10</v>
      </c>
      <c r="H12" s="4">
        <v>2</v>
      </c>
    </row>
    <row r="13" spans="1:8" x14ac:dyDescent="0.25">
      <c r="B13" s="4" t="s">
        <v>150</v>
      </c>
      <c r="C13" s="4" t="s">
        <v>151</v>
      </c>
      <c r="D13" s="4">
        <v>0</v>
      </c>
      <c r="E13" s="4">
        <v>13</v>
      </c>
      <c r="F13" s="4">
        <v>44</v>
      </c>
      <c r="G13" s="4">
        <v>1E+30</v>
      </c>
      <c r="H13" s="4">
        <v>13</v>
      </c>
    </row>
    <row r="14" spans="1:8" x14ac:dyDescent="0.25">
      <c r="B14" s="4" t="s">
        <v>152</v>
      </c>
      <c r="C14" s="4" t="s">
        <v>153</v>
      </c>
      <c r="D14" s="4">
        <v>416</v>
      </c>
      <c r="E14" s="4">
        <v>0</v>
      </c>
      <c r="F14" s="4">
        <v>20</v>
      </c>
      <c r="G14" s="4">
        <v>2</v>
      </c>
      <c r="H14" s="4">
        <v>1E+30</v>
      </c>
    </row>
    <row r="15" spans="1:8" x14ac:dyDescent="0.25">
      <c r="B15" s="4" t="s">
        <v>154</v>
      </c>
      <c r="C15" s="4" t="s">
        <v>155</v>
      </c>
      <c r="D15" s="4">
        <v>560</v>
      </c>
      <c r="E15" s="4">
        <v>0</v>
      </c>
      <c r="F15" s="4">
        <v>29</v>
      </c>
      <c r="G15" s="4">
        <v>7</v>
      </c>
      <c r="H15" s="4">
        <v>1E+30</v>
      </c>
    </row>
    <row r="16" spans="1:8" x14ac:dyDescent="0.25">
      <c r="B16" s="4" t="s">
        <v>156</v>
      </c>
      <c r="C16" s="4" t="s">
        <v>157</v>
      </c>
      <c r="D16" s="4">
        <v>60</v>
      </c>
      <c r="E16" s="4">
        <v>0</v>
      </c>
      <c r="F16" s="4">
        <v>26</v>
      </c>
      <c r="G16" s="4">
        <v>2</v>
      </c>
      <c r="H16" s="4">
        <v>7</v>
      </c>
    </row>
    <row r="17" spans="2:8" x14ac:dyDescent="0.25">
      <c r="B17" s="4" t="s">
        <v>158</v>
      </c>
      <c r="C17" s="4" t="s">
        <v>159</v>
      </c>
      <c r="D17" s="4">
        <v>0</v>
      </c>
      <c r="E17" s="4">
        <v>11</v>
      </c>
      <c r="F17" s="4">
        <v>47</v>
      </c>
      <c r="G17" s="4">
        <v>1E+30</v>
      </c>
      <c r="H17" s="4">
        <v>11</v>
      </c>
    </row>
    <row r="18" spans="2:8" x14ac:dyDescent="0.25">
      <c r="B18" s="4" t="s">
        <v>160</v>
      </c>
      <c r="C18" s="4" t="s">
        <v>161</v>
      </c>
      <c r="D18" s="4">
        <v>0</v>
      </c>
      <c r="E18" s="4">
        <v>15</v>
      </c>
      <c r="F18" s="4">
        <v>45</v>
      </c>
      <c r="G18" s="4">
        <v>1E+30</v>
      </c>
      <c r="H18" s="4">
        <v>15</v>
      </c>
    </row>
    <row r="19" spans="2:8" x14ac:dyDescent="0.25">
      <c r="B19" s="4" t="s">
        <v>162</v>
      </c>
      <c r="C19" s="4" t="s">
        <v>163</v>
      </c>
      <c r="D19" s="4">
        <v>0</v>
      </c>
      <c r="E19" s="4">
        <v>5</v>
      </c>
      <c r="F19" s="4">
        <v>37</v>
      </c>
      <c r="G19" s="4">
        <v>1E+30</v>
      </c>
      <c r="H19" s="4">
        <v>5</v>
      </c>
    </row>
    <row r="20" spans="2:8" x14ac:dyDescent="0.25">
      <c r="B20" s="4" t="s">
        <v>164</v>
      </c>
      <c r="C20" s="4" t="s">
        <v>165</v>
      </c>
      <c r="D20" s="4">
        <v>0</v>
      </c>
      <c r="E20" s="4">
        <v>2</v>
      </c>
      <c r="F20" s="4">
        <v>23</v>
      </c>
      <c r="G20" s="4">
        <v>1E+30</v>
      </c>
      <c r="H20" s="4">
        <v>2</v>
      </c>
    </row>
    <row r="21" spans="2:8" x14ac:dyDescent="0.25">
      <c r="B21" s="4" t="s">
        <v>166</v>
      </c>
      <c r="C21" s="4" t="s">
        <v>167</v>
      </c>
      <c r="D21" s="4">
        <v>0</v>
      </c>
      <c r="E21" s="4">
        <v>19</v>
      </c>
      <c r="F21" s="4">
        <v>44</v>
      </c>
      <c r="G21" s="4">
        <v>1E+30</v>
      </c>
      <c r="H21" s="4">
        <v>19</v>
      </c>
    </row>
    <row r="22" spans="2:8" x14ac:dyDescent="0.25">
      <c r="B22" s="4" t="s">
        <v>168</v>
      </c>
      <c r="C22" s="4" t="s">
        <v>169</v>
      </c>
      <c r="D22" s="4">
        <v>0</v>
      </c>
      <c r="E22" s="4">
        <v>9</v>
      </c>
      <c r="F22" s="4">
        <v>31</v>
      </c>
      <c r="G22" s="4">
        <v>1E+30</v>
      </c>
      <c r="H22" s="4">
        <v>9</v>
      </c>
    </row>
    <row r="23" spans="2:8" x14ac:dyDescent="0.25">
      <c r="B23" s="4" t="s">
        <v>170</v>
      </c>
      <c r="C23" s="4" t="s">
        <v>171</v>
      </c>
      <c r="D23" s="4">
        <v>0</v>
      </c>
      <c r="E23" s="4">
        <v>18</v>
      </c>
      <c r="F23" s="4">
        <v>50</v>
      </c>
      <c r="G23" s="4">
        <v>1E+30</v>
      </c>
      <c r="H23" s="4">
        <v>18</v>
      </c>
    </row>
    <row r="24" spans="2:8" x14ac:dyDescent="0.25">
      <c r="B24" s="4" t="s">
        <v>172</v>
      </c>
      <c r="C24" s="4" t="s">
        <v>173</v>
      </c>
      <c r="D24" s="4">
        <v>328</v>
      </c>
      <c r="E24" s="4">
        <v>0</v>
      </c>
      <c r="F24" s="4">
        <v>26</v>
      </c>
      <c r="G24" s="4">
        <v>2</v>
      </c>
      <c r="H24" s="4">
        <v>5</v>
      </c>
    </row>
    <row r="25" spans="2:8" x14ac:dyDescent="0.25">
      <c r="B25" s="4" t="s">
        <v>174</v>
      </c>
      <c r="C25" s="4" t="s">
        <v>175</v>
      </c>
      <c r="D25" s="4">
        <v>122</v>
      </c>
      <c r="E25" s="4">
        <v>0</v>
      </c>
      <c r="F25" s="4">
        <v>28</v>
      </c>
      <c r="G25" s="4">
        <v>5</v>
      </c>
      <c r="H25" s="4">
        <v>2</v>
      </c>
    </row>
    <row r="26" spans="2:8" x14ac:dyDescent="0.25">
      <c r="B26" s="4" t="s">
        <v>176</v>
      </c>
      <c r="C26" s="4" t="s">
        <v>177</v>
      </c>
      <c r="D26" s="4">
        <v>0</v>
      </c>
      <c r="E26" s="4">
        <v>13</v>
      </c>
      <c r="F26" s="4">
        <v>30</v>
      </c>
      <c r="G26" s="4">
        <v>1E+30</v>
      </c>
      <c r="H26" s="4">
        <v>13</v>
      </c>
    </row>
    <row r="27" spans="2:8" x14ac:dyDescent="0.25">
      <c r="B27" s="4" t="s">
        <v>178</v>
      </c>
      <c r="C27" s="4" t="s">
        <v>179</v>
      </c>
      <c r="D27" s="4">
        <v>0</v>
      </c>
      <c r="E27" s="4">
        <v>22</v>
      </c>
      <c r="F27" s="4">
        <v>46</v>
      </c>
      <c r="G27" s="4">
        <v>1E+30</v>
      </c>
      <c r="H27" s="4">
        <v>22</v>
      </c>
    </row>
    <row r="28" spans="2:8" x14ac:dyDescent="0.25">
      <c r="B28" s="4" t="s">
        <v>180</v>
      </c>
      <c r="C28" s="4" t="s">
        <v>181</v>
      </c>
      <c r="D28" s="4">
        <v>520</v>
      </c>
      <c r="E28" s="4">
        <v>0</v>
      </c>
      <c r="F28" s="4">
        <v>21</v>
      </c>
      <c r="G28" s="4">
        <v>7</v>
      </c>
      <c r="H28" s="4">
        <v>2</v>
      </c>
    </row>
    <row r="29" spans="2:8" x14ac:dyDescent="0.25">
      <c r="B29" s="4" t="s">
        <v>182</v>
      </c>
      <c r="C29" s="4" t="s">
        <v>183</v>
      </c>
      <c r="D29" s="4">
        <v>0</v>
      </c>
      <c r="E29" s="4">
        <v>18</v>
      </c>
      <c r="F29" s="4">
        <v>49</v>
      </c>
      <c r="G29" s="4">
        <v>1E+30</v>
      </c>
      <c r="H29" s="4">
        <v>18</v>
      </c>
    </row>
    <row r="30" spans="2:8" x14ac:dyDescent="0.25">
      <c r="B30" s="4" t="s">
        <v>184</v>
      </c>
      <c r="C30" s="4" t="s">
        <v>185</v>
      </c>
      <c r="D30" s="4">
        <v>67</v>
      </c>
      <c r="E30" s="4">
        <v>0</v>
      </c>
      <c r="F30" s="4">
        <v>25</v>
      </c>
      <c r="G30" s="4">
        <v>2</v>
      </c>
      <c r="H30" s="4">
        <v>7</v>
      </c>
    </row>
    <row r="31" spans="2:8" x14ac:dyDescent="0.25">
      <c r="B31" s="4" t="s">
        <v>186</v>
      </c>
      <c r="C31" s="4" t="s">
        <v>187</v>
      </c>
      <c r="D31" s="4">
        <v>0</v>
      </c>
      <c r="E31" s="4">
        <v>14</v>
      </c>
      <c r="F31" s="4">
        <v>41</v>
      </c>
      <c r="G31" s="4">
        <v>1E+30</v>
      </c>
      <c r="H31" s="4">
        <v>14</v>
      </c>
    </row>
    <row r="32" spans="2:8" x14ac:dyDescent="0.25">
      <c r="B32" s="4" t="s">
        <v>188</v>
      </c>
      <c r="C32" s="4" t="s">
        <v>189</v>
      </c>
      <c r="D32" s="4">
        <v>0</v>
      </c>
      <c r="E32" s="4">
        <v>24</v>
      </c>
      <c r="F32" s="4">
        <v>40</v>
      </c>
      <c r="G32" s="4">
        <v>1E+30</v>
      </c>
      <c r="H32" s="4">
        <v>24</v>
      </c>
    </row>
    <row r="33" spans="1:8" x14ac:dyDescent="0.25">
      <c r="B33" s="4" t="s">
        <v>190</v>
      </c>
      <c r="C33" s="4" t="s">
        <v>191</v>
      </c>
      <c r="D33" s="4">
        <v>0</v>
      </c>
      <c r="E33" s="4">
        <v>12</v>
      </c>
      <c r="F33" s="4">
        <v>48</v>
      </c>
      <c r="G33" s="4">
        <v>1E+30</v>
      </c>
      <c r="H33" s="4">
        <v>12</v>
      </c>
    </row>
    <row r="34" spans="1:8" x14ac:dyDescent="0.25">
      <c r="B34" s="4" t="s">
        <v>192</v>
      </c>
      <c r="C34" s="4" t="s">
        <v>193</v>
      </c>
      <c r="D34" s="4">
        <v>0</v>
      </c>
      <c r="E34" s="4">
        <v>14</v>
      </c>
      <c r="F34" s="4">
        <v>47</v>
      </c>
      <c r="G34" s="4">
        <v>1E+30</v>
      </c>
      <c r="H34" s="4">
        <v>14</v>
      </c>
    </row>
    <row r="35" spans="1:8" x14ac:dyDescent="0.25">
      <c r="B35" s="4" t="s">
        <v>194</v>
      </c>
      <c r="C35" s="4" t="s">
        <v>195</v>
      </c>
      <c r="D35" s="4">
        <v>144</v>
      </c>
      <c r="E35" s="4">
        <v>0</v>
      </c>
      <c r="F35" s="4">
        <v>43</v>
      </c>
      <c r="G35" s="4">
        <v>10</v>
      </c>
      <c r="H35" s="4">
        <v>4</v>
      </c>
    </row>
    <row r="36" spans="1:8" x14ac:dyDescent="0.25">
      <c r="B36" s="4" t="s">
        <v>196</v>
      </c>
      <c r="C36" s="4" t="s">
        <v>197</v>
      </c>
      <c r="D36" s="4">
        <v>0</v>
      </c>
      <c r="E36" s="4">
        <v>3</v>
      </c>
      <c r="F36" s="4">
        <v>40</v>
      </c>
      <c r="G36" s="4">
        <v>1E+30</v>
      </c>
      <c r="H36" s="4">
        <v>3</v>
      </c>
    </row>
    <row r="37" spans="1:8" x14ac:dyDescent="0.25">
      <c r="B37" s="4" t="s">
        <v>198</v>
      </c>
      <c r="C37" s="4" t="s">
        <v>199</v>
      </c>
      <c r="D37" s="4">
        <v>546</v>
      </c>
      <c r="E37" s="4">
        <v>0</v>
      </c>
      <c r="F37" s="4">
        <v>39</v>
      </c>
      <c r="G37" s="4">
        <v>2</v>
      </c>
      <c r="H37" s="4">
        <v>10</v>
      </c>
    </row>
    <row r="38" spans="1:8" x14ac:dyDescent="0.25">
      <c r="B38" s="4" t="s">
        <v>200</v>
      </c>
      <c r="C38" s="4" t="s">
        <v>201</v>
      </c>
      <c r="D38" s="4">
        <v>0</v>
      </c>
      <c r="E38" s="4">
        <v>2</v>
      </c>
      <c r="F38" s="4">
        <v>30</v>
      </c>
      <c r="G38" s="4">
        <v>1E+30</v>
      </c>
      <c r="H38" s="4">
        <v>2</v>
      </c>
    </row>
    <row r="39" spans="1:8" x14ac:dyDescent="0.25">
      <c r="B39" s="4" t="s">
        <v>202</v>
      </c>
      <c r="C39" s="4" t="s">
        <v>203</v>
      </c>
      <c r="D39" s="4">
        <v>0</v>
      </c>
      <c r="E39" s="4">
        <v>7</v>
      </c>
      <c r="F39" s="4">
        <v>0</v>
      </c>
      <c r="G39" s="4">
        <v>1E+30</v>
      </c>
      <c r="H39" s="4">
        <v>7</v>
      </c>
    </row>
    <row r="40" spans="1:8" x14ac:dyDescent="0.25">
      <c r="B40" s="4" t="s">
        <v>204</v>
      </c>
      <c r="C40" s="4" t="s">
        <v>205</v>
      </c>
      <c r="D40" s="4">
        <v>0</v>
      </c>
      <c r="E40" s="4">
        <v>10</v>
      </c>
      <c r="F40" s="4">
        <v>0</v>
      </c>
      <c r="G40" s="4">
        <v>1E+30</v>
      </c>
      <c r="H40" s="4">
        <v>10</v>
      </c>
    </row>
    <row r="41" spans="1:8" x14ac:dyDescent="0.25">
      <c r="B41" s="4" t="s">
        <v>206</v>
      </c>
      <c r="C41" s="4" t="s">
        <v>207</v>
      </c>
      <c r="D41" s="4">
        <v>315</v>
      </c>
      <c r="E41" s="4">
        <v>0</v>
      </c>
      <c r="F41" s="4">
        <v>0</v>
      </c>
      <c r="G41" s="4">
        <v>4</v>
      </c>
      <c r="H41" s="4">
        <v>1E+30</v>
      </c>
    </row>
    <row r="42" spans="1:8" x14ac:dyDescent="0.25">
      <c r="B42" s="4" t="s">
        <v>208</v>
      </c>
      <c r="C42" s="4" t="s">
        <v>209</v>
      </c>
      <c r="D42" s="4">
        <v>0</v>
      </c>
      <c r="E42" s="4">
        <v>6</v>
      </c>
      <c r="F42" s="4">
        <v>0</v>
      </c>
      <c r="G42" s="4">
        <v>1E+30</v>
      </c>
      <c r="H42" s="4">
        <v>6</v>
      </c>
    </row>
    <row r="43" spans="1:8" x14ac:dyDescent="0.25">
      <c r="B43" s="4" t="s">
        <v>210</v>
      </c>
      <c r="C43" s="4" t="s">
        <v>211</v>
      </c>
      <c r="D43" s="4">
        <v>0</v>
      </c>
      <c r="E43" s="4">
        <v>4</v>
      </c>
      <c r="F43" s="4">
        <v>0</v>
      </c>
      <c r="G43" s="4">
        <v>1E+30</v>
      </c>
      <c r="H43" s="4">
        <v>4</v>
      </c>
    </row>
    <row r="44" spans="1:8" ht="15.75" thickBot="1" x14ac:dyDescent="0.3">
      <c r="B44" s="5" t="s">
        <v>212</v>
      </c>
      <c r="C44" s="5" t="s">
        <v>213</v>
      </c>
      <c r="D44" s="5">
        <v>0</v>
      </c>
      <c r="E44" s="5">
        <v>15</v>
      </c>
      <c r="F44" s="5">
        <v>0</v>
      </c>
      <c r="G44" s="5">
        <v>1E+30</v>
      </c>
      <c r="H44" s="5">
        <v>15</v>
      </c>
    </row>
    <row r="46" spans="1:8" ht="15.75" thickBot="1" x14ac:dyDescent="0.3">
      <c r="A46" t="s">
        <v>27</v>
      </c>
    </row>
    <row r="47" spans="1:8" x14ac:dyDescent="0.25">
      <c r="B47" s="6"/>
      <c r="C47" s="6"/>
      <c r="D47" s="6" t="s">
        <v>18</v>
      </c>
      <c r="E47" s="6" t="s">
        <v>28</v>
      </c>
      <c r="F47" s="6" t="s">
        <v>30</v>
      </c>
      <c r="G47" s="6" t="s">
        <v>24</v>
      </c>
      <c r="H47" s="6" t="s">
        <v>24</v>
      </c>
    </row>
    <row r="48" spans="1:8" ht="15.75" thickBot="1" x14ac:dyDescent="0.3">
      <c r="B48" s="7" t="s">
        <v>16</v>
      </c>
      <c r="C48" s="7" t="s">
        <v>17</v>
      </c>
      <c r="D48" s="7" t="s">
        <v>19</v>
      </c>
      <c r="E48" s="7" t="s">
        <v>29</v>
      </c>
      <c r="F48" s="7" t="s">
        <v>31</v>
      </c>
      <c r="G48" s="7" t="s">
        <v>25</v>
      </c>
      <c r="H48" s="7" t="s">
        <v>26</v>
      </c>
    </row>
    <row r="49" spans="2:8" x14ac:dyDescent="0.25">
      <c r="B49" s="4" t="s">
        <v>214</v>
      </c>
      <c r="C49" s="4" t="s">
        <v>72</v>
      </c>
      <c r="D49" s="4">
        <v>560</v>
      </c>
      <c r="E49" s="4">
        <v>24</v>
      </c>
      <c r="F49" s="4">
        <v>560</v>
      </c>
      <c r="G49" s="4">
        <v>0</v>
      </c>
      <c r="H49" s="4">
        <v>520</v>
      </c>
    </row>
    <row r="50" spans="2:8" x14ac:dyDescent="0.25">
      <c r="B50" s="4" t="s">
        <v>215</v>
      </c>
      <c r="C50" s="4" t="s">
        <v>73</v>
      </c>
      <c r="D50" s="4">
        <v>580</v>
      </c>
      <c r="E50" s="4">
        <v>21</v>
      </c>
      <c r="F50" s="4">
        <v>580</v>
      </c>
      <c r="G50" s="4">
        <v>0</v>
      </c>
      <c r="H50" s="4">
        <v>520</v>
      </c>
    </row>
    <row r="51" spans="2:8" x14ac:dyDescent="0.25">
      <c r="B51" s="4" t="s">
        <v>216</v>
      </c>
      <c r="C51" s="4" t="s">
        <v>74</v>
      </c>
      <c r="D51" s="4">
        <v>459</v>
      </c>
      <c r="E51" s="4">
        <v>31</v>
      </c>
      <c r="F51" s="4">
        <v>459</v>
      </c>
      <c r="G51" s="4">
        <v>0</v>
      </c>
      <c r="H51" s="4">
        <v>67</v>
      </c>
    </row>
    <row r="52" spans="2:8" x14ac:dyDescent="0.25">
      <c r="B52" s="4" t="s">
        <v>217</v>
      </c>
      <c r="C52" s="4" t="s">
        <v>75</v>
      </c>
      <c r="D52" s="4">
        <v>700</v>
      </c>
      <c r="E52" s="4">
        <v>25</v>
      </c>
      <c r="F52" s="4">
        <v>700</v>
      </c>
      <c r="G52" s="4">
        <v>0</v>
      </c>
      <c r="H52" s="4">
        <v>67</v>
      </c>
    </row>
    <row r="53" spans="2:8" x14ac:dyDescent="0.25">
      <c r="B53" s="4" t="s">
        <v>218</v>
      </c>
      <c r="C53" s="4" t="s">
        <v>76</v>
      </c>
      <c r="D53" s="4">
        <v>668</v>
      </c>
      <c r="E53" s="4">
        <v>27</v>
      </c>
      <c r="F53" s="4">
        <v>668</v>
      </c>
      <c r="G53" s="4">
        <v>0</v>
      </c>
      <c r="H53" s="4">
        <v>67</v>
      </c>
    </row>
    <row r="54" spans="2:8" x14ac:dyDescent="0.25">
      <c r="B54" s="4" t="s">
        <v>219</v>
      </c>
      <c r="C54" s="4" t="s">
        <v>77</v>
      </c>
      <c r="D54" s="4">
        <v>416</v>
      </c>
      <c r="E54" s="4">
        <v>16</v>
      </c>
      <c r="F54" s="4">
        <v>416</v>
      </c>
      <c r="G54" s="4">
        <v>0</v>
      </c>
      <c r="H54" s="4">
        <v>67</v>
      </c>
    </row>
    <row r="55" spans="2:8" x14ac:dyDescent="0.25">
      <c r="B55" s="4" t="s">
        <v>220</v>
      </c>
      <c r="C55" s="4" t="s">
        <v>221</v>
      </c>
      <c r="D55" s="4">
        <v>721</v>
      </c>
      <c r="E55" s="4">
        <v>4</v>
      </c>
      <c r="F55" s="4">
        <v>721</v>
      </c>
      <c r="G55" s="4">
        <v>67</v>
      </c>
      <c r="H55" s="4">
        <v>0</v>
      </c>
    </row>
    <row r="56" spans="2:8" x14ac:dyDescent="0.25">
      <c r="B56" s="4" t="s">
        <v>222</v>
      </c>
      <c r="C56" s="4" t="s">
        <v>223</v>
      </c>
      <c r="D56" s="4">
        <v>620</v>
      </c>
      <c r="E56" s="4">
        <v>5</v>
      </c>
      <c r="F56" s="4">
        <v>620</v>
      </c>
      <c r="G56" s="4">
        <v>520</v>
      </c>
      <c r="H56" s="4">
        <v>0</v>
      </c>
    </row>
    <row r="57" spans="2:8" x14ac:dyDescent="0.25">
      <c r="B57" s="4" t="s">
        <v>224</v>
      </c>
      <c r="C57" s="4" t="s">
        <v>225</v>
      </c>
      <c r="D57" s="4">
        <v>450</v>
      </c>
      <c r="E57" s="4">
        <v>1</v>
      </c>
      <c r="F57" s="4">
        <v>450</v>
      </c>
      <c r="G57" s="4">
        <v>67</v>
      </c>
      <c r="H57" s="4">
        <v>0</v>
      </c>
    </row>
    <row r="58" spans="2:8" x14ac:dyDescent="0.25">
      <c r="B58" s="4" t="s">
        <v>226</v>
      </c>
      <c r="C58" s="4" t="s">
        <v>227</v>
      </c>
      <c r="D58" s="4">
        <v>587</v>
      </c>
      <c r="E58" s="4">
        <v>0</v>
      </c>
      <c r="F58" s="4">
        <v>587</v>
      </c>
      <c r="G58" s="4">
        <v>0</v>
      </c>
      <c r="H58" s="4">
        <v>1E+30</v>
      </c>
    </row>
    <row r="59" spans="2:8" x14ac:dyDescent="0.25">
      <c r="B59" s="4" t="s">
        <v>228</v>
      </c>
      <c r="C59" s="4" t="s">
        <v>229</v>
      </c>
      <c r="D59" s="4">
        <v>690</v>
      </c>
      <c r="E59" s="4">
        <v>12</v>
      </c>
      <c r="F59" s="4">
        <v>690</v>
      </c>
      <c r="G59" s="4">
        <v>67</v>
      </c>
      <c r="H59" s="4">
        <v>0</v>
      </c>
    </row>
    <row r="60" spans="2:8" ht="15.75" thickBot="1" x14ac:dyDescent="0.3">
      <c r="B60" s="5" t="s">
        <v>230</v>
      </c>
      <c r="C60" s="5" t="s">
        <v>231</v>
      </c>
      <c r="D60" s="5">
        <v>315</v>
      </c>
      <c r="E60" s="5">
        <v>-31</v>
      </c>
      <c r="F60" s="5">
        <v>315</v>
      </c>
      <c r="G60" s="5">
        <v>67</v>
      </c>
      <c r="H60" s="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M34"/>
  <sheetViews>
    <sheetView topLeftCell="A13" workbookViewId="0">
      <selection activeCell="B13" sqref="B13:I20"/>
    </sheetView>
  </sheetViews>
  <sheetFormatPr defaultRowHeight="15" x14ac:dyDescent="0.25"/>
  <cols>
    <col min="11" max="11" width="11.5703125" customWidth="1"/>
  </cols>
  <sheetData>
    <row r="3" spans="2:12" x14ac:dyDescent="0.25">
      <c r="C3" t="s">
        <v>72</v>
      </c>
      <c r="D3" t="s">
        <v>73</v>
      </c>
      <c r="E3" t="s">
        <v>74</v>
      </c>
      <c r="F3" t="s">
        <v>75</v>
      </c>
      <c r="G3" t="s">
        <v>76</v>
      </c>
      <c r="H3" t="s">
        <v>77</v>
      </c>
      <c r="I3" t="s">
        <v>78</v>
      </c>
    </row>
    <row r="4" spans="2:12" x14ac:dyDescent="0.25">
      <c r="B4" t="s">
        <v>79</v>
      </c>
      <c r="C4">
        <v>50</v>
      </c>
      <c r="D4">
        <v>50</v>
      </c>
      <c r="E4">
        <v>45</v>
      </c>
      <c r="F4">
        <v>29</v>
      </c>
      <c r="G4">
        <v>44</v>
      </c>
      <c r="H4">
        <v>20</v>
      </c>
      <c r="I4">
        <v>721</v>
      </c>
    </row>
    <row r="5" spans="2:12" x14ac:dyDescent="0.25">
      <c r="B5" t="s">
        <v>80</v>
      </c>
      <c r="C5">
        <v>29</v>
      </c>
      <c r="D5">
        <v>26</v>
      </c>
      <c r="E5">
        <v>47</v>
      </c>
      <c r="F5">
        <v>45</v>
      </c>
      <c r="G5">
        <v>37</v>
      </c>
      <c r="H5">
        <v>23</v>
      </c>
      <c r="I5">
        <v>620</v>
      </c>
      <c r="K5" t="s">
        <v>85</v>
      </c>
      <c r="L5">
        <f>SUM(I4:I8)</f>
        <v>3068</v>
      </c>
    </row>
    <row r="6" spans="2:12" x14ac:dyDescent="0.25">
      <c r="B6" t="s">
        <v>81</v>
      </c>
      <c r="C6">
        <v>44</v>
      </c>
      <c r="D6">
        <v>31</v>
      </c>
      <c r="E6">
        <v>50</v>
      </c>
      <c r="F6">
        <v>26</v>
      </c>
      <c r="G6">
        <v>28</v>
      </c>
      <c r="H6">
        <v>30</v>
      </c>
      <c r="I6">
        <v>450</v>
      </c>
      <c r="K6" t="s">
        <v>86</v>
      </c>
      <c r="L6">
        <f>SUM(C9:H9)</f>
        <v>3383</v>
      </c>
    </row>
    <row r="7" spans="2:12" x14ac:dyDescent="0.25">
      <c r="B7" t="s">
        <v>82</v>
      </c>
      <c r="C7">
        <v>46</v>
      </c>
      <c r="D7">
        <v>21</v>
      </c>
      <c r="E7">
        <v>49</v>
      </c>
      <c r="F7">
        <v>25</v>
      </c>
      <c r="G7">
        <v>41</v>
      </c>
      <c r="H7">
        <v>40</v>
      </c>
      <c r="I7">
        <v>587</v>
      </c>
    </row>
    <row r="8" spans="2:12" x14ac:dyDescent="0.25">
      <c r="B8" t="s">
        <v>83</v>
      </c>
      <c r="C8">
        <v>48</v>
      </c>
      <c r="D8">
        <v>47</v>
      </c>
      <c r="E8">
        <v>43</v>
      </c>
      <c r="F8">
        <v>40</v>
      </c>
      <c r="G8">
        <v>39</v>
      </c>
      <c r="H8">
        <v>30</v>
      </c>
      <c r="I8">
        <v>690</v>
      </c>
    </row>
    <row r="9" spans="2:12" x14ac:dyDescent="0.25">
      <c r="B9" t="s">
        <v>84</v>
      </c>
      <c r="C9">
        <v>560</v>
      </c>
      <c r="D9">
        <v>580</v>
      </c>
      <c r="E9">
        <v>459</v>
      </c>
      <c r="F9">
        <v>700</v>
      </c>
      <c r="G9">
        <v>668</v>
      </c>
      <c r="H9">
        <v>416</v>
      </c>
      <c r="J9">
        <f>SUM(I4:I8)</f>
        <v>3068</v>
      </c>
    </row>
    <row r="10" spans="2:12" x14ac:dyDescent="0.25">
      <c r="C10">
        <f>SUM(C9:H9)</f>
        <v>3383</v>
      </c>
      <c r="K10">
        <f>C10-J9</f>
        <v>315</v>
      </c>
    </row>
    <row r="13" spans="2:12" x14ac:dyDescent="0.25">
      <c r="C13" t="s">
        <v>72</v>
      </c>
      <c r="D13" t="s">
        <v>73</v>
      </c>
      <c r="E13" t="s">
        <v>74</v>
      </c>
      <c r="F13" t="s">
        <v>75</v>
      </c>
      <c r="G13" t="s">
        <v>76</v>
      </c>
      <c r="H13" t="s">
        <v>77</v>
      </c>
      <c r="I13" t="s">
        <v>78</v>
      </c>
    </row>
    <row r="14" spans="2:12" x14ac:dyDescent="0.25">
      <c r="B14" t="s">
        <v>79</v>
      </c>
      <c r="C14">
        <v>50</v>
      </c>
      <c r="D14">
        <v>50</v>
      </c>
      <c r="E14">
        <v>45</v>
      </c>
      <c r="F14">
        <v>29</v>
      </c>
      <c r="G14">
        <v>44</v>
      </c>
      <c r="H14">
        <v>20</v>
      </c>
      <c r="I14">
        <v>721</v>
      </c>
      <c r="L14" t="s">
        <v>96</v>
      </c>
    </row>
    <row r="15" spans="2:12" x14ac:dyDescent="0.25">
      <c r="B15" t="s">
        <v>80</v>
      </c>
      <c r="C15">
        <v>29</v>
      </c>
      <c r="D15">
        <v>26</v>
      </c>
      <c r="E15">
        <v>47</v>
      </c>
      <c r="F15">
        <v>45</v>
      </c>
      <c r="G15">
        <v>37</v>
      </c>
      <c r="H15">
        <v>23</v>
      </c>
      <c r="I15">
        <v>620</v>
      </c>
      <c r="L15" t="s">
        <v>137</v>
      </c>
    </row>
    <row r="16" spans="2:12" x14ac:dyDescent="0.25">
      <c r="B16" t="s">
        <v>81</v>
      </c>
      <c r="C16">
        <v>44</v>
      </c>
      <c r="D16">
        <v>31</v>
      </c>
      <c r="E16">
        <v>50</v>
      </c>
      <c r="F16">
        <v>26</v>
      </c>
      <c r="G16">
        <v>28</v>
      </c>
      <c r="H16">
        <v>30</v>
      </c>
      <c r="I16">
        <v>450</v>
      </c>
      <c r="L16" t="s">
        <v>138</v>
      </c>
    </row>
    <row r="17" spans="2:13" x14ac:dyDescent="0.25">
      <c r="B17" t="s">
        <v>82</v>
      </c>
      <c r="C17">
        <v>46</v>
      </c>
      <c r="D17">
        <v>21</v>
      </c>
      <c r="E17">
        <v>49</v>
      </c>
      <c r="F17">
        <v>25</v>
      </c>
      <c r="G17">
        <v>41</v>
      </c>
      <c r="H17">
        <v>40</v>
      </c>
      <c r="I17">
        <v>587</v>
      </c>
    </row>
    <row r="18" spans="2:13" x14ac:dyDescent="0.25">
      <c r="B18" t="s">
        <v>83</v>
      </c>
      <c r="C18">
        <v>48</v>
      </c>
      <c r="D18">
        <v>47</v>
      </c>
      <c r="E18">
        <v>43</v>
      </c>
      <c r="F18">
        <v>40</v>
      </c>
      <c r="G18">
        <v>39</v>
      </c>
      <c r="H18">
        <v>30</v>
      </c>
      <c r="I18">
        <v>690</v>
      </c>
      <c r="L18" t="s">
        <v>85</v>
      </c>
      <c r="M18">
        <f>SUM(I14:I18)</f>
        <v>3068</v>
      </c>
    </row>
    <row r="19" spans="2:13" x14ac:dyDescent="0.25">
      <c r="B19" t="s">
        <v>139</v>
      </c>
      <c r="C19">
        <v>0</v>
      </c>
      <c r="D19">
        <v>0</v>
      </c>
      <c r="E19">
        <v>0</v>
      </c>
      <c r="F19">
        <v>0</v>
      </c>
      <c r="G19">
        <v>0</v>
      </c>
      <c r="H19">
        <v>0</v>
      </c>
      <c r="I19" s="17">
        <v>315</v>
      </c>
      <c r="L19" t="s">
        <v>86</v>
      </c>
      <c r="M19">
        <f>SUM(C20:H20)</f>
        <v>3383</v>
      </c>
    </row>
    <row r="20" spans="2:13" x14ac:dyDescent="0.25">
      <c r="B20" t="s">
        <v>84</v>
      </c>
      <c r="C20">
        <v>560</v>
      </c>
      <c r="D20">
        <v>580</v>
      </c>
      <c r="E20">
        <v>459</v>
      </c>
      <c r="F20">
        <v>700</v>
      </c>
      <c r="G20">
        <v>668</v>
      </c>
      <c r="H20">
        <v>416</v>
      </c>
      <c r="M20">
        <f>M19-M18</f>
        <v>315</v>
      </c>
    </row>
    <row r="24" spans="2:13" x14ac:dyDescent="0.25">
      <c r="C24" t="s">
        <v>72</v>
      </c>
      <c r="D24" t="s">
        <v>73</v>
      </c>
      <c r="E24" t="s">
        <v>74</v>
      </c>
      <c r="F24" t="s">
        <v>75</v>
      </c>
      <c r="G24" t="s">
        <v>76</v>
      </c>
      <c r="H24" t="s">
        <v>77</v>
      </c>
      <c r="J24" t="s">
        <v>78</v>
      </c>
    </row>
    <row r="25" spans="2:13" x14ac:dyDescent="0.25">
      <c r="B25" t="s">
        <v>79</v>
      </c>
      <c r="C25">
        <v>0</v>
      </c>
      <c r="D25">
        <v>0</v>
      </c>
      <c r="E25">
        <v>0</v>
      </c>
      <c r="F25">
        <v>305</v>
      </c>
      <c r="G25">
        <v>0</v>
      </c>
      <c r="H25">
        <v>416</v>
      </c>
      <c r="I25">
        <f>SUM(C25:H25)</f>
        <v>721</v>
      </c>
      <c r="J25">
        <v>721</v>
      </c>
    </row>
    <row r="26" spans="2:13" x14ac:dyDescent="0.25">
      <c r="B26" t="s">
        <v>80</v>
      </c>
      <c r="C26">
        <v>560</v>
      </c>
      <c r="D26">
        <v>60</v>
      </c>
      <c r="E26">
        <v>0</v>
      </c>
      <c r="F26">
        <v>0</v>
      </c>
      <c r="G26">
        <v>0</v>
      </c>
      <c r="H26">
        <v>0</v>
      </c>
      <c r="I26">
        <f t="shared" ref="I26:I30" si="0">SUM(C26:H26)</f>
        <v>620</v>
      </c>
      <c r="J26">
        <v>620</v>
      </c>
    </row>
    <row r="27" spans="2:13" x14ac:dyDescent="0.25">
      <c r="B27" t="s">
        <v>81</v>
      </c>
      <c r="C27">
        <v>0</v>
      </c>
      <c r="D27">
        <v>0</v>
      </c>
      <c r="E27">
        <v>0</v>
      </c>
      <c r="F27">
        <v>328</v>
      </c>
      <c r="G27">
        <v>122</v>
      </c>
      <c r="H27">
        <v>0</v>
      </c>
      <c r="I27">
        <f t="shared" si="0"/>
        <v>450</v>
      </c>
      <c r="J27">
        <v>450</v>
      </c>
    </row>
    <row r="28" spans="2:13" x14ac:dyDescent="0.25">
      <c r="B28" t="s">
        <v>82</v>
      </c>
      <c r="C28">
        <v>0</v>
      </c>
      <c r="D28">
        <v>520</v>
      </c>
      <c r="E28">
        <v>0</v>
      </c>
      <c r="F28">
        <v>67</v>
      </c>
      <c r="G28">
        <v>0</v>
      </c>
      <c r="H28">
        <v>0</v>
      </c>
      <c r="I28">
        <f t="shared" si="0"/>
        <v>587</v>
      </c>
      <c r="J28">
        <v>587</v>
      </c>
    </row>
    <row r="29" spans="2:13" x14ac:dyDescent="0.25">
      <c r="B29" t="s">
        <v>83</v>
      </c>
      <c r="C29">
        <v>0</v>
      </c>
      <c r="D29">
        <v>0</v>
      </c>
      <c r="E29">
        <v>144</v>
      </c>
      <c r="F29">
        <v>0</v>
      </c>
      <c r="G29">
        <v>546</v>
      </c>
      <c r="H29">
        <v>0</v>
      </c>
      <c r="I29">
        <f t="shared" si="0"/>
        <v>690</v>
      </c>
      <c r="J29">
        <v>690</v>
      </c>
    </row>
    <row r="30" spans="2:13" x14ac:dyDescent="0.25">
      <c r="B30" t="s">
        <v>139</v>
      </c>
      <c r="C30">
        <v>0</v>
      </c>
      <c r="D30">
        <v>0</v>
      </c>
      <c r="E30">
        <v>315</v>
      </c>
      <c r="F30">
        <v>0</v>
      </c>
      <c r="G30">
        <v>0</v>
      </c>
      <c r="H30">
        <v>0</v>
      </c>
      <c r="I30">
        <f t="shared" si="0"/>
        <v>315</v>
      </c>
      <c r="J30" s="18">
        <v>315</v>
      </c>
    </row>
    <row r="31" spans="2:13" x14ac:dyDescent="0.25">
      <c r="C31">
        <f>SUM(C25:C30)</f>
        <v>560</v>
      </c>
      <c r="D31">
        <f t="shared" ref="D31:H31" si="1">SUM(D25:D30)</f>
        <v>580</v>
      </c>
      <c r="E31">
        <f t="shared" si="1"/>
        <v>459</v>
      </c>
      <c r="F31">
        <f t="shared" si="1"/>
        <v>700</v>
      </c>
      <c r="G31">
        <f t="shared" si="1"/>
        <v>668</v>
      </c>
      <c r="H31">
        <f t="shared" si="1"/>
        <v>416</v>
      </c>
      <c r="J31" s="18"/>
    </row>
    <row r="32" spans="2:13" x14ac:dyDescent="0.25">
      <c r="B32" t="s">
        <v>84</v>
      </c>
      <c r="C32">
        <v>560</v>
      </c>
      <c r="D32">
        <v>580</v>
      </c>
      <c r="E32">
        <v>459</v>
      </c>
      <c r="F32">
        <v>700</v>
      </c>
      <c r="G32">
        <v>668</v>
      </c>
      <c r="H32">
        <v>416</v>
      </c>
    </row>
    <row r="34" spans="4:5" x14ac:dyDescent="0.25">
      <c r="D34" t="s">
        <v>49</v>
      </c>
      <c r="E34">
        <f>SUMPRODUCT(C14:H19,C25:H30)</f>
        <v>86990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1"/>
  <sheetViews>
    <sheetView showGridLines="0" workbookViewId="0"/>
  </sheetViews>
  <sheetFormatPr defaultRowHeight="15" x14ac:dyDescent="0.25"/>
  <cols>
    <col min="1" max="1" width="2.140625" customWidth="1"/>
    <col min="2" max="2" width="6.140625" bestFit="1" customWidth="1"/>
    <col min="3" max="3" width="20.85546875" bestFit="1" customWidth="1"/>
    <col min="4" max="4" width="5.5703125" customWidth="1"/>
    <col min="5" max="5" width="8" bestFit="1" customWidth="1"/>
    <col min="6" max="6" width="9.85546875" bestFit="1" customWidth="1"/>
    <col min="7" max="8" width="9" bestFit="1" customWidth="1"/>
  </cols>
  <sheetData>
    <row r="1" spans="1:8" x14ac:dyDescent="0.25">
      <c r="A1" s="3" t="s">
        <v>12</v>
      </c>
    </row>
    <row r="2" spans="1:8" x14ac:dyDescent="0.25">
      <c r="A2" s="3" t="s">
        <v>101</v>
      </c>
    </row>
    <row r="3" spans="1:8" x14ac:dyDescent="0.25">
      <c r="A3" s="3" t="s">
        <v>102</v>
      </c>
    </row>
    <row r="6" spans="1:8" ht="15.75" thickBot="1" x14ac:dyDescent="0.3">
      <c r="A6" t="s">
        <v>15</v>
      </c>
    </row>
    <row r="7" spans="1:8" x14ac:dyDescent="0.25">
      <c r="B7" s="6"/>
      <c r="C7" s="6"/>
      <c r="D7" s="6" t="s">
        <v>18</v>
      </c>
      <c r="E7" s="6" t="s">
        <v>20</v>
      </c>
      <c r="F7" s="6" t="s">
        <v>22</v>
      </c>
      <c r="G7" s="6" t="s">
        <v>24</v>
      </c>
      <c r="H7" s="6" t="s">
        <v>24</v>
      </c>
    </row>
    <row r="8" spans="1:8" ht="15.75" thickBot="1" x14ac:dyDescent="0.3">
      <c r="B8" s="7" t="s">
        <v>16</v>
      </c>
      <c r="C8" s="7" t="s">
        <v>17</v>
      </c>
      <c r="D8" s="7" t="s">
        <v>19</v>
      </c>
      <c r="E8" s="7" t="s">
        <v>21</v>
      </c>
      <c r="F8" s="7" t="s">
        <v>23</v>
      </c>
      <c r="G8" s="7" t="s">
        <v>25</v>
      </c>
      <c r="H8" s="7" t="s">
        <v>26</v>
      </c>
    </row>
    <row r="9" spans="1:8" x14ac:dyDescent="0.25">
      <c r="B9" s="4" t="s">
        <v>103</v>
      </c>
      <c r="C9" s="4" t="s">
        <v>104</v>
      </c>
      <c r="D9" s="4">
        <v>0</v>
      </c>
      <c r="E9" s="4">
        <v>20</v>
      </c>
      <c r="F9" s="4">
        <v>90</v>
      </c>
      <c r="G9" s="4">
        <v>1E+30</v>
      </c>
      <c r="H9" s="4">
        <v>20</v>
      </c>
    </row>
    <row r="10" spans="1:8" x14ac:dyDescent="0.25">
      <c r="B10" s="4" t="s">
        <v>105</v>
      </c>
      <c r="C10" s="4" t="s">
        <v>106</v>
      </c>
      <c r="D10" s="4">
        <v>75</v>
      </c>
      <c r="E10" s="4">
        <v>0</v>
      </c>
      <c r="F10" s="4">
        <v>90</v>
      </c>
      <c r="G10" s="4">
        <v>10</v>
      </c>
      <c r="H10" s="4">
        <v>5</v>
      </c>
    </row>
    <row r="11" spans="1:8" x14ac:dyDescent="0.25">
      <c r="B11" s="4" t="s">
        <v>107</v>
      </c>
      <c r="C11" s="4" t="s">
        <v>108</v>
      </c>
      <c r="D11" s="4">
        <v>100</v>
      </c>
      <c r="E11" s="4">
        <v>0</v>
      </c>
      <c r="F11" s="4">
        <v>100</v>
      </c>
      <c r="G11" s="4">
        <v>0</v>
      </c>
      <c r="H11" s="4">
        <v>1E+30</v>
      </c>
    </row>
    <row r="12" spans="1:8" x14ac:dyDescent="0.25">
      <c r="B12" s="4" t="s">
        <v>109</v>
      </c>
      <c r="C12" s="4" t="s">
        <v>110</v>
      </c>
      <c r="D12" s="4">
        <v>25</v>
      </c>
      <c r="E12" s="4">
        <v>0</v>
      </c>
      <c r="F12" s="4">
        <v>100</v>
      </c>
      <c r="G12" s="4">
        <v>5</v>
      </c>
      <c r="H12" s="4">
        <v>0</v>
      </c>
    </row>
    <row r="13" spans="1:8" x14ac:dyDescent="0.25">
      <c r="B13" s="4" t="s">
        <v>111</v>
      </c>
      <c r="C13" s="4" t="s">
        <v>112</v>
      </c>
      <c r="D13" s="4">
        <v>75</v>
      </c>
      <c r="E13" s="4">
        <v>0</v>
      </c>
      <c r="F13" s="4">
        <v>50</v>
      </c>
      <c r="G13" s="4">
        <v>20</v>
      </c>
      <c r="H13" s="4">
        <v>1E+30</v>
      </c>
    </row>
    <row r="14" spans="1:8" x14ac:dyDescent="0.25">
      <c r="B14" s="4" t="s">
        <v>113</v>
      </c>
      <c r="C14" s="4" t="s">
        <v>114</v>
      </c>
      <c r="D14" s="4">
        <v>25</v>
      </c>
      <c r="E14" s="4">
        <v>0</v>
      </c>
      <c r="F14" s="4">
        <v>70</v>
      </c>
      <c r="G14" s="4">
        <v>5</v>
      </c>
      <c r="H14" s="4">
        <v>20</v>
      </c>
    </row>
    <row r="15" spans="1:8" x14ac:dyDescent="0.25">
      <c r="B15" s="4" t="s">
        <v>115</v>
      </c>
      <c r="C15" s="4" t="s">
        <v>116</v>
      </c>
      <c r="D15" s="4">
        <v>0</v>
      </c>
      <c r="E15" s="4">
        <v>50</v>
      </c>
      <c r="F15" s="4">
        <v>130</v>
      </c>
      <c r="G15" s="4">
        <v>1E+30</v>
      </c>
      <c r="H15" s="4">
        <v>50</v>
      </c>
    </row>
    <row r="16" spans="1:8" x14ac:dyDescent="0.25">
      <c r="B16" s="4" t="s">
        <v>117</v>
      </c>
      <c r="C16" s="4" t="s">
        <v>118</v>
      </c>
      <c r="D16" s="4">
        <v>0</v>
      </c>
      <c r="E16" s="4">
        <v>5</v>
      </c>
      <c r="F16" s="4">
        <v>85</v>
      </c>
      <c r="G16" s="4">
        <v>1E+30</v>
      </c>
      <c r="H16" s="4">
        <v>5</v>
      </c>
    </row>
    <row r="17" spans="1:8" x14ac:dyDescent="0.25">
      <c r="B17" s="4" t="s">
        <v>119</v>
      </c>
      <c r="C17" s="4" t="s">
        <v>120</v>
      </c>
      <c r="D17" s="4">
        <v>0</v>
      </c>
      <c r="E17" s="4">
        <v>30</v>
      </c>
      <c r="F17" s="4">
        <v>0</v>
      </c>
      <c r="G17" s="4">
        <v>1E+30</v>
      </c>
      <c r="H17" s="4">
        <v>30</v>
      </c>
    </row>
    <row r="18" spans="1:8" x14ac:dyDescent="0.25">
      <c r="B18" s="4" t="s">
        <v>121</v>
      </c>
      <c r="C18" s="4" t="s">
        <v>122</v>
      </c>
      <c r="D18" s="4">
        <v>0</v>
      </c>
      <c r="E18" s="4">
        <v>10</v>
      </c>
      <c r="F18" s="4">
        <v>0</v>
      </c>
      <c r="G18" s="4">
        <v>1E+30</v>
      </c>
      <c r="H18" s="4">
        <v>10</v>
      </c>
    </row>
    <row r="19" spans="1:8" x14ac:dyDescent="0.25">
      <c r="B19" s="4" t="s">
        <v>123</v>
      </c>
      <c r="C19" s="4" t="s">
        <v>124</v>
      </c>
      <c r="D19" s="4">
        <v>0</v>
      </c>
      <c r="E19" s="4">
        <v>0</v>
      </c>
      <c r="F19" s="4">
        <v>0</v>
      </c>
      <c r="G19" s="4">
        <v>1E+30</v>
      </c>
      <c r="H19" s="4">
        <v>0</v>
      </c>
    </row>
    <row r="20" spans="1:8" ht="15.75" thickBot="1" x14ac:dyDescent="0.3">
      <c r="B20" s="5" t="s">
        <v>125</v>
      </c>
      <c r="C20" s="5" t="s">
        <v>126</v>
      </c>
      <c r="D20" s="5">
        <v>5</v>
      </c>
      <c r="E20" s="5">
        <v>0</v>
      </c>
      <c r="F20" s="5">
        <v>0</v>
      </c>
      <c r="G20" s="5">
        <v>0</v>
      </c>
      <c r="H20" s="5">
        <v>1E+30</v>
      </c>
    </row>
    <row r="22" spans="1:8" ht="15.75" thickBot="1" x14ac:dyDescent="0.3">
      <c r="A22" t="s">
        <v>27</v>
      </c>
    </row>
    <row r="23" spans="1:8" x14ac:dyDescent="0.25">
      <c r="B23" s="6"/>
      <c r="C23" s="6"/>
      <c r="D23" s="6" t="s">
        <v>18</v>
      </c>
      <c r="E23" s="6" t="s">
        <v>28</v>
      </c>
      <c r="F23" s="6" t="s">
        <v>30</v>
      </c>
      <c r="G23" s="6" t="s">
        <v>24</v>
      </c>
      <c r="H23" s="6" t="s">
        <v>24</v>
      </c>
    </row>
    <row r="24" spans="1:8" ht="15.75" thickBot="1" x14ac:dyDescent="0.3">
      <c r="B24" s="7" t="s">
        <v>16</v>
      </c>
      <c r="C24" s="7" t="s">
        <v>17</v>
      </c>
      <c r="D24" s="7" t="s">
        <v>19</v>
      </c>
      <c r="E24" s="7" t="s">
        <v>29</v>
      </c>
      <c r="F24" s="7" t="s">
        <v>31</v>
      </c>
      <c r="G24" s="7" t="s">
        <v>25</v>
      </c>
      <c r="H24" s="7" t="s">
        <v>26</v>
      </c>
    </row>
    <row r="25" spans="1:8" x14ac:dyDescent="0.25">
      <c r="B25" s="4" t="s">
        <v>127</v>
      </c>
      <c r="C25" s="4" t="s">
        <v>89</v>
      </c>
      <c r="D25" s="4">
        <v>75</v>
      </c>
      <c r="E25" s="4">
        <v>50</v>
      </c>
      <c r="F25" s="4">
        <v>75</v>
      </c>
      <c r="G25" s="4">
        <v>0</v>
      </c>
      <c r="H25" s="4">
        <v>75</v>
      </c>
    </row>
    <row r="26" spans="1:8" x14ac:dyDescent="0.25">
      <c r="B26" s="4" t="s">
        <v>128</v>
      </c>
      <c r="C26" s="4" t="s">
        <v>90</v>
      </c>
      <c r="D26" s="4">
        <v>100</v>
      </c>
      <c r="E26" s="4">
        <v>70</v>
      </c>
      <c r="F26" s="4">
        <v>100</v>
      </c>
      <c r="G26" s="4">
        <v>0</v>
      </c>
      <c r="H26" s="4">
        <v>25</v>
      </c>
    </row>
    <row r="27" spans="1:8" x14ac:dyDescent="0.25">
      <c r="B27" s="4" t="s">
        <v>129</v>
      </c>
      <c r="C27" s="4" t="s">
        <v>91</v>
      </c>
      <c r="D27" s="4">
        <v>100</v>
      </c>
      <c r="E27" s="4">
        <v>80</v>
      </c>
      <c r="F27" s="4">
        <v>100</v>
      </c>
      <c r="G27" s="4">
        <v>0</v>
      </c>
      <c r="H27" s="4">
        <v>25</v>
      </c>
    </row>
    <row r="28" spans="1:8" x14ac:dyDescent="0.25">
      <c r="B28" s="4" t="s">
        <v>130</v>
      </c>
      <c r="C28" s="4" t="s">
        <v>92</v>
      </c>
      <c r="D28" s="4">
        <v>30</v>
      </c>
      <c r="E28" s="4">
        <v>80</v>
      </c>
      <c r="F28" s="4">
        <v>30</v>
      </c>
      <c r="G28" s="4">
        <v>0</v>
      </c>
      <c r="H28" s="4">
        <v>25</v>
      </c>
    </row>
    <row r="29" spans="1:8" x14ac:dyDescent="0.25">
      <c r="B29" s="4" t="s">
        <v>131</v>
      </c>
      <c r="C29" s="4" t="s">
        <v>132</v>
      </c>
      <c r="D29" s="4">
        <v>200</v>
      </c>
      <c r="E29" s="4">
        <v>20</v>
      </c>
      <c r="F29" s="4">
        <v>200</v>
      </c>
      <c r="G29" s="4">
        <v>25</v>
      </c>
      <c r="H29" s="4">
        <v>0</v>
      </c>
    </row>
    <row r="30" spans="1:8" x14ac:dyDescent="0.25">
      <c r="B30" s="4" t="s">
        <v>133</v>
      </c>
      <c r="C30" s="4" t="s">
        <v>134</v>
      </c>
      <c r="D30" s="4">
        <v>100</v>
      </c>
      <c r="E30" s="4">
        <v>0</v>
      </c>
      <c r="F30" s="4">
        <v>100</v>
      </c>
      <c r="G30" s="4">
        <v>0</v>
      </c>
      <c r="H30" s="4">
        <v>1E+30</v>
      </c>
    </row>
    <row r="31" spans="1:8" ht="15.75" thickBot="1" x14ac:dyDescent="0.3">
      <c r="B31" s="5" t="s">
        <v>135</v>
      </c>
      <c r="C31" s="5" t="s">
        <v>136</v>
      </c>
      <c r="D31" s="5">
        <v>5</v>
      </c>
      <c r="E31" s="5">
        <v>-80</v>
      </c>
      <c r="F31" s="5">
        <v>5</v>
      </c>
      <c r="G31" s="5">
        <v>25</v>
      </c>
      <c r="H31" s="5">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42"/>
  <sheetViews>
    <sheetView topLeftCell="A21" workbookViewId="0">
      <selection activeCell="F36" sqref="F36"/>
    </sheetView>
  </sheetViews>
  <sheetFormatPr defaultRowHeight="15" x14ac:dyDescent="0.25"/>
  <cols>
    <col min="2" max="2" width="12.28515625" customWidth="1"/>
  </cols>
  <sheetData>
    <row r="3" spans="2:10" x14ac:dyDescent="0.25">
      <c r="B3" s="51" t="s">
        <v>87</v>
      </c>
      <c r="C3" s="51"/>
      <c r="D3" s="51"/>
      <c r="E3" s="51"/>
      <c r="F3" s="51"/>
      <c r="G3" s="51"/>
      <c r="H3" s="51"/>
      <c r="I3" s="51"/>
      <c r="J3" s="51"/>
    </row>
    <row r="4" spans="2:10" x14ac:dyDescent="0.25">
      <c r="B4" s="51"/>
      <c r="C4" s="51"/>
      <c r="D4" s="51"/>
      <c r="E4" s="51"/>
      <c r="F4" s="51"/>
      <c r="G4" s="51"/>
      <c r="H4" s="51"/>
      <c r="I4" s="51"/>
      <c r="J4" s="51"/>
    </row>
    <row r="5" spans="2:10" x14ac:dyDescent="0.25">
      <c r="B5" s="51"/>
      <c r="C5" s="51"/>
      <c r="D5" s="51"/>
      <c r="E5" s="51"/>
      <c r="F5" s="51"/>
      <c r="G5" s="51"/>
      <c r="H5" s="51"/>
      <c r="I5" s="51"/>
      <c r="J5" s="51"/>
    </row>
    <row r="6" spans="2:10" x14ac:dyDescent="0.25">
      <c r="B6" s="51"/>
      <c r="C6" s="51"/>
      <c r="D6" s="51"/>
      <c r="E6" s="51"/>
      <c r="F6" s="51"/>
      <c r="G6" s="51"/>
      <c r="H6" s="51"/>
      <c r="I6" s="51"/>
      <c r="J6" s="51"/>
    </row>
    <row r="7" spans="2:10" x14ac:dyDescent="0.25">
      <c r="B7" s="51"/>
      <c r="C7" s="51"/>
      <c r="D7" s="51"/>
      <c r="E7" s="51"/>
      <c r="F7" s="51"/>
      <c r="G7" s="51"/>
      <c r="H7" s="51"/>
      <c r="I7" s="51"/>
      <c r="J7" s="51"/>
    </row>
    <row r="8" spans="2:10" x14ac:dyDescent="0.25">
      <c r="B8" s="51"/>
      <c r="C8" s="51"/>
      <c r="D8" s="51"/>
      <c r="E8" s="51"/>
      <c r="F8" s="51"/>
      <c r="G8" s="51"/>
      <c r="H8" s="51"/>
      <c r="I8" s="51"/>
      <c r="J8" s="51"/>
    </row>
    <row r="9" spans="2:10" x14ac:dyDescent="0.25">
      <c r="B9" s="51"/>
      <c r="C9" s="51"/>
      <c r="D9" s="51"/>
      <c r="E9" s="51"/>
      <c r="F9" s="51"/>
      <c r="G9" s="51"/>
      <c r="H9" s="51"/>
      <c r="I9" s="51"/>
      <c r="J9" s="51"/>
    </row>
    <row r="10" spans="2:10" x14ac:dyDescent="0.25">
      <c r="B10" s="51"/>
      <c r="C10" s="51"/>
      <c r="D10" s="51"/>
      <c r="E10" s="51"/>
      <c r="F10" s="51"/>
      <c r="G10" s="51"/>
      <c r="H10" s="51"/>
      <c r="I10" s="51"/>
      <c r="J10" s="51"/>
    </row>
    <row r="12" spans="2:10" x14ac:dyDescent="0.25">
      <c r="B12" s="12" t="s">
        <v>88</v>
      </c>
      <c r="C12" s="12" t="s">
        <v>89</v>
      </c>
      <c r="D12" s="12" t="s">
        <v>90</v>
      </c>
      <c r="E12" s="12" t="s">
        <v>91</v>
      </c>
      <c r="F12" s="12" t="s">
        <v>92</v>
      </c>
      <c r="G12" s="12" t="s">
        <v>93</v>
      </c>
    </row>
    <row r="13" spans="2:10" x14ac:dyDescent="0.25">
      <c r="B13" s="12" t="s">
        <v>94</v>
      </c>
      <c r="C13" s="12">
        <v>90</v>
      </c>
      <c r="D13" s="12">
        <v>90</v>
      </c>
      <c r="E13" s="12">
        <v>100</v>
      </c>
      <c r="F13" s="12">
        <v>100</v>
      </c>
      <c r="G13" s="12">
        <v>200</v>
      </c>
    </row>
    <row r="14" spans="2:10" x14ac:dyDescent="0.25">
      <c r="B14" s="12" t="s">
        <v>95</v>
      </c>
      <c r="C14" s="12">
        <v>50</v>
      </c>
      <c r="D14" s="12">
        <v>70</v>
      </c>
      <c r="E14" s="12">
        <v>130</v>
      </c>
      <c r="F14" s="12">
        <v>85</v>
      </c>
      <c r="G14" s="12">
        <v>100</v>
      </c>
    </row>
    <row r="15" spans="2:10" x14ac:dyDescent="0.25">
      <c r="B15" s="12" t="s">
        <v>84</v>
      </c>
      <c r="C15" s="12">
        <v>75</v>
      </c>
      <c r="D15" s="12">
        <v>100</v>
      </c>
      <c r="E15" s="12">
        <v>100</v>
      </c>
      <c r="F15" s="12">
        <v>30</v>
      </c>
      <c r="G15" s="12"/>
    </row>
    <row r="19" spans="2:10" x14ac:dyDescent="0.25">
      <c r="B19" s="14" t="s">
        <v>88</v>
      </c>
      <c r="C19" s="14" t="s">
        <v>89</v>
      </c>
      <c r="D19" s="14" t="s">
        <v>90</v>
      </c>
      <c r="E19" s="14" t="s">
        <v>91</v>
      </c>
      <c r="F19" s="14" t="s">
        <v>92</v>
      </c>
      <c r="G19" s="14" t="s">
        <v>93</v>
      </c>
    </row>
    <row r="20" spans="2:10" x14ac:dyDescent="0.25">
      <c r="B20" s="14" t="s">
        <v>94</v>
      </c>
      <c r="C20" s="14">
        <v>90</v>
      </c>
      <c r="D20" s="14">
        <v>90</v>
      </c>
      <c r="E20" s="14">
        <v>100</v>
      </c>
      <c r="F20" s="14">
        <v>100</v>
      </c>
      <c r="G20" s="14">
        <v>200</v>
      </c>
      <c r="J20" t="s">
        <v>96</v>
      </c>
    </row>
    <row r="21" spans="2:10" x14ac:dyDescent="0.25">
      <c r="B21" s="14" t="s">
        <v>95</v>
      </c>
      <c r="C21" s="14">
        <v>50</v>
      </c>
      <c r="D21" s="14">
        <v>70</v>
      </c>
      <c r="E21" s="14">
        <v>130</v>
      </c>
      <c r="F21" s="14">
        <v>85</v>
      </c>
      <c r="G21" s="14">
        <v>100</v>
      </c>
      <c r="J21" t="s">
        <v>97</v>
      </c>
    </row>
    <row r="22" spans="2:10" x14ac:dyDescent="0.25">
      <c r="B22" s="14"/>
      <c r="C22" s="14">
        <v>0</v>
      </c>
      <c r="D22" s="14">
        <v>0</v>
      </c>
      <c r="E22" s="14">
        <v>0</v>
      </c>
      <c r="F22" s="14">
        <v>0</v>
      </c>
      <c r="G22" s="13">
        <v>5</v>
      </c>
      <c r="J22" t="s">
        <v>98</v>
      </c>
    </row>
    <row r="23" spans="2:10" x14ac:dyDescent="0.25">
      <c r="B23" s="14" t="s">
        <v>84</v>
      </c>
      <c r="C23" s="14">
        <v>75</v>
      </c>
      <c r="D23" s="14">
        <v>100</v>
      </c>
      <c r="E23" s="14">
        <v>100</v>
      </c>
      <c r="F23" s="14">
        <v>30</v>
      </c>
      <c r="G23" s="14"/>
    </row>
    <row r="24" spans="2:10" x14ac:dyDescent="0.25">
      <c r="J24" t="s">
        <v>99</v>
      </c>
    </row>
    <row r="26" spans="2:10" x14ac:dyDescent="0.25">
      <c r="B26" s="8"/>
      <c r="C26" s="8"/>
      <c r="D26" s="8"/>
      <c r="E26" s="8"/>
      <c r="F26" s="8"/>
      <c r="G26" s="8"/>
      <c r="H26" s="8"/>
    </row>
    <row r="27" spans="2:10" x14ac:dyDescent="0.25">
      <c r="B27" s="14" t="s">
        <v>88</v>
      </c>
      <c r="C27" s="14" t="s">
        <v>89</v>
      </c>
      <c r="D27" s="14" t="s">
        <v>90</v>
      </c>
      <c r="E27" s="14" t="s">
        <v>91</v>
      </c>
      <c r="F27" s="14" t="s">
        <v>92</v>
      </c>
      <c r="G27" s="14" t="s">
        <v>93</v>
      </c>
      <c r="H27" s="8"/>
    </row>
    <row r="28" spans="2:10" x14ac:dyDescent="0.25">
      <c r="B28" s="14" t="s">
        <v>94</v>
      </c>
      <c r="C28" s="14">
        <v>90</v>
      </c>
      <c r="D28" s="14">
        <v>90</v>
      </c>
      <c r="E28" s="14">
        <v>100</v>
      </c>
      <c r="F28" s="14">
        <v>100</v>
      </c>
      <c r="G28" s="14">
        <v>200</v>
      </c>
      <c r="H28" s="8"/>
    </row>
    <row r="29" spans="2:10" x14ac:dyDescent="0.25">
      <c r="B29" s="14" t="s">
        <v>95</v>
      </c>
      <c r="C29" s="14">
        <v>50</v>
      </c>
      <c r="D29" s="14">
        <v>70</v>
      </c>
      <c r="E29" s="14">
        <v>130</v>
      </c>
      <c r="F29" s="14">
        <v>85</v>
      </c>
      <c r="G29" s="14">
        <v>100</v>
      </c>
      <c r="H29" s="8"/>
    </row>
    <row r="30" spans="2:10" x14ac:dyDescent="0.25">
      <c r="B30" s="14" t="s">
        <v>100</v>
      </c>
      <c r="C30" s="14">
        <v>0</v>
      </c>
      <c r="D30" s="14">
        <v>0</v>
      </c>
      <c r="E30" s="14">
        <v>0</v>
      </c>
      <c r="F30" s="14">
        <v>0</v>
      </c>
      <c r="G30" s="15">
        <v>5</v>
      </c>
      <c r="H30" s="16"/>
    </row>
    <row r="31" spans="2:10" x14ac:dyDescent="0.25">
      <c r="B31" s="14" t="s">
        <v>84</v>
      </c>
      <c r="C31" s="14">
        <v>75</v>
      </c>
      <c r="D31" s="14">
        <v>100</v>
      </c>
      <c r="E31" s="14">
        <v>100</v>
      </c>
      <c r="F31" s="14">
        <v>30</v>
      </c>
      <c r="G31" s="14"/>
      <c r="H31" s="8"/>
    </row>
    <row r="34" spans="2:8" x14ac:dyDescent="0.25">
      <c r="B34" s="14" t="s">
        <v>88</v>
      </c>
      <c r="C34" s="14" t="s">
        <v>89</v>
      </c>
      <c r="D34" s="14" t="s">
        <v>90</v>
      </c>
      <c r="E34" s="14" t="s">
        <v>91</v>
      </c>
      <c r="F34" s="14" t="s">
        <v>92</v>
      </c>
      <c r="G34" s="12" t="s">
        <v>463</v>
      </c>
      <c r="H34" s="14" t="s">
        <v>93</v>
      </c>
    </row>
    <row r="35" spans="2:8" x14ac:dyDescent="0.25">
      <c r="B35" s="14" t="s">
        <v>94</v>
      </c>
      <c r="C35" s="14">
        <v>0</v>
      </c>
      <c r="D35" s="14">
        <v>75</v>
      </c>
      <c r="E35" s="14">
        <v>100</v>
      </c>
      <c r="F35" s="14">
        <v>25</v>
      </c>
      <c r="G35" s="12">
        <f>SUM(C35:F35)</f>
        <v>200</v>
      </c>
      <c r="H35" s="14">
        <v>200</v>
      </c>
    </row>
    <row r="36" spans="2:8" x14ac:dyDescent="0.25">
      <c r="B36" s="14" t="s">
        <v>95</v>
      </c>
      <c r="C36" s="14">
        <v>75</v>
      </c>
      <c r="D36" s="14">
        <v>25</v>
      </c>
      <c r="E36" s="14">
        <v>0</v>
      </c>
      <c r="F36" s="14">
        <v>0</v>
      </c>
      <c r="G36" s="12">
        <f t="shared" ref="G36:G37" si="0">SUM(C36:F36)</f>
        <v>100</v>
      </c>
      <c r="H36" s="14">
        <v>100</v>
      </c>
    </row>
    <row r="37" spans="2:8" x14ac:dyDescent="0.25">
      <c r="B37" s="14" t="s">
        <v>100</v>
      </c>
      <c r="C37" s="14">
        <v>0</v>
      </c>
      <c r="D37" s="14">
        <v>0</v>
      </c>
      <c r="E37" s="14">
        <v>0</v>
      </c>
      <c r="F37" s="14">
        <v>5</v>
      </c>
      <c r="G37" s="12">
        <f t="shared" si="0"/>
        <v>5</v>
      </c>
      <c r="H37" s="15">
        <v>5</v>
      </c>
    </row>
    <row r="38" spans="2:8" x14ac:dyDescent="0.25">
      <c r="B38" s="14" t="s">
        <v>464</v>
      </c>
      <c r="C38" s="14">
        <f>SUM(C35:C37)</f>
        <v>75</v>
      </c>
      <c r="D38" s="14">
        <f t="shared" ref="D38:F38" si="1">SUM(D35:D37)</f>
        <v>100</v>
      </c>
      <c r="E38" s="14">
        <f t="shared" si="1"/>
        <v>100</v>
      </c>
      <c r="F38" s="14">
        <f t="shared" si="1"/>
        <v>30</v>
      </c>
      <c r="G38" s="15"/>
    </row>
    <row r="39" spans="2:8" x14ac:dyDescent="0.25">
      <c r="B39" s="14" t="s">
        <v>84</v>
      </c>
      <c r="C39" s="14">
        <v>75</v>
      </c>
      <c r="D39" s="14">
        <v>100</v>
      </c>
      <c r="E39" s="14">
        <v>100</v>
      </c>
      <c r="F39" s="14">
        <v>30</v>
      </c>
      <c r="G39" s="14"/>
    </row>
    <row r="42" spans="2:8" x14ac:dyDescent="0.25">
      <c r="C42" t="s">
        <v>49</v>
      </c>
      <c r="D42">
        <f>SUMPRODUCT(C28:F30,C35:F37)</f>
        <v>24750</v>
      </c>
    </row>
  </sheetData>
  <mergeCells count="1">
    <mergeCell ref="B3:J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showGridLines="0" workbookViewId="0"/>
  </sheetViews>
  <sheetFormatPr defaultRowHeight="15" x14ac:dyDescent="0.25"/>
  <cols>
    <col min="1" max="1" width="2.140625" customWidth="1"/>
    <col min="2" max="2" width="6.140625" bestFit="1" customWidth="1"/>
    <col min="3" max="3" width="17.85546875" bestFit="1" customWidth="1"/>
    <col min="4" max="4" width="5.5703125" customWidth="1"/>
    <col min="5" max="5" width="8" bestFit="1" customWidth="1"/>
    <col min="6" max="6" width="9.85546875" bestFit="1" customWidth="1"/>
    <col min="7" max="8" width="9" bestFit="1" customWidth="1"/>
  </cols>
  <sheetData>
    <row r="1" spans="1:8" x14ac:dyDescent="0.25">
      <c r="A1" s="3" t="s">
        <v>12</v>
      </c>
    </row>
    <row r="2" spans="1:8" x14ac:dyDescent="0.25">
      <c r="A2" s="3" t="s">
        <v>318</v>
      </c>
    </row>
    <row r="3" spans="1:8" x14ac:dyDescent="0.25">
      <c r="A3" s="3" t="s">
        <v>319</v>
      </c>
    </row>
    <row r="6" spans="1:8" ht="15.75" thickBot="1" x14ac:dyDescent="0.3">
      <c r="A6" t="s">
        <v>15</v>
      </c>
    </row>
    <row r="7" spans="1:8" x14ac:dyDescent="0.25">
      <c r="B7" s="6"/>
      <c r="C7" s="6"/>
      <c r="D7" s="6" t="s">
        <v>18</v>
      </c>
      <c r="E7" s="6" t="s">
        <v>20</v>
      </c>
      <c r="F7" s="6" t="s">
        <v>22</v>
      </c>
      <c r="G7" s="6" t="s">
        <v>24</v>
      </c>
      <c r="H7" s="6" t="s">
        <v>24</v>
      </c>
    </row>
    <row r="8" spans="1:8" ht="15.75" thickBot="1" x14ac:dyDescent="0.3">
      <c r="B8" s="7" t="s">
        <v>16</v>
      </c>
      <c r="C8" s="7" t="s">
        <v>17</v>
      </c>
      <c r="D8" s="7" t="s">
        <v>19</v>
      </c>
      <c r="E8" s="7" t="s">
        <v>21</v>
      </c>
      <c r="F8" s="7" t="s">
        <v>23</v>
      </c>
      <c r="G8" s="7" t="s">
        <v>25</v>
      </c>
      <c r="H8" s="7" t="s">
        <v>26</v>
      </c>
    </row>
    <row r="9" spans="1:8" x14ac:dyDescent="0.25">
      <c r="B9" s="4" t="s">
        <v>320</v>
      </c>
      <c r="C9" s="4" t="s">
        <v>321</v>
      </c>
      <c r="D9" s="4">
        <v>0</v>
      </c>
      <c r="E9" s="4">
        <v>5</v>
      </c>
      <c r="F9" s="4">
        <v>3</v>
      </c>
      <c r="G9" s="4">
        <v>1E+30</v>
      </c>
      <c r="H9" s="4">
        <v>5</v>
      </c>
    </row>
    <row r="10" spans="1:8" x14ac:dyDescent="0.25">
      <c r="B10" s="4" t="s">
        <v>322</v>
      </c>
      <c r="C10" s="4" t="s">
        <v>323</v>
      </c>
      <c r="D10" s="4">
        <v>300</v>
      </c>
      <c r="E10" s="4">
        <v>0</v>
      </c>
      <c r="F10" s="4">
        <v>1</v>
      </c>
      <c r="G10" s="4">
        <v>4</v>
      </c>
      <c r="H10" s="4">
        <v>1E+30</v>
      </c>
    </row>
    <row r="11" spans="1:8" x14ac:dyDescent="0.25">
      <c r="B11" s="4" t="s">
        <v>324</v>
      </c>
      <c r="C11" s="4" t="s">
        <v>325</v>
      </c>
      <c r="D11" s="4">
        <v>0</v>
      </c>
      <c r="E11" s="4">
        <v>6</v>
      </c>
      <c r="F11" s="4">
        <v>7</v>
      </c>
      <c r="G11" s="4">
        <v>1E+30</v>
      </c>
      <c r="H11" s="4">
        <v>6</v>
      </c>
    </row>
    <row r="12" spans="1:8" x14ac:dyDescent="0.25">
      <c r="B12" s="4" t="s">
        <v>326</v>
      </c>
      <c r="C12" s="4" t="s">
        <v>327</v>
      </c>
      <c r="D12" s="4">
        <v>0</v>
      </c>
      <c r="E12" s="4">
        <v>4</v>
      </c>
      <c r="F12" s="4">
        <v>4</v>
      </c>
      <c r="G12" s="4">
        <v>1E+30</v>
      </c>
      <c r="H12" s="4">
        <v>4</v>
      </c>
    </row>
    <row r="13" spans="1:8" x14ac:dyDescent="0.25">
      <c r="B13" s="4" t="s">
        <v>146</v>
      </c>
      <c r="C13" s="4" t="s">
        <v>328</v>
      </c>
      <c r="D13" s="4">
        <v>250</v>
      </c>
      <c r="E13" s="4">
        <v>0</v>
      </c>
      <c r="F13" s="4">
        <v>2</v>
      </c>
      <c r="G13" s="4">
        <v>5</v>
      </c>
      <c r="H13" s="4">
        <v>1E+30</v>
      </c>
    </row>
    <row r="14" spans="1:8" x14ac:dyDescent="0.25">
      <c r="B14" s="4" t="s">
        <v>148</v>
      </c>
      <c r="C14" s="4" t="s">
        <v>329</v>
      </c>
      <c r="D14" s="4">
        <v>0</v>
      </c>
      <c r="E14" s="4">
        <v>1</v>
      </c>
      <c r="F14" s="4">
        <v>6</v>
      </c>
      <c r="G14" s="4">
        <v>1E+30</v>
      </c>
      <c r="H14" s="4">
        <v>1</v>
      </c>
    </row>
    <row r="15" spans="1:8" x14ac:dyDescent="0.25">
      <c r="B15" s="4" t="s">
        <v>150</v>
      </c>
      <c r="C15" s="4" t="s">
        <v>330</v>
      </c>
      <c r="D15" s="4">
        <v>150</v>
      </c>
      <c r="E15" s="4">
        <v>0</v>
      </c>
      <c r="F15" s="4">
        <v>5</v>
      </c>
      <c r="G15" s="4">
        <v>1</v>
      </c>
      <c r="H15" s="4">
        <v>5</v>
      </c>
    </row>
    <row r="16" spans="1:8" x14ac:dyDescent="0.25">
      <c r="B16" s="4" t="s">
        <v>152</v>
      </c>
      <c r="C16" s="4" t="s">
        <v>331</v>
      </c>
      <c r="D16" s="4">
        <v>0</v>
      </c>
      <c r="E16" s="4">
        <v>5</v>
      </c>
      <c r="F16" s="4">
        <v>9</v>
      </c>
      <c r="G16" s="4">
        <v>1E+30</v>
      </c>
      <c r="H16" s="4">
        <v>5</v>
      </c>
    </row>
    <row r="17" spans="1:8" x14ac:dyDescent="0.25">
      <c r="B17" s="4" t="s">
        <v>158</v>
      </c>
      <c r="C17" s="4" t="s">
        <v>332</v>
      </c>
      <c r="D17" s="4">
        <v>0</v>
      </c>
      <c r="E17" s="4">
        <v>8</v>
      </c>
      <c r="F17" s="4">
        <v>8</v>
      </c>
      <c r="G17" s="4">
        <v>1E+30</v>
      </c>
      <c r="H17" s="4">
        <v>8</v>
      </c>
    </row>
    <row r="18" spans="1:8" x14ac:dyDescent="0.25">
      <c r="B18" s="4" t="s">
        <v>160</v>
      </c>
      <c r="C18" s="4" t="s">
        <v>333</v>
      </c>
      <c r="D18" s="4">
        <v>50</v>
      </c>
      <c r="E18" s="4">
        <v>0</v>
      </c>
      <c r="F18" s="4">
        <v>3</v>
      </c>
      <c r="G18" s="4">
        <v>1</v>
      </c>
      <c r="H18" s="4">
        <v>4</v>
      </c>
    </row>
    <row r="19" spans="1:8" x14ac:dyDescent="0.25">
      <c r="B19" s="4" t="s">
        <v>162</v>
      </c>
      <c r="C19" s="4" t="s">
        <v>334</v>
      </c>
      <c r="D19" s="4">
        <v>250</v>
      </c>
      <c r="E19" s="4">
        <v>0</v>
      </c>
      <c r="F19" s="4">
        <v>3</v>
      </c>
      <c r="G19" s="4">
        <v>5</v>
      </c>
      <c r="H19" s="4">
        <v>1</v>
      </c>
    </row>
    <row r="20" spans="1:8" ht="15.75" thickBot="1" x14ac:dyDescent="0.3">
      <c r="B20" s="5" t="s">
        <v>164</v>
      </c>
      <c r="C20" s="5" t="s">
        <v>335</v>
      </c>
      <c r="D20" s="5">
        <v>200</v>
      </c>
      <c r="E20" s="5">
        <v>0</v>
      </c>
      <c r="F20" s="5">
        <v>2</v>
      </c>
      <c r="G20" s="5">
        <v>4</v>
      </c>
      <c r="H20" s="5">
        <v>1E+30</v>
      </c>
    </row>
    <row r="22" spans="1:8" ht="15.75" thickBot="1" x14ac:dyDescent="0.3">
      <c r="A22" t="s">
        <v>27</v>
      </c>
    </row>
    <row r="23" spans="1:8" x14ac:dyDescent="0.25">
      <c r="B23" s="6"/>
      <c r="C23" s="6"/>
      <c r="D23" s="6" t="s">
        <v>18</v>
      </c>
      <c r="E23" s="6" t="s">
        <v>28</v>
      </c>
      <c r="F23" s="6" t="s">
        <v>30</v>
      </c>
      <c r="G23" s="6" t="s">
        <v>24</v>
      </c>
      <c r="H23" s="6" t="s">
        <v>24</v>
      </c>
    </row>
    <row r="24" spans="1:8" ht="15.75" thickBot="1" x14ac:dyDescent="0.3">
      <c r="B24" s="7" t="s">
        <v>16</v>
      </c>
      <c r="C24" s="7" t="s">
        <v>17</v>
      </c>
      <c r="D24" s="7" t="s">
        <v>19</v>
      </c>
      <c r="E24" s="7" t="s">
        <v>29</v>
      </c>
      <c r="F24" s="7" t="s">
        <v>31</v>
      </c>
      <c r="G24" s="7" t="s">
        <v>25</v>
      </c>
      <c r="H24" s="7" t="s">
        <v>26</v>
      </c>
    </row>
    <row r="25" spans="1:8" x14ac:dyDescent="0.25">
      <c r="B25" s="4" t="s">
        <v>170</v>
      </c>
      <c r="C25" s="4" t="s">
        <v>94</v>
      </c>
      <c r="D25" s="4">
        <v>250</v>
      </c>
      <c r="E25" s="4">
        <v>2</v>
      </c>
      <c r="F25" s="4">
        <v>250</v>
      </c>
      <c r="G25" s="4">
        <v>0</v>
      </c>
      <c r="H25" s="4">
        <v>250</v>
      </c>
    </row>
    <row r="26" spans="1:8" x14ac:dyDescent="0.25">
      <c r="B26" s="4" t="s">
        <v>172</v>
      </c>
      <c r="C26" s="4" t="s">
        <v>310</v>
      </c>
      <c r="D26" s="4">
        <v>350</v>
      </c>
      <c r="E26" s="4">
        <v>5</v>
      </c>
      <c r="F26" s="4">
        <v>350</v>
      </c>
      <c r="G26" s="4">
        <v>0</v>
      </c>
      <c r="H26" s="4">
        <v>50</v>
      </c>
    </row>
    <row r="27" spans="1:8" x14ac:dyDescent="0.25">
      <c r="B27" s="4" t="s">
        <v>174</v>
      </c>
      <c r="C27" s="4" t="s">
        <v>311</v>
      </c>
      <c r="D27" s="4">
        <v>400</v>
      </c>
      <c r="E27" s="4">
        <v>5</v>
      </c>
      <c r="F27" s="4">
        <v>400</v>
      </c>
      <c r="G27" s="4">
        <v>0</v>
      </c>
      <c r="H27" s="4">
        <v>150</v>
      </c>
    </row>
    <row r="28" spans="1:8" x14ac:dyDescent="0.25">
      <c r="B28" s="4" t="s">
        <v>176</v>
      </c>
      <c r="C28" s="4" t="s">
        <v>90</v>
      </c>
      <c r="D28" s="4">
        <v>200</v>
      </c>
      <c r="E28" s="4">
        <v>4</v>
      </c>
      <c r="F28" s="4">
        <v>200</v>
      </c>
      <c r="G28" s="4">
        <v>0</v>
      </c>
      <c r="H28" s="4">
        <v>150</v>
      </c>
    </row>
    <row r="29" spans="1:8" x14ac:dyDescent="0.25">
      <c r="B29" s="4" t="s">
        <v>336</v>
      </c>
      <c r="C29" s="4" t="s">
        <v>337</v>
      </c>
      <c r="D29" s="4">
        <v>300</v>
      </c>
      <c r="E29" s="4">
        <v>-4</v>
      </c>
      <c r="F29" s="4">
        <v>300</v>
      </c>
      <c r="G29" s="4">
        <v>50</v>
      </c>
      <c r="H29" s="4">
        <v>0</v>
      </c>
    </row>
    <row r="30" spans="1:8" x14ac:dyDescent="0.25">
      <c r="B30" s="4" t="s">
        <v>220</v>
      </c>
      <c r="C30" s="4" t="s">
        <v>338</v>
      </c>
      <c r="D30" s="4">
        <v>400</v>
      </c>
      <c r="E30" s="4">
        <v>0</v>
      </c>
      <c r="F30" s="4">
        <v>400</v>
      </c>
      <c r="G30" s="4">
        <v>0</v>
      </c>
      <c r="H30" s="4">
        <v>1E+30</v>
      </c>
    </row>
    <row r="31" spans="1:8" ht="15.75" thickBot="1" x14ac:dyDescent="0.3">
      <c r="B31" s="5" t="s">
        <v>222</v>
      </c>
      <c r="C31" s="5" t="s">
        <v>339</v>
      </c>
      <c r="D31" s="5">
        <v>500</v>
      </c>
      <c r="E31" s="5">
        <v>-2</v>
      </c>
      <c r="F31" s="5">
        <v>500</v>
      </c>
      <c r="G31" s="5">
        <v>150</v>
      </c>
      <c r="H31" s="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3:J31"/>
  <sheetViews>
    <sheetView workbookViewId="0">
      <selection activeCell="F32" sqref="F32"/>
    </sheetView>
  </sheetViews>
  <sheetFormatPr defaultRowHeight="15" x14ac:dyDescent="0.25"/>
  <cols>
    <col min="4" max="4" width="16.5703125" customWidth="1"/>
  </cols>
  <sheetData>
    <row r="3" spans="3:9" x14ac:dyDescent="0.25">
      <c r="E3" t="s">
        <v>309</v>
      </c>
    </row>
    <row r="5" spans="3:9" x14ac:dyDescent="0.25">
      <c r="D5" s="12"/>
      <c r="E5" s="12" t="s">
        <v>94</v>
      </c>
      <c r="F5" s="12" t="s">
        <v>310</v>
      </c>
      <c r="G5" s="12" t="s">
        <v>311</v>
      </c>
      <c r="H5" s="12" t="s">
        <v>90</v>
      </c>
      <c r="I5" s="21" t="s">
        <v>312</v>
      </c>
    </row>
    <row r="6" spans="3:9" x14ac:dyDescent="0.25">
      <c r="D6" s="12" t="s">
        <v>313</v>
      </c>
      <c r="E6" s="12">
        <v>3</v>
      </c>
      <c r="F6" s="12">
        <v>1</v>
      </c>
      <c r="G6" s="12">
        <v>7</v>
      </c>
      <c r="H6" s="12">
        <v>4</v>
      </c>
      <c r="I6" s="21">
        <v>300</v>
      </c>
    </row>
    <row r="7" spans="3:9" x14ac:dyDescent="0.25">
      <c r="C7" t="s">
        <v>314</v>
      </c>
      <c r="D7" s="12" t="s">
        <v>315</v>
      </c>
      <c r="E7" s="12">
        <v>2</v>
      </c>
      <c r="F7" s="12">
        <v>6</v>
      </c>
      <c r="G7" s="12">
        <v>5</v>
      </c>
      <c r="H7" s="12">
        <v>9</v>
      </c>
      <c r="I7" s="21">
        <v>400</v>
      </c>
    </row>
    <row r="8" spans="3:9" x14ac:dyDescent="0.25">
      <c r="D8" s="12" t="s">
        <v>316</v>
      </c>
      <c r="E8" s="12">
        <v>8</v>
      </c>
      <c r="F8" s="12">
        <v>3</v>
      </c>
      <c r="G8" s="12">
        <v>3</v>
      </c>
      <c r="H8" s="12">
        <v>2</v>
      </c>
      <c r="I8" s="21">
        <v>500</v>
      </c>
    </row>
    <row r="10" spans="3:9" x14ac:dyDescent="0.25">
      <c r="D10" t="s">
        <v>317</v>
      </c>
      <c r="E10">
        <v>250</v>
      </c>
      <c r="F10">
        <v>350</v>
      </c>
      <c r="G10">
        <v>400</v>
      </c>
      <c r="H10">
        <v>200</v>
      </c>
      <c r="I10">
        <v>1200</v>
      </c>
    </row>
    <row r="15" spans="3:9" x14ac:dyDescent="0.25">
      <c r="D15" s="12"/>
      <c r="E15" s="12" t="s">
        <v>94</v>
      </c>
      <c r="F15" s="12" t="s">
        <v>310</v>
      </c>
      <c r="G15" s="12" t="s">
        <v>311</v>
      </c>
      <c r="H15" s="12" t="s">
        <v>90</v>
      </c>
      <c r="I15" s="21" t="s">
        <v>312</v>
      </c>
    </row>
    <row r="16" spans="3:9" x14ac:dyDescent="0.25">
      <c r="D16" s="12" t="s">
        <v>313</v>
      </c>
      <c r="E16" s="12">
        <v>3</v>
      </c>
      <c r="F16" s="12">
        <v>1</v>
      </c>
      <c r="G16" s="12">
        <v>7</v>
      </c>
      <c r="H16" s="12">
        <v>4</v>
      </c>
      <c r="I16" s="21">
        <v>300</v>
      </c>
    </row>
    <row r="17" spans="4:10" x14ac:dyDescent="0.25">
      <c r="D17" s="12" t="s">
        <v>315</v>
      </c>
      <c r="E17" s="12">
        <v>2</v>
      </c>
      <c r="F17" s="12">
        <v>6</v>
      </c>
      <c r="G17" s="12">
        <v>5</v>
      </c>
      <c r="H17" s="12">
        <v>9</v>
      </c>
      <c r="I17" s="21">
        <v>400</v>
      </c>
    </row>
    <row r="18" spans="4:10" x14ac:dyDescent="0.25">
      <c r="D18" s="12" t="s">
        <v>316</v>
      </c>
      <c r="E18" s="12">
        <v>8</v>
      </c>
      <c r="F18" s="12">
        <v>3</v>
      </c>
      <c r="G18" s="12">
        <v>3</v>
      </c>
      <c r="H18" s="12">
        <v>2</v>
      </c>
      <c r="I18" s="21">
        <v>500</v>
      </c>
    </row>
    <row r="20" spans="4:10" x14ac:dyDescent="0.25">
      <c r="D20" t="s">
        <v>317</v>
      </c>
      <c r="E20">
        <v>250</v>
      </c>
      <c r="F20">
        <v>350</v>
      </c>
      <c r="G20">
        <v>400</v>
      </c>
      <c r="H20">
        <v>200</v>
      </c>
      <c r="I20">
        <v>1200</v>
      </c>
    </row>
    <row r="23" spans="4:10" x14ac:dyDescent="0.25">
      <c r="D23" s="12"/>
      <c r="E23" s="12" t="s">
        <v>94</v>
      </c>
      <c r="F23" s="12" t="s">
        <v>310</v>
      </c>
      <c r="G23" s="12" t="s">
        <v>311</v>
      </c>
      <c r="H23" s="12" t="s">
        <v>90</v>
      </c>
      <c r="J23" s="21" t="s">
        <v>312</v>
      </c>
    </row>
    <row r="24" spans="4:10" x14ac:dyDescent="0.25">
      <c r="D24" s="12" t="s">
        <v>313</v>
      </c>
      <c r="E24" s="12">
        <v>0</v>
      </c>
      <c r="F24" s="12">
        <v>300</v>
      </c>
      <c r="G24" s="12">
        <v>0</v>
      </c>
      <c r="H24" s="12">
        <v>0</v>
      </c>
      <c r="I24">
        <f>SUM(E24:H24)</f>
        <v>300</v>
      </c>
      <c r="J24" s="21">
        <v>300</v>
      </c>
    </row>
    <row r="25" spans="4:10" x14ac:dyDescent="0.25">
      <c r="D25" s="12" t="s">
        <v>315</v>
      </c>
      <c r="E25" s="12">
        <v>250</v>
      </c>
      <c r="F25" s="12">
        <v>0</v>
      </c>
      <c r="G25" s="12">
        <v>150</v>
      </c>
      <c r="H25" s="12">
        <v>0</v>
      </c>
      <c r="I25">
        <f t="shared" ref="I25:I26" si="0">SUM(E25:H25)</f>
        <v>400</v>
      </c>
      <c r="J25" s="21">
        <v>400</v>
      </c>
    </row>
    <row r="26" spans="4:10" x14ac:dyDescent="0.25">
      <c r="D26" s="12" t="s">
        <v>316</v>
      </c>
      <c r="E26" s="12">
        <v>0</v>
      </c>
      <c r="F26" s="12">
        <v>50</v>
      </c>
      <c r="G26" s="12">
        <v>250</v>
      </c>
      <c r="H26" s="12">
        <v>200</v>
      </c>
      <c r="I26">
        <f t="shared" si="0"/>
        <v>500</v>
      </c>
      <c r="J26" s="21">
        <v>500</v>
      </c>
    </row>
    <row r="27" spans="4:10" x14ac:dyDescent="0.25">
      <c r="E27">
        <f>SUM(E24:E26)</f>
        <v>250</v>
      </c>
      <c r="F27">
        <f t="shared" ref="F27:H27" si="1">SUM(F24:F26)</f>
        <v>350</v>
      </c>
      <c r="G27">
        <f t="shared" si="1"/>
        <v>400</v>
      </c>
      <c r="H27">
        <f t="shared" si="1"/>
        <v>200</v>
      </c>
    </row>
    <row r="28" spans="4:10" x14ac:dyDescent="0.25">
      <c r="D28" t="s">
        <v>317</v>
      </c>
      <c r="E28">
        <v>250</v>
      </c>
      <c r="F28">
        <v>350</v>
      </c>
      <c r="G28">
        <v>400</v>
      </c>
      <c r="H28">
        <v>200</v>
      </c>
    </row>
    <row r="31" spans="4:10" x14ac:dyDescent="0.25">
      <c r="E31" t="s">
        <v>49</v>
      </c>
      <c r="F31">
        <f>SUMPRODUCT(E24:H26,E16:H18)</f>
        <v>2850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47"/>
  <sheetViews>
    <sheetView showGridLines="0" workbookViewId="0"/>
  </sheetViews>
  <sheetFormatPr defaultRowHeight="15" x14ac:dyDescent="0.25"/>
  <cols>
    <col min="1" max="1" width="2.140625" customWidth="1"/>
    <col min="2" max="2" width="6.140625" bestFit="1" customWidth="1"/>
    <col min="3" max="3" width="14.140625" bestFit="1" customWidth="1"/>
    <col min="4" max="4" width="5.5703125" customWidth="1"/>
    <col min="5" max="5" width="8" bestFit="1" customWidth="1"/>
    <col min="6" max="6" width="9.85546875" bestFit="1" customWidth="1"/>
    <col min="7" max="8" width="9" bestFit="1" customWidth="1"/>
  </cols>
  <sheetData>
    <row r="1" spans="1:8" x14ac:dyDescent="0.25">
      <c r="A1" s="3" t="s">
        <v>12</v>
      </c>
    </row>
    <row r="2" spans="1:8" x14ac:dyDescent="0.25">
      <c r="A2" s="3" t="s">
        <v>245</v>
      </c>
    </row>
    <row r="3" spans="1:8" x14ac:dyDescent="0.25">
      <c r="A3" s="3" t="s">
        <v>246</v>
      </c>
    </row>
    <row r="6" spans="1:8" ht="15.75" thickBot="1" x14ac:dyDescent="0.3">
      <c r="A6" t="s">
        <v>15</v>
      </c>
    </row>
    <row r="7" spans="1:8" x14ac:dyDescent="0.25">
      <c r="B7" s="6"/>
      <c r="C7" s="6"/>
      <c r="D7" s="6" t="s">
        <v>18</v>
      </c>
      <c r="E7" s="6" t="s">
        <v>20</v>
      </c>
      <c r="F7" s="6" t="s">
        <v>22</v>
      </c>
      <c r="G7" s="6" t="s">
        <v>24</v>
      </c>
      <c r="H7" s="6" t="s">
        <v>24</v>
      </c>
    </row>
    <row r="8" spans="1:8" ht="15.75" thickBot="1" x14ac:dyDescent="0.3">
      <c r="B8" s="7" t="s">
        <v>16</v>
      </c>
      <c r="C8" s="7" t="s">
        <v>17</v>
      </c>
      <c r="D8" s="7" t="s">
        <v>19</v>
      </c>
      <c r="E8" s="7" t="s">
        <v>21</v>
      </c>
      <c r="F8" s="7" t="s">
        <v>23</v>
      </c>
      <c r="G8" s="7" t="s">
        <v>25</v>
      </c>
      <c r="H8" s="7" t="s">
        <v>26</v>
      </c>
    </row>
    <row r="9" spans="1:8" x14ac:dyDescent="0.25">
      <c r="B9" s="4" t="s">
        <v>247</v>
      </c>
      <c r="C9" s="4" t="s">
        <v>248</v>
      </c>
      <c r="D9" s="4">
        <v>0</v>
      </c>
      <c r="E9" s="4">
        <v>-39</v>
      </c>
      <c r="F9" s="4">
        <v>4</v>
      </c>
      <c r="G9" s="4">
        <v>39</v>
      </c>
      <c r="H9" s="4">
        <v>1E+30</v>
      </c>
    </row>
    <row r="10" spans="1:8" x14ac:dyDescent="0.25">
      <c r="B10" s="4" t="s">
        <v>249</v>
      </c>
      <c r="C10" s="4" t="s">
        <v>250</v>
      </c>
      <c r="D10" s="4">
        <v>0</v>
      </c>
      <c r="E10" s="4">
        <v>0</v>
      </c>
      <c r="F10" s="4">
        <v>90</v>
      </c>
      <c r="G10" s="4">
        <v>10</v>
      </c>
      <c r="H10" s="4">
        <v>8</v>
      </c>
    </row>
    <row r="11" spans="1:8" x14ac:dyDescent="0.25">
      <c r="B11" s="4" t="s">
        <v>251</v>
      </c>
      <c r="C11" s="4" t="s">
        <v>252</v>
      </c>
      <c r="D11" s="4">
        <v>0</v>
      </c>
      <c r="E11" s="4">
        <v>0</v>
      </c>
      <c r="F11" s="4">
        <v>64</v>
      </c>
      <c r="G11" s="4">
        <v>8</v>
      </c>
      <c r="H11" s="4">
        <v>10</v>
      </c>
    </row>
    <row r="12" spans="1:8" x14ac:dyDescent="0.25">
      <c r="B12" s="4" t="s">
        <v>253</v>
      </c>
      <c r="C12" s="4" t="s">
        <v>254</v>
      </c>
      <c r="D12" s="4">
        <v>0</v>
      </c>
      <c r="E12" s="4">
        <v>0</v>
      </c>
      <c r="F12" s="4">
        <v>58</v>
      </c>
      <c r="G12" s="4">
        <v>11</v>
      </c>
      <c r="H12" s="4">
        <v>12</v>
      </c>
    </row>
    <row r="13" spans="1:8" x14ac:dyDescent="0.25">
      <c r="B13" s="4" t="s">
        <v>255</v>
      </c>
      <c r="C13" s="4" t="s">
        <v>256</v>
      </c>
      <c r="D13" s="4">
        <v>1</v>
      </c>
      <c r="E13" s="4">
        <v>0</v>
      </c>
      <c r="F13" s="4">
        <v>73</v>
      </c>
      <c r="G13" s="4">
        <v>1E+30</v>
      </c>
      <c r="H13" s="4">
        <v>30</v>
      </c>
    </row>
    <row r="14" spans="1:8" x14ac:dyDescent="0.25">
      <c r="B14" s="4" t="s">
        <v>257</v>
      </c>
      <c r="C14" s="4" t="s">
        <v>258</v>
      </c>
      <c r="D14" s="4">
        <v>0</v>
      </c>
      <c r="E14" s="4">
        <v>-22</v>
      </c>
      <c r="F14" s="4">
        <v>19</v>
      </c>
      <c r="G14" s="4">
        <v>22</v>
      </c>
      <c r="H14" s="4">
        <v>1E+30</v>
      </c>
    </row>
    <row r="15" spans="1:8" x14ac:dyDescent="0.25">
      <c r="B15" s="4" t="s">
        <v>259</v>
      </c>
      <c r="C15" s="4" t="s">
        <v>260</v>
      </c>
      <c r="D15" s="4">
        <v>1</v>
      </c>
      <c r="E15" s="4">
        <v>0</v>
      </c>
      <c r="F15" s="4">
        <v>88</v>
      </c>
      <c r="G15" s="4">
        <v>1E+30</v>
      </c>
      <c r="H15" s="4">
        <v>10</v>
      </c>
    </row>
    <row r="16" spans="1:8" x14ac:dyDescent="0.25">
      <c r="B16" s="4" t="s">
        <v>261</v>
      </c>
      <c r="C16" s="4" t="s">
        <v>262</v>
      </c>
      <c r="D16" s="4">
        <v>0</v>
      </c>
      <c r="E16" s="4">
        <v>-10</v>
      </c>
      <c r="F16" s="4">
        <v>52</v>
      </c>
      <c r="G16" s="4">
        <v>10</v>
      </c>
      <c r="H16" s="4">
        <v>1E+30</v>
      </c>
    </row>
    <row r="17" spans="2:8" x14ac:dyDescent="0.25">
      <c r="B17" s="4" t="s">
        <v>263</v>
      </c>
      <c r="C17" s="4" t="s">
        <v>264</v>
      </c>
      <c r="D17" s="4">
        <v>0</v>
      </c>
      <c r="E17" s="4">
        <v>-15</v>
      </c>
      <c r="F17" s="4">
        <v>41</v>
      </c>
      <c r="G17" s="4">
        <v>15</v>
      </c>
      <c r="H17" s="4">
        <v>1E+30</v>
      </c>
    </row>
    <row r="18" spans="2:8" x14ac:dyDescent="0.25">
      <c r="B18" s="4" t="s">
        <v>265</v>
      </c>
      <c r="C18" s="4" t="s">
        <v>266</v>
      </c>
      <c r="D18" s="4">
        <v>0</v>
      </c>
      <c r="E18" s="4">
        <v>-57</v>
      </c>
      <c r="F18" s="4">
        <v>14</v>
      </c>
      <c r="G18" s="4">
        <v>57</v>
      </c>
      <c r="H18" s="4">
        <v>1E+30</v>
      </c>
    </row>
    <row r="19" spans="2:8" x14ac:dyDescent="0.25">
      <c r="B19" s="4" t="s">
        <v>267</v>
      </c>
      <c r="C19" s="4" t="s">
        <v>268</v>
      </c>
      <c r="D19" s="4">
        <v>0</v>
      </c>
      <c r="E19" s="4">
        <v>-12</v>
      </c>
      <c r="F19" s="4">
        <v>35</v>
      </c>
      <c r="G19" s="4">
        <v>12</v>
      </c>
      <c r="H19" s="4">
        <v>1E+30</v>
      </c>
    </row>
    <row r="20" spans="2:8" x14ac:dyDescent="0.25">
      <c r="B20" s="4" t="s">
        <v>269</v>
      </c>
      <c r="C20" s="4" t="s">
        <v>270</v>
      </c>
      <c r="D20" s="4">
        <v>0</v>
      </c>
      <c r="E20" s="4">
        <v>-8</v>
      </c>
      <c r="F20" s="4">
        <v>86</v>
      </c>
      <c r="G20" s="4">
        <v>8</v>
      </c>
      <c r="H20" s="4">
        <v>1E+30</v>
      </c>
    </row>
    <row r="21" spans="2:8" x14ac:dyDescent="0.25">
      <c r="B21" s="4" t="s">
        <v>271</v>
      </c>
      <c r="C21" s="4" t="s">
        <v>272</v>
      </c>
      <c r="D21" s="4">
        <v>1</v>
      </c>
      <c r="E21" s="4">
        <v>0</v>
      </c>
      <c r="F21" s="4">
        <v>68</v>
      </c>
      <c r="G21" s="4">
        <v>1E+30</v>
      </c>
      <c r="H21" s="4">
        <v>8</v>
      </c>
    </row>
    <row r="22" spans="2:8" x14ac:dyDescent="0.25">
      <c r="B22" s="4" t="s">
        <v>273</v>
      </c>
      <c r="C22" s="4" t="s">
        <v>274</v>
      </c>
      <c r="D22" s="4">
        <v>0</v>
      </c>
      <c r="E22" s="4">
        <v>-51</v>
      </c>
      <c r="F22" s="4">
        <v>11</v>
      </c>
      <c r="G22" s="4">
        <v>51</v>
      </c>
      <c r="H22" s="4">
        <v>1E+30</v>
      </c>
    </row>
    <row r="23" spans="2:8" x14ac:dyDescent="0.25">
      <c r="B23" s="4" t="s">
        <v>275</v>
      </c>
      <c r="C23" s="4" t="s">
        <v>276</v>
      </c>
      <c r="D23" s="4">
        <v>0</v>
      </c>
      <c r="E23" s="4">
        <v>-71</v>
      </c>
      <c r="F23" s="4">
        <v>6</v>
      </c>
      <c r="G23" s="4">
        <v>71</v>
      </c>
      <c r="H23" s="4">
        <v>1E+30</v>
      </c>
    </row>
    <row r="24" spans="2:8" x14ac:dyDescent="0.25">
      <c r="B24" s="4" t="s">
        <v>277</v>
      </c>
      <c r="C24" s="4" t="s">
        <v>278</v>
      </c>
      <c r="D24" s="4">
        <v>0</v>
      </c>
      <c r="E24" s="4">
        <v>0</v>
      </c>
      <c r="F24" s="4">
        <v>78</v>
      </c>
      <c r="G24" s="4">
        <v>15</v>
      </c>
      <c r="H24" s="4">
        <v>12</v>
      </c>
    </row>
    <row r="25" spans="2:8" x14ac:dyDescent="0.25">
      <c r="B25" s="4" t="s">
        <v>279</v>
      </c>
      <c r="C25" s="4" t="s">
        <v>280</v>
      </c>
      <c r="D25" s="4">
        <v>0</v>
      </c>
      <c r="E25" s="4">
        <v>-84</v>
      </c>
      <c r="F25" s="4">
        <v>41</v>
      </c>
      <c r="G25" s="4">
        <v>84</v>
      </c>
      <c r="H25" s="4">
        <v>1E+30</v>
      </c>
    </row>
    <row r="26" spans="2:8" x14ac:dyDescent="0.25">
      <c r="B26" s="4" t="s">
        <v>281</v>
      </c>
      <c r="C26" s="4" t="s">
        <v>282</v>
      </c>
      <c r="D26" s="4">
        <v>0</v>
      </c>
      <c r="E26" s="4">
        <v>-11</v>
      </c>
      <c r="F26" s="4">
        <v>88</v>
      </c>
      <c r="G26" s="4">
        <v>11</v>
      </c>
      <c r="H26" s="4">
        <v>1E+30</v>
      </c>
    </row>
    <row r="27" spans="2:8" x14ac:dyDescent="0.25">
      <c r="B27" s="4" t="s">
        <v>283</v>
      </c>
      <c r="C27" s="4" t="s">
        <v>284</v>
      </c>
      <c r="D27" s="4">
        <v>1</v>
      </c>
      <c r="E27" s="4">
        <v>0</v>
      </c>
      <c r="F27" s="4">
        <v>93</v>
      </c>
      <c r="G27" s="4">
        <v>12</v>
      </c>
      <c r="H27" s="4">
        <v>11</v>
      </c>
    </row>
    <row r="28" spans="2:8" x14ac:dyDescent="0.25">
      <c r="B28" s="4" t="s">
        <v>285</v>
      </c>
      <c r="C28" s="4" t="s">
        <v>286</v>
      </c>
      <c r="D28" s="4">
        <v>0</v>
      </c>
      <c r="E28" s="4">
        <v>-55</v>
      </c>
      <c r="F28" s="4">
        <v>53</v>
      </c>
      <c r="G28" s="4">
        <v>55</v>
      </c>
      <c r="H28" s="4">
        <v>1E+30</v>
      </c>
    </row>
    <row r="29" spans="2:8" x14ac:dyDescent="0.25">
      <c r="B29" s="4" t="s">
        <v>287</v>
      </c>
      <c r="C29" s="4" t="s">
        <v>288</v>
      </c>
      <c r="D29" s="4">
        <v>1</v>
      </c>
      <c r="E29" s="4">
        <v>0</v>
      </c>
      <c r="F29" s="4">
        <v>0</v>
      </c>
      <c r="G29" s="4">
        <v>1E+30</v>
      </c>
      <c r="H29" s="4">
        <v>15</v>
      </c>
    </row>
    <row r="30" spans="2:8" x14ac:dyDescent="0.25">
      <c r="B30" s="4" t="s">
        <v>289</v>
      </c>
      <c r="C30" s="4" t="s">
        <v>290</v>
      </c>
      <c r="D30" s="4">
        <v>0</v>
      </c>
      <c r="E30" s="4">
        <v>-47</v>
      </c>
      <c r="F30" s="4">
        <v>0</v>
      </c>
      <c r="G30" s="4">
        <v>47</v>
      </c>
      <c r="H30" s="4">
        <v>1E+30</v>
      </c>
    </row>
    <row r="31" spans="2:8" x14ac:dyDescent="0.25">
      <c r="B31" s="4" t="s">
        <v>291</v>
      </c>
      <c r="C31" s="4" t="s">
        <v>292</v>
      </c>
      <c r="D31" s="4">
        <v>0</v>
      </c>
      <c r="E31" s="4">
        <v>-21</v>
      </c>
      <c r="F31" s="4">
        <v>0</v>
      </c>
      <c r="G31" s="4">
        <v>21</v>
      </c>
      <c r="H31" s="4">
        <v>1E+30</v>
      </c>
    </row>
    <row r="32" spans="2:8" x14ac:dyDescent="0.25">
      <c r="B32" s="4" t="s">
        <v>293</v>
      </c>
      <c r="C32" s="4" t="s">
        <v>294</v>
      </c>
      <c r="D32" s="4">
        <v>0</v>
      </c>
      <c r="E32" s="4">
        <v>-15</v>
      </c>
      <c r="F32" s="4">
        <v>0</v>
      </c>
      <c r="G32" s="4">
        <v>15</v>
      </c>
      <c r="H32" s="4">
        <v>1E+30</v>
      </c>
    </row>
    <row r="33" spans="1:8" ht="15.75" thickBot="1" x14ac:dyDescent="0.3">
      <c r="B33" s="5" t="s">
        <v>295</v>
      </c>
      <c r="C33" s="5" t="s">
        <v>296</v>
      </c>
      <c r="D33" s="5">
        <v>0</v>
      </c>
      <c r="E33" s="5">
        <v>-30</v>
      </c>
      <c r="F33" s="5">
        <v>0</v>
      </c>
      <c r="G33" s="5">
        <v>30</v>
      </c>
      <c r="H33" s="5">
        <v>1E+30</v>
      </c>
    </row>
    <row r="35" spans="1:8" ht="15.75" thickBot="1" x14ac:dyDescent="0.3">
      <c r="A35" t="s">
        <v>27</v>
      </c>
    </row>
    <row r="36" spans="1:8" x14ac:dyDescent="0.25">
      <c r="B36" s="6"/>
      <c r="C36" s="6"/>
      <c r="D36" s="6" t="s">
        <v>18</v>
      </c>
      <c r="E36" s="6" t="s">
        <v>28</v>
      </c>
      <c r="F36" s="6" t="s">
        <v>30</v>
      </c>
      <c r="G36" s="6" t="s">
        <v>24</v>
      </c>
      <c r="H36" s="6" t="s">
        <v>24</v>
      </c>
    </row>
    <row r="37" spans="1:8" ht="15.75" thickBot="1" x14ac:dyDescent="0.3">
      <c r="B37" s="7" t="s">
        <v>16</v>
      </c>
      <c r="C37" s="7" t="s">
        <v>17</v>
      </c>
      <c r="D37" s="7" t="s">
        <v>19</v>
      </c>
      <c r="E37" s="7" t="s">
        <v>29</v>
      </c>
      <c r="F37" s="7" t="s">
        <v>31</v>
      </c>
      <c r="G37" s="7" t="s">
        <v>25</v>
      </c>
      <c r="H37" s="7" t="s">
        <v>26</v>
      </c>
    </row>
    <row r="38" spans="1:8" x14ac:dyDescent="0.25">
      <c r="B38" s="4" t="s">
        <v>297</v>
      </c>
      <c r="C38" s="4" t="s">
        <v>232</v>
      </c>
      <c r="D38" s="4">
        <v>1</v>
      </c>
      <c r="E38" s="4">
        <v>78</v>
      </c>
      <c r="F38" s="4">
        <v>1</v>
      </c>
      <c r="G38" s="4">
        <v>0</v>
      </c>
      <c r="H38" s="4">
        <v>0</v>
      </c>
    </row>
    <row r="39" spans="1:8" x14ac:dyDescent="0.25">
      <c r="B39" s="4" t="s">
        <v>298</v>
      </c>
      <c r="C39" s="4" t="s">
        <v>233</v>
      </c>
      <c r="D39" s="4">
        <v>1</v>
      </c>
      <c r="E39" s="4">
        <v>125</v>
      </c>
      <c r="F39" s="4">
        <v>1</v>
      </c>
      <c r="G39" s="4">
        <v>0</v>
      </c>
      <c r="H39" s="4">
        <v>0</v>
      </c>
    </row>
    <row r="40" spans="1:8" x14ac:dyDescent="0.25">
      <c r="B40" s="4" t="s">
        <v>299</v>
      </c>
      <c r="C40" s="4" t="s">
        <v>234</v>
      </c>
      <c r="D40" s="4">
        <v>1</v>
      </c>
      <c r="E40" s="4">
        <v>99</v>
      </c>
      <c r="F40" s="4">
        <v>1</v>
      </c>
      <c r="G40" s="4">
        <v>0</v>
      </c>
      <c r="H40" s="4">
        <v>0</v>
      </c>
    </row>
    <row r="41" spans="1:8" x14ac:dyDescent="0.25">
      <c r="B41" s="4" t="s">
        <v>300</v>
      </c>
      <c r="C41" s="4" t="s">
        <v>235</v>
      </c>
      <c r="D41" s="4">
        <v>1</v>
      </c>
      <c r="E41" s="4">
        <v>93</v>
      </c>
      <c r="F41" s="4">
        <v>1</v>
      </c>
      <c r="G41" s="4">
        <v>0</v>
      </c>
      <c r="H41" s="4">
        <v>1</v>
      </c>
    </row>
    <row r="42" spans="1:8" x14ac:dyDescent="0.25">
      <c r="B42" s="4" t="s">
        <v>301</v>
      </c>
      <c r="C42" s="4" t="s">
        <v>236</v>
      </c>
      <c r="D42" s="4">
        <v>1</v>
      </c>
      <c r="E42" s="4">
        <v>108</v>
      </c>
      <c r="F42" s="4">
        <v>1</v>
      </c>
      <c r="G42" s="4">
        <v>0</v>
      </c>
      <c r="H42" s="4">
        <v>1</v>
      </c>
    </row>
    <row r="43" spans="1:8" x14ac:dyDescent="0.25">
      <c r="B43" s="4" t="s">
        <v>302</v>
      </c>
      <c r="C43" s="4" t="s">
        <v>237</v>
      </c>
      <c r="D43" s="4">
        <v>1</v>
      </c>
      <c r="E43" s="4">
        <v>-35</v>
      </c>
      <c r="F43" s="4">
        <v>1</v>
      </c>
      <c r="G43" s="4">
        <v>1</v>
      </c>
      <c r="H43" s="4">
        <v>0</v>
      </c>
    </row>
    <row r="44" spans="1:8" x14ac:dyDescent="0.25">
      <c r="B44" s="4" t="s">
        <v>303</v>
      </c>
      <c r="C44" s="4" t="s">
        <v>238</v>
      </c>
      <c r="D44" s="4">
        <v>1</v>
      </c>
      <c r="E44" s="4">
        <v>-37</v>
      </c>
      <c r="F44" s="4">
        <v>1</v>
      </c>
      <c r="G44" s="4">
        <v>0</v>
      </c>
      <c r="H44" s="4">
        <v>0</v>
      </c>
    </row>
    <row r="45" spans="1:8" x14ac:dyDescent="0.25">
      <c r="B45" s="4" t="s">
        <v>304</v>
      </c>
      <c r="C45" s="4" t="s">
        <v>239</v>
      </c>
      <c r="D45" s="4">
        <v>1</v>
      </c>
      <c r="E45" s="4">
        <v>-31</v>
      </c>
      <c r="F45" s="4">
        <v>1</v>
      </c>
      <c r="G45" s="4">
        <v>0</v>
      </c>
      <c r="H45" s="4">
        <v>0</v>
      </c>
    </row>
    <row r="46" spans="1:8" x14ac:dyDescent="0.25">
      <c r="B46" s="4" t="s">
        <v>305</v>
      </c>
      <c r="C46" s="4" t="s">
        <v>240</v>
      </c>
      <c r="D46" s="4">
        <v>1</v>
      </c>
      <c r="E46" s="4">
        <v>0</v>
      </c>
      <c r="F46" s="4">
        <v>1</v>
      </c>
      <c r="G46" s="4">
        <v>0</v>
      </c>
      <c r="H46" s="4">
        <v>1E+30</v>
      </c>
    </row>
    <row r="47" spans="1:8" ht="15.75" thickBot="1" x14ac:dyDescent="0.3">
      <c r="B47" s="5" t="s">
        <v>306</v>
      </c>
      <c r="C47" s="5" t="s">
        <v>241</v>
      </c>
      <c r="D47" s="5">
        <v>1</v>
      </c>
      <c r="E47" s="5">
        <v>-78</v>
      </c>
      <c r="F47" s="5">
        <v>1</v>
      </c>
      <c r="G47" s="5">
        <v>0</v>
      </c>
      <c r="H47" s="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K51"/>
  <sheetViews>
    <sheetView topLeftCell="B13" workbookViewId="0">
      <selection activeCell="K3" sqref="K3"/>
    </sheetView>
  </sheetViews>
  <sheetFormatPr defaultRowHeight="15" x14ac:dyDescent="0.25"/>
  <cols>
    <col min="3" max="3" width="18.5703125" customWidth="1"/>
    <col min="4" max="4" width="19.140625" customWidth="1"/>
    <col min="5" max="5" width="18.140625" customWidth="1"/>
    <col min="6" max="6" width="21.140625" customWidth="1"/>
  </cols>
  <sheetData>
    <row r="2" spans="2:10" x14ac:dyDescent="0.25">
      <c r="C2" s="19" t="s">
        <v>232</v>
      </c>
      <c r="D2" s="19" t="s">
        <v>233</v>
      </c>
      <c r="E2" s="19" t="s">
        <v>234</v>
      </c>
      <c r="F2" s="19" t="s">
        <v>235</v>
      </c>
      <c r="G2" s="19" t="s">
        <v>236</v>
      </c>
    </row>
    <row r="3" spans="2:10" x14ac:dyDescent="0.25">
      <c r="B3" s="20" t="s">
        <v>237</v>
      </c>
      <c r="C3">
        <v>4</v>
      </c>
      <c r="D3">
        <v>90</v>
      </c>
      <c r="E3">
        <v>64</v>
      </c>
      <c r="F3">
        <v>58</v>
      </c>
      <c r="G3">
        <v>73</v>
      </c>
    </row>
    <row r="4" spans="2:10" x14ac:dyDescent="0.25">
      <c r="B4" s="20" t="s">
        <v>238</v>
      </c>
      <c r="C4">
        <v>19</v>
      </c>
      <c r="D4">
        <v>88</v>
      </c>
      <c r="E4">
        <v>52</v>
      </c>
      <c r="F4">
        <v>41</v>
      </c>
      <c r="G4">
        <v>14</v>
      </c>
    </row>
    <row r="5" spans="2:10" x14ac:dyDescent="0.25">
      <c r="B5" s="20" t="s">
        <v>239</v>
      </c>
      <c r="C5">
        <v>35</v>
      </c>
      <c r="D5">
        <v>86</v>
      </c>
      <c r="E5">
        <v>68</v>
      </c>
      <c r="F5">
        <v>11</v>
      </c>
      <c r="G5">
        <v>6</v>
      </c>
    </row>
    <row r="6" spans="2:10" x14ac:dyDescent="0.25">
      <c r="B6" s="20" t="s">
        <v>240</v>
      </c>
      <c r="C6">
        <v>78</v>
      </c>
      <c r="D6">
        <v>41</v>
      </c>
      <c r="E6">
        <v>88</v>
      </c>
      <c r="F6">
        <v>93</v>
      </c>
      <c r="G6">
        <v>53</v>
      </c>
    </row>
    <row r="9" spans="2:10" x14ac:dyDescent="0.25">
      <c r="C9" s="19" t="s">
        <v>232</v>
      </c>
      <c r="D9" s="19" t="s">
        <v>233</v>
      </c>
      <c r="E9" s="19" t="s">
        <v>234</v>
      </c>
      <c r="F9" s="19" t="s">
        <v>235</v>
      </c>
      <c r="G9" s="19" t="s">
        <v>236</v>
      </c>
      <c r="J9" s="19" t="s">
        <v>244</v>
      </c>
    </row>
    <row r="10" spans="2:10" x14ac:dyDescent="0.25">
      <c r="B10" s="20" t="s">
        <v>237</v>
      </c>
      <c r="C10">
        <v>4</v>
      </c>
      <c r="D10">
        <v>90</v>
      </c>
      <c r="E10">
        <v>64</v>
      </c>
      <c r="F10">
        <v>58</v>
      </c>
      <c r="G10">
        <v>73</v>
      </c>
      <c r="J10" t="s">
        <v>242</v>
      </c>
    </row>
    <row r="11" spans="2:10" x14ac:dyDescent="0.25">
      <c r="B11" s="20" t="s">
        <v>238</v>
      </c>
      <c r="C11">
        <v>19</v>
      </c>
      <c r="D11">
        <v>88</v>
      </c>
      <c r="E11">
        <v>52</v>
      </c>
      <c r="F11">
        <v>41</v>
      </c>
      <c r="G11">
        <v>14</v>
      </c>
      <c r="J11" t="s">
        <v>243</v>
      </c>
    </row>
    <row r="12" spans="2:10" x14ac:dyDescent="0.25">
      <c r="B12" s="20" t="s">
        <v>239</v>
      </c>
      <c r="C12">
        <v>35</v>
      </c>
      <c r="D12">
        <v>86</v>
      </c>
      <c r="E12">
        <v>68</v>
      </c>
      <c r="F12">
        <v>11</v>
      </c>
      <c r="G12">
        <v>6</v>
      </c>
    </row>
    <row r="13" spans="2:10" x14ac:dyDescent="0.25">
      <c r="B13" s="20" t="s">
        <v>240</v>
      </c>
      <c r="C13">
        <v>78</v>
      </c>
      <c r="D13">
        <v>41</v>
      </c>
      <c r="E13">
        <v>88</v>
      </c>
      <c r="F13">
        <v>93</v>
      </c>
      <c r="G13">
        <v>53</v>
      </c>
    </row>
    <row r="14" spans="2:10" x14ac:dyDescent="0.25">
      <c r="B14" s="20" t="s">
        <v>241</v>
      </c>
      <c r="C14">
        <v>0</v>
      </c>
      <c r="D14">
        <v>0</v>
      </c>
      <c r="E14">
        <v>0</v>
      </c>
      <c r="F14">
        <v>0</v>
      </c>
      <c r="G14">
        <v>0</v>
      </c>
    </row>
    <row r="17" spans="2:11" x14ac:dyDescent="0.25">
      <c r="C17" s="19" t="s">
        <v>232</v>
      </c>
      <c r="D17" s="19" t="s">
        <v>233</v>
      </c>
      <c r="E17" s="19" t="s">
        <v>234</v>
      </c>
      <c r="F17" s="19" t="s">
        <v>235</v>
      </c>
      <c r="G17" s="19" t="s">
        <v>236</v>
      </c>
      <c r="K17" t="s">
        <v>307</v>
      </c>
    </row>
    <row r="18" spans="2:11" x14ac:dyDescent="0.25">
      <c r="B18" s="20" t="s">
        <v>237</v>
      </c>
      <c r="C18">
        <v>0</v>
      </c>
      <c r="D18">
        <v>0</v>
      </c>
      <c r="E18">
        <v>0</v>
      </c>
      <c r="F18">
        <v>0</v>
      </c>
      <c r="G18">
        <v>1</v>
      </c>
      <c r="H18">
        <f>SUM(C18:G18)</f>
        <v>1</v>
      </c>
      <c r="K18" t="s">
        <v>308</v>
      </c>
    </row>
    <row r="19" spans="2:11" x14ac:dyDescent="0.25">
      <c r="B19" s="20" t="s">
        <v>238</v>
      </c>
      <c r="C19">
        <v>0</v>
      </c>
      <c r="D19">
        <v>1</v>
      </c>
      <c r="E19">
        <v>0</v>
      </c>
      <c r="F19">
        <v>0</v>
      </c>
      <c r="G19">
        <v>0</v>
      </c>
      <c r="H19">
        <f t="shared" ref="H19:H22" si="0">SUM(C19:G19)</f>
        <v>1</v>
      </c>
    </row>
    <row r="20" spans="2:11" x14ac:dyDescent="0.25">
      <c r="B20" s="20" t="s">
        <v>239</v>
      </c>
      <c r="C20">
        <v>0</v>
      </c>
      <c r="D20">
        <v>0</v>
      </c>
      <c r="E20">
        <v>1</v>
      </c>
      <c r="F20">
        <v>0</v>
      </c>
      <c r="G20">
        <v>0</v>
      </c>
      <c r="H20">
        <f t="shared" si="0"/>
        <v>1</v>
      </c>
    </row>
    <row r="21" spans="2:11" x14ac:dyDescent="0.25">
      <c r="B21" s="20" t="s">
        <v>240</v>
      </c>
      <c r="C21">
        <v>0</v>
      </c>
      <c r="D21">
        <v>0</v>
      </c>
      <c r="E21">
        <v>0</v>
      </c>
      <c r="F21">
        <v>1</v>
      </c>
      <c r="G21">
        <v>0</v>
      </c>
      <c r="H21">
        <f t="shared" si="0"/>
        <v>1</v>
      </c>
    </row>
    <row r="22" spans="2:11" x14ac:dyDescent="0.25">
      <c r="B22" s="20" t="s">
        <v>241</v>
      </c>
      <c r="C22">
        <v>1</v>
      </c>
      <c r="D22">
        <v>0</v>
      </c>
      <c r="E22">
        <v>0</v>
      </c>
      <c r="F22">
        <v>0</v>
      </c>
      <c r="G22">
        <v>0</v>
      </c>
      <c r="H22">
        <f t="shared" si="0"/>
        <v>1</v>
      </c>
    </row>
    <row r="23" spans="2:11" x14ac:dyDescent="0.25">
      <c r="C23">
        <f>SUM(C18:C22)</f>
        <v>1</v>
      </c>
      <c r="D23">
        <f t="shared" ref="D23:G23" si="1">SUM(D18:D22)</f>
        <v>1</v>
      </c>
      <c r="E23">
        <f t="shared" si="1"/>
        <v>1</v>
      </c>
      <c r="F23">
        <f t="shared" si="1"/>
        <v>1</v>
      </c>
      <c r="G23">
        <f t="shared" si="1"/>
        <v>1</v>
      </c>
    </row>
    <row r="26" spans="2:11" x14ac:dyDescent="0.25">
      <c r="D26" t="s">
        <v>49</v>
      </c>
      <c r="E26">
        <f>SUMPRODUCT(C10:G14,C18:G22)</f>
        <v>322</v>
      </c>
    </row>
    <row r="34" spans="2:6" x14ac:dyDescent="0.25">
      <c r="B34" s="8"/>
      <c r="C34" s="8"/>
      <c r="D34" s="8"/>
      <c r="E34" s="8"/>
      <c r="F34" s="8"/>
    </row>
    <row r="35" spans="2:6" x14ac:dyDescent="0.25">
      <c r="B35" s="8"/>
      <c r="C35" s="8"/>
      <c r="D35" s="8"/>
      <c r="E35" s="8"/>
      <c r="F35" s="8"/>
    </row>
    <row r="36" spans="2:6" x14ac:dyDescent="0.25">
      <c r="B36" s="8"/>
      <c r="C36" s="8"/>
      <c r="D36" s="8"/>
      <c r="E36" s="8"/>
      <c r="F36" s="8"/>
    </row>
    <row r="37" spans="2:6" x14ac:dyDescent="0.25">
      <c r="B37" s="8"/>
      <c r="C37" s="8"/>
      <c r="D37" s="8"/>
      <c r="E37" s="8"/>
      <c r="F37" s="8"/>
    </row>
    <row r="38" spans="2:6" x14ac:dyDescent="0.25">
      <c r="B38" s="8"/>
      <c r="C38" s="8"/>
      <c r="D38" s="8"/>
      <c r="E38" s="8"/>
      <c r="F38" s="8"/>
    </row>
    <row r="43" spans="2:6" x14ac:dyDescent="0.25">
      <c r="B43" s="8"/>
      <c r="C43" s="8"/>
      <c r="D43" s="8"/>
      <c r="E43" s="8"/>
      <c r="F43" s="8"/>
    </row>
    <row r="44" spans="2:6" x14ac:dyDescent="0.25">
      <c r="B44" s="8"/>
      <c r="C44" s="8"/>
      <c r="D44" s="8"/>
      <c r="E44" s="8"/>
      <c r="F44" s="8"/>
    </row>
    <row r="45" spans="2:6" x14ac:dyDescent="0.25">
      <c r="B45" s="8"/>
      <c r="C45" s="8"/>
      <c r="D45" s="8"/>
      <c r="E45" s="8"/>
      <c r="F45" s="8"/>
    </row>
    <row r="46" spans="2:6" x14ac:dyDescent="0.25">
      <c r="B46" s="8"/>
      <c r="C46" s="8"/>
      <c r="D46" s="8"/>
      <c r="E46" s="8"/>
      <c r="F46" s="8"/>
    </row>
    <row r="47" spans="2:6" x14ac:dyDescent="0.25">
      <c r="B47" s="8"/>
      <c r="C47" s="8"/>
      <c r="D47" s="8"/>
      <c r="E47" s="8"/>
      <c r="F47" s="8"/>
    </row>
    <row r="51" spans="4:5" x14ac:dyDescent="0.25">
      <c r="D51" t="s">
        <v>49</v>
      </c>
      <c r="E51">
        <f>SUMPRODUCT(C44:F47,C35:F38)</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6"/>
  <sheetViews>
    <sheetView showGridLines="0" workbookViewId="0"/>
  </sheetViews>
  <sheetFormatPr defaultRowHeight="15" x14ac:dyDescent="0.25"/>
  <cols>
    <col min="1" max="1" width="2.140625" customWidth="1"/>
    <col min="2" max="2" width="6.140625" bestFit="1" customWidth="1"/>
    <col min="3" max="3" width="9.140625" bestFit="1" customWidth="1"/>
    <col min="4" max="4" width="5.5703125" customWidth="1"/>
    <col min="5" max="5" width="8" bestFit="1" customWidth="1"/>
    <col min="6" max="6" width="9.85546875" bestFit="1" customWidth="1"/>
    <col min="7" max="8" width="9" bestFit="1" customWidth="1"/>
  </cols>
  <sheetData>
    <row r="1" spans="1:8" x14ac:dyDescent="0.25">
      <c r="A1" s="3" t="s">
        <v>12</v>
      </c>
    </row>
    <row r="2" spans="1:8" x14ac:dyDescent="0.25">
      <c r="A2" s="3" t="s">
        <v>360</v>
      </c>
    </row>
    <row r="3" spans="1:8" x14ac:dyDescent="0.25">
      <c r="A3" s="3" t="s">
        <v>361</v>
      </c>
    </row>
    <row r="6" spans="1:8" ht="15.75" thickBot="1" x14ac:dyDescent="0.3">
      <c r="A6" t="s">
        <v>15</v>
      </c>
    </row>
    <row r="7" spans="1:8" x14ac:dyDescent="0.25">
      <c r="B7" s="6"/>
      <c r="C7" s="6"/>
      <c r="D7" s="6" t="s">
        <v>18</v>
      </c>
      <c r="E7" s="6" t="s">
        <v>20</v>
      </c>
      <c r="F7" s="6" t="s">
        <v>22</v>
      </c>
      <c r="G7" s="6" t="s">
        <v>24</v>
      </c>
      <c r="H7" s="6" t="s">
        <v>24</v>
      </c>
    </row>
    <row r="8" spans="1:8" ht="15.75" thickBot="1" x14ac:dyDescent="0.3">
      <c r="B8" s="7" t="s">
        <v>16</v>
      </c>
      <c r="C8" s="7" t="s">
        <v>17</v>
      </c>
      <c r="D8" s="7" t="s">
        <v>19</v>
      </c>
      <c r="E8" s="7" t="s">
        <v>21</v>
      </c>
      <c r="F8" s="7" t="s">
        <v>23</v>
      </c>
      <c r="G8" s="7" t="s">
        <v>25</v>
      </c>
      <c r="H8" s="7" t="s">
        <v>26</v>
      </c>
    </row>
    <row r="9" spans="1:8" x14ac:dyDescent="0.25">
      <c r="B9" s="4" t="s">
        <v>267</v>
      </c>
      <c r="C9" s="4" t="s">
        <v>355</v>
      </c>
      <c r="D9" s="4">
        <v>1</v>
      </c>
      <c r="E9" s="4">
        <v>0</v>
      </c>
      <c r="F9" s="4">
        <v>10</v>
      </c>
      <c r="G9" s="4">
        <v>1E+30</v>
      </c>
      <c r="H9" s="4">
        <v>0</v>
      </c>
    </row>
    <row r="10" spans="1:8" x14ac:dyDescent="0.25">
      <c r="B10" s="4" t="s">
        <v>269</v>
      </c>
      <c r="C10" s="4" t="s">
        <v>356</v>
      </c>
      <c r="D10" s="4">
        <v>0</v>
      </c>
      <c r="E10" s="4">
        <v>0</v>
      </c>
      <c r="F10" s="4">
        <v>9</v>
      </c>
      <c r="G10" s="4">
        <v>1</v>
      </c>
      <c r="H10" s="4">
        <v>0</v>
      </c>
    </row>
    <row r="11" spans="1:8" x14ac:dyDescent="0.25">
      <c r="B11" s="4" t="s">
        <v>271</v>
      </c>
      <c r="C11" s="4" t="s">
        <v>357</v>
      </c>
      <c r="D11" s="4">
        <v>0</v>
      </c>
      <c r="E11" s="4">
        <v>0</v>
      </c>
      <c r="F11" s="4">
        <v>8</v>
      </c>
      <c r="G11" s="4">
        <v>3</v>
      </c>
      <c r="H11" s="4">
        <v>0</v>
      </c>
    </row>
    <row r="12" spans="1:8" x14ac:dyDescent="0.25">
      <c r="B12" s="4" t="s">
        <v>273</v>
      </c>
      <c r="C12" s="4" t="s">
        <v>358</v>
      </c>
      <c r="D12" s="4">
        <v>0</v>
      </c>
      <c r="E12" s="4">
        <v>0</v>
      </c>
      <c r="F12" s="4">
        <v>10</v>
      </c>
      <c r="G12" s="4">
        <v>0</v>
      </c>
      <c r="H12" s="4">
        <v>3</v>
      </c>
    </row>
    <row r="13" spans="1:8" x14ac:dyDescent="0.25">
      <c r="B13" s="4" t="s">
        <v>277</v>
      </c>
      <c r="C13" s="4" t="s">
        <v>355</v>
      </c>
      <c r="D13" s="4">
        <v>0</v>
      </c>
      <c r="E13" s="4">
        <v>-4</v>
      </c>
      <c r="F13" s="4">
        <v>8</v>
      </c>
      <c r="G13" s="4">
        <v>4</v>
      </c>
      <c r="H13" s="4">
        <v>1E+30</v>
      </c>
    </row>
    <row r="14" spans="1:8" x14ac:dyDescent="0.25">
      <c r="B14" s="4" t="s">
        <v>279</v>
      </c>
      <c r="C14" s="4" t="s">
        <v>356</v>
      </c>
      <c r="D14" s="4">
        <v>0</v>
      </c>
      <c r="E14" s="4">
        <v>-3</v>
      </c>
      <c r="F14" s="4">
        <v>8</v>
      </c>
      <c r="G14" s="4">
        <v>3</v>
      </c>
      <c r="H14" s="4">
        <v>1E+30</v>
      </c>
    </row>
    <row r="15" spans="1:8" x14ac:dyDescent="0.25">
      <c r="B15" s="4" t="s">
        <v>281</v>
      </c>
      <c r="C15" s="4" t="s">
        <v>357</v>
      </c>
      <c r="D15" s="4">
        <v>1</v>
      </c>
      <c r="E15" s="4">
        <v>0</v>
      </c>
      <c r="F15" s="4">
        <v>10</v>
      </c>
      <c r="G15" s="4">
        <v>1E+30</v>
      </c>
      <c r="H15" s="4">
        <v>3</v>
      </c>
    </row>
    <row r="16" spans="1:8" x14ac:dyDescent="0.25">
      <c r="B16" s="4" t="s">
        <v>283</v>
      </c>
      <c r="C16" s="4" t="s">
        <v>358</v>
      </c>
      <c r="D16" s="4">
        <v>0</v>
      </c>
      <c r="E16" s="4">
        <v>-3</v>
      </c>
      <c r="F16" s="4">
        <v>9</v>
      </c>
      <c r="G16" s="4">
        <v>3</v>
      </c>
      <c r="H16" s="4">
        <v>1E+30</v>
      </c>
    </row>
    <row r="17" spans="1:8" x14ac:dyDescent="0.25">
      <c r="B17" s="4" t="s">
        <v>287</v>
      </c>
      <c r="C17" s="4" t="s">
        <v>355</v>
      </c>
      <c r="D17" s="4">
        <v>0</v>
      </c>
      <c r="E17" s="4">
        <v>-4</v>
      </c>
      <c r="F17" s="4">
        <v>7</v>
      </c>
      <c r="G17" s="4">
        <v>4</v>
      </c>
      <c r="H17" s="4">
        <v>1E+30</v>
      </c>
    </row>
    <row r="18" spans="1:8" x14ac:dyDescent="0.25">
      <c r="B18" s="4" t="s">
        <v>289</v>
      </c>
      <c r="C18" s="4" t="s">
        <v>356</v>
      </c>
      <c r="D18" s="4">
        <v>1</v>
      </c>
      <c r="E18" s="4">
        <v>0</v>
      </c>
      <c r="F18" s="4">
        <v>10</v>
      </c>
      <c r="G18" s="4">
        <v>1E+30</v>
      </c>
      <c r="H18" s="4">
        <v>1</v>
      </c>
    </row>
    <row r="19" spans="1:8" x14ac:dyDescent="0.25">
      <c r="B19" s="4" t="s">
        <v>291</v>
      </c>
      <c r="C19" s="4" t="s">
        <v>357</v>
      </c>
      <c r="D19" s="4">
        <v>0</v>
      </c>
      <c r="E19" s="4">
        <v>-1</v>
      </c>
      <c r="F19" s="4">
        <v>8</v>
      </c>
      <c r="G19" s="4">
        <v>1</v>
      </c>
      <c r="H19" s="4">
        <v>1E+30</v>
      </c>
    </row>
    <row r="20" spans="1:8" x14ac:dyDescent="0.25">
      <c r="B20" s="4" t="s">
        <v>293</v>
      </c>
      <c r="C20" s="4" t="s">
        <v>358</v>
      </c>
      <c r="D20" s="4">
        <v>0</v>
      </c>
      <c r="E20" s="4">
        <v>-3</v>
      </c>
      <c r="F20" s="4">
        <v>8</v>
      </c>
      <c r="G20" s="4">
        <v>3</v>
      </c>
      <c r="H20" s="4">
        <v>1E+30</v>
      </c>
    </row>
    <row r="21" spans="1:8" x14ac:dyDescent="0.25">
      <c r="B21" s="4" t="s">
        <v>297</v>
      </c>
      <c r="C21" s="4" t="s">
        <v>355</v>
      </c>
      <c r="D21" s="4">
        <v>0</v>
      </c>
      <c r="E21" s="4">
        <v>0</v>
      </c>
      <c r="F21" s="4">
        <v>10</v>
      </c>
      <c r="G21" s="4">
        <v>0</v>
      </c>
      <c r="H21" s="4">
        <v>1E+30</v>
      </c>
    </row>
    <row r="22" spans="1:8" x14ac:dyDescent="0.25">
      <c r="B22" s="4" t="s">
        <v>298</v>
      </c>
      <c r="C22" s="4" t="s">
        <v>356</v>
      </c>
      <c r="D22" s="4">
        <v>0</v>
      </c>
      <c r="E22" s="4">
        <v>0</v>
      </c>
      <c r="F22" s="4">
        <v>9</v>
      </c>
      <c r="G22" s="4">
        <v>0</v>
      </c>
      <c r="H22" s="4">
        <v>1E+30</v>
      </c>
    </row>
    <row r="23" spans="1:8" x14ac:dyDescent="0.25">
      <c r="B23" s="4" t="s">
        <v>299</v>
      </c>
      <c r="C23" s="4" t="s">
        <v>357</v>
      </c>
      <c r="D23" s="4">
        <v>0</v>
      </c>
      <c r="E23" s="4">
        <v>0</v>
      </c>
      <c r="F23" s="4">
        <v>8</v>
      </c>
      <c r="G23" s="4">
        <v>0</v>
      </c>
      <c r="H23" s="4">
        <v>1E+30</v>
      </c>
    </row>
    <row r="24" spans="1:8" ht="15.75" thickBot="1" x14ac:dyDescent="0.3">
      <c r="B24" s="5" t="s">
        <v>300</v>
      </c>
      <c r="C24" s="5" t="s">
        <v>358</v>
      </c>
      <c r="D24" s="5">
        <v>1</v>
      </c>
      <c r="E24" s="5">
        <v>0</v>
      </c>
      <c r="F24" s="5">
        <v>10</v>
      </c>
      <c r="G24" s="5">
        <v>1E+30</v>
      </c>
      <c r="H24" s="5">
        <v>0</v>
      </c>
    </row>
    <row r="26" spans="1:8" ht="15.75" thickBot="1" x14ac:dyDescent="0.3">
      <c r="A26" t="s">
        <v>27</v>
      </c>
    </row>
    <row r="27" spans="1:8" x14ac:dyDescent="0.25">
      <c r="B27" s="6"/>
      <c r="C27" s="6"/>
      <c r="D27" s="6" t="s">
        <v>18</v>
      </c>
      <c r="E27" s="6" t="s">
        <v>28</v>
      </c>
      <c r="F27" s="6" t="s">
        <v>30</v>
      </c>
      <c r="G27" s="6" t="s">
        <v>24</v>
      </c>
      <c r="H27" s="6" t="s">
        <v>24</v>
      </c>
    </row>
    <row r="28" spans="1:8" ht="15.75" thickBot="1" x14ac:dyDescent="0.3">
      <c r="B28" s="7" t="s">
        <v>16</v>
      </c>
      <c r="C28" s="7" t="s">
        <v>17</v>
      </c>
      <c r="D28" s="7" t="s">
        <v>19</v>
      </c>
      <c r="E28" s="7" t="s">
        <v>29</v>
      </c>
      <c r="F28" s="7" t="s">
        <v>31</v>
      </c>
      <c r="G28" s="7" t="s">
        <v>25</v>
      </c>
      <c r="H28" s="7" t="s">
        <v>26</v>
      </c>
    </row>
    <row r="29" spans="1:8" x14ac:dyDescent="0.25">
      <c r="B29" s="4" t="s">
        <v>362</v>
      </c>
      <c r="C29" s="4" t="s">
        <v>363</v>
      </c>
      <c r="D29" s="4">
        <v>1</v>
      </c>
      <c r="E29" s="4">
        <v>11</v>
      </c>
      <c r="F29" s="4">
        <v>1</v>
      </c>
      <c r="G29" s="4">
        <v>0</v>
      </c>
      <c r="H29" s="4">
        <v>1</v>
      </c>
    </row>
    <row r="30" spans="1:8" x14ac:dyDescent="0.25">
      <c r="B30" s="4" t="s">
        <v>364</v>
      </c>
      <c r="C30" s="4" t="s">
        <v>365</v>
      </c>
      <c r="D30" s="4">
        <v>1</v>
      </c>
      <c r="E30" s="4">
        <v>10</v>
      </c>
      <c r="F30" s="4">
        <v>1</v>
      </c>
      <c r="G30" s="4">
        <v>0</v>
      </c>
      <c r="H30" s="4">
        <v>1</v>
      </c>
    </row>
    <row r="31" spans="1:8" x14ac:dyDescent="0.25">
      <c r="B31" s="4" t="s">
        <v>366</v>
      </c>
      <c r="C31" s="4" t="s">
        <v>367</v>
      </c>
      <c r="D31" s="4">
        <v>1</v>
      </c>
      <c r="E31" s="4">
        <v>9</v>
      </c>
      <c r="F31" s="4">
        <v>1</v>
      </c>
      <c r="G31" s="4">
        <v>0</v>
      </c>
      <c r="H31" s="4">
        <v>0</v>
      </c>
    </row>
    <row r="32" spans="1:8" x14ac:dyDescent="0.25">
      <c r="B32" s="4" t="s">
        <v>368</v>
      </c>
      <c r="C32" s="4" t="s">
        <v>369</v>
      </c>
      <c r="D32" s="4">
        <v>1</v>
      </c>
      <c r="E32" s="4">
        <v>11</v>
      </c>
      <c r="F32" s="4">
        <v>1</v>
      </c>
      <c r="G32" s="4">
        <v>0</v>
      </c>
      <c r="H32" s="4">
        <v>0</v>
      </c>
    </row>
    <row r="33" spans="2:8" x14ac:dyDescent="0.25">
      <c r="B33" s="4" t="s">
        <v>275</v>
      </c>
      <c r="C33" s="4"/>
      <c r="D33" s="4">
        <v>1</v>
      </c>
      <c r="E33" s="4">
        <v>-1</v>
      </c>
      <c r="F33" s="4">
        <v>1</v>
      </c>
      <c r="G33" s="4">
        <v>1</v>
      </c>
      <c r="H33" s="4">
        <v>0</v>
      </c>
    </row>
    <row r="34" spans="2:8" x14ac:dyDescent="0.25">
      <c r="B34" s="4" t="s">
        <v>285</v>
      </c>
      <c r="C34" s="4"/>
      <c r="D34" s="4">
        <v>1</v>
      </c>
      <c r="E34" s="4">
        <v>1</v>
      </c>
      <c r="F34" s="4">
        <v>1</v>
      </c>
      <c r="G34" s="4">
        <v>0</v>
      </c>
      <c r="H34" s="4">
        <v>0</v>
      </c>
    </row>
    <row r="35" spans="2:8" x14ac:dyDescent="0.25">
      <c r="B35" s="4" t="s">
        <v>295</v>
      </c>
      <c r="C35" s="4"/>
      <c r="D35" s="4">
        <v>1</v>
      </c>
      <c r="E35" s="4">
        <v>0</v>
      </c>
      <c r="F35" s="4">
        <v>1</v>
      </c>
      <c r="G35" s="4">
        <v>0</v>
      </c>
      <c r="H35" s="4">
        <v>1E+30</v>
      </c>
    </row>
    <row r="36" spans="2:8" ht="15.75" thickBot="1" x14ac:dyDescent="0.3">
      <c r="B36" s="5" t="s">
        <v>301</v>
      </c>
      <c r="C36" s="5"/>
      <c r="D36" s="5">
        <v>1</v>
      </c>
      <c r="E36" s="5">
        <v>-1</v>
      </c>
      <c r="F36" s="5">
        <v>1</v>
      </c>
      <c r="G36" s="5">
        <v>0</v>
      </c>
      <c r="H36" s="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3:G20"/>
  <sheetViews>
    <sheetView workbookViewId="0">
      <selection activeCell="J9" sqref="J9"/>
    </sheetView>
  </sheetViews>
  <sheetFormatPr defaultRowHeight="15" x14ac:dyDescent="0.25"/>
  <cols>
    <col min="3" max="3" width="25.5703125" customWidth="1"/>
    <col min="4" max="4" width="18.42578125" customWidth="1"/>
    <col min="5" max="5" width="22.28515625" customWidth="1"/>
    <col min="6" max="6" width="20.28515625" customWidth="1"/>
  </cols>
  <sheetData>
    <row r="3" spans="2:7" x14ac:dyDescent="0.25">
      <c r="C3" t="s">
        <v>351</v>
      </c>
      <c r="D3" t="s">
        <v>352</v>
      </c>
      <c r="E3" t="s">
        <v>353</v>
      </c>
      <c r="F3" t="s">
        <v>354</v>
      </c>
    </row>
    <row r="4" spans="2:7" x14ac:dyDescent="0.25">
      <c r="B4" s="14"/>
      <c r="C4" s="14" t="s">
        <v>355</v>
      </c>
      <c r="D4" s="14" t="s">
        <v>356</v>
      </c>
      <c r="E4" s="14" t="s">
        <v>357</v>
      </c>
      <c r="F4" s="14" t="s">
        <v>358</v>
      </c>
    </row>
    <row r="5" spans="2:7" x14ac:dyDescent="0.25">
      <c r="B5" s="14">
        <v>1</v>
      </c>
      <c r="C5" s="14">
        <v>10</v>
      </c>
      <c r="D5" s="14">
        <v>9</v>
      </c>
      <c r="E5" s="14">
        <v>8</v>
      </c>
      <c r="F5" s="14">
        <v>10</v>
      </c>
    </row>
    <row r="6" spans="2:7" x14ac:dyDescent="0.25">
      <c r="B6" s="14">
        <v>2</v>
      </c>
      <c r="C6" s="14">
        <v>8</v>
      </c>
      <c r="D6" s="14">
        <v>8</v>
      </c>
      <c r="E6" s="14">
        <v>10</v>
      </c>
      <c r="F6" s="14">
        <v>9</v>
      </c>
    </row>
    <row r="7" spans="2:7" x14ac:dyDescent="0.25">
      <c r="B7" s="14">
        <v>3</v>
      </c>
      <c r="C7" s="14">
        <v>7</v>
      </c>
      <c r="D7" s="14">
        <v>10</v>
      </c>
      <c r="E7" s="14">
        <v>8</v>
      </c>
      <c r="F7" s="14">
        <v>8</v>
      </c>
    </row>
    <row r="8" spans="2:7" x14ac:dyDescent="0.25">
      <c r="B8" s="14">
        <v>4</v>
      </c>
      <c r="C8" s="14">
        <v>10</v>
      </c>
      <c r="D8" s="14">
        <v>9</v>
      </c>
      <c r="E8" s="14">
        <v>8</v>
      </c>
      <c r="F8" s="14">
        <v>10</v>
      </c>
    </row>
    <row r="12" spans="2:7" x14ac:dyDescent="0.25">
      <c r="C12" t="s">
        <v>351</v>
      </c>
      <c r="D12" t="s">
        <v>352</v>
      </c>
      <c r="E12" t="s">
        <v>353</v>
      </c>
      <c r="F12" t="s">
        <v>354</v>
      </c>
    </row>
    <row r="13" spans="2:7" x14ac:dyDescent="0.25">
      <c r="B13" s="14"/>
      <c r="C13" s="14" t="s">
        <v>355</v>
      </c>
      <c r="D13" s="14" t="s">
        <v>356</v>
      </c>
      <c r="E13" s="14" t="s">
        <v>357</v>
      </c>
      <c r="F13" s="14" t="s">
        <v>358</v>
      </c>
    </row>
    <row r="14" spans="2:7" x14ac:dyDescent="0.25">
      <c r="B14" s="14">
        <v>1</v>
      </c>
      <c r="C14" s="14">
        <v>1</v>
      </c>
      <c r="D14" s="14">
        <v>0</v>
      </c>
      <c r="E14" s="14">
        <v>0</v>
      </c>
      <c r="F14" s="14">
        <v>0</v>
      </c>
      <c r="G14">
        <f>SUM(C14:F14)</f>
        <v>1</v>
      </c>
    </row>
    <row r="15" spans="2:7" x14ac:dyDescent="0.25">
      <c r="B15" s="14">
        <v>2</v>
      </c>
      <c r="C15" s="14">
        <v>0</v>
      </c>
      <c r="D15" s="14">
        <v>0</v>
      </c>
      <c r="E15" s="14">
        <v>1</v>
      </c>
      <c r="F15" s="14">
        <v>0</v>
      </c>
      <c r="G15">
        <f t="shared" ref="G15:G17" si="0">SUM(C15:F15)</f>
        <v>1</v>
      </c>
    </row>
    <row r="16" spans="2:7" x14ac:dyDescent="0.25">
      <c r="B16" s="14">
        <v>3</v>
      </c>
      <c r="C16" s="14">
        <v>0</v>
      </c>
      <c r="D16" s="14">
        <v>1</v>
      </c>
      <c r="E16" s="14">
        <v>0</v>
      </c>
      <c r="F16" s="14">
        <v>0</v>
      </c>
      <c r="G16">
        <f t="shared" si="0"/>
        <v>1</v>
      </c>
    </row>
    <row r="17" spans="2:7" x14ac:dyDescent="0.25">
      <c r="B17" s="14">
        <v>4</v>
      </c>
      <c r="C17" s="14">
        <v>0</v>
      </c>
      <c r="D17" s="14">
        <v>0</v>
      </c>
      <c r="E17" s="14">
        <v>0</v>
      </c>
      <c r="F17" s="14">
        <v>1</v>
      </c>
      <c r="G17">
        <f t="shared" si="0"/>
        <v>1</v>
      </c>
    </row>
    <row r="18" spans="2:7" x14ac:dyDescent="0.25">
      <c r="B18" t="s">
        <v>241</v>
      </c>
      <c r="C18">
        <f>SUM(C14:C17)</f>
        <v>1</v>
      </c>
      <c r="D18">
        <f>SUM(D14:D17)</f>
        <v>1</v>
      </c>
      <c r="E18">
        <f t="shared" ref="D18:F18" si="1">SUM(E14:E17)</f>
        <v>1</v>
      </c>
      <c r="F18">
        <f t="shared" si="1"/>
        <v>1</v>
      </c>
    </row>
    <row r="20" spans="2:7" x14ac:dyDescent="0.25">
      <c r="C20" t="s">
        <v>49</v>
      </c>
      <c r="D20">
        <f>SUMPRODUCT(C14:F17,C5:F8)</f>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M18"/>
  <sheetViews>
    <sheetView workbookViewId="0">
      <selection activeCell="E19" sqref="E19"/>
    </sheetView>
  </sheetViews>
  <sheetFormatPr defaultRowHeight="15" x14ac:dyDescent="0.25"/>
  <cols>
    <col min="9" max="9" width="10.28515625" customWidth="1"/>
  </cols>
  <sheetData>
    <row r="3" spans="2:13" ht="15.75" x14ac:dyDescent="0.25">
      <c r="B3" s="1" t="s">
        <v>0</v>
      </c>
    </row>
    <row r="4" spans="2:13" ht="15.75" x14ac:dyDescent="0.25">
      <c r="B4" s="1" t="s">
        <v>1</v>
      </c>
      <c r="J4">
        <v>5</v>
      </c>
      <c r="K4">
        <v>1</v>
      </c>
      <c r="L4" t="s">
        <v>8</v>
      </c>
      <c r="M4">
        <v>100</v>
      </c>
    </row>
    <row r="5" spans="2:13" ht="15.75" x14ac:dyDescent="0.25">
      <c r="B5" s="1" t="s">
        <v>2</v>
      </c>
      <c r="J5">
        <v>1</v>
      </c>
      <c r="K5">
        <v>1</v>
      </c>
      <c r="L5" t="s">
        <v>8</v>
      </c>
      <c r="M5">
        <v>60</v>
      </c>
    </row>
    <row r="6" spans="2:13" ht="15.75" x14ac:dyDescent="0.25">
      <c r="B6" s="1" t="s">
        <v>3</v>
      </c>
      <c r="J6">
        <v>1</v>
      </c>
      <c r="K6">
        <v>0</v>
      </c>
      <c r="L6" t="s">
        <v>9</v>
      </c>
      <c r="M6">
        <v>0</v>
      </c>
    </row>
    <row r="7" spans="2:13" ht="15.75" x14ac:dyDescent="0.25">
      <c r="B7" s="1" t="s">
        <v>4</v>
      </c>
      <c r="J7">
        <v>0</v>
      </c>
      <c r="K7">
        <v>1</v>
      </c>
      <c r="L7" t="s">
        <v>9</v>
      </c>
      <c r="M7">
        <v>0</v>
      </c>
    </row>
    <row r="8" spans="2:13" ht="15.75" x14ac:dyDescent="0.25">
      <c r="B8" s="1" t="s">
        <v>5</v>
      </c>
    </row>
    <row r="9" spans="2:13" ht="15.75" x14ac:dyDescent="0.25">
      <c r="B9" s="1" t="s">
        <v>6</v>
      </c>
      <c r="J9">
        <v>250</v>
      </c>
      <c r="K9">
        <v>75</v>
      </c>
    </row>
    <row r="11" spans="2:13" ht="23.25" x14ac:dyDescent="0.35">
      <c r="B11" s="2" t="s">
        <v>7</v>
      </c>
      <c r="J11">
        <v>10</v>
      </c>
      <c r="K11">
        <v>50</v>
      </c>
    </row>
    <row r="13" spans="2:13" x14ac:dyDescent="0.25">
      <c r="I13" t="s">
        <v>10</v>
      </c>
      <c r="J13">
        <f>SUMPRODUCT(J9:K9,J11:K11)</f>
        <v>6250</v>
      </c>
    </row>
    <row r="15" spans="2:13" x14ac:dyDescent="0.25">
      <c r="I15" t="s">
        <v>11</v>
      </c>
      <c r="J15">
        <f>SUMPRODUCT(J4:K4,J$11:K$11)</f>
        <v>100</v>
      </c>
      <c r="K15" t="s">
        <v>8</v>
      </c>
      <c r="L15">
        <v>100</v>
      </c>
    </row>
    <row r="16" spans="2:13" x14ac:dyDescent="0.25">
      <c r="J16">
        <f t="shared" ref="J16:J18" si="0">SUMPRODUCT(J5:K5,J$11:K$11)</f>
        <v>60</v>
      </c>
      <c r="K16" t="s">
        <v>8</v>
      </c>
      <c r="L16">
        <v>60</v>
      </c>
    </row>
    <row r="17" spans="10:12" x14ac:dyDescent="0.25">
      <c r="J17">
        <f t="shared" si="0"/>
        <v>10</v>
      </c>
      <c r="K17" t="s">
        <v>9</v>
      </c>
      <c r="L17">
        <v>0</v>
      </c>
    </row>
    <row r="18" spans="10:12" x14ac:dyDescent="0.25">
      <c r="J18">
        <f t="shared" si="0"/>
        <v>50</v>
      </c>
      <c r="K18" t="s">
        <v>9</v>
      </c>
      <c r="L18">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C1:H22"/>
  <sheetViews>
    <sheetView topLeftCell="A2" workbookViewId="0">
      <selection activeCell="G21" sqref="G21"/>
    </sheetView>
  </sheetViews>
  <sheetFormatPr defaultRowHeight="15" x14ac:dyDescent="0.25"/>
  <cols>
    <col min="4" max="4" width="17.85546875" customWidth="1"/>
    <col min="5" max="5" width="16.140625" customWidth="1"/>
    <col min="6" max="6" width="14.5703125" customWidth="1"/>
    <col min="7" max="7" width="14.42578125" customWidth="1"/>
  </cols>
  <sheetData>
    <row r="1" spans="3:8" x14ac:dyDescent="0.25">
      <c r="G1" t="s">
        <v>438</v>
      </c>
    </row>
    <row r="3" spans="3:8" x14ac:dyDescent="0.25">
      <c r="D3" t="s">
        <v>351</v>
      </c>
      <c r="E3" t="s">
        <v>352</v>
      </c>
      <c r="F3" t="s">
        <v>353</v>
      </c>
      <c r="G3" t="s">
        <v>354</v>
      </c>
    </row>
    <row r="4" spans="3:8" x14ac:dyDescent="0.25">
      <c r="C4" s="14"/>
      <c r="D4" s="14" t="s">
        <v>355</v>
      </c>
      <c r="E4" s="14" t="s">
        <v>356</v>
      </c>
      <c r="F4" s="14" t="s">
        <v>357</v>
      </c>
      <c r="G4" s="14" t="s">
        <v>358</v>
      </c>
    </row>
    <row r="5" spans="3:8" x14ac:dyDescent="0.25">
      <c r="C5" s="14">
        <v>1</v>
      </c>
      <c r="D5" s="14">
        <v>10</v>
      </c>
      <c r="E5" s="14">
        <v>9</v>
      </c>
      <c r="F5" s="14">
        <v>8</v>
      </c>
      <c r="G5" s="14">
        <v>10</v>
      </c>
    </row>
    <row r="6" spans="3:8" x14ac:dyDescent="0.25">
      <c r="C6" s="14">
        <v>2</v>
      </c>
      <c r="D6" s="14">
        <v>8</v>
      </c>
      <c r="E6" s="14">
        <v>8</v>
      </c>
      <c r="F6" s="14">
        <v>10</v>
      </c>
      <c r="G6" s="14">
        <v>9</v>
      </c>
    </row>
    <row r="7" spans="3:8" x14ac:dyDescent="0.25">
      <c r="C7" s="14">
        <v>3</v>
      </c>
      <c r="D7" s="14">
        <v>7</v>
      </c>
      <c r="E7" s="14">
        <v>10</v>
      </c>
      <c r="F7" s="14">
        <v>8</v>
      </c>
      <c r="G7" s="14">
        <v>8</v>
      </c>
    </row>
    <row r="8" spans="3:8" x14ac:dyDescent="0.25">
      <c r="C8" s="14">
        <v>4</v>
      </c>
      <c r="D8" s="14">
        <v>10</v>
      </c>
      <c r="E8" s="14">
        <v>9</v>
      </c>
      <c r="F8" s="14">
        <v>8</v>
      </c>
      <c r="G8" s="14">
        <v>10</v>
      </c>
    </row>
    <row r="13" spans="3:8" x14ac:dyDescent="0.25">
      <c r="D13" t="s">
        <v>351</v>
      </c>
      <c r="E13" t="s">
        <v>352</v>
      </c>
      <c r="F13" t="s">
        <v>353</v>
      </c>
      <c r="G13" t="s">
        <v>354</v>
      </c>
    </row>
    <row r="14" spans="3:8" x14ac:dyDescent="0.25">
      <c r="C14" s="14"/>
      <c r="D14" s="14" t="s">
        <v>355</v>
      </c>
      <c r="E14" s="14" t="s">
        <v>356</v>
      </c>
      <c r="F14" s="14" t="s">
        <v>357</v>
      </c>
      <c r="G14" s="14" t="s">
        <v>358</v>
      </c>
    </row>
    <row r="15" spans="3:8" x14ac:dyDescent="0.25">
      <c r="C15" s="14">
        <v>1</v>
      </c>
      <c r="D15" s="14">
        <v>1</v>
      </c>
      <c r="E15" s="14">
        <v>0</v>
      </c>
      <c r="F15" s="14">
        <v>0</v>
      </c>
      <c r="G15" s="14">
        <v>0</v>
      </c>
      <c r="H15">
        <f>SUM(D15:G15)</f>
        <v>1</v>
      </c>
    </row>
    <row r="16" spans="3:8" x14ac:dyDescent="0.25">
      <c r="C16" s="14">
        <v>2</v>
      </c>
      <c r="D16" s="14">
        <v>0</v>
      </c>
      <c r="E16" s="14">
        <v>0</v>
      </c>
      <c r="F16" s="14">
        <v>1</v>
      </c>
      <c r="G16" s="14">
        <v>0</v>
      </c>
      <c r="H16">
        <f t="shared" ref="H16:H18" si="0">SUM(D16:G16)</f>
        <v>1</v>
      </c>
    </row>
    <row r="17" spans="3:8" x14ac:dyDescent="0.25">
      <c r="C17" s="14">
        <v>3</v>
      </c>
      <c r="D17" s="14">
        <v>0</v>
      </c>
      <c r="E17" s="14">
        <v>1</v>
      </c>
      <c r="F17" s="14">
        <v>0</v>
      </c>
      <c r="G17" s="14">
        <v>0</v>
      </c>
      <c r="H17">
        <f t="shared" si="0"/>
        <v>1</v>
      </c>
    </row>
    <row r="18" spans="3:8" x14ac:dyDescent="0.25">
      <c r="C18" s="14">
        <v>4</v>
      </c>
      <c r="D18" s="14">
        <v>0</v>
      </c>
      <c r="E18" s="14">
        <v>0</v>
      </c>
      <c r="F18" s="14">
        <v>0</v>
      </c>
      <c r="G18" s="14">
        <v>1</v>
      </c>
      <c r="H18">
        <f t="shared" si="0"/>
        <v>1</v>
      </c>
    </row>
    <row r="19" spans="3:8" x14ac:dyDescent="0.25">
      <c r="C19" t="s">
        <v>359</v>
      </c>
      <c r="D19">
        <f>SUM(D15:D18)</f>
        <v>1</v>
      </c>
      <c r="E19">
        <f t="shared" ref="E19:G19" si="1">SUM(E15:E18)</f>
        <v>1</v>
      </c>
      <c r="F19">
        <f t="shared" si="1"/>
        <v>1</v>
      </c>
      <c r="G19">
        <f t="shared" si="1"/>
        <v>1</v>
      </c>
    </row>
    <row r="22" spans="3:8" x14ac:dyDescent="0.25">
      <c r="E22" t="s">
        <v>49</v>
      </c>
      <c r="F22">
        <f>SUMPRODUCT(D5:G8,D15:G18)</f>
        <v>40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3:J28"/>
  <sheetViews>
    <sheetView topLeftCell="A7" workbookViewId="0">
      <selection activeCell="E29" sqref="E29"/>
    </sheetView>
  </sheetViews>
  <sheetFormatPr defaultRowHeight="15" x14ac:dyDescent="0.25"/>
  <sheetData>
    <row r="3" spans="2:10" x14ac:dyDescent="0.25">
      <c r="B3" s="8" t="s">
        <v>349</v>
      </c>
      <c r="C3" s="8" t="s">
        <v>344</v>
      </c>
      <c r="D3" s="8" t="s">
        <v>345</v>
      </c>
      <c r="E3" s="8" t="s">
        <v>346</v>
      </c>
      <c r="F3" s="8" t="s">
        <v>347</v>
      </c>
      <c r="G3" s="8" t="s">
        <v>348</v>
      </c>
      <c r="H3" s="10"/>
      <c r="J3" s="9" t="s">
        <v>350</v>
      </c>
    </row>
    <row r="4" spans="2:10" x14ac:dyDescent="0.25">
      <c r="B4" s="8" t="s">
        <v>340</v>
      </c>
      <c r="C4" s="8">
        <v>75</v>
      </c>
      <c r="D4" s="8">
        <v>80</v>
      </c>
      <c r="E4" s="8">
        <v>110</v>
      </c>
      <c r="F4" s="8">
        <v>90</v>
      </c>
      <c r="G4" s="8">
        <v>80</v>
      </c>
    </row>
    <row r="5" spans="2:10" x14ac:dyDescent="0.25">
      <c r="B5" s="8" t="s">
        <v>341</v>
      </c>
      <c r="C5" s="8">
        <v>120</v>
      </c>
      <c r="D5" s="8">
        <v>90</v>
      </c>
      <c r="E5" s="8">
        <v>100</v>
      </c>
      <c r="F5" s="8">
        <v>80</v>
      </c>
      <c r="G5" s="8">
        <v>85</v>
      </c>
    </row>
    <row r="6" spans="2:10" x14ac:dyDescent="0.25">
      <c r="B6" s="8" t="s">
        <v>342</v>
      </c>
      <c r="C6" s="8">
        <v>80</v>
      </c>
      <c r="D6" s="8">
        <v>75</v>
      </c>
      <c r="E6" s="8">
        <v>85</v>
      </c>
      <c r="F6" s="8">
        <v>90</v>
      </c>
      <c r="G6" s="8">
        <v>100</v>
      </c>
    </row>
    <row r="7" spans="2:10" x14ac:dyDescent="0.25">
      <c r="B7" s="8" t="s">
        <v>343</v>
      </c>
      <c r="C7" s="8">
        <v>110</v>
      </c>
      <c r="D7" s="8">
        <v>130</v>
      </c>
      <c r="E7" s="8">
        <v>80</v>
      </c>
      <c r="F7" s="8">
        <v>120</v>
      </c>
      <c r="G7" s="8">
        <v>90</v>
      </c>
    </row>
    <row r="11" spans="2:10" x14ac:dyDescent="0.25">
      <c r="B11" s="8" t="s">
        <v>349</v>
      </c>
      <c r="C11" s="8" t="s">
        <v>344</v>
      </c>
      <c r="D11" s="8" t="s">
        <v>345</v>
      </c>
      <c r="E11" s="8" t="s">
        <v>346</v>
      </c>
      <c r="F11" s="8" t="s">
        <v>347</v>
      </c>
      <c r="G11" s="8" t="s">
        <v>348</v>
      </c>
    </row>
    <row r="12" spans="2:10" x14ac:dyDescent="0.25">
      <c r="B12" s="8" t="s">
        <v>340</v>
      </c>
      <c r="C12" s="8">
        <v>75</v>
      </c>
      <c r="D12" s="8">
        <v>80</v>
      </c>
      <c r="E12" s="8">
        <v>110</v>
      </c>
      <c r="F12" s="8">
        <v>90</v>
      </c>
      <c r="G12" s="8">
        <v>80</v>
      </c>
    </row>
    <row r="13" spans="2:10" x14ac:dyDescent="0.25">
      <c r="B13" s="8" t="s">
        <v>341</v>
      </c>
      <c r="C13" s="8">
        <v>120</v>
      </c>
      <c r="D13" s="8">
        <v>90</v>
      </c>
      <c r="E13" s="8">
        <v>100</v>
      </c>
      <c r="F13" s="8">
        <v>80</v>
      </c>
      <c r="G13" s="8">
        <v>85</v>
      </c>
    </row>
    <row r="14" spans="2:10" x14ac:dyDescent="0.25">
      <c r="B14" s="8" t="s">
        <v>342</v>
      </c>
      <c r="C14" s="8">
        <v>80</v>
      </c>
      <c r="D14" s="8">
        <v>75</v>
      </c>
      <c r="E14" s="8">
        <v>85</v>
      </c>
      <c r="F14" s="8">
        <v>90</v>
      </c>
      <c r="G14" s="8">
        <v>100</v>
      </c>
    </row>
    <row r="15" spans="2:10" x14ac:dyDescent="0.25">
      <c r="B15" s="8" t="s">
        <v>343</v>
      </c>
      <c r="C15" s="8">
        <v>110</v>
      </c>
      <c r="D15" s="8">
        <v>130</v>
      </c>
      <c r="E15" s="8">
        <v>80</v>
      </c>
      <c r="F15" s="8">
        <v>120</v>
      </c>
      <c r="G15" s="8">
        <v>90</v>
      </c>
    </row>
    <row r="16" spans="2:10" x14ac:dyDescent="0.25">
      <c r="B16" s="8" t="s">
        <v>370</v>
      </c>
      <c r="C16" s="8">
        <v>0</v>
      </c>
      <c r="D16" s="8">
        <v>0</v>
      </c>
      <c r="E16" s="8">
        <v>0</v>
      </c>
      <c r="F16" s="8">
        <v>0</v>
      </c>
      <c r="G16" s="8">
        <v>0</v>
      </c>
    </row>
    <row r="19" spans="2:8" x14ac:dyDescent="0.25">
      <c r="B19" s="8" t="s">
        <v>349</v>
      </c>
      <c r="C19" s="8" t="s">
        <v>344</v>
      </c>
      <c r="D19" s="8" t="s">
        <v>345</v>
      </c>
      <c r="E19" s="8" t="s">
        <v>346</v>
      </c>
      <c r="F19" s="8" t="s">
        <v>347</v>
      </c>
      <c r="G19" s="8" t="s">
        <v>348</v>
      </c>
    </row>
    <row r="20" spans="2:8" x14ac:dyDescent="0.25">
      <c r="B20" s="8" t="s">
        <v>340</v>
      </c>
      <c r="C20" s="8">
        <v>0</v>
      </c>
      <c r="D20" s="8">
        <v>0</v>
      </c>
      <c r="E20" s="8">
        <v>1</v>
      </c>
      <c r="F20" s="8">
        <v>0</v>
      </c>
      <c r="G20" s="8">
        <v>0</v>
      </c>
      <c r="H20">
        <f>SUM(C20:G20)</f>
        <v>1</v>
      </c>
    </row>
    <row r="21" spans="2:8" x14ac:dyDescent="0.25">
      <c r="B21" s="8" t="s">
        <v>341</v>
      </c>
      <c r="C21" s="8">
        <v>1</v>
      </c>
      <c r="D21" s="8">
        <v>0</v>
      </c>
      <c r="E21" s="8">
        <v>0</v>
      </c>
      <c r="F21" s="8">
        <v>0</v>
      </c>
      <c r="G21" s="8">
        <v>0</v>
      </c>
      <c r="H21">
        <f t="shared" ref="H21:H24" si="0">SUM(C21:G21)</f>
        <v>1</v>
      </c>
    </row>
    <row r="22" spans="2:8" x14ac:dyDescent="0.25">
      <c r="B22" s="8" t="s">
        <v>342</v>
      </c>
      <c r="C22" s="8">
        <v>0</v>
      </c>
      <c r="D22" s="8">
        <v>0</v>
      </c>
      <c r="E22" s="8">
        <v>0</v>
      </c>
      <c r="F22" s="8">
        <v>0</v>
      </c>
      <c r="G22" s="8">
        <v>1</v>
      </c>
      <c r="H22">
        <f t="shared" si="0"/>
        <v>1</v>
      </c>
    </row>
    <row r="23" spans="2:8" x14ac:dyDescent="0.25">
      <c r="B23" s="8" t="s">
        <v>343</v>
      </c>
      <c r="C23" s="8">
        <v>0</v>
      </c>
      <c r="D23" s="8">
        <v>1</v>
      </c>
      <c r="E23" s="8">
        <v>0</v>
      </c>
      <c r="F23" s="8">
        <v>0</v>
      </c>
      <c r="G23" s="8">
        <v>0</v>
      </c>
      <c r="H23">
        <f t="shared" si="0"/>
        <v>1</v>
      </c>
    </row>
    <row r="24" spans="2:8" x14ac:dyDescent="0.25">
      <c r="B24" s="8" t="s">
        <v>370</v>
      </c>
      <c r="C24" s="8">
        <v>0</v>
      </c>
      <c r="D24" s="8">
        <v>0</v>
      </c>
      <c r="E24" s="8">
        <v>0</v>
      </c>
      <c r="F24" s="8">
        <v>1</v>
      </c>
      <c r="G24" s="8">
        <v>0</v>
      </c>
      <c r="H24">
        <f t="shared" si="0"/>
        <v>1</v>
      </c>
    </row>
    <row r="25" spans="2:8" x14ac:dyDescent="0.25">
      <c r="C25">
        <f>SUM(C20:C24)</f>
        <v>1</v>
      </c>
      <c r="D25">
        <f t="shared" ref="D25:G25" si="1">SUM(D20:D24)</f>
        <v>1</v>
      </c>
      <c r="E25">
        <f t="shared" si="1"/>
        <v>1</v>
      </c>
      <c r="F25">
        <f t="shared" si="1"/>
        <v>1</v>
      </c>
      <c r="G25">
        <f t="shared" si="1"/>
        <v>1</v>
      </c>
    </row>
    <row r="28" spans="2:8" x14ac:dyDescent="0.25">
      <c r="D28" t="s">
        <v>49</v>
      </c>
      <c r="E28">
        <f>SUMPRODUCT(C12:G16,C20:G24)</f>
        <v>460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3:J71"/>
  <sheetViews>
    <sheetView topLeftCell="A52" workbookViewId="0">
      <selection activeCell="B68" sqref="B68"/>
    </sheetView>
  </sheetViews>
  <sheetFormatPr defaultRowHeight="15" x14ac:dyDescent="0.25"/>
  <cols>
    <col min="2" max="2" width="27.28515625" customWidth="1"/>
    <col min="5" max="5" width="16.5703125" customWidth="1"/>
    <col min="6" max="6" width="16.140625" customWidth="1"/>
    <col min="7" max="7" width="16.42578125" customWidth="1"/>
    <col min="8" max="8" width="12" customWidth="1"/>
  </cols>
  <sheetData>
    <row r="3" spans="2:10" x14ac:dyDescent="0.25">
      <c r="F3" s="22" t="s">
        <v>395</v>
      </c>
      <c r="G3" s="22"/>
      <c r="H3" s="22"/>
      <c r="I3" s="22"/>
      <c r="J3" s="22"/>
    </row>
    <row r="5" spans="2:10" x14ac:dyDescent="0.25">
      <c r="D5" s="15" t="s">
        <v>396</v>
      </c>
      <c r="E5" s="15" t="s">
        <v>397</v>
      </c>
      <c r="F5" s="15" t="s">
        <v>398</v>
      </c>
      <c r="G5" s="15" t="s">
        <v>396</v>
      </c>
      <c r="H5" s="15" t="s">
        <v>399</v>
      </c>
    </row>
    <row r="6" spans="2:10" x14ac:dyDescent="0.25">
      <c r="D6" s="14">
        <v>1</v>
      </c>
      <c r="E6" s="23">
        <v>0.29166666666666669</v>
      </c>
      <c r="F6" s="23">
        <v>0.375</v>
      </c>
      <c r="G6" s="46">
        <v>101</v>
      </c>
      <c r="H6" s="23">
        <v>0.375</v>
      </c>
    </row>
    <row r="7" spans="2:10" x14ac:dyDescent="0.25">
      <c r="D7" s="14">
        <v>2</v>
      </c>
      <c r="E7" s="23">
        <v>0.375</v>
      </c>
      <c r="F7" s="23">
        <v>0.45833333333333331</v>
      </c>
      <c r="G7" s="46">
        <v>102</v>
      </c>
      <c r="H7" s="23">
        <v>0.41666666666666669</v>
      </c>
    </row>
    <row r="8" spans="2:10" x14ac:dyDescent="0.25">
      <c r="D8" s="14">
        <v>3</v>
      </c>
      <c r="E8" s="23">
        <v>0.5625</v>
      </c>
      <c r="F8" s="23">
        <v>0.64583333333333337</v>
      </c>
      <c r="G8" s="46">
        <v>103</v>
      </c>
      <c r="H8" s="23">
        <v>0.64583333333333337</v>
      </c>
    </row>
    <row r="9" spans="2:10" x14ac:dyDescent="0.25">
      <c r="D9" s="14">
        <v>4</v>
      </c>
      <c r="E9" s="23">
        <v>0.8125</v>
      </c>
      <c r="F9" s="23">
        <v>0.89583333333333337</v>
      </c>
      <c r="G9" s="46">
        <v>104</v>
      </c>
      <c r="H9" s="23">
        <v>0.83333333333333337</v>
      </c>
    </row>
    <row r="13" spans="2:10" x14ac:dyDescent="0.25">
      <c r="D13" s="47" t="s">
        <v>396</v>
      </c>
      <c r="E13" s="49">
        <v>101</v>
      </c>
      <c r="F13" s="49">
        <v>102</v>
      </c>
      <c r="G13" s="49">
        <v>103</v>
      </c>
      <c r="H13" s="49">
        <v>104</v>
      </c>
    </row>
    <row r="14" spans="2:10" x14ac:dyDescent="0.25">
      <c r="D14" s="49">
        <v>1</v>
      </c>
      <c r="E14" s="49">
        <v>24</v>
      </c>
      <c r="F14" s="49">
        <v>25</v>
      </c>
      <c r="G14" s="49">
        <v>6.5</v>
      </c>
      <c r="H14" s="49">
        <v>11</v>
      </c>
    </row>
    <row r="15" spans="2:10" x14ac:dyDescent="0.25">
      <c r="B15" t="s">
        <v>433</v>
      </c>
      <c r="D15" s="49">
        <v>2</v>
      </c>
      <c r="E15" s="49">
        <v>22</v>
      </c>
      <c r="F15" s="49">
        <v>23</v>
      </c>
      <c r="G15" s="49">
        <v>28.5</v>
      </c>
      <c r="H15" s="49">
        <v>9</v>
      </c>
    </row>
    <row r="16" spans="2:10" x14ac:dyDescent="0.25">
      <c r="D16" s="49">
        <v>3</v>
      </c>
      <c r="E16" s="49">
        <v>17.5</v>
      </c>
      <c r="F16" s="49">
        <v>18.5</v>
      </c>
      <c r="G16" s="49">
        <v>24</v>
      </c>
      <c r="H16" s="49">
        <v>28.5</v>
      </c>
    </row>
    <row r="17" spans="2:8" x14ac:dyDescent="0.25">
      <c r="D17" s="49">
        <v>4</v>
      </c>
      <c r="E17" s="49">
        <v>11.5</v>
      </c>
      <c r="F17" s="49">
        <v>12.5</v>
      </c>
      <c r="G17" s="49">
        <v>18</v>
      </c>
      <c r="H17" s="49">
        <v>22.5</v>
      </c>
    </row>
    <row r="21" spans="2:8" x14ac:dyDescent="0.25">
      <c r="B21" t="s">
        <v>434</v>
      </c>
    </row>
    <row r="22" spans="2:8" x14ac:dyDescent="0.25">
      <c r="D22" s="15" t="s">
        <v>396</v>
      </c>
      <c r="E22" s="15" t="s">
        <v>435</v>
      </c>
      <c r="F22" s="15" t="s">
        <v>396</v>
      </c>
      <c r="G22" s="15" t="s">
        <v>397</v>
      </c>
    </row>
    <row r="23" spans="2:8" x14ac:dyDescent="0.25">
      <c r="D23" s="46">
        <v>101</v>
      </c>
      <c r="E23" s="23">
        <v>0.45833333333333331</v>
      </c>
      <c r="F23" s="14">
        <v>1</v>
      </c>
      <c r="G23" s="23">
        <v>0.29166666666666669</v>
      </c>
    </row>
    <row r="24" spans="2:8" x14ac:dyDescent="0.25">
      <c r="D24" s="46">
        <v>102</v>
      </c>
      <c r="E24" s="23">
        <v>0.5</v>
      </c>
      <c r="F24" s="14">
        <v>2</v>
      </c>
      <c r="G24" s="23">
        <v>0.375</v>
      </c>
    </row>
    <row r="25" spans="2:8" x14ac:dyDescent="0.25">
      <c r="D25" s="46">
        <v>103</v>
      </c>
      <c r="E25" s="23">
        <v>0.72916666666666663</v>
      </c>
      <c r="F25" s="14">
        <v>3</v>
      </c>
      <c r="G25" s="23">
        <v>0.5625</v>
      </c>
    </row>
    <row r="26" spans="2:8" x14ac:dyDescent="0.25">
      <c r="D26" s="46">
        <v>104</v>
      </c>
      <c r="E26" s="23">
        <v>0.91666666666666663</v>
      </c>
      <c r="F26" s="14">
        <v>4</v>
      </c>
      <c r="G26" s="23">
        <v>0.8125</v>
      </c>
    </row>
    <row r="30" spans="2:8" x14ac:dyDescent="0.25">
      <c r="D30" s="15" t="s">
        <v>396</v>
      </c>
      <c r="E30" s="14">
        <v>1</v>
      </c>
      <c r="F30" s="14">
        <v>2</v>
      </c>
      <c r="G30" s="14">
        <v>3</v>
      </c>
      <c r="H30" s="14">
        <v>4</v>
      </c>
    </row>
    <row r="31" spans="2:8" x14ac:dyDescent="0.25">
      <c r="D31" s="46">
        <v>101</v>
      </c>
      <c r="E31" s="14">
        <v>20</v>
      </c>
      <c r="F31" s="14">
        <v>22</v>
      </c>
      <c r="G31" s="14">
        <v>26.5</v>
      </c>
      <c r="H31" s="14">
        <v>8.5</v>
      </c>
    </row>
    <row r="32" spans="2:8" x14ac:dyDescent="0.25">
      <c r="D32" s="46">
        <v>102</v>
      </c>
      <c r="E32" s="14">
        <v>19</v>
      </c>
      <c r="F32" s="14">
        <v>19</v>
      </c>
      <c r="G32" s="14">
        <v>25.5</v>
      </c>
      <c r="H32" s="14">
        <v>7.5</v>
      </c>
    </row>
    <row r="33" spans="4:8" x14ac:dyDescent="0.25">
      <c r="D33" s="46">
        <v>103</v>
      </c>
      <c r="E33" s="14">
        <v>13.5</v>
      </c>
      <c r="F33" s="14">
        <v>15.5</v>
      </c>
      <c r="G33" s="14">
        <v>20</v>
      </c>
      <c r="H33" s="14">
        <v>26</v>
      </c>
    </row>
    <row r="34" spans="4:8" x14ac:dyDescent="0.25">
      <c r="D34" s="46">
        <v>104</v>
      </c>
      <c r="E34" s="14">
        <v>9</v>
      </c>
      <c r="F34" s="14">
        <v>11</v>
      </c>
      <c r="G34" s="14">
        <v>15.5</v>
      </c>
      <c r="H34" s="14">
        <v>21.5</v>
      </c>
    </row>
    <row r="36" spans="4:8" x14ac:dyDescent="0.25">
      <c r="D36" t="s">
        <v>436</v>
      </c>
    </row>
    <row r="38" spans="4:8" x14ac:dyDescent="0.25">
      <c r="D38" s="47" t="s">
        <v>396</v>
      </c>
      <c r="E38" s="48">
        <v>101</v>
      </c>
      <c r="F38" s="48">
        <v>102</v>
      </c>
      <c r="G38" s="48">
        <v>103</v>
      </c>
      <c r="H38" s="48">
        <v>104</v>
      </c>
    </row>
    <row r="39" spans="4:8" x14ac:dyDescent="0.25">
      <c r="D39" s="49">
        <v>1</v>
      </c>
      <c r="E39" s="49">
        <v>20</v>
      </c>
      <c r="F39" s="49">
        <v>19</v>
      </c>
      <c r="G39" s="49">
        <v>13.5</v>
      </c>
      <c r="H39" s="49">
        <v>9</v>
      </c>
    </row>
    <row r="40" spans="4:8" x14ac:dyDescent="0.25">
      <c r="D40" s="49">
        <v>2</v>
      </c>
      <c r="E40" s="49">
        <v>22</v>
      </c>
      <c r="F40" s="49">
        <v>19</v>
      </c>
      <c r="G40" s="49">
        <v>15.5</v>
      </c>
      <c r="H40" s="49">
        <v>11</v>
      </c>
    </row>
    <row r="41" spans="4:8" x14ac:dyDescent="0.25">
      <c r="D41" s="49">
        <v>3</v>
      </c>
      <c r="E41" s="49">
        <v>26.5</v>
      </c>
      <c r="F41" s="49">
        <v>25.5</v>
      </c>
      <c r="G41" s="49">
        <v>20</v>
      </c>
      <c r="H41" s="49">
        <v>15.5</v>
      </c>
    </row>
    <row r="42" spans="4:8" x14ac:dyDescent="0.25">
      <c r="D42" s="49">
        <v>4</v>
      </c>
      <c r="E42" s="49">
        <v>8.5</v>
      </c>
      <c r="F42" s="49">
        <v>7.5</v>
      </c>
      <c r="G42" s="49">
        <v>26</v>
      </c>
      <c r="H42" s="49">
        <v>21.5</v>
      </c>
    </row>
    <row r="46" spans="4:8" x14ac:dyDescent="0.25">
      <c r="E46" t="s">
        <v>437</v>
      </c>
    </row>
    <row r="47" spans="4:8" x14ac:dyDescent="0.25">
      <c r="D47" s="15" t="s">
        <v>396</v>
      </c>
      <c r="E47" s="46">
        <v>101</v>
      </c>
      <c r="F47" s="46">
        <v>102</v>
      </c>
      <c r="G47" s="46">
        <v>103</v>
      </c>
      <c r="H47" s="46">
        <v>104</v>
      </c>
    </row>
    <row r="48" spans="4:8" x14ac:dyDescent="0.25">
      <c r="D48" s="14">
        <v>1</v>
      </c>
      <c r="E48" s="14">
        <f>MIN(E14,E39)</f>
        <v>20</v>
      </c>
      <c r="F48" s="14">
        <f t="shared" ref="F48:H48" si="0">MIN(F14,F39)</f>
        <v>19</v>
      </c>
      <c r="G48" s="14">
        <f t="shared" si="0"/>
        <v>6.5</v>
      </c>
      <c r="H48" s="14">
        <f t="shared" si="0"/>
        <v>9</v>
      </c>
    </row>
    <row r="49" spans="4:9" x14ac:dyDescent="0.25">
      <c r="D49" s="14">
        <v>2</v>
      </c>
      <c r="E49" s="14">
        <f t="shared" ref="E49:E51" si="1">MIN(E15,E40)</f>
        <v>22</v>
      </c>
      <c r="F49" s="14">
        <f t="shared" ref="F49:H49" si="2">MIN(F15,F40)</f>
        <v>19</v>
      </c>
      <c r="G49" s="14">
        <f t="shared" si="2"/>
        <v>15.5</v>
      </c>
      <c r="H49" s="14">
        <f t="shared" si="2"/>
        <v>9</v>
      </c>
    </row>
    <row r="50" spans="4:9" x14ac:dyDescent="0.25">
      <c r="D50" s="14">
        <v>3</v>
      </c>
      <c r="E50" s="14">
        <f t="shared" si="1"/>
        <v>17.5</v>
      </c>
      <c r="F50" s="14">
        <f t="shared" ref="F50:H51" si="3">MIN(F16,F41)</f>
        <v>18.5</v>
      </c>
      <c r="G50" s="14">
        <f t="shared" si="3"/>
        <v>20</v>
      </c>
      <c r="H50" s="14">
        <f t="shared" si="3"/>
        <v>15.5</v>
      </c>
    </row>
    <row r="51" spans="4:9" x14ac:dyDescent="0.25">
      <c r="D51" s="14">
        <v>4</v>
      </c>
      <c r="E51" s="14">
        <f t="shared" si="1"/>
        <v>8.5</v>
      </c>
      <c r="F51" s="14">
        <f t="shared" ref="F51:G51" si="4">MIN(F17,F42)</f>
        <v>7.5</v>
      </c>
      <c r="G51" s="14">
        <f t="shared" si="4"/>
        <v>18</v>
      </c>
      <c r="H51" s="14">
        <f t="shared" si="3"/>
        <v>21.5</v>
      </c>
    </row>
    <row r="55" spans="4:9" x14ac:dyDescent="0.25">
      <c r="D55" s="12" t="s">
        <v>396</v>
      </c>
      <c r="E55" s="12">
        <v>101</v>
      </c>
      <c r="F55" s="12">
        <v>102</v>
      </c>
      <c r="G55" s="12">
        <v>103</v>
      </c>
      <c r="H55" s="12">
        <v>104</v>
      </c>
    </row>
    <row r="56" spans="4:9" x14ac:dyDescent="0.25">
      <c r="D56" s="12">
        <v>1</v>
      </c>
      <c r="E56" s="12">
        <v>20</v>
      </c>
      <c r="F56" s="12">
        <v>19</v>
      </c>
      <c r="G56" s="12">
        <v>6.5</v>
      </c>
      <c r="H56" s="12">
        <v>9</v>
      </c>
    </row>
    <row r="57" spans="4:9" x14ac:dyDescent="0.25">
      <c r="D57" s="12">
        <v>2</v>
      </c>
      <c r="E57" s="12">
        <v>22</v>
      </c>
      <c r="F57" s="12">
        <v>19</v>
      </c>
      <c r="G57" s="12">
        <v>15.5</v>
      </c>
      <c r="H57" s="12">
        <v>9</v>
      </c>
    </row>
    <row r="58" spans="4:9" x14ac:dyDescent="0.25">
      <c r="D58" s="12">
        <v>3</v>
      </c>
      <c r="E58" s="12">
        <v>17.5</v>
      </c>
      <c r="F58" s="12">
        <v>18.5</v>
      </c>
      <c r="G58" s="12">
        <v>20</v>
      </c>
      <c r="H58" s="12">
        <v>15.5</v>
      </c>
    </row>
    <row r="59" spans="4:9" x14ac:dyDescent="0.25">
      <c r="D59" s="12">
        <v>4</v>
      </c>
      <c r="E59" s="12">
        <v>8.5</v>
      </c>
      <c r="F59" s="12">
        <v>175</v>
      </c>
      <c r="G59" s="12">
        <v>18</v>
      </c>
      <c r="H59" s="12">
        <v>21.5</v>
      </c>
    </row>
    <row r="63" spans="4:9" x14ac:dyDescent="0.25">
      <c r="D63" s="12" t="s">
        <v>396</v>
      </c>
      <c r="E63" s="12">
        <v>101</v>
      </c>
      <c r="F63" s="12">
        <v>102</v>
      </c>
      <c r="G63" s="12">
        <v>103</v>
      </c>
      <c r="H63" s="12">
        <v>104</v>
      </c>
    </row>
    <row r="64" spans="4:9" x14ac:dyDescent="0.25">
      <c r="D64" s="12">
        <v>1</v>
      </c>
      <c r="E64" s="12">
        <v>0</v>
      </c>
      <c r="F64" s="12">
        <v>0</v>
      </c>
      <c r="G64" s="12">
        <v>1</v>
      </c>
      <c r="H64" s="12">
        <v>0</v>
      </c>
      <c r="I64">
        <f>SUM(E64:H64)</f>
        <v>1</v>
      </c>
    </row>
    <row r="65" spans="2:9" x14ac:dyDescent="0.25">
      <c r="D65" s="12">
        <v>2</v>
      </c>
      <c r="E65" s="12">
        <v>0</v>
      </c>
      <c r="F65" s="12">
        <v>0</v>
      </c>
      <c r="G65" s="12">
        <v>0</v>
      </c>
      <c r="H65" s="12">
        <v>1</v>
      </c>
      <c r="I65">
        <f t="shared" ref="I65:I67" si="5">SUM(E65:H65)</f>
        <v>1</v>
      </c>
    </row>
    <row r="66" spans="2:9" x14ac:dyDescent="0.25">
      <c r="D66" s="12">
        <v>3</v>
      </c>
      <c r="E66" s="12">
        <v>0</v>
      </c>
      <c r="F66" s="12">
        <v>1</v>
      </c>
      <c r="G66" s="12">
        <v>0</v>
      </c>
      <c r="H66" s="12">
        <v>0</v>
      </c>
      <c r="I66">
        <f t="shared" si="5"/>
        <v>1</v>
      </c>
    </row>
    <row r="67" spans="2:9" x14ac:dyDescent="0.25">
      <c r="D67" s="12">
        <v>4</v>
      </c>
      <c r="E67" s="12">
        <v>1</v>
      </c>
      <c r="F67" s="12">
        <v>0</v>
      </c>
      <c r="G67" s="12">
        <v>0</v>
      </c>
      <c r="H67" s="12">
        <v>0</v>
      </c>
      <c r="I67">
        <f t="shared" si="5"/>
        <v>1</v>
      </c>
    </row>
    <row r="68" spans="2:9" x14ac:dyDescent="0.25">
      <c r="D68" t="s">
        <v>359</v>
      </c>
      <c r="E68">
        <f>SUM(E64:E67)</f>
        <v>1</v>
      </c>
      <c r="F68">
        <f t="shared" ref="F68:H68" si="6">SUM(F64:F67)</f>
        <v>1</v>
      </c>
      <c r="G68">
        <f t="shared" si="6"/>
        <v>1</v>
      </c>
      <c r="H68">
        <f t="shared" si="6"/>
        <v>1</v>
      </c>
    </row>
    <row r="69" spans="2:9" x14ac:dyDescent="0.25">
      <c r="B69" t="s">
        <v>439</v>
      </c>
    </row>
    <row r="71" spans="2:9" x14ac:dyDescent="0.25">
      <c r="F71" t="s">
        <v>49</v>
      </c>
      <c r="G71">
        <f>SUMPRODUCT(E56:H59,E64:H67)</f>
        <v>42.5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4:J17"/>
  <sheetViews>
    <sheetView workbookViewId="0">
      <selection activeCell="F17" sqref="F17"/>
    </sheetView>
  </sheetViews>
  <sheetFormatPr defaultRowHeight="15" x14ac:dyDescent="0.25"/>
  <cols>
    <col min="7" max="7" width="11.140625" customWidth="1"/>
  </cols>
  <sheetData>
    <row r="4" spans="2:10" x14ac:dyDescent="0.25">
      <c r="B4" s="24"/>
      <c r="C4" s="24">
        <v>1</v>
      </c>
      <c r="D4" s="24">
        <v>2</v>
      </c>
      <c r="E4" s="24">
        <v>3</v>
      </c>
      <c r="F4" s="24">
        <v>4</v>
      </c>
      <c r="G4" s="24">
        <v>5</v>
      </c>
      <c r="H4" s="24">
        <v>6</v>
      </c>
      <c r="I4" s="24">
        <v>7</v>
      </c>
    </row>
    <row r="5" spans="2:10" x14ac:dyDescent="0.25">
      <c r="B5" s="24">
        <v>1</v>
      </c>
      <c r="C5" s="12">
        <v>0</v>
      </c>
      <c r="D5" s="12">
        <v>34</v>
      </c>
      <c r="E5" s="12">
        <v>36</v>
      </c>
      <c r="F5" s="12">
        <v>37</v>
      </c>
      <c r="G5" s="12">
        <v>31</v>
      </c>
      <c r="H5" s="12">
        <v>33</v>
      </c>
      <c r="I5" s="12">
        <v>35</v>
      </c>
    </row>
    <row r="6" spans="2:10" x14ac:dyDescent="0.25">
      <c r="B6" s="24">
        <v>2</v>
      </c>
      <c r="C6" s="12">
        <v>34</v>
      </c>
      <c r="D6" s="12">
        <v>0</v>
      </c>
      <c r="E6" s="12">
        <v>29</v>
      </c>
      <c r="F6" s="12">
        <v>23</v>
      </c>
      <c r="G6" s="12">
        <v>22</v>
      </c>
      <c r="H6" s="12">
        <v>25</v>
      </c>
      <c r="I6" s="12">
        <v>24</v>
      </c>
    </row>
    <row r="7" spans="2:10" x14ac:dyDescent="0.25">
      <c r="B7" s="24">
        <v>3</v>
      </c>
      <c r="C7" s="12">
        <v>36</v>
      </c>
      <c r="D7" s="12">
        <v>29</v>
      </c>
      <c r="E7" s="12">
        <v>0</v>
      </c>
      <c r="F7" s="12">
        <v>17</v>
      </c>
      <c r="G7" s="12">
        <v>12</v>
      </c>
      <c r="H7" s="12">
        <v>18</v>
      </c>
      <c r="I7" s="12">
        <v>17</v>
      </c>
    </row>
    <row r="8" spans="2:10" x14ac:dyDescent="0.25">
      <c r="B8" s="24">
        <v>4</v>
      </c>
      <c r="C8" s="12">
        <v>37</v>
      </c>
      <c r="D8" s="12">
        <v>23</v>
      </c>
      <c r="E8" s="12">
        <v>17</v>
      </c>
      <c r="F8" s="12">
        <v>0</v>
      </c>
      <c r="G8" s="12">
        <v>32</v>
      </c>
      <c r="H8" s="12">
        <v>30</v>
      </c>
      <c r="I8" s="12">
        <v>29</v>
      </c>
    </row>
    <row r="9" spans="2:10" x14ac:dyDescent="0.25">
      <c r="B9" s="24">
        <v>5</v>
      </c>
      <c r="C9" s="12">
        <v>31</v>
      </c>
      <c r="D9" s="12">
        <v>22</v>
      </c>
      <c r="E9" s="12">
        <v>12</v>
      </c>
      <c r="F9" s="12">
        <v>32</v>
      </c>
      <c r="G9" s="12">
        <v>0</v>
      </c>
      <c r="H9" s="12">
        <v>26</v>
      </c>
      <c r="I9" s="12">
        <v>24</v>
      </c>
    </row>
    <row r="10" spans="2:10" x14ac:dyDescent="0.25">
      <c r="B10" s="24">
        <v>6</v>
      </c>
      <c r="C10" s="12">
        <v>33</v>
      </c>
      <c r="D10" s="12">
        <v>25</v>
      </c>
      <c r="E10" s="12">
        <v>18</v>
      </c>
      <c r="F10" s="12">
        <v>30</v>
      </c>
      <c r="G10" s="12">
        <v>26</v>
      </c>
      <c r="H10" s="12">
        <v>0</v>
      </c>
      <c r="I10" s="12">
        <v>19</v>
      </c>
    </row>
    <row r="11" spans="2:10" x14ac:dyDescent="0.25">
      <c r="B11" s="24">
        <v>7</v>
      </c>
      <c r="C11" s="12">
        <v>35</v>
      </c>
      <c r="D11" s="12">
        <v>24</v>
      </c>
      <c r="E11" s="12">
        <v>17</v>
      </c>
      <c r="F11" s="12">
        <v>29</v>
      </c>
      <c r="G11" s="12">
        <v>24</v>
      </c>
      <c r="H11" s="12">
        <v>19</v>
      </c>
      <c r="I11" s="12">
        <v>0</v>
      </c>
    </row>
    <row r="14" spans="2:10" x14ac:dyDescent="0.25">
      <c r="C14">
        <v>4</v>
      </c>
      <c r="D14">
        <v>2</v>
      </c>
      <c r="E14">
        <v>5</v>
      </c>
      <c r="F14">
        <v>3</v>
      </c>
      <c r="G14">
        <v>7</v>
      </c>
      <c r="H14">
        <v>6</v>
      </c>
      <c r="I14">
        <v>1</v>
      </c>
      <c r="J14">
        <v>4</v>
      </c>
    </row>
    <row r="15" spans="2:10" x14ac:dyDescent="0.25">
      <c r="C15">
        <f>INDEX($C$5:$I$11,C14,D14)</f>
        <v>23</v>
      </c>
      <c r="D15">
        <f t="shared" ref="D15:I15" si="0">INDEX($C$5:$I$11,D14,E14)</f>
        <v>22</v>
      </c>
      <c r="E15">
        <f t="shared" si="0"/>
        <v>12</v>
      </c>
      <c r="F15">
        <f t="shared" si="0"/>
        <v>17</v>
      </c>
      <c r="G15">
        <f t="shared" si="0"/>
        <v>19</v>
      </c>
      <c r="H15">
        <f t="shared" si="0"/>
        <v>33</v>
      </c>
      <c r="I15">
        <f t="shared" si="0"/>
        <v>37</v>
      </c>
    </row>
    <row r="17" spans="6:6" x14ac:dyDescent="0.25">
      <c r="F17">
        <f>SUM(C15:I15)</f>
        <v>163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3:K23"/>
  <sheetViews>
    <sheetView tabSelected="1" workbookViewId="0">
      <selection activeCell="E19" sqref="E19"/>
    </sheetView>
  </sheetViews>
  <sheetFormatPr defaultRowHeight="15" x14ac:dyDescent="0.25"/>
  <sheetData>
    <row r="3" spans="3:11" x14ac:dyDescent="0.25">
      <c r="C3" s="52" t="s">
        <v>440</v>
      </c>
      <c r="D3" s="52"/>
      <c r="E3" s="52"/>
      <c r="F3" s="52"/>
      <c r="G3" s="52"/>
      <c r="H3" s="52"/>
      <c r="I3" s="52"/>
      <c r="J3" s="52"/>
      <c r="K3" s="52"/>
    </row>
    <row r="4" spans="3:11" x14ac:dyDescent="0.25">
      <c r="C4" s="52"/>
      <c r="D4" s="52"/>
      <c r="E4" s="52"/>
      <c r="F4" s="52"/>
      <c r="G4" s="52"/>
      <c r="H4" s="52"/>
      <c r="I4" s="52"/>
      <c r="J4" s="52"/>
      <c r="K4" s="52"/>
    </row>
    <row r="5" spans="3:11" x14ac:dyDescent="0.25">
      <c r="C5" s="52"/>
      <c r="D5" s="52"/>
      <c r="E5" s="52"/>
      <c r="F5" s="52"/>
      <c r="G5" s="52"/>
      <c r="H5" s="52"/>
      <c r="I5" s="52"/>
      <c r="J5" s="52"/>
      <c r="K5" s="52"/>
    </row>
    <row r="6" spans="3:11" x14ac:dyDescent="0.25">
      <c r="C6" s="52"/>
      <c r="D6" s="52"/>
      <c r="E6" s="52"/>
      <c r="F6" s="52"/>
      <c r="G6" s="52"/>
      <c r="H6" s="52"/>
      <c r="I6" s="52"/>
      <c r="J6" s="52"/>
      <c r="K6" s="52"/>
    </row>
    <row r="7" spans="3:11" x14ac:dyDescent="0.25">
      <c r="C7" s="52"/>
      <c r="D7" s="52"/>
      <c r="E7" s="52"/>
      <c r="F7" s="52"/>
      <c r="G7" s="52"/>
      <c r="H7" s="52"/>
      <c r="I7" s="52"/>
      <c r="J7" s="52"/>
      <c r="K7" s="52"/>
    </row>
    <row r="8" spans="3:11" x14ac:dyDescent="0.25">
      <c r="C8" s="52"/>
      <c r="D8" s="52"/>
      <c r="E8" s="52"/>
      <c r="F8" s="52"/>
      <c r="G8" s="52"/>
      <c r="H8" s="52"/>
      <c r="I8" s="52"/>
      <c r="J8" s="52"/>
      <c r="K8" s="52"/>
    </row>
    <row r="11" spans="3:11" x14ac:dyDescent="0.25">
      <c r="C11" s="12"/>
      <c r="D11" s="12" t="s">
        <v>441</v>
      </c>
      <c r="E11" s="12" t="s">
        <v>442</v>
      </c>
      <c r="F11" s="12" t="s">
        <v>443</v>
      </c>
      <c r="G11" s="12" t="s">
        <v>444</v>
      </c>
      <c r="H11" s="12" t="s">
        <v>445</v>
      </c>
    </row>
    <row r="12" spans="3:11" x14ac:dyDescent="0.25">
      <c r="C12" s="12" t="s">
        <v>446</v>
      </c>
      <c r="D12" s="12">
        <v>0</v>
      </c>
      <c r="E12" s="12">
        <v>3.5</v>
      </c>
      <c r="F12" s="12">
        <v>3</v>
      </c>
      <c r="G12" s="12">
        <v>4</v>
      </c>
      <c r="H12" s="12">
        <v>2</v>
      </c>
    </row>
    <row r="13" spans="3:11" x14ac:dyDescent="0.25">
      <c r="C13" s="12" t="s">
        <v>442</v>
      </c>
      <c r="D13" s="12">
        <v>3.5</v>
      </c>
      <c r="E13" s="12">
        <v>0</v>
      </c>
      <c r="F13" s="12">
        <v>4</v>
      </c>
      <c r="G13" s="12">
        <v>2.5</v>
      </c>
      <c r="H13" s="12">
        <v>3</v>
      </c>
    </row>
    <row r="14" spans="3:11" x14ac:dyDescent="0.25">
      <c r="C14" s="12" t="s">
        <v>443</v>
      </c>
      <c r="D14" s="12">
        <v>3</v>
      </c>
      <c r="E14" s="12">
        <v>4</v>
      </c>
      <c r="F14" s="12">
        <v>0</v>
      </c>
      <c r="G14" s="12">
        <v>4.5</v>
      </c>
      <c r="H14" s="12">
        <v>3.5</v>
      </c>
    </row>
    <row r="15" spans="3:11" x14ac:dyDescent="0.25">
      <c r="C15" s="12" t="s">
        <v>444</v>
      </c>
      <c r="D15" s="12">
        <v>4</v>
      </c>
      <c r="E15" s="12">
        <v>2.5</v>
      </c>
      <c r="F15" s="12">
        <v>4.5</v>
      </c>
      <c r="G15" s="12">
        <v>0</v>
      </c>
      <c r="H15" s="12">
        <v>4</v>
      </c>
    </row>
    <row r="16" spans="3:11" x14ac:dyDescent="0.25">
      <c r="C16" s="12" t="s">
        <v>445</v>
      </c>
      <c r="D16" s="12">
        <v>2</v>
      </c>
      <c r="E16" s="12">
        <v>3</v>
      </c>
      <c r="F16" s="12">
        <v>3.5</v>
      </c>
      <c r="G16" s="12">
        <v>4</v>
      </c>
      <c r="H16" s="12">
        <v>0</v>
      </c>
    </row>
    <row r="19" spans="4:9" x14ac:dyDescent="0.25">
      <c r="D19">
        <v>4</v>
      </c>
      <c r="E19">
        <v>2</v>
      </c>
      <c r="F19">
        <v>3</v>
      </c>
      <c r="G19">
        <v>5</v>
      </c>
      <c r="H19">
        <v>1</v>
      </c>
      <c r="I19">
        <v>1</v>
      </c>
    </row>
    <row r="20" spans="4:9" x14ac:dyDescent="0.25">
      <c r="D20">
        <f>INDEX($D$12:$H$16,D19,E19)</f>
        <v>2.5</v>
      </c>
      <c r="E20">
        <f>INDEX($D$12:$H$16,E19,F19)</f>
        <v>4</v>
      </c>
      <c r="F20">
        <f t="shared" ref="E20:H20" si="0">INDEX($D$12:$H$16,F19,G19)</f>
        <v>3.5</v>
      </c>
      <c r="G20">
        <f t="shared" si="0"/>
        <v>2</v>
      </c>
      <c r="H20">
        <f t="shared" si="0"/>
        <v>0</v>
      </c>
    </row>
    <row r="23" spans="4:9" x14ac:dyDescent="0.25">
      <c r="E23">
        <f>SUM(D20:H20)</f>
        <v>12</v>
      </c>
    </row>
  </sheetData>
  <mergeCells count="1">
    <mergeCell ref="C3:K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80"/>
  <sheetViews>
    <sheetView topLeftCell="A4" workbookViewId="0">
      <selection activeCell="I79" sqref="I79"/>
    </sheetView>
  </sheetViews>
  <sheetFormatPr defaultRowHeight="15" x14ac:dyDescent="0.25"/>
  <cols>
    <col min="1" max="1" width="12.140625" customWidth="1"/>
    <col min="3" max="3" width="14.140625" customWidth="1"/>
    <col min="4" max="4" width="14" customWidth="1"/>
    <col min="5" max="5" width="13.42578125" customWidth="1"/>
    <col min="6" max="6" width="11.42578125" bestFit="1" customWidth="1"/>
    <col min="7" max="7" width="11.85546875" customWidth="1"/>
    <col min="8" max="8" width="12.140625" customWidth="1"/>
    <col min="9" max="9" width="12.42578125" customWidth="1"/>
  </cols>
  <sheetData>
    <row r="1" spans="1:8" x14ac:dyDescent="0.25">
      <c r="G1" s="22" t="s">
        <v>406</v>
      </c>
      <c r="H1" s="22"/>
    </row>
    <row r="2" spans="1:8" x14ac:dyDescent="0.25">
      <c r="G2" t="s">
        <v>405</v>
      </c>
    </row>
    <row r="3" spans="1:8" ht="15.75" thickBot="1" x14ac:dyDescent="0.3">
      <c r="A3" t="s">
        <v>412</v>
      </c>
      <c r="C3" t="s">
        <v>84</v>
      </c>
    </row>
    <row r="4" spans="1:8" ht="15.75" thickBot="1" x14ac:dyDescent="0.3">
      <c r="B4" s="25"/>
      <c r="C4" s="26" t="s">
        <v>400</v>
      </c>
      <c r="D4" s="27" t="s">
        <v>401</v>
      </c>
      <c r="E4" s="28" t="s">
        <v>402</v>
      </c>
      <c r="H4" s="41" t="s">
        <v>407</v>
      </c>
    </row>
    <row r="5" spans="1:8" x14ac:dyDescent="0.25">
      <c r="A5" t="s">
        <v>413</v>
      </c>
      <c r="B5" s="29" t="s">
        <v>39</v>
      </c>
      <c r="C5" s="30">
        <v>200000</v>
      </c>
      <c r="D5" s="31">
        <v>100000</v>
      </c>
      <c r="E5" s="32">
        <v>-120000</v>
      </c>
      <c r="H5" t="s">
        <v>408</v>
      </c>
    </row>
    <row r="6" spans="1:8" x14ac:dyDescent="0.25">
      <c r="B6" s="33" t="s">
        <v>403</v>
      </c>
      <c r="C6" s="34">
        <v>90000</v>
      </c>
      <c r="D6" s="35">
        <v>50000</v>
      </c>
      <c r="E6" s="36">
        <v>-20000</v>
      </c>
      <c r="H6" t="s">
        <v>409</v>
      </c>
    </row>
    <row r="7" spans="1:8" ht="15.75" thickBot="1" x14ac:dyDescent="0.3">
      <c r="B7" s="37" t="s">
        <v>404</v>
      </c>
      <c r="C7" s="38">
        <v>0</v>
      </c>
      <c r="D7" s="39">
        <v>0</v>
      </c>
      <c r="E7" s="40">
        <v>0</v>
      </c>
      <c r="H7" t="s">
        <v>410</v>
      </c>
    </row>
    <row r="8" spans="1:8" x14ac:dyDescent="0.25">
      <c r="H8" t="s">
        <v>411</v>
      </c>
    </row>
    <row r="11" spans="1:8" x14ac:dyDescent="0.25">
      <c r="C11" t="s">
        <v>416</v>
      </c>
    </row>
    <row r="12" spans="1:8" ht="15.75" thickBot="1" x14ac:dyDescent="0.3"/>
    <row r="13" spans="1:8" ht="15.75" thickBot="1" x14ac:dyDescent="0.3">
      <c r="B13" s="25"/>
      <c r="C13" s="26" t="s">
        <v>400</v>
      </c>
      <c r="D13" s="27" t="s">
        <v>401</v>
      </c>
      <c r="E13" s="28" t="s">
        <v>402</v>
      </c>
    </row>
    <row r="14" spans="1:8" x14ac:dyDescent="0.25">
      <c r="B14" s="29" t="s">
        <v>39</v>
      </c>
      <c r="C14" s="30">
        <v>200000</v>
      </c>
      <c r="D14" s="31">
        <v>100000</v>
      </c>
      <c r="E14" s="32">
        <v>-120000</v>
      </c>
      <c r="F14" s="42">
        <f>MIN(C14:E14)</f>
        <v>-120000</v>
      </c>
    </row>
    <row r="15" spans="1:8" x14ac:dyDescent="0.25">
      <c r="B15" s="33" t="s">
        <v>403</v>
      </c>
      <c r="C15" s="34">
        <v>90000</v>
      </c>
      <c r="D15" s="35">
        <v>50000</v>
      </c>
      <c r="E15" s="36">
        <v>-20000</v>
      </c>
      <c r="F15" s="42">
        <f t="shared" ref="F15:F16" si="0">MIN(C15:E15)</f>
        <v>-20000</v>
      </c>
      <c r="H15" t="s">
        <v>415</v>
      </c>
    </row>
    <row r="16" spans="1:8" ht="15.75" thickBot="1" x14ac:dyDescent="0.3">
      <c r="B16" s="37" t="s">
        <v>404</v>
      </c>
      <c r="C16" s="38">
        <v>0</v>
      </c>
      <c r="D16" s="39">
        <v>0</v>
      </c>
      <c r="E16" s="40">
        <v>0</v>
      </c>
      <c r="F16" s="42">
        <f t="shared" si="0"/>
        <v>0</v>
      </c>
    </row>
    <row r="18" spans="2:8" x14ac:dyDescent="0.25">
      <c r="E18" t="s">
        <v>414</v>
      </c>
      <c r="F18">
        <v>0</v>
      </c>
    </row>
    <row r="20" spans="2:8" x14ac:dyDescent="0.25">
      <c r="C20" t="s">
        <v>417</v>
      </c>
    </row>
    <row r="21" spans="2:8" ht="15.75" thickBot="1" x14ac:dyDescent="0.3"/>
    <row r="22" spans="2:8" ht="15.75" thickBot="1" x14ac:dyDescent="0.3">
      <c r="B22" s="25"/>
      <c r="C22" s="26" t="s">
        <v>400</v>
      </c>
      <c r="D22" s="27" t="s">
        <v>401</v>
      </c>
      <c r="E22" s="28" t="s">
        <v>402</v>
      </c>
    </row>
    <row r="23" spans="2:8" x14ac:dyDescent="0.25">
      <c r="B23" s="29" t="s">
        <v>39</v>
      </c>
      <c r="C23" s="30">
        <v>200000</v>
      </c>
      <c r="D23" s="31">
        <v>100000</v>
      </c>
      <c r="E23" s="32">
        <v>-120000</v>
      </c>
      <c r="F23" s="42">
        <f>MAX(C23:E23)</f>
        <v>200000</v>
      </c>
    </row>
    <row r="24" spans="2:8" x14ac:dyDescent="0.25">
      <c r="B24" s="33" t="s">
        <v>403</v>
      </c>
      <c r="C24" s="34">
        <v>90000</v>
      </c>
      <c r="D24" s="35">
        <v>50000</v>
      </c>
      <c r="E24" s="36">
        <v>-20000</v>
      </c>
      <c r="F24" s="42">
        <f t="shared" ref="F24:F25" si="1">MAX(C24:E24)</f>
        <v>90000</v>
      </c>
    </row>
    <row r="25" spans="2:8" ht="15.75" thickBot="1" x14ac:dyDescent="0.3">
      <c r="B25" s="37" t="s">
        <v>404</v>
      </c>
      <c r="C25" s="38">
        <v>0</v>
      </c>
      <c r="D25" s="39">
        <v>0</v>
      </c>
      <c r="E25" s="40">
        <v>0</v>
      </c>
      <c r="F25" s="42">
        <f t="shared" si="1"/>
        <v>0</v>
      </c>
    </row>
    <row r="27" spans="2:8" x14ac:dyDescent="0.25">
      <c r="E27" t="s">
        <v>414</v>
      </c>
      <c r="F27" s="42">
        <f>MAX(F23:F25)</f>
        <v>200000</v>
      </c>
      <c r="H27" t="s">
        <v>418</v>
      </c>
    </row>
    <row r="31" spans="2:8" x14ac:dyDescent="0.25">
      <c r="C31" t="s">
        <v>420</v>
      </c>
    </row>
    <row r="32" spans="2:8" ht="15.75" thickBot="1" x14ac:dyDescent="0.3"/>
    <row r="33" spans="2:7" ht="15.75" thickBot="1" x14ac:dyDescent="0.3">
      <c r="B33" s="25"/>
      <c r="C33" s="26" t="s">
        <v>400</v>
      </c>
      <c r="D33" s="27" t="s">
        <v>401</v>
      </c>
      <c r="E33" s="28" t="s">
        <v>402</v>
      </c>
      <c r="F33" s="41" t="s">
        <v>419</v>
      </c>
    </row>
    <row r="34" spans="2:7" x14ac:dyDescent="0.25">
      <c r="B34" s="29" t="s">
        <v>39</v>
      </c>
      <c r="C34" s="30">
        <v>200000</v>
      </c>
      <c r="D34" s="31">
        <v>100000</v>
      </c>
      <c r="E34" s="32">
        <v>-120000</v>
      </c>
      <c r="F34" s="42">
        <f>AVERAGE(C34:E34)</f>
        <v>60000</v>
      </c>
    </row>
    <row r="35" spans="2:7" x14ac:dyDescent="0.25">
      <c r="B35" s="33" t="s">
        <v>403</v>
      </c>
      <c r="C35" s="34">
        <v>90000</v>
      </c>
      <c r="D35" s="35">
        <v>50000</v>
      </c>
      <c r="E35" s="36">
        <v>-20000</v>
      </c>
      <c r="F35" s="42">
        <f t="shared" ref="F35:F36" si="2">AVERAGE(C35:E35)</f>
        <v>40000</v>
      </c>
    </row>
    <row r="36" spans="2:7" ht="15.75" thickBot="1" x14ac:dyDescent="0.3">
      <c r="B36" s="37" t="s">
        <v>404</v>
      </c>
      <c r="C36" s="38">
        <v>0</v>
      </c>
      <c r="D36" s="39">
        <v>0</v>
      </c>
      <c r="E36" s="40">
        <v>0</v>
      </c>
      <c r="F36" s="42">
        <f t="shared" si="2"/>
        <v>0</v>
      </c>
    </row>
    <row r="38" spans="2:7" x14ac:dyDescent="0.25">
      <c r="E38" t="s">
        <v>421</v>
      </c>
      <c r="F38" s="42">
        <f>MAX(F34:F36)</f>
        <v>60000</v>
      </c>
    </row>
    <row r="42" spans="2:7" x14ac:dyDescent="0.25">
      <c r="B42" t="s">
        <v>422</v>
      </c>
      <c r="G42" t="s">
        <v>423</v>
      </c>
    </row>
    <row r="43" spans="2:7" ht="15.75" thickBot="1" x14ac:dyDescent="0.3">
      <c r="G43" t="s">
        <v>424</v>
      </c>
    </row>
    <row r="44" spans="2:7" ht="15.75" thickBot="1" x14ac:dyDescent="0.3">
      <c r="B44" s="25"/>
      <c r="C44" s="26" t="s">
        <v>400</v>
      </c>
      <c r="D44" s="27" t="s">
        <v>401</v>
      </c>
      <c r="E44" s="28" t="s">
        <v>402</v>
      </c>
    </row>
    <row r="45" spans="2:7" x14ac:dyDescent="0.25">
      <c r="B45" s="29" t="s">
        <v>39</v>
      </c>
      <c r="C45" s="30">
        <v>200000</v>
      </c>
      <c r="D45" s="31">
        <v>100000</v>
      </c>
      <c r="E45" s="32">
        <v>-120000</v>
      </c>
    </row>
    <row r="46" spans="2:7" x14ac:dyDescent="0.25">
      <c r="B46" s="33" t="s">
        <v>403</v>
      </c>
      <c r="C46" s="34">
        <v>90000</v>
      </c>
      <c r="D46" s="35">
        <v>50000</v>
      </c>
      <c r="E46" s="36">
        <v>-20000</v>
      </c>
    </row>
    <row r="47" spans="2:7" ht="15.75" thickBot="1" x14ac:dyDescent="0.3">
      <c r="B47" s="37" t="s">
        <v>404</v>
      </c>
      <c r="C47" s="38">
        <v>0</v>
      </c>
      <c r="D47" s="39">
        <v>0</v>
      </c>
      <c r="E47" s="40">
        <v>0</v>
      </c>
    </row>
    <row r="50" spans="3:9" ht="15.75" thickBot="1" x14ac:dyDescent="0.3"/>
    <row r="51" spans="3:9" ht="15.75" thickBot="1" x14ac:dyDescent="0.3">
      <c r="C51" t="s">
        <v>425</v>
      </c>
      <c r="E51" s="25"/>
      <c r="F51" s="26" t="s">
        <v>400</v>
      </c>
      <c r="G51" s="27" t="s">
        <v>401</v>
      </c>
      <c r="H51" s="28" t="s">
        <v>402</v>
      </c>
      <c r="I51" s="41" t="s">
        <v>427</v>
      </c>
    </row>
    <row r="52" spans="3:9" x14ac:dyDescent="0.25">
      <c r="C52" t="s">
        <v>426</v>
      </c>
      <c r="E52" s="29" t="s">
        <v>39</v>
      </c>
      <c r="F52" s="30">
        <v>200000</v>
      </c>
      <c r="G52" s="31">
        <v>100000</v>
      </c>
      <c r="H52" s="32">
        <v>-120000</v>
      </c>
      <c r="I52" s="42">
        <f>(F52*0.3)+(H52*0.7)</f>
        <v>-24000</v>
      </c>
    </row>
    <row r="53" spans="3:9" x14ac:dyDescent="0.25">
      <c r="E53" s="33" t="s">
        <v>403</v>
      </c>
      <c r="F53" s="34">
        <v>90000</v>
      </c>
      <c r="G53" s="35">
        <v>50000</v>
      </c>
      <c r="H53" s="36">
        <v>-20000</v>
      </c>
      <c r="I53" s="42">
        <f>(F53*0.3)+(H53*0.7)</f>
        <v>13000</v>
      </c>
    </row>
    <row r="54" spans="3:9" ht="15.75" thickBot="1" x14ac:dyDescent="0.3">
      <c r="E54" s="37" t="s">
        <v>404</v>
      </c>
      <c r="F54" s="38">
        <v>0</v>
      </c>
      <c r="G54" s="39">
        <v>0</v>
      </c>
      <c r="H54" s="40">
        <v>0</v>
      </c>
      <c r="I54" s="43">
        <v>0</v>
      </c>
    </row>
    <row r="56" spans="3:9" x14ac:dyDescent="0.25">
      <c r="H56" t="s">
        <v>428</v>
      </c>
    </row>
    <row r="58" spans="3:9" ht="15.75" thickBot="1" x14ac:dyDescent="0.3">
      <c r="C58" t="s">
        <v>430</v>
      </c>
    </row>
    <row r="59" spans="3:9" ht="15.75" thickBot="1" x14ac:dyDescent="0.3">
      <c r="C59" s="25"/>
      <c r="D59" s="26" t="s">
        <v>400</v>
      </c>
      <c r="E59" s="27" t="s">
        <v>401</v>
      </c>
      <c r="F59" s="28" t="s">
        <v>402</v>
      </c>
    </row>
    <row r="60" spans="3:9" x14ac:dyDescent="0.25">
      <c r="C60" s="29" t="s">
        <v>39</v>
      </c>
      <c r="D60" s="30">
        <v>200000</v>
      </c>
      <c r="E60" s="31">
        <v>100000</v>
      </c>
      <c r="F60" s="32">
        <v>-120000</v>
      </c>
      <c r="G60">
        <f>SUMPRODUCT(D60:F60,D$63:F$63)</f>
        <v>86000</v>
      </c>
    </row>
    <row r="61" spans="3:9" x14ac:dyDescent="0.25">
      <c r="C61" s="33" t="s">
        <v>403</v>
      </c>
      <c r="D61" s="34">
        <v>90000</v>
      </c>
      <c r="E61" s="35">
        <v>50000</v>
      </c>
      <c r="F61" s="36">
        <v>-20000</v>
      </c>
      <c r="G61">
        <f>SUMPRODUCT(D61:F61,D$63:F$63)</f>
        <v>48000</v>
      </c>
    </row>
    <row r="62" spans="3:9" ht="15.75" thickBot="1" x14ac:dyDescent="0.3">
      <c r="C62" s="37" t="s">
        <v>404</v>
      </c>
      <c r="D62" s="38">
        <v>0</v>
      </c>
      <c r="E62" s="39">
        <v>0</v>
      </c>
      <c r="F62" s="40">
        <v>0</v>
      </c>
      <c r="G62">
        <f t="shared" ref="G62" si="3">SUMPRODUCT(D62:F62,D$63:F$63)</f>
        <v>0</v>
      </c>
    </row>
    <row r="63" spans="3:9" x14ac:dyDescent="0.25">
      <c r="C63" s="44" t="s">
        <v>429</v>
      </c>
      <c r="D63" s="44">
        <v>0.3</v>
      </c>
      <c r="E63" s="44">
        <v>0.5</v>
      </c>
      <c r="F63" s="45">
        <v>0.2</v>
      </c>
    </row>
    <row r="67" spans="3:7" x14ac:dyDescent="0.25">
      <c r="C67" t="s">
        <v>431</v>
      </c>
    </row>
    <row r="68" spans="3:7" ht="15.75" thickBot="1" x14ac:dyDescent="0.3"/>
    <row r="69" spans="3:7" ht="15.75" thickBot="1" x14ac:dyDescent="0.3">
      <c r="C69" s="25"/>
      <c r="D69" s="26" t="s">
        <v>400</v>
      </c>
      <c r="E69" s="27" t="s">
        <v>401</v>
      </c>
      <c r="F69" s="28" t="s">
        <v>402</v>
      </c>
    </row>
    <row r="70" spans="3:7" x14ac:dyDescent="0.25">
      <c r="C70" s="29" t="s">
        <v>39</v>
      </c>
      <c r="D70" s="30">
        <v>200000</v>
      </c>
      <c r="E70" s="31">
        <v>100000</v>
      </c>
      <c r="F70" s="32">
        <v>-120000</v>
      </c>
    </row>
    <row r="71" spans="3:7" x14ac:dyDescent="0.25">
      <c r="C71" s="33" t="s">
        <v>403</v>
      </c>
      <c r="D71" s="34">
        <v>90000</v>
      </c>
      <c r="E71" s="35">
        <v>50000</v>
      </c>
      <c r="F71" s="36">
        <v>-20000</v>
      </c>
    </row>
    <row r="72" spans="3:7" ht="15.75" thickBot="1" x14ac:dyDescent="0.3">
      <c r="C72" s="37" t="s">
        <v>404</v>
      </c>
      <c r="D72" s="38">
        <v>0</v>
      </c>
      <c r="E72" s="39">
        <v>0</v>
      </c>
      <c r="F72" s="40">
        <v>0</v>
      </c>
    </row>
    <row r="74" spans="3:7" ht="15.75" thickBot="1" x14ac:dyDescent="0.3"/>
    <row r="75" spans="3:7" ht="15.75" thickBot="1" x14ac:dyDescent="0.3">
      <c r="C75" s="25"/>
      <c r="D75" s="26" t="s">
        <v>400</v>
      </c>
      <c r="E75" s="27" t="s">
        <v>401</v>
      </c>
      <c r="F75" s="28" t="s">
        <v>402</v>
      </c>
    </row>
    <row r="76" spans="3:7" x14ac:dyDescent="0.25">
      <c r="C76" s="29" t="s">
        <v>39</v>
      </c>
      <c r="D76" s="30">
        <f>MAX(D70:D72)-D$70</f>
        <v>0</v>
      </c>
      <c r="E76" s="31">
        <f>MAX(E70:E72)-E$70</f>
        <v>0</v>
      </c>
      <c r="F76" s="32">
        <f>MAX(F70:F72)-F$72</f>
        <v>0</v>
      </c>
      <c r="G76" s="42">
        <f>MIN(D76:F76)</f>
        <v>0</v>
      </c>
    </row>
    <row r="77" spans="3:7" x14ac:dyDescent="0.25">
      <c r="C77" s="33" t="s">
        <v>403</v>
      </c>
      <c r="D77" s="30">
        <f t="shared" ref="D77:E78" si="4">MAX(D71:D73)-D$70</f>
        <v>-110000</v>
      </c>
      <c r="E77" s="31">
        <f t="shared" si="4"/>
        <v>-50000</v>
      </c>
      <c r="F77" s="32">
        <f>MAX(F71:F73)-F$72</f>
        <v>0</v>
      </c>
      <c r="G77" s="42">
        <f t="shared" ref="G77:G78" si="5">MIN(D77:F77)</f>
        <v>-110000</v>
      </c>
    </row>
    <row r="78" spans="3:7" ht="15.75" thickBot="1" x14ac:dyDescent="0.3">
      <c r="C78" s="37" t="s">
        <v>404</v>
      </c>
      <c r="D78" s="30">
        <f t="shared" si="4"/>
        <v>-200000</v>
      </c>
      <c r="E78" s="31">
        <f t="shared" si="4"/>
        <v>-100000</v>
      </c>
      <c r="F78" s="40">
        <f>MAX(F70:F72)-F$72</f>
        <v>0</v>
      </c>
      <c r="G78" s="42">
        <f t="shared" si="5"/>
        <v>-200000</v>
      </c>
    </row>
    <row r="80" spans="3:7" x14ac:dyDescent="0.25">
      <c r="F80" t="s">
        <v>432</v>
      </c>
      <c r="G80" s="42">
        <f>MAX(G76:G78)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showGridLines="0" workbookViewId="0"/>
  </sheetViews>
  <sheetFormatPr defaultRowHeight="15" x14ac:dyDescent="0.25"/>
  <cols>
    <col min="1" max="1" width="2.140625" customWidth="1"/>
    <col min="2" max="2" width="5.42578125" bestFit="1" customWidth="1"/>
    <col min="3" max="3" width="6" bestFit="1" customWidth="1"/>
    <col min="4" max="4" width="5.5703125" customWidth="1"/>
    <col min="5" max="5" width="8" bestFit="1" customWidth="1"/>
    <col min="6" max="6" width="9.85546875" bestFit="1" customWidth="1"/>
    <col min="7" max="7" width="9" bestFit="1" customWidth="1"/>
    <col min="8" max="8" width="11.85546875" bestFit="1" customWidth="1"/>
  </cols>
  <sheetData>
    <row r="1" spans="1:8" x14ac:dyDescent="0.25">
      <c r="A1" s="3" t="s">
        <v>12</v>
      </c>
    </row>
    <row r="2" spans="1:8" x14ac:dyDescent="0.25">
      <c r="A2" s="3" t="s">
        <v>51</v>
      </c>
    </row>
    <row r="3" spans="1:8" x14ac:dyDescent="0.25">
      <c r="A3" s="3" t="s">
        <v>52</v>
      </c>
    </row>
    <row r="6" spans="1:8" ht="15.75" thickBot="1" x14ac:dyDescent="0.3">
      <c r="A6" t="s">
        <v>15</v>
      </c>
    </row>
    <row r="7" spans="1:8" x14ac:dyDescent="0.25">
      <c r="B7" s="6"/>
      <c r="C7" s="6"/>
      <c r="D7" s="6" t="s">
        <v>18</v>
      </c>
      <c r="E7" s="6" t="s">
        <v>20</v>
      </c>
      <c r="F7" s="6" t="s">
        <v>22</v>
      </c>
      <c r="G7" s="6" t="s">
        <v>24</v>
      </c>
      <c r="H7" s="6" t="s">
        <v>24</v>
      </c>
    </row>
    <row r="8" spans="1:8" ht="15.75" thickBot="1" x14ac:dyDescent="0.3">
      <c r="B8" s="7" t="s">
        <v>16</v>
      </c>
      <c r="C8" s="7" t="s">
        <v>17</v>
      </c>
      <c r="D8" s="7" t="s">
        <v>19</v>
      </c>
      <c r="E8" s="7" t="s">
        <v>21</v>
      </c>
      <c r="F8" s="7" t="s">
        <v>23</v>
      </c>
      <c r="G8" s="7" t="s">
        <v>25</v>
      </c>
      <c r="H8" s="7" t="s">
        <v>26</v>
      </c>
    </row>
    <row r="9" spans="1:8" x14ac:dyDescent="0.25">
      <c r="B9" s="4" t="s">
        <v>53</v>
      </c>
      <c r="C9" s="4" t="s">
        <v>54</v>
      </c>
      <c r="D9" s="4">
        <v>2</v>
      </c>
      <c r="E9" s="4">
        <v>0</v>
      </c>
      <c r="F9" s="4">
        <v>50</v>
      </c>
      <c r="G9" s="4">
        <v>10.000000000000007</v>
      </c>
      <c r="H9" s="4">
        <v>1E+30</v>
      </c>
    </row>
    <row r="10" spans="1:8" ht="15.75" thickBot="1" x14ac:dyDescent="0.3">
      <c r="B10" s="5" t="s">
        <v>34</v>
      </c>
      <c r="C10" s="5" t="s">
        <v>55</v>
      </c>
      <c r="D10" s="5">
        <v>6</v>
      </c>
      <c r="E10" s="5">
        <v>0</v>
      </c>
      <c r="F10" s="5">
        <v>20</v>
      </c>
      <c r="G10" s="5">
        <v>1E+30</v>
      </c>
      <c r="H10" s="5">
        <v>3.3333333333333357</v>
      </c>
    </row>
    <row r="12" spans="1:8" ht="15.75" thickBot="1" x14ac:dyDescent="0.3">
      <c r="A12" t="s">
        <v>27</v>
      </c>
    </row>
    <row r="13" spans="1:8" x14ac:dyDescent="0.25">
      <c r="B13" s="6"/>
      <c r="C13" s="6"/>
      <c r="D13" s="6" t="s">
        <v>18</v>
      </c>
      <c r="E13" s="6" t="s">
        <v>28</v>
      </c>
      <c r="F13" s="6" t="s">
        <v>30</v>
      </c>
      <c r="G13" s="6" t="s">
        <v>24</v>
      </c>
      <c r="H13" s="6" t="s">
        <v>24</v>
      </c>
    </row>
    <row r="14" spans="1:8" ht="15.75" thickBot="1" x14ac:dyDescent="0.3">
      <c r="B14" s="7" t="s">
        <v>16</v>
      </c>
      <c r="C14" s="7" t="s">
        <v>17</v>
      </c>
      <c r="D14" s="7" t="s">
        <v>19</v>
      </c>
      <c r="E14" s="7" t="s">
        <v>29</v>
      </c>
      <c r="F14" s="7" t="s">
        <v>31</v>
      </c>
      <c r="G14" s="7" t="s">
        <v>25</v>
      </c>
      <c r="H14" s="7" t="s">
        <v>26</v>
      </c>
    </row>
    <row r="15" spans="1:8" x14ac:dyDescent="0.25">
      <c r="B15" s="4" t="s">
        <v>56</v>
      </c>
      <c r="C15" s="4" t="s">
        <v>57</v>
      </c>
      <c r="D15" s="4">
        <v>24</v>
      </c>
      <c r="E15" s="4">
        <v>10</v>
      </c>
      <c r="F15" s="4">
        <v>24</v>
      </c>
      <c r="G15" s="4">
        <v>1E+30</v>
      </c>
      <c r="H15" s="4">
        <v>6</v>
      </c>
    </row>
    <row r="16" spans="1:8" x14ac:dyDescent="0.25">
      <c r="B16" s="4" t="s">
        <v>58</v>
      </c>
      <c r="C16" s="4" t="s">
        <v>47</v>
      </c>
      <c r="D16" s="4">
        <v>2</v>
      </c>
      <c r="E16" s="4">
        <v>-10.000000000000007</v>
      </c>
      <c r="F16" s="4">
        <v>2</v>
      </c>
      <c r="G16" s="4">
        <v>1</v>
      </c>
      <c r="H16" s="4">
        <v>2</v>
      </c>
    </row>
    <row r="17" spans="2:8" ht="15.75" thickBot="1" x14ac:dyDescent="0.3">
      <c r="B17" s="5" t="s">
        <v>59</v>
      </c>
      <c r="C17" s="5" t="s">
        <v>47</v>
      </c>
      <c r="D17" s="5">
        <v>6</v>
      </c>
      <c r="E17" s="5">
        <v>0</v>
      </c>
      <c r="F17" s="5">
        <v>3</v>
      </c>
      <c r="G17" s="5">
        <v>3</v>
      </c>
      <c r="H17" s="5">
        <v>1E+30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L21"/>
  <sheetViews>
    <sheetView workbookViewId="0">
      <selection activeCell="S19" sqref="S19"/>
    </sheetView>
  </sheetViews>
  <sheetFormatPr defaultRowHeight="15" x14ac:dyDescent="0.25"/>
  <cols>
    <col min="2" max="2" width="13.85546875" customWidth="1"/>
    <col min="16" max="16" width="11" customWidth="1"/>
  </cols>
  <sheetData>
    <row r="3" spans="1:12" x14ac:dyDescent="0.25">
      <c r="B3" t="s">
        <v>38</v>
      </c>
    </row>
    <row r="6" spans="1:12" x14ac:dyDescent="0.25">
      <c r="B6" t="s">
        <v>39</v>
      </c>
      <c r="C6" t="s">
        <v>40</v>
      </c>
    </row>
    <row r="7" spans="1:12" x14ac:dyDescent="0.25">
      <c r="A7" t="s">
        <v>41</v>
      </c>
      <c r="B7">
        <v>6</v>
      </c>
      <c r="C7">
        <v>2</v>
      </c>
      <c r="D7" t="s">
        <v>8</v>
      </c>
      <c r="E7">
        <v>24</v>
      </c>
    </row>
    <row r="8" spans="1:12" x14ac:dyDescent="0.25">
      <c r="I8" t="s">
        <v>47</v>
      </c>
      <c r="J8" t="s">
        <v>48</v>
      </c>
    </row>
    <row r="9" spans="1:12" x14ac:dyDescent="0.25">
      <c r="I9">
        <v>6</v>
      </c>
      <c r="J9">
        <v>2</v>
      </c>
      <c r="K9" t="s">
        <v>8</v>
      </c>
      <c r="L9">
        <v>24</v>
      </c>
    </row>
    <row r="10" spans="1:12" x14ac:dyDescent="0.25">
      <c r="A10" t="s">
        <v>42</v>
      </c>
      <c r="B10">
        <v>50</v>
      </c>
      <c r="C10">
        <v>20</v>
      </c>
      <c r="I10">
        <v>1</v>
      </c>
      <c r="J10">
        <v>0</v>
      </c>
      <c r="K10" t="s">
        <v>9</v>
      </c>
      <c r="L10">
        <v>2</v>
      </c>
    </row>
    <row r="11" spans="1:12" x14ac:dyDescent="0.25">
      <c r="I11">
        <v>0</v>
      </c>
      <c r="J11">
        <v>1</v>
      </c>
      <c r="K11" t="s">
        <v>9</v>
      </c>
      <c r="L11">
        <v>3</v>
      </c>
    </row>
    <row r="12" spans="1:12" x14ac:dyDescent="0.25">
      <c r="B12" t="s">
        <v>43</v>
      </c>
    </row>
    <row r="13" spans="1:12" x14ac:dyDescent="0.25">
      <c r="I13">
        <v>50</v>
      </c>
      <c r="J13">
        <v>20</v>
      </c>
    </row>
    <row r="14" spans="1:12" x14ac:dyDescent="0.25">
      <c r="B14" t="s">
        <v>44</v>
      </c>
    </row>
    <row r="15" spans="1:12" x14ac:dyDescent="0.25">
      <c r="B15" t="s">
        <v>45</v>
      </c>
      <c r="I15">
        <v>2</v>
      </c>
      <c r="J15">
        <v>6</v>
      </c>
    </row>
    <row r="16" spans="1:12" x14ac:dyDescent="0.25">
      <c r="B16" t="s">
        <v>46</v>
      </c>
    </row>
    <row r="17" spans="8:11" x14ac:dyDescent="0.25">
      <c r="H17" t="s">
        <v>49</v>
      </c>
      <c r="I17">
        <f>SUMPRODUCT(I13:J13,I15:J15)</f>
        <v>220</v>
      </c>
    </row>
    <row r="19" spans="8:11" x14ac:dyDescent="0.25">
      <c r="H19" t="s">
        <v>50</v>
      </c>
      <c r="I19">
        <f>SUMPRODUCT(I9:J9,I$15:J$15)</f>
        <v>24</v>
      </c>
      <c r="J19" t="s">
        <v>8</v>
      </c>
      <c r="K19">
        <v>24</v>
      </c>
    </row>
    <row r="20" spans="8:11" x14ac:dyDescent="0.25">
      <c r="I20">
        <f t="shared" ref="I20:I21" si="0">SUMPRODUCT(I10:J10,I$15:J$15)</f>
        <v>2</v>
      </c>
      <c r="J20" t="s">
        <v>9</v>
      </c>
      <c r="K20">
        <v>2</v>
      </c>
    </row>
    <row r="21" spans="8:11" x14ac:dyDescent="0.25">
      <c r="I21">
        <f t="shared" si="0"/>
        <v>6</v>
      </c>
      <c r="J21" t="s">
        <v>9</v>
      </c>
      <c r="K21">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8"/>
  <sheetViews>
    <sheetView showGridLines="0" workbookViewId="0">
      <selection activeCell="E11" sqref="E11"/>
    </sheetView>
  </sheetViews>
  <sheetFormatPr defaultRowHeight="15" x14ac:dyDescent="0.25"/>
  <cols>
    <col min="1" max="1" width="2.140625" customWidth="1"/>
    <col min="2" max="2" width="5.85546875" bestFit="1" customWidth="1"/>
    <col min="3" max="3" width="36.140625" bestFit="1" customWidth="1"/>
    <col min="4" max="4" width="5.5703125" customWidth="1"/>
    <col min="5" max="5" width="8" bestFit="1" customWidth="1"/>
    <col min="6" max="6" width="9.85546875" bestFit="1" customWidth="1"/>
    <col min="7" max="8" width="9" bestFit="1" customWidth="1"/>
  </cols>
  <sheetData>
    <row r="1" spans="1:8" x14ac:dyDescent="0.25">
      <c r="A1" s="3" t="s">
        <v>12</v>
      </c>
    </row>
    <row r="2" spans="1:8" x14ac:dyDescent="0.25">
      <c r="A2" s="3" t="s">
        <v>375</v>
      </c>
    </row>
    <row r="3" spans="1:8" x14ac:dyDescent="0.25">
      <c r="A3" s="3" t="s">
        <v>376</v>
      </c>
    </row>
    <row r="6" spans="1:8" ht="15.75" thickBot="1" x14ac:dyDescent="0.3">
      <c r="A6" t="s">
        <v>15</v>
      </c>
    </row>
    <row r="7" spans="1:8" x14ac:dyDescent="0.25">
      <c r="B7" s="6"/>
      <c r="C7" s="6"/>
      <c r="D7" s="6" t="s">
        <v>18</v>
      </c>
      <c r="E7" s="6" t="s">
        <v>20</v>
      </c>
      <c r="F7" s="6" t="s">
        <v>22</v>
      </c>
      <c r="G7" s="6" t="s">
        <v>24</v>
      </c>
      <c r="H7" s="6" t="s">
        <v>24</v>
      </c>
    </row>
    <row r="8" spans="1:8" ht="15.75" thickBot="1" x14ac:dyDescent="0.3">
      <c r="B8" s="7" t="s">
        <v>16</v>
      </c>
      <c r="C8" s="7" t="s">
        <v>17</v>
      </c>
      <c r="D8" s="7" t="s">
        <v>19</v>
      </c>
      <c r="E8" s="7" t="s">
        <v>21</v>
      </c>
      <c r="F8" s="7" t="s">
        <v>23</v>
      </c>
      <c r="G8" s="7" t="s">
        <v>25</v>
      </c>
      <c r="H8" s="7" t="s">
        <v>26</v>
      </c>
    </row>
    <row r="9" spans="1:8" x14ac:dyDescent="0.25">
      <c r="B9" s="4" t="s">
        <v>377</v>
      </c>
      <c r="C9" s="4" t="s">
        <v>378</v>
      </c>
      <c r="D9" s="4">
        <v>0</v>
      </c>
      <c r="E9" s="4">
        <v>0</v>
      </c>
      <c r="F9" s="4">
        <v>7.0000000000000007E-2</v>
      </c>
      <c r="G9" s="4">
        <v>1E+30</v>
      </c>
      <c r="H9" s="4">
        <v>7.0000000000000007E-2</v>
      </c>
    </row>
    <row r="10" spans="1:8" x14ac:dyDescent="0.25">
      <c r="B10" s="4" t="s">
        <v>35</v>
      </c>
      <c r="C10" s="4" t="s">
        <v>379</v>
      </c>
      <c r="D10" s="4">
        <v>0</v>
      </c>
      <c r="E10" s="4">
        <v>0.22000000000000003</v>
      </c>
      <c r="F10" s="4">
        <v>8.0000000000000016E-2</v>
      </c>
      <c r="G10" s="4">
        <v>1E+30</v>
      </c>
      <c r="H10" s="4">
        <v>0.22000000000000003</v>
      </c>
    </row>
    <row r="11" spans="1:8" ht="15.75" thickBot="1" x14ac:dyDescent="0.3">
      <c r="B11" s="5" t="s">
        <v>380</v>
      </c>
      <c r="C11" s="5" t="s">
        <v>381</v>
      </c>
      <c r="D11" s="5">
        <v>0</v>
      </c>
      <c r="E11" s="5">
        <v>0.12</v>
      </c>
      <c r="F11" s="5">
        <v>0.12</v>
      </c>
      <c r="G11" s="5">
        <v>1E+30</v>
      </c>
      <c r="H11" s="5">
        <v>0.12</v>
      </c>
    </row>
    <row r="13" spans="1:8" ht="15.75" thickBot="1" x14ac:dyDescent="0.3">
      <c r="A13" t="s">
        <v>27</v>
      </c>
    </row>
    <row r="14" spans="1:8" x14ac:dyDescent="0.25">
      <c r="B14" s="6"/>
      <c r="C14" s="6"/>
      <c r="D14" s="6" t="s">
        <v>18</v>
      </c>
      <c r="E14" s="6" t="s">
        <v>28</v>
      </c>
      <c r="F14" s="6" t="s">
        <v>30</v>
      </c>
      <c r="G14" s="6" t="s">
        <v>24</v>
      </c>
      <c r="H14" s="6" t="s">
        <v>24</v>
      </c>
    </row>
    <row r="15" spans="1:8" ht="15.75" thickBot="1" x14ac:dyDescent="0.3">
      <c r="B15" s="7" t="s">
        <v>16</v>
      </c>
      <c r="C15" s="7" t="s">
        <v>17</v>
      </c>
      <c r="D15" s="7" t="s">
        <v>19</v>
      </c>
      <c r="E15" s="7" t="s">
        <v>29</v>
      </c>
      <c r="F15" s="7" t="s">
        <v>31</v>
      </c>
      <c r="G15" s="7" t="s">
        <v>25</v>
      </c>
      <c r="H15" s="7" t="s">
        <v>26</v>
      </c>
    </row>
    <row r="16" spans="1:8" x14ac:dyDescent="0.25">
      <c r="B16" s="4" t="s">
        <v>58</v>
      </c>
      <c r="C16" s="4" t="s">
        <v>382</v>
      </c>
      <c r="D16" s="4">
        <v>0</v>
      </c>
      <c r="E16" s="4">
        <v>0</v>
      </c>
      <c r="F16" s="4">
        <v>1200000</v>
      </c>
      <c r="G16" s="4">
        <v>1E+30</v>
      </c>
      <c r="H16" s="4">
        <v>1200000</v>
      </c>
    </row>
    <row r="17" spans="2:8" x14ac:dyDescent="0.25">
      <c r="B17" s="4" t="s">
        <v>59</v>
      </c>
      <c r="C17" s="4" t="s">
        <v>67</v>
      </c>
      <c r="D17" s="4">
        <v>0</v>
      </c>
      <c r="E17" s="4">
        <v>0</v>
      </c>
      <c r="F17" s="4">
        <v>200000</v>
      </c>
      <c r="G17" s="4">
        <v>1E+30</v>
      </c>
      <c r="H17" s="4">
        <v>200000</v>
      </c>
    </row>
    <row r="18" spans="2:8" ht="15.75" thickBot="1" x14ac:dyDescent="0.3">
      <c r="B18" s="5" t="s">
        <v>383</v>
      </c>
      <c r="C18" s="5" t="s">
        <v>67</v>
      </c>
      <c r="D18" s="5">
        <v>0</v>
      </c>
      <c r="E18" s="5">
        <v>7.0000000000000007E-2</v>
      </c>
      <c r="F18" s="5">
        <v>0</v>
      </c>
      <c r="G18" s="5">
        <v>1200000</v>
      </c>
      <c r="H18" s="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22"/>
  <sheetViews>
    <sheetView workbookViewId="0">
      <selection activeCell="N16" sqref="N16"/>
    </sheetView>
  </sheetViews>
  <sheetFormatPr defaultRowHeight="15" x14ac:dyDescent="0.25"/>
  <sheetData>
    <row r="1" spans="2:13" x14ac:dyDescent="0.25">
      <c r="H1" s="22" t="s">
        <v>385</v>
      </c>
      <c r="I1" s="22"/>
      <c r="J1" s="22"/>
    </row>
    <row r="3" spans="2:13" x14ac:dyDescent="0.25">
      <c r="B3" t="s">
        <v>60</v>
      </c>
    </row>
    <row r="4" spans="2:13" x14ac:dyDescent="0.25">
      <c r="B4" t="s">
        <v>61</v>
      </c>
    </row>
    <row r="5" spans="2:13" x14ac:dyDescent="0.25">
      <c r="B5" t="s">
        <v>62</v>
      </c>
    </row>
    <row r="6" spans="2:13" x14ac:dyDescent="0.25">
      <c r="B6" t="s">
        <v>63</v>
      </c>
    </row>
    <row r="8" spans="2:13" x14ac:dyDescent="0.25">
      <c r="B8" s="11" t="s">
        <v>67</v>
      </c>
      <c r="C8" s="11" t="s">
        <v>68</v>
      </c>
      <c r="D8" s="11" t="s">
        <v>69</v>
      </c>
    </row>
    <row r="9" spans="2:13" x14ac:dyDescent="0.25">
      <c r="B9" s="8" t="s">
        <v>64</v>
      </c>
      <c r="C9" s="8" t="s">
        <v>65</v>
      </c>
      <c r="D9" s="8" t="s">
        <v>66</v>
      </c>
      <c r="I9" s="11" t="s">
        <v>67</v>
      </c>
      <c r="J9" s="11" t="s">
        <v>68</v>
      </c>
      <c r="K9" s="11" t="s">
        <v>69</v>
      </c>
    </row>
    <row r="10" spans="2:13" x14ac:dyDescent="0.25">
      <c r="B10" s="8">
        <v>7.0000000000000007E-2</v>
      </c>
      <c r="C10" s="8">
        <v>0.08</v>
      </c>
      <c r="D10" s="8">
        <v>0.12</v>
      </c>
      <c r="H10" t="s">
        <v>374</v>
      </c>
      <c r="I10" s="8">
        <v>7.0000000000000007E-2</v>
      </c>
      <c r="J10" s="8">
        <v>0.08</v>
      </c>
      <c r="K10" s="8">
        <v>0.12</v>
      </c>
    </row>
    <row r="12" spans="2:13" x14ac:dyDescent="0.25">
      <c r="I12">
        <v>1</v>
      </c>
      <c r="J12">
        <v>1</v>
      </c>
      <c r="K12">
        <v>1</v>
      </c>
      <c r="L12" t="s">
        <v>8</v>
      </c>
      <c r="M12">
        <v>1200000</v>
      </c>
    </row>
    <row r="13" spans="2:13" x14ac:dyDescent="0.25">
      <c r="B13" t="s">
        <v>70</v>
      </c>
      <c r="I13">
        <v>0</v>
      </c>
      <c r="J13">
        <v>0</v>
      </c>
      <c r="K13">
        <v>1</v>
      </c>
      <c r="L13" t="s">
        <v>8</v>
      </c>
      <c r="M13">
        <v>200000</v>
      </c>
    </row>
    <row r="14" spans="2:13" x14ac:dyDescent="0.25">
      <c r="B14" t="s">
        <v>71</v>
      </c>
      <c r="I14">
        <v>1</v>
      </c>
      <c r="J14">
        <v>-2</v>
      </c>
      <c r="K14">
        <v>0</v>
      </c>
      <c r="L14" t="s">
        <v>9</v>
      </c>
      <c r="M14">
        <v>0</v>
      </c>
    </row>
    <row r="16" spans="2:13" x14ac:dyDescent="0.25">
      <c r="B16" t="s">
        <v>371</v>
      </c>
      <c r="D16" t="s">
        <v>373</v>
      </c>
      <c r="I16">
        <v>666666.66666666674</v>
      </c>
      <c r="J16">
        <v>333333.33333333337</v>
      </c>
      <c r="K16">
        <v>200000</v>
      </c>
    </row>
    <row r="17" spans="2:11" x14ac:dyDescent="0.25">
      <c r="B17" t="s">
        <v>372</v>
      </c>
    </row>
    <row r="18" spans="2:11" x14ac:dyDescent="0.25">
      <c r="H18" t="s">
        <v>10</v>
      </c>
      <c r="I18">
        <f>SUMPRODUCT(I10:K10,I16:K16)</f>
        <v>97333.333333333343</v>
      </c>
    </row>
    <row r="20" spans="2:11" x14ac:dyDescent="0.25">
      <c r="H20" t="s">
        <v>11</v>
      </c>
      <c r="I20">
        <f>SUMPRODUCT(I12:K12,I$16:K$16)</f>
        <v>1200000</v>
      </c>
      <c r="J20" t="s">
        <v>8</v>
      </c>
      <c r="K20">
        <v>1200000</v>
      </c>
    </row>
    <row r="21" spans="2:11" x14ac:dyDescent="0.25">
      <c r="I21">
        <f t="shared" ref="I21:I22" si="0">SUMPRODUCT(I13:K13,I$16:K$16)</f>
        <v>200000</v>
      </c>
      <c r="J21" t="s">
        <v>8</v>
      </c>
      <c r="K21">
        <v>200000</v>
      </c>
    </row>
    <row r="22" spans="2:11" x14ac:dyDescent="0.25">
      <c r="I22">
        <f t="shared" si="0"/>
        <v>0</v>
      </c>
      <c r="J22" t="s">
        <v>9</v>
      </c>
      <c r="K2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3:R27"/>
  <sheetViews>
    <sheetView topLeftCell="A7" workbookViewId="0">
      <selection activeCell="K16" sqref="K16"/>
    </sheetView>
  </sheetViews>
  <sheetFormatPr defaultRowHeight="15" x14ac:dyDescent="0.25"/>
  <sheetData>
    <row r="13" spans="2:18" x14ac:dyDescent="0.25">
      <c r="B13" s="8" t="s">
        <v>356</v>
      </c>
      <c r="C13" s="8" t="s">
        <v>47</v>
      </c>
      <c r="D13" s="8" t="s">
        <v>384</v>
      </c>
    </row>
    <row r="14" spans="2:18" x14ac:dyDescent="0.25">
      <c r="B14" s="8" t="s">
        <v>387</v>
      </c>
      <c r="C14" s="8" t="s">
        <v>388</v>
      </c>
      <c r="D14" s="8" t="s">
        <v>389</v>
      </c>
      <c r="E14" s="8"/>
      <c r="N14" s="8" t="s">
        <v>387</v>
      </c>
      <c r="O14" s="8" t="s">
        <v>388</v>
      </c>
      <c r="P14" s="8" t="s">
        <v>389</v>
      </c>
      <c r="Q14" s="8"/>
      <c r="R14" s="8"/>
    </row>
    <row r="15" spans="2:18" x14ac:dyDescent="0.25">
      <c r="B15" s="8">
        <v>7.0000000000000007E-2</v>
      </c>
      <c r="C15" s="8">
        <v>0.08</v>
      </c>
      <c r="D15" s="8">
        <v>0.12</v>
      </c>
      <c r="E15" s="8"/>
      <c r="N15" s="8">
        <v>7.0000000000000007E-2</v>
      </c>
      <c r="O15" s="8">
        <v>0.08</v>
      </c>
      <c r="P15" s="8">
        <v>0.12</v>
      </c>
      <c r="Q15" s="8"/>
      <c r="R15" s="8"/>
    </row>
    <row r="16" spans="2:18" x14ac:dyDescent="0.25">
      <c r="N16" s="8"/>
      <c r="O16" s="8"/>
      <c r="P16" s="8"/>
      <c r="Q16" s="8"/>
      <c r="R16" s="8"/>
    </row>
    <row r="17" spans="2:18" x14ac:dyDescent="0.25">
      <c r="N17" s="8">
        <v>1</v>
      </c>
      <c r="O17" s="8">
        <v>1</v>
      </c>
      <c r="P17" s="8">
        <v>1</v>
      </c>
      <c r="Q17" s="8" t="s">
        <v>8</v>
      </c>
      <c r="R17" s="8">
        <v>12000</v>
      </c>
    </row>
    <row r="18" spans="2:18" x14ac:dyDescent="0.25">
      <c r="B18" t="s">
        <v>390</v>
      </c>
      <c r="N18" s="8">
        <v>0</v>
      </c>
      <c r="O18" s="8">
        <v>0</v>
      </c>
      <c r="P18" s="8">
        <v>1</v>
      </c>
      <c r="Q18" s="8" t="s">
        <v>8</v>
      </c>
      <c r="R18" s="8">
        <v>2000</v>
      </c>
    </row>
    <row r="19" spans="2:18" x14ac:dyDescent="0.25">
      <c r="B19" t="s">
        <v>391</v>
      </c>
      <c r="N19" s="8">
        <v>1</v>
      </c>
      <c r="O19" s="8">
        <v>-3</v>
      </c>
      <c r="P19" s="8">
        <v>0</v>
      </c>
      <c r="Q19" s="8" t="s">
        <v>9</v>
      </c>
      <c r="R19" s="8">
        <v>0</v>
      </c>
    </row>
    <row r="20" spans="2:18" x14ac:dyDescent="0.25">
      <c r="B20" t="s">
        <v>392</v>
      </c>
      <c r="C20" t="s">
        <v>394</v>
      </c>
    </row>
    <row r="21" spans="2:18" x14ac:dyDescent="0.25">
      <c r="B21" t="s">
        <v>393</v>
      </c>
      <c r="N21" s="8">
        <v>7500</v>
      </c>
      <c r="O21" s="8">
        <v>2500</v>
      </c>
      <c r="P21" s="8">
        <v>2000</v>
      </c>
    </row>
    <row r="23" spans="2:18" x14ac:dyDescent="0.25">
      <c r="M23" t="s">
        <v>386</v>
      </c>
      <c r="N23">
        <f>SUMPRODUCT(N15:P15,N21:P21)</f>
        <v>965</v>
      </c>
    </row>
    <row r="25" spans="2:18" x14ac:dyDescent="0.25">
      <c r="M25" t="s">
        <v>50</v>
      </c>
      <c r="N25">
        <f>SUMPRODUCT(N17:P17,N$21:P$21)</f>
        <v>12000</v>
      </c>
      <c r="O25" s="8" t="s">
        <v>8</v>
      </c>
      <c r="P25" s="8">
        <v>12000</v>
      </c>
    </row>
    <row r="26" spans="2:18" x14ac:dyDescent="0.25">
      <c r="N26">
        <f>SUMPRODUCT(N18:P18,N$21:P$21)</f>
        <v>2000</v>
      </c>
      <c r="O26" s="8" t="s">
        <v>8</v>
      </c>
      <c r="P26" s="8">
        <v>2000</v>
      </c>
    </row>
    <row r="27" spans="2:18" x14ac:dyDescent="0.25">
      <c r="N27">
        <f>SUMPRODUCT(N19:P19,N$21:P$21)</f>
        <v>0</v>
      </c>
      <c r="O27" s="8" t="s">
        <v>9</v>
      </c>
      <c r="P27" s="8">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showGridLines="0" workbookViewId="0"/>
  </sheetViews>
  <sheetFormatPr defaultRowHeight="15" x14ac:dyDescent="0.25"/>
  <cols>
    <col min="1" max="1" width="2.140625" customWidth="1"/>
    <col min="2" max="2" width="6.140625" bestFit="1" customWidth="1"/>
    <col min="3" max="3" width="6.42578125" bestFit="1" customWidth="1"/>
    <col min="4" max="4" width="5.85546875" bestFit="1" customWidth="1"/>
    <col min="5" max="5" width="11.85546875" bestFit="1" customWidth="1"/>
    <col min="6" max="6" width="9.85546875" bestFit="1" customWidth="1"/>
    <col min="7" max="7" width="9" bestFit="1" customWidth="1"/>
    <col min="8" max="8" width="11.85546875" bestFit="1" customWidth="1"/>
  </cols>
  <sheetData>
    <row r="1" spans="1:8" x14ac:dyDescent="0.25">
      <c r="A1" s="3" t="s">
        <v>12</v>
      </c>
    </row>
    <row r="2" spans="1:8" x14ac:dyDescent="0.25">
      <c r="A2" s="3" t="s">
        <v>457</v>
      </c>
    </row>
    <row r="3" spans="1:8" x14ac:dyDescent="0.25">
      <c r="A3" s="3" t="s">
        <v>458</v>
      </c>
    </row>
    <row r="6" spans="1:8" ht="15.75" thickBot="1" x14ac:dyDescent="0.3">
      <c r="A6" t="s">
        <v>15</v>
      </c>
    </row>
    <row r="7" spans="1:8" x14ac:dyDescent="0.25">
      <c r="B7" s="6"/>
      <c r="C7" s="6"/>
      <c r="D7" s="6" t="s">
        <v>18</v>
      </c>
      <c r="E7" s="6" t="s">
        <v>20</v>
      </c>
      <c r="F7" s="6" t="s">
        <v>22</v>
      </c>
      <c r="G7" s="6" t="s">
        <v>24</v>
      </c>
      <c r="H7" s="6" t="s">
        <v>24</v>
      </c>
    </row>
    <row r="8" spans="1:8" ht="15.75" thickBot="1" x14ac:dyDescent="0.3">
      <c r="B8" s="7" t="s">
        <v>16</v>
      </c>
      <c r="C8" s="7" t="s">
        <v>17</v>
      </c>
      <c r="D8" s="7" t="s">
        <v>19</v>
      </c>
      <c r="E8" s="7" t="s">
        <v>21</v>
      </c>
      <c r="F8" s="7" t="s">
        <v>23</v>
      </c>
      <c r="G8" s="7" t="s">
        <v>25</v>
      </c>
      <c r="H8" s="7" t="s">
        <v>26</v>
      </c>
    </row>
    <row r="9" spans="1:8" x14ac:dyDescent="0.25">
      <c r="B9" s="4" t="s">
        <v>180</v>
      </c>
      <c r="C9" s="4" t="s">
        <v>454</v>
      </c>
      <c r="D9" s="4">
        <v>11.999999999999998</v>
      </c>
      <c r="E9" s="4">
        <v>0</v>
      </c>
      <c r="F9" s="4">
        <v>600</v>
      </c>
      <c r="G9" s="4">
        <v>600</v>
      </c>
      <c r="H9" s="4">
        <v>439.99999999999994</v>
      </c>
    </row>
    <row r="10" spans="1:8" ht="15.75" thickBot="1" x14ac:dyDescent="0.3">
      <c r="B10" s="5" t="s">
        <v>182</v>
      </c>
      <c r="C10" s="5" t="s">
        <v>455</v>
      </c>
      <c r="D10" s="5">
        <v>4.0000000000000009</v>
      </c>
      <c r="E10" s="5">
        <v>0</v>
      </c>
      <c r="F10" s="5">
        <v>400</v>
      </c>
      <c r="G10" s="5">
        <v>1099.9999999999995</v>
      </c>
      <c r="H10" s="5">
        <v>200</v>
      </c>
    </row>
    <row r="12" spans="1:8" ht="15.75" thickBot="1" x14ac:dyDescent="0.3">
      <c r="A12" t="s">
        <v>27</v>
      </c>
    </row>
    <row r="13" spans="1:8" x14ac:dyDescent="0.25">
      <c r="B13" s="6"/>
      <c r="C13" s="6"/>
      <c r="D13" s="6" t="s">
        <v>18</v>
      </c>
      <c r="E13" s="6" t="s">
        <v>28</v>
      </c>
      <c r="F13" s="6" t="s">
        <v>30</v>
      </c>
      <c r="G13" s="6" t="s">
        <v>24</v>
      </c>
      <c r="H13" s="6" t="s">
        <v>24</v>
      </c>
    </row>
    <row r="14" spans="1:8" ht="15.75" thickBot="1" x14ac:dyDescent="0.3">
      <c r="B14" s="7" t="s">
        <v>16</v>
      </c>
      <c r="C14" s="7" t="s">
        <v>17</v>
      </c>
      <c r="D14" s="7" t="s">
        <v>19</v>
      </c>
      <c r="E14" s="7" t="s">
        <v>29</v>
      </c>
      <c r="F14" s="7" t="s">
        <v>31</v>
      </c>
      <c r="G14" s="7" t="s">
        <v>25</v>
      </c>
      <c r="H14" s="7" t="s">
        <v>26</v>
      </c>
    </row>
    <row r="15" spans="1:8" x14ac:dyDescent="0.25">
      <c r="B15" s="4" t="s">
        <v>459</v>
      </c>
      <c r="C15" s="4" t="s">
        <v>460</v>
      </c>
      <c r="D15" s="4">
        <v>23999.999999999996</v>
      </c>
      <c r="E15" s="4">
        <v>0</v>
      </c>
      <c r="F15" s="4">
        <v>20000</v>
      </c>
      <c r="G15" s="4">
        <v>4000.0000000000009</v>
      </c>
      <c r="H15" s="4">
        <v>1E+30</v>
      </c>
    </row>
    <row r="16" spans="1:8" x14ac:dyDescent="0.25">
      <c r="B16" s="4" t="s">
        <v>461</v>
      </c>
      <c r="C16" s="4" t="s">
        <v>454</v>
      </c>
      <c r="D16" s="4">
        <v>39999.999999999993</v>
      </c>
      <c r="E16" s="4">
        <v>0.16923076923076921</v>
      </c>
      <c r="F16" s="4">
        <v>40000</v>
      </c>
      <c r="G16" s="4">
        <v>26000</v>
      </c>
      <c r="H16" s="4">
        <v>11555.555555555558</v>
      </c>
    </row>
    <row r="17" spans="2:8" ht="15.75" thickBot="1" x14ac:dyDescent="0.3">
      <c r="B17" s="5" t="s">
        <v>462</v>
      </c>
      <c r="C17" s="5" t="s">
        <v>454</v>
      </c>
      <c r="D17" s="5">
        <v>44000</v>
      </c>
      <c r="E17" s="5">
        <v>4.6153846153846156E-2</v>
      </c>
      <c r="F17" s="5">
        <v>44000</v>
      </c>
      <c r="G17" s="5">
        <v>155999.99999999997</v>
      </c>
      <c r="H17" s="5">
        <v>17333.333333333336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4:G34"/>
  <sheetViews>
    <sheetView topLeftCell="A8" workbookViewId="0">
      <selection activeCell="J28" sqref="J28:K28"/>
    </sheetView>
  </sheetViews>
  <sheetFormatPr defaultRowHeight="15" x14ac:dyDescent="0.25"/>
  <sheetData>
    <row r="4" spans="3:6" x14ac:dyDescent="0.25">
      <c r="C4" s="50" t="s">
        <v>447</v>
      </c>
    </row>
    <row r="5" spans="3:6" x14ac:dyDescent="0.25">
      <c r="C5" s="50" t="s">
        <v>448</v>
      </c>
      <c r="D5" s="8"/>
      <c r="E5" s="8"/>
      <c r="F5" s="8"/>
    </row>
    <row r="6" spans="3:6" x14ac:dyDescent="0.25">
      <c r="C6" s="50" t="s">
        <v>449</v>
      </c>
      <c r="D6" s="16"/>
      <c r="E6" s="16"/>
      <c r="F6" s="8"/>
    </row>
    <row r="7" spans="3:6" x14ac:dyDescent="0.25">
      <c r="C7" s="16"/>
      <c r="D7" s="16"/>
      <c r="E7" s="16"/>
      <c r="F7" s="16"/>
    </row>
    <row r="8" spans="3:6" x14ac:dyDescent="0.25">
      <c r="D8" s="16"/>
      <c r="E8" s="16"/>
      <c r="F8" s="8"/>
    </row>
    <row r="9" spans="3:6" x14ac:dyDescent="0.25">
      <c r="C9" s="16"/>
      <c r="D9" s="16"/>
      <c r="E9" s="16"/>
      <c r="F9" s="8"/>
    </row>
    <row r="10" spans="3:6" x14ac:dyDescent="0.25">
      <c r="C10" s="16"/>
      <c r="D10" s="16"/>
      <c r="E10" s="16"/>
      <c r="F10" s="8"/>
    </row>
    <row r="11" spans="3:6" x14ac:dyDescent="0.25">
      <c r="D11" s="16"/>
      <c r="E11" s="16"/>
    </row>
    <row r="15" spans="3:6" x14ac:dyDescent="0.25">
      <c r="C15" s="50" t="s">
        <v>450</v>
      </c>
    </row>
    <row r="16" spans="3:6" x14ac:dyDescent="0.25">
      <c r="C16" s="50" t="s">
        <v>451</v>
      </c>
    </row>
    <row r="17" spans="2:7" x14ac:dyDescent="0.25">
      <c r="C17" s="50" t="s">
        <v>452</v>
      </c>
    </row>
    <row r="20" spans="2:7" x14ac:dyDescent="0.25">
      <c r="B20" t="s">
        <v>453</v>
      </c>
    </row>
    <row r="21" spans="2:7" x14ac:dyDescent="0.25">
      <c r="D21" t="s">
        <v>454</v>
      </c>
      <c r="E21" t="s">
        <v>455</v>
      </c>
    </row>
    <row r="22" spans="2:7" x14ac:dyDescent="0.25">
      <c r="D22">
        <v>1500</v>
      </c>
      <c r="E22">
        <v>1500</v>
      </c>
      <c r="F22" t="s">
        <v>9</v>
      </c>
      <c r="G22">
        <v>20000</v>
      </c>
    </row>
    <row r="23" spans="2:7" x14ac:dyDescent="0.25">
      <c r="D23">
        <v>3000</v>
      </c>
      <c r="E23">
        <v>1000</v>
      </c>
      <c r="F23" t="s">
        <v>9</v>
      </c>
      <c r="G23">
        <v>40000</v>
      </c>
    </row>
    <row r="24" spans="2:7" x14ac:dyDescent="0.25">
      <c r="D24">
        <v>2000</v>
      </c>
      <c r="E24">
        <v>5000</v>
      </c>
      <c r="F24" t="s">
        <v>9</v>
      </c>
      <c r="G24">
        <v>44000</v>
      </c>
    </row>
    <row r="26" spans="2:7" x14ac:dyDescent="0.25">
      <c r="C26" t="s">
        <v>456</v>
      </c>
      <c r="D26">
        <v>600</v>
      </c>
      <c r="E26">
        <v>400</v>
      </c>
    </row>
    <row r="28" spans="2:7" x14ac:dyDescent="0.25">
      <c r="D28">
        <v>11.999999999999998</v>
      </c>
      <c r="E28">
        <v>4.0000000000000009</v>
      </c>
    </row>
    <row r="30" spans="2:7" x14ac:dyDescent="0.25">
      <c r="C30" t="s">
        <v>10</v>
      </c>
      <c r="D30">
        <f>SUMPRODUCT(D26:E26,D28:E28)</f>
        <v>8800</v>
      </c>
    </row>
    <row r="32" spans="2:7" x14ac:dyDescent="0.25">
      <c r="C32" t="s">
        <v>50</v>
      </c>
      <c r="D32">
        <f>SUMPRODUCT(D22:E22,D$28:E$28)</f>
        <v>23999.999999999996</v>
      </c>
      <c r="E32" t="s">
        <v>9</v>
      </c>
      <c r="F32">
        <v>20000</v>
      </c>
    </row>
    <row r="33" spans="4:6" x14ac:dyDescent="0.25">
      <c r="D33">
        <f>SUMPRODUCT(D23:E23,D$28:E$28)</f>
        <v>39999.999999999993</v>
      </c>
      <c r="E33" t="s">
        <v>9</v>
      </c>
      <c r="F33">
        <v>40000</v>
      </c>
    </row>
    <row r="34" spans="4:6" x14ac:dyDescent="0.25">
      <c r="D34">
        <f>SUMPRODUCT(D24:E24,D$28:E$28)</f>
        <v>44000</v>
      </c>
      <c r="E34" t="s">
        <v>9</v>
      </c>
      <c r="F34">
        <v>44000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Sensitivity Report 1</vt:lpstr>
      <vt:lpstr>Max lpp1</vt:lpstr>
      <vt:lpstr>Sensitivity Report 2</vt:lpstr>
      <vt:lpstr>T&amp;C1</vt:lpstr>
      <vt:lpstr>Sensitivity Report 8</vt:lpstr>
      <vt:lpstr>INVEST</vt:lpstr>
      <vt:lpstr>Inv</vt:lpstr>
      <vt:lpstr>Sensitivity Report 9</vt:lpstr>
      <vt:lpstr>cost min bottling plant</vt:lpstr>
      <vt:lpstr>Sensitivity Report 4</vt:lpstr>
      <vt:lpstr>Unbal trp</vt:lpstr>
      <vt:lpstr>Sensitivity Report 3</vt:lpstr>
      <vt:lpstr>Unbal trp2</vt:lpstr>
      <vt:lpstr>Sensitivity Report 6</vt:lpstr>
      <vt:lpstr>TRP1</vt:lpstr>
      <vt:lpstr>Sensitivity Report 5</vt:lpstr>
      <vt:lpstr>Ass1</vt:lpstr>
      <vt:lpstr>Sensitivity Report 7</vt:lpstr>
      <vt:lpstr>ASS2</vt:lpstr>
      <vt:lpstr>Pilot</vt:lpstr>
      <vt:lpstr>UNBAL ass1</vt:lpstr>
      <vt:lpstr>Flight pairing</vt:lpstr>
      <vt:lpstr>TSP</vt:lpstr>
      <vt:lpstr>Ice cream dist tsp</vt:lpstr>
      <vt:lpstr>Decision thoery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dc:creator>
  <cp:lastModifiedBy>Yash Mohite</cp:lastModifiedBy>
  <dcterms:created xsi:type="dcterms:W3CDTF">2022-10-08T12:57:48Z</dcterms:created>
  <dcterms:modified xsi:type="dcterms:W3CDTF">2022-10-09T16:56:38Z</dcterms:modified>
</cp:coreProperties>
</file>