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Statistics\Group Assingment\"/>
    </mc:Choice>
  </mc:AlternateContent>
  <xr:revisionPtr revIDLastSave="0" documentId="13_ncr:1_{75A89ACD-8F37-43F8-9ED2-7019A74F0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itial Data" sheetId="3" r:id="rId1"/>
    <sheet name="Descriptive Statistics" sheetId="1" r:id="rId2"/>
    <sheet name="Inferential Statistics" sheetId="2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'Inferential Statistics'!$H$38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81029"/>
</workbook>
</file>

<file path=xl/calcChain.xml><?xml version="1.0" encoding="utf-8"?>
<calcChain xmlns="http://schemas.openxmlformats.org/spreadsheetml/2006/main">
  <c r="F28" i="1" l="1" a="1"/>
  <c r="F28" i="1" s="1"/>
  <c r="F27" i="1" a="1"/>
  <c r="F27" i="1" s="1"/>
  <c r="F29" i="1" s="1"/>
  <c r="AI27" i="1"/>
  <c r="L10" i="1"/>
  <c r="L11" i="1" s="1"/>
  <c r="K10" i="1"/>
  <c r="J10" i="1"/>
  <c r="J11" i="1" s="1"/>
  <c r="I10" i="1"/>
  <c r="I11" i="1" s="1"/>
  <c r="H10" i="1"/>
  <c r="G10" i="1"/>
  <c r="L9" i="1"/>
  <c r="K9" i="1"/>
  <c r="J9" i="1"/>
  <c r="I9" i="1"/>
  <c r="H9" i="1"/>
  <c r="G9" i="1"/>
  <c r="L8" i="1"/>
  <c r="L7" i="1"/>
  <c r="L6" i="1"/>
  <c r="L22" i="1" s="1"/>
  <c r="K8" i="1"/>
  <c r="K7" i="1"/>
  <c r="K6" i="1"/>
  <c r="K22" i="1" s="1"/>
  <c r="J8" i="1"/>
  <c r="J7" i="1"/>
  <c r="J6" i="1"/>
  <c r="J22" i="1" s="1"/>
  <c r="I8" i="1"/>
  <c r="I7" i="1"/>
  <c r="I6" i="1"/>
  <c r="I22" i="1" s="1"/>
  <c r="H8" i="1"/>
  <c r="H7" i="1"/>
  <c r="H6" i="1"/>
  <c r="H22" i="1" s="1"/>
  <c r="G8" i="1"/>
  <c r="G7" i="1"/>
  <c r="G6" i="1"/>
  <c r="G22" i="1" s="1"/>
  <c r="L5" i="1"/>
  <c r="K5" i="1"/>
  <c r="J5" i="1"/>
  <c r="I5" i="1"/>
  <c r="H5" i="1"/>
  <c r="G5" i="1"/>
  <c r="AE27" i="1" l="1"/>
  <c r="T27" i="1"/>
  <c r="P27" i="1"/>
  <c r="AE29" i="1"/>
  <c r="T29" i="1"/>
  <c r="J24" i="1"/>
  <c r="P29" i="1"/>
  <c r="AG27" i="1"/>
  <c r="S27" i="1"/>
  <c r="AC28" i="1"/>
  <c r="AF27" i="1"/>
  <c r="Q27" i="1"/>
  <c r="Q28" i="1"/>
  <c r="AC27" i="1"/>
  <c r="O27" i="1"/>
  <c r="AB27" i="1"/>
  <c r="N27" i="1"/>
  <c r="N29" i="1" s="1"/>
  <c r="AA27" i="1"/>
  <c r="M27" i="1"/>
  <c r="M29" i="1" s="1"/>
  <c r="G11" i="1"/>
  <c r="Z27" i="1"/>
  <c r="L27" i="1"/>
  <c r="H11" i="1"/>
  <c r="AM27" i="1"/>
  <c r="Y27" i="1"/>
  <c r="K27" i="1"/>
  <c r="AL27" i="1"/>
  <c r="X27" i="1"/>
  <c r="X29" i="1" s="1"/>
  <c r="I27" i="1"/>
  <c r="AK27" i="1"/>
  <c r="W27" i="1"/>
  <c r="W29" i="1" s="1"/>
  <c r="H27" i="1"/>
  <c r="H29" i="1" s="1"/>
  <c r="K11" i="1"/>
  <c r="AJ27" i="1"/>
  <c r="U27" i="1"/>
  <c r="U29" i="1" s="1"/>
  <c r="G27" i="1"/>
  <c r="P28" i="1"/>
  <c r="O28" i="1"/>
  <c r="N28" i="1"/>
  <c r="V28" i="1"/>
  <c r="M28" i="1"/>
  <c r="AB28" i="1"/>
  <c r="AM28" i="1"/>
  <c r="AA28" i="1"/>
  <c r="AL28" i="1"/>
  <c r="Z28" i="1"/>
  <c r="AK28" i="1"/>
  <c r="Y28" i="1"/>
  <c r="AJ28" i="1"/>
  <c r="X28" i="1"/>
  <c r="L28" i="1"/>
  <c r="AI28" i="1"/>
  <c r="AI29" i="1" s="1"/>
  <c r="W28" i="1"/>
  <c r="K28" i="1"/>
  <c r="AH28" i="1"/>
  <c r="J28" i="1"/>
  <c r="AG28" i="1"/>
  <c r="U28" i="1"/>
  <c r="I28" i="1"/>
  <c r="AF28" i="1"/>
  <c r="T28" i="1"/>
  <c r="H28" i="1"/>
  <c r="AE28" i="1"/>
  <c r="S28" i="1"/>
  <c r="G28" i="1"/>
  <c r="AD28" i="1"/>
  <c r="R28" i="1"/>
  <c r="AH27" i="1"/>
  <c r="AH29" i="1" s="1"/>
  <c r="V27" i="1"/>
  <c r="V29" i="1" s="1"/>
  <c r="J27" i="1"/>
  <c r="AD27" i="1"/>
  <c r="R27" i="1"/>
  <c r="K14" i="1"/>
  <c r="K23" i="1" s="1"/>
  <c r="K24" i="1" s="1"/>
  <c r="J14" i="1"/>
  <c r="J23" i="1" s="1"/>
  <c r="I14" i="1"/>
  <c r="I23" i="1" s="1"/>
  <c r="I24" i="1" s="1"/>
  <c r="H14" i="1"/>
  <c r="H23" i="1" s="1"/>
  <c r="H24" i="1" s="1"/>
  <c r="G14" i="1"/>
  <c r="G23" i="1" s="1"/>
  <c r="G24" i="1" s="1"/>
  <c r="L14" i="1"/>
  <c r="L23" i="1" s="1"/>
  <c r="L24" i="1" s="1"/>
  <c r="L17" i="1"/>
  <c r="K17" i="1"/>
  <c r="J17" i="1"/>
  <c r="H17" i="1"/>
  <c r="G17" i="1"/>
  <c r="L18" i="1"/>
  <c r="K18" i="1"/>
  <c r="J18" i="1"/>
  <c r="I18" i="1"/>
  <c r="H18" i="1"/>
  <c r="G18" i="1"/>
  <c r="I17" i="1"/>
  <c r="I19" i="1" s="1"/>
  <c r="L13" i="1"/>
  <c r="K13" i="1"/>
  <c r="J13" i="1"/>
  <c r="I13" i="1"/>
  <c r="H13" i="1"/>
  <c r="G13" i="1"/>
  <c r="L16" i="1"/>
  <c r="K16" i="1"/>
  <c r="J16" i="1"/>
  <c r="I16" i="1"/>
  <c r="H16" i="1"/>
  <c r="G16" i="1"/>
  <c r="L15" i="1"/>
  <c r="K15" i="1"/>
  <c r="J15" i="1"/>
  <c r="I15" i="1"/>
  <c r="H15" i="1"/>
  <c r="G15" i="1"/>
  <c r="H19" i="1" l="1"/>
  <c r="I29" i="1"/>
  <c r="AK29" i="1"/>
  <c r="O29" i="1"/>
  <c r="AC29" i="1"/>
  <c r="Y29" i="1"/>
  <c r="K29" i="1"/>
  <c r="AB29" i="1"/>
  <c r="L19" i="1"/>
  <c r="G29" i="1"/>
  <c r="AM29" i="1"/>
  <c r="Q29" i="1"/>
  <c r="AF29" i="1"/>
  <c r="AL29" i="1"/>
  <c r="AD29" i="1"/>
  <c r="AJ29" i="1"/>
  <c r="L29" i="1"/>
  <c r="AG29" i="1"/>
  <c r="AA29" i="1"/>
  <c r="K19" i="1"/>
  <c r="R29" i="1"/>
  <c r="J29" i="1"/>
  <c r="Z29" i="1"/>
  <c r="S29" i="1"/>
  <c r="G19" i="1"/>
  <c r="J19" i="1"/>
</calcChain>
</file>

<file path=xl/sharedStrings.xml><?xml version="1.0" encoding="utf-8"?>
<sst xmlns="http://schemas.openxmlformats.org/spreadsheetml/2006/main" count="342" uniqueCount="62">
  <si>
    <t>Statistic Label</t>
  </si>
  <si>
    <t>Year</t>
  </si>
  <si>
    <t>State</t>
  </si>
  <si>
    <t>UNIT</t>
  </si>
  <si>
    <t>VALUE</t>
  </si>
  <si>
    <t>Birth Rate Registered per 1,000 Population</t>
  </si>
  <si>
    <t>Number</t>
  </si>
  <si>
    <t>Death Rate Registered per 1,000 Population</t>
  </si>
  <si>
    <t>Std-dev</t>
  </si>
  <si>
    <t>Median</t>
  </si>
  <si>
    <t>1989-1994</t>
  </si>
  <si>
    <t>1995-2000</t>
  </si>
  <si>
    <t>2001-2006</t>
  </si>
  <si>
    <t>2007-2012</t>
  </si>
  <si>
    <t>2013-2018</t>
  </si>
  <si>
    <t>2019-2022</t>
  </si>
  <si>
    <t>Total Birth rate</t>
  </si>
  <si>
    <t>Q1</t>
  </si>
  <si>
    <t>Q3</t>
  </si>
  <si>
    <t>IQR</t>
  </si>
  <si>
    <t>Deaths</t>
  </si>
  <si>
    <t>Births</t>
  </si>
  <si>
    <t>Standard Error</t>
  </si>
  <si>
    <t>Delta (Births - Deaths)</t>
  </si>
  <si>
    <t>Average Births</t>
  </si>
  <si>
    <t>Average Deaths</t>
  </si>
  <si>
    <t>Computations</t>
  </si>
  <si>
    <t>https://data.cso.ie/table/VSA03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</si>
  <si>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</si>
  <si>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</si>
  <si>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</si>
  <si>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</si>
  <si>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</si>
  <si>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</si>
  <si>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</si>
  <si>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</si>
  <si>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</si>
  <si>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</si>
  <si>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</si>
  <si>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</si>
  <si>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</si>
  <si>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</si>
  <si>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</si>
  <si>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</si>
  <si>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</si>
  <si>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</si>
  <si>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</si>
  <si>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</si>
  <si>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</si>
  <si>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</si>
  <si>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</si>
  <si>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Ireland - Gross domestic product (GDP) per capita 2028 | Statista</t>
  </si>
  <si>
    <t>Female employment-to-population ratio, 1983 to 2021 (ourworldindata.org)</t>
  </si>
  <si>
    <t>Unemployment rate, women, 1991 to 2021 (ourworldindata.org)</t>
  </si>
  <si>
    <t>Annual Natural Growth in Ireland</t>
  </si>
  <si>
    <t>GDP per capita change</t>
  </si>
  <si>
    <t>Female employment-to-population ratio</t>
  </si>
  <si>
    <t>Unemployment rate women, %</t>
  </si>
  <si>
    <t>β0</t>
  </si>
  <si>
    <t>β1</t>
  </si>
  <si>
    <t>X Variable 1</t>
  </si>
  <si>
    <t>Natural Growth in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</si>
</sst>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2">
    <xf numFmtId="0" fontId="0" fillId="0" borderId="0" xfId="0"/>
    <xf numFmtId="0" fontId="19" fillId="0" borderId="0" xfId="0" applyFon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0" xfId="0" applyFont="1" applyBorder="1" applyAlignment="1">
      <alignment horizontal="center" vertical="center" wrapText="1"/>
    </xf>
    <xf numFmtId="0" fontId="21" fillId="0" borderId="0" xfId="42"/>
    <xf numFmtId="0" fontId="0" fillId="0" borderId="0" xfId="0" applyFill="1" applyBorder="1" applyAlignment="1"/>
    <xf numFmtId="0" fontId="0" fillId="0" borderId="16" xfId="0" applyFill="1" applyBorder="1" applyAlignment="1"/>
    <xf numFmtId="0" fontId="22" fillId="0" borderId="18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Continuous"/>
    </xf>
    <xf numFmtId="0" fontId="22" fillId="0" borderId="0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9" xfId="0" applyFill="1" applyBorder="1" applyAlignment="1"/>
    <xf numFmtId="0" fontId="16" fillId="0" borderId="19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1" fontId="0" fillId="0" borderId="0" xfId="0" applyNumberFormat="1" applyFill="1"/>
    <xf numFmtId="0" fontId="0" fillId="33" borderId="0" xfId="0" applyFill="1" applyBorder="1" applyAlignment="1"/>
    <xf numFmtId="0" fontId="22" fillId="33" borderId="18" xfId="0" applyFont="1" applyFill="1" applyBorder="1" applyAlignment="1">
      <alignment horizontal="center"/>
    </xf>
    <xf numFmtId="0" fontId="23" fillId="0" borderId="0" xfId="0" applyFont="1" applyAlignment="1">
      <alignment vertical="center"/>
    </xf>
    <xf numFmtId="0" fontId="23" fillId="0" borderId="16" xfId="0" applyFont="1" applyBorder="1" applyAlignment="1">
      <alignment vertical="center"/>
    </xf>
    <xf numFmtId="0" fontId="24" fillId="0" borderId="19" xfId="0" applyFont="1" applyFill="1" applyBorder="1" applyAlignment="1">
      <alignment horizontal="center"/>
    </xf>
    <xf numFmtId="169" fontId="16" fillId="0" borderId="0" xfId="0" applyNumberFormat="1" applyFont="1" applyFill="1"/>
    <xf numFmtId="10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DD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so.ie/table/VSA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rapher/female-employment-to-population-ratio?tab=chart&amp;country=IRL" TargetMode="External"/><Relationship Id="rId2" Type="http://schemas.openxmlformats.org/officeDocument/2006/relationships/hyperlink" Target="https://ourworldindata.org/grapher/unemployment-rate-women?tab=chart&amp;country=IRL" TargetMode="External"/><Relationship Id="rId1" Type="http://schemas.openxmlformats.org/officeDocument/2006/relationships/hyperlink" Target="https://www.statista.com/statistics/377002/gross-domestic-product-gdp-per-capita-in-ire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D90A-2236-4966-AED8-32FBD2B347AB}">
  <dimension ref="A1:M35"/>
  <sheetViews>
    <sheetView tabSelected="1" workbookViewId="0">
      <selection activeCell="M8" sqref="M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3" x14ac:dyDescent="0.3">
      <c r="A2" t="s">
        <v>5</v>
      </c>
      <c r="B2">
        <v>1989</v>
      </c>
      <c r="C2" t="s">
        <v>2</v>
      </c>
      <c r="D2" t="s">
        <v>6</v>
      </c>
      <c r="E2">
        <v>14.8</v>
      </c>
      <c r="G2" t="s">
        <v>7</v>
      </c>
      <c r="H2">
        <v>1989</v>
      </c>
      <c r="I2" t="s">
        <v>2</v>
      </c>
      <c r="J2" t="s">
        <v>6</v>
      </c>
      <c r="K2">
        <v>9.1</v>
      </c>
    </row>
    <row r="3" spans="1:13" x14ac:dyDescent="0.3">
      <c r="A3" t="s">
        <v>5</v>
      </c>
      <c r="B3">
        <v>1990</v>
      </c>
      <c r="C3" t="s">
        <v>2</v>
      </c>
      <c r="D3" t="s">
        <v>6</v>
      </c>
      <c r="E3">
        <v>15.1</v>
      </c>
      <c r="G3" t="s">
        <v>7</v>
      </c>
      <c r="H3">
        <v>1990</v>
      </c>
      <c r="I3" t="s">
        <v>2</v>
      </c>
      <c r="J3" t="s">
        <v>6</v>
      </c>
      <c r="K3">
        <v>9</v>
      </c>
      <c r="M3" s="20" t="s">
        <v>27</v>
      </c>
    </row>
    <row r="4" spans="1:13" x14ac:dyDescent="0.3">
      <c r="A4" t="s">
        <v>5</v>
      </c>
      <c r="B4">
        <v>1991</v>
      </c>
      <c r="C4" t="s">
        <v>2</v>
      </c>
      <c r="D4" t="s">
        <v>6</v>
      </c>
      <c r="E4">
        <v>15</v>
      </c>
      <c r="G4" t="s">
        <v>7</v>
      </c>
      <c r="H4">
        <v>1991</v>
      </c>
      <c r="I4" t="s">
        <v>2</v>
      </c>
      <c r="J4" t="s">
        <v>6</v>
      </c>
      <c r="K4">
        <v>8.9</v>
      </c>
    </row>
    <row r="5" spans="1:13" x14ac:dyDescent="0.3">
      <c r="A5" t="s">
        <v>5</v>
      </c>
      <c r="B5">
        <v>1992</v>
      </c>
      <c r="C5" t="s">
        <v>2</v>
      </c>
      <c r="D5" t="s">
        <v>6</v>
      </c>
      <c r="E5">
        <v>14.4</v>
      </c>
      <c r="G5" t="s">
        <v>7</v>
      </c>
      <c r="H5">
        <v>1992</v>
      </c>
      <c r="I5" t="s">
        <v>2</v>
      </c>
      <c r="J5" t="s">
        <v>6</v>
      </c>
      <c r="K5">
        <v>8.6999999999999993</v>
      </c>
    </row>
    <row r="6" spans="1:13" x14ac:dyDescent="0.3">
      <c r="A6" t="s">
        <v>5</v>
      </c>
      <c r="B6">
        <v>1993</v>
      </c>
      <c r="C6" t="s">
        <v>2</v>
      </c>
      <c r="D6" t="s">
        <v>6</v>
      </c>
      <c r="E6">
        <v>13.8</v>
      </c>
      <c r="G6" t="s">
        <v>7</v>
      </c>
      <c r="H6">
        <v>1993</v>
      </c>
      <c r="I6" t="s">
        <v>2</v>
      </c>
      <c r="J6" t="s">
        <v>6</v>
      </c>
      <c r="K6">
        <v>9</v>
      </c>
    </row>
    <row r="7" spans="1:13" x14ac:dyDescent="0.3">
      <c r="A7" t="s">
        <v>5</v>
      </c>
      <c r="B7">
        <v>1994</v>
      </c>
      <c r="C7" t="s">
        <v>2</v>
      </c>
      <c r="D7" t="s">
        <v>6</v>
      </c>
      <c r="E7">
        <v>13.5</v>
      </c>
      <c r="G7" t="s">
        <v>7</v>
      </c>
      <c r="H7">
        <v>1994</v>
      </c>
      <c r="I7" t="s">
        <v>2</v>
      </c>
      <c r="J7" t="s">
        <v>6</v>
      </c>
      <c r="K7">
        <v>8.6</v>
      </c>
    </row>
    <row r="8" spans="1:13" x14ac:dyDescent="0.3">
      <c r="A8" t="s">
        <v>5</v>
      </c>
      <c r="B8">
        <v>1995</v>
      </c>
      <c r="C8" t="s">
        <v>2</v>
      </c>
      <c r="D8" t="s">
        <v>6</v>
      </c>
      <c r="E8">
        <v>13.5</v>
      </c>
      <c r="G8" t="s">
        <v>7</v>
      </c>
      <c r="H8">
        <v>1995</v>
      </c>
      <c r="I8" t="s">
        <v>2</v>
      </c>
      <c r="J8" t="s">
        <v>6</v>
      </c>
      <c r="K8">
        <v>9</v>
      </c>
    </row>
    <row r="9" spans="1:13" x14ac:dyDescent="0.3">
      <c r="A9" t="s">
        <v>5</v>
      </c>
      <c r="B9">
        <v>1996</v>
      </c>
      <c r="C9" t="s">
        <v>2</v>
      </c>
      <c r="D9" t="s">
        <v>6</v>
      </c>
      <c r="E9">
        <v>14</v>
      </c>
      <c r="G9" t="s">
        <v>7</v>
      </c>
      <c r="H9">
        <v>1996</v>
      </c>
      <c r="I9" t="s">
        <v>2</v>
      </c>
      <c r="J9" t="s">
        <v>6</v>
      </c>
      <c r="K9">
        <v>8.6999999999999993</v>
      </c>
    </row>
    <row r="10" spans="1:13" x14ac:dyDescent="0.3">
      <c r="A10" t="s">
        <v>5</v>
      </c>
      <c r="B10">
        <v>1997</v>
      </c>
      <c r="C10" t="s">
        <v>2</v>
      </c>
      <c r="D10" t="s">
        <v>6</v>
      </c>
      <c r="E10">
        <v>14.4</v>
      </c>
      <c r="G10" t="s">
        <v>7</v>
      </c>
      <c r="H10">
        <v>1997</v>
      </c>
      <c r="I10" t="s">
        <v>2</v>
      </c>
      <c r="J10" t="s">
        <v>6</v>
      </c>
      <c r="K10">
        <v>8.6</v>
      </c>
    </row>
    <row r="11" spans="1:13" x14ac:dyDescent="0.3">
      <c r="A11" t="s">
        <v>5</v>
      </c>
      <c r="B11">
        <v>1998</v>
      </c>
      <c r="C11" t="s">
        <v>2</v>
      </c>
      <c r="D11" t="s">
        <v>6</v>
      </c>
      <c r="E11">
        <v>14.6</v>
      </c>
      <c r="G11" t="s">
        <v>7</v>
      </c>
      <c r="H11">
        <v>1998</v>
      </c>
      <c r="I11" t="s">
        <v>2</v>
      </c>
      <c r="J11" t="s">
        <v>6</v>
      </c>
      <c r="K11">
        <v>8.5</v>
      </c>
    </row>
    <row r="12" spans="1:13" x14ac:dyDescent="0.3">
      <c r="A12" t="s">
        <v>5</v>
      </c>
      <c r="B12">
        <v>1999</v>
      </c>
      <c r="C12" t="s">
        <v>2</v>
      </c>
      <c r="D12" t="s">
        <v>6</v>
      </c>
      <c r="E12">
        <v>14.4</v>
      </c>
      <c r="G12" t="s">
        <v>7</v>
      </c>
      <c r="H12">
        <v>1999</v>
      </c>
      <c r="I12" t="s">
        <v>2</v>
      </c>
      <c r="J12" t="s">
        <v>6</v>
      </c>
      <c r="K12">
        <v>8.6999999999999993</v>
      </c>
    </row>
    <row r="13" spans="1:13" x14ac:dyDescent="0.3">
      <c r="A13" t="s">
        <v>5</v>
      </c>
      <c r="B13">
        <v>2000</v>
      </c>
      <c r="C13" t="s">
        <v>2</v>
      </c>
      <c r="D13" t="s">
        <v>6</v>
      </c>
      <c r="E13">
        <v>14.5</v>
      </c>
      <c r="G13" t="s">
        <v>7</v>
      </c>
      <c r="H13">
        <v>2000</v>
      </c>
      <c r="I13" t="s">
        <v>2</v>
      </c>
      <c r="J13" t="s">
        <v>6</v>
      </c>
      <c r="K13">
        <v>8.3000000000000007</v>
      </c>
    </row>
    <row r="14" spans="1:13" x14ac:dyDescent="0.3">
      <c r="A14" t="s">
        <v>5</v>
      </c>
      <c r="B14">
        <v>2001</v>
      </c>
      <c r="C14" t="s">
        <v>2</v>
      </c>
      <c r="D14" t="s">
        <v>6</v>
      </c>
      <c r="E14">
        <v>15</v>
      </c>
      <c r="G14" t="s">
        <v>7</v>
      </c>
      <c r="H14">
        <v>2001</v>
      </c>
      <c r="I14" t="s">
        <v>2</v>
      </c>
      <c r="J14" t="s">
        <v>6</v>
      </c>
      <c r="K14">
        <v>7.9</v>
      </c>
    </row>
    <row r="15" spans="1:13" x14ac:dyDescent="0.3">
      <c r="A15" t="s">
        <v>5</v>
      </c>
      <c r="B15">
        <v>2002</v>
      </c>
      <c r="C15" t="s">
        <v>2</v>
      </c>
      <c r="D15" t="s">
        <v>6</v>
      </c>
      <c r="E15">
        <v>15.5</v>
      </c>
      <c r="G15" t="s">
        <v>7</v>
      </c>
      <c r="H15">
        <v>2002</v>
      </c>
      <c r="I15" t="s">
        <v>2</v>
      </c>
      <c r="J15" t="s">
        <v>6</v>
      </c>
      <c r="K15">
        <v>7.6</v>
      </c>
    </row>
    <row r="16" spans="1:13" x14ac:dyDescent="0.3">
      <c r="A16" t="s">
        <v>5</v>
      </c>
      <c r="B16">
        <v>2003</v>
      </c>
      <c r="C16" t="s">
        <v>2</v>
      </c>
      <c r="D16" t="s">
        <v>6</v>
      </c>
      <c r="E16">
        <v>15.5</v>
      </c>
      <c r="G16" t="s">
        <v>7</v>
      </c>
      <c r="H16">
        <v>2003</v>
      </c>
      <c r="I16" t="s">
        <v>2</v>
      </c>
      <c r="J16" t="s">
        <v>6</v>
      </c>
      <c r="K16">
        <v>7.3</v>
      </c>
    </row>
    <row r="17" spans="1:11" x14ac:dyDescent="0.3">
      <c r="A17" t="s">
        <v>5</v>
      </c>
      <c r="B17">
        <v>2004</v>
      </c>
      <c r="C17" t="s">
        <v>2</v>
      </c>
      <c r="D17" t="s">
        <v>6</v>
      </c>
      <c r="E17">
        <v>15.3</v>
      </c>
      <c r="G17" t="s">
        <v>7</v>
      </c>
      <c r="H17">
        <v>2004</v>
      </c>
      <c r="I17" t="s">
        <v>2</v>
      </c>
      <c r="J17" t="s">
        <v>6</v>
      </c>
      <c r="K17">
        <v>7.1</v>
      </c>
    </row>
    <row r="18" spans="1:11" x14ac:dyDescent="0.3">
      <c r="A18" t="s">
        <v>5</v>
      </c>
      <c r="B18">
        <v>2005</v>
      </c>
      <c r="C18" t="s">
        <v>2</v>
      </c>
      <c r="D18" t="s">
        <v>6</v>
      </c>
      <c r="E18">
        <v>14.9</v>
      </c>
      <c r="G18" t="s">
        <v>7</v>
      </c>
      <c r="H18">
        <v>2005</v>
      </c>
      <c r="I18" t="s">
        <v>2</v>
      </c>
      <c r="J18" t="s">
        <v>6</v>
      </c>
      <c r="K18">
        <v>6.8</v>
      </c>
    </row>
    <row r="19" spans="1:11" x14ac:dyDescent="0.3">
      <c r="A19" t="s">
        <v>5</v>
      </c>
      <c r="B19">
        <v>2006</v>
      </c>
      <c r="C19" t="s">
        <v>2</v>
      </c>
      <c r="D19" t="s">
        <v>6</v>
      </c>
      <c r="E19">
        <v>15.4</v>
      </c>
      <c r="G19" t="s">
        <v>7</v>
      </c>
      <c r="H19">
        <v>2006</v>
      </c>
      <c r="I19" t="s">
        <v>2</v>
      </c>
      <c r="J19" t="s">
        <v>6</v>
      </c>
      <c r="K19">
        <v>6.7</v>
      </c>
    </row>
    <row r="20" spans="1:11" x14ac:dyDescent="0.3">
      <c r="A20" t="s">
        <v>5</v>
      </c>
      <c r="B20">
        <v>2007</v>
      </c>
      <c r="C20" t="s">
        <v>2</v>
      </c>
      <c r="D20" t="s">
        <v>6</v>
      </c>
      <c r="E20">
        <v>16.3</v>
      </c>
      <c r="G20" t="s">
        <v>7</v>
      </c>
      <c r="H20">
        <v>2007</v>
      </c>
      <c r="I20" t="s">
        <v>2</v>
      </c>
      <c r="J20" t="s">
        <v>6</v>
      </c>
      <c r="K20">
        <v>6.5</v>
      </c>
    </row>
    <row r="21" spans="1:11" x14ac:dyDescent="0.3">
      <c r="A21" t="s">
        <v>5</v>
      </c>
      <c r="B21">
        <v>2008</v>
      </c>
      <c r="C21" t="s">
        <v>2</v>
      </c>
      <c r="D21" t="s">
        <v>6</v>
      </c>
      <c r="E21">
        <v>16.8</v>
      </c>
      <c r="G21" t="s">
        <v>7</v>
      </c>
      <c r="H21">
        <v>2008</v>
      </c>
      <c r="I21" t="s">
        <v>2</v>
      </c>
      <c r="J21" t="s">
        <v>6</v>
      </c>
      <c r="K21">
        <v>6.3</v>
      </c>
    </row>
    <row r="22" spans="1:11" x14ac:dyDescent="0.3">
      <c r="A22" t="s">
        <v>5</v>
      </c>
      <c r="B22">
        <v>2009</v>
      </c>
      <c r="C22" t="s">
        <v>2</v>
      </c>
      <c r="D22" t="s">
        <v>6</v>
      </c>
      <c r="E22">
        <v>16.7</v>
      </c>
      <c r="G22" t="s">
        <v>7</v>
      </c>
      <c r="H22">
        <v>2009</v>
      </c>
      <c r="I22" t="s">
        <v>2</v>
      </c>
      <c r="J22" t="s">
        <v>6</v>
      </c>
      <c r="K22">
        <v>6.26</v>
      </c>
    </row>
    <row r="23" spans="1:11" x14ac:dyDescent="0.3">
      <c r="A23" t="s">
        <v>5</v>
      </c>
      <c r="B23">
        <v>2010</v>
      </c>
      <c r="C23" t="s">
        <v>2</v>
      </c>
      <c r="D23" t="s">
        <v>6</v>
      </c>
      <c r="E23">
        <v>16.5</v>
      </c>
      <c r="G23" t="s">
        <v>7</v>
      </c>
      <c r="H23">
        <v>2010</v>
      </c>
      <c r="I23" t="s">
        <v>2</v>
      </c>
      <c r="J23" t="s">
        <v>6</v>
      </c>
      <c r="K23">
        <v>6.14</v>
      </c>
    </row>
    <row r="24" spans="1:11" x14ac:dyDescent="0.3">
      <c r="A24" t="s">
        <v>5</v>
      </c>
      <c r="B24">
        <v>2011</v>
      </c>
      <c r="C24" t="s">
        <v>2</v>
      </c>
      <c r="D24" t="s">
        <v>6</v>
      </c>
      <c r="E24">
        <v>16.2</v>
      </c>
      <c r="G24" t="s">
        <v>7</v>
      </c>
      <c r="H24">
        <v>2011</v>
      </c>
      <c r="I24" t="s">
        <v>2</v>
      </c>
      <c r="J24" t="s">
        <v>6</v>
      </c>
      <c r="K24">
        <v>6.22</v>
      </c>
    </row>
    <row r="25" spans="1:11" x14ac:dyDescent="0.3">
      <c r="A25" t="s">
        <v>5</v>
      </c>
      <c r="B25">
        <v>2012</v>
      </c>
      <c r="C25" t="s">
        <v>2</v>
      </c>
      <c r="D25" t="s">
        <v>6</v>
      </c>
      <c r="E25">
        <v>15.6</v>
      </c>
      <c r="G25" t="s">
        <v>7</v>
      </c>
      <c r="H25">
        <v>2012</v>
      </c>
      <c r="I25" t="s">
        <v>2</v>
      </c>
      <c r="J25" t="s">
        <v>6</v>
      </c>
      <c r="K25">
        <v>6.36</v>
      </c>
    </row>
    <row r="26" spans="1:11" x14ac:dyDescent="0.3">
      <c r="A26" t="s">
        <v>5</v>
      </c>
      <c r="B26">
        <v>2013</v>
      </c>
      <c r="C26" t="s">
        <v>2</v>
      </c>
      <c r="D26" t="s">
        <v>6</v>
      </c>
      <c r="E26">
        <v>14.9</v>
      </c>
      <c r="G26" t="s">
        <v>7</v>
      </c>
      <c r="H26">
        <v>2013</v>
      </c>
      <c r="I26" t="s">
        <v>2</v>
      </c>
      <c r="J26" t="s">
        <v>6</v>
      </c>
      <c r="K26">
        <v>6.42</v>
      </c>
    </row>
    <row r="27" spans="1:11" x14ac:dyDescent="0.3">
      <c r="A27" t="s">
        <v>5</v>
      </c>
      <c r="B27">
        <v>2014</v>
      </c>
      <c r="C27" t="s">
        <v>2</v>
      </c>
      <c r="D27" t="s">
        <v>6</v>
      </c>
      <c r="E27">
        <v>14.5</v>
      </c>
      <c r="G27" t="s">
        <v>7</v>
      </c>
      <c r="H27">
        <v>2014</v>
      </c>
      <c r="I27" t="s">
        <v>2</v>
      </c>
      <c r="J27" t="s">
        <v>6</v>
      </c>
      <c r="K27">
        <v>6.3</v>
      </c>
    </row>
    <row r="28" spans="1:11" x14ac:dyDescent="0.3">
      <c r="A28" t="s">
        <v>5</v>
      </c>
      <c r="B28">
        <v>2015</v>
      </c>
      <c r="C28" t="s">
        <v>2</v>
      </c>
      <c r="D28" t="s">
        <v>6</v>
      </c>
      <c r="E28">
        <v>14</v>
      </c>
      <c r="G28" t="s">
        <v>7</v>
      </c>
      <c r="H28">
        <v>2015</v>
      </c>
      <c r="I28" t="s">
        <v>2</v>
      </c>
      <c r="J28" t="s">
        <v>6</v>
      </c>
      <c r="K28">
        <v>6.4</v>
      </c>
    </row>
    <row r="29" spans="1:11" x14ac:dyDescent="0.3">
      <c r="A29" t="s">
        <v>5</v>
      </c>
      <c r="B29">
        <v>2016</v>
      </c>
      <c r="C29" t="s">
        <v>2</v>
      </c>
      <c r="D29" t="s">
        <v>6</v>
      </c>
      <c r="E29">
        <v>13.5</v>
      </c>
      <c r="G29" t="s">
        <v>7</v>
      </c>
      <c r="H29">
        <v>2016</v>
      </c>
      <c r="I29" t="s">
        <v>2</v>
      </c>
      <c r="J29" t="s">
        <v>6</v>
      </c>
      <c r="K29">
        <v>6.5</v>
      </c>
    </row>
    <row r="30" spans="1:11" x14ac:dyDescent="0.3">
      <c r="A30" t="s">
        <v>5</v>
      </c>
      <c r="B30">
        <v>2017</v>
      </c>
      <c r="C30" t="s">
        <v>2</v>
      </c>
      <c r="D30" t="s">
        <v>6</v>
      </c>
      <c r="E30">
        <v>12.9</v>
      </c>
      <c r="G30" t="s">
        <v>7</v>
      </c>
      <c r="H30">
        <v>2017</v>
      </c>
      <c r="I30" t="s">
        <v>2</v>
      </c>
      <c r="J30" t="s">
        <v>6</v>
      </c>
      <c r="K30">
        <v>6.3</v>
      </c>
    </row>
    <row r="31" spans="1:11" x14ac:dyDescent="0.3">
      <c r="A31" t="s">
        <v>5</v>
      </c>
      <c r="B31">
        <v>2018</v>
      </c>
      <c r="C31" t="s">
        <v>2</v>
      </c>
      <c r="D31" t="s">
        <v>6</v>
      </c>
      <c r="E31">
        <v>12.6</v>
      </c>
      <c r="G31" t="s">
        <v>7</v>
      </c>
      <c r="H31">
        <v>2018</v>
      </c>
      <c r="I31" t="s">
        <v>2</v>
      </c>
      <c r="J31" t="s">
        <v>6</v>
      </c>
      <c r="K31">
        <v>6.4</v>
      </c>
    </row>
    <row r="32" spans="1:11" x14ac:dyDescent="0.3">
      <c r="A32" t="s">
        <v>5</v>
      </c>
      <c r="B32">
        <v>2019</v>
      </c>
      <c r="C32" t="s">
        <v>2</v>
      </c>
      <c r="D32" t="s">
        <v>6</v>
      </c>
      <c r="E32">
        <v>12</v>
      </c>
      <c r="G32" t="s">
        <v>7</v>
      </c>
      <c r="H32">
        <v>2019</v>
      </c>
      <c r="I32" t="s">
        <v>2</v>
      </c>
      <c r="J32" t="s">
        <v>6</v>
      </c>
      <c r="K32">
        <v>6.3</v>
      </c>
    </row>
    <row r="33" spans="1:11" x14ac:dyDescent="0.3">
      <c r="A33" t="s">
        <v>5</v>
      </c>
      <c r="B33">
        <v>2020</v>
      </c>
      <c r="C33" t="s">
        <v>2</v>
      </c>
      <c r="D33" t="s">
        <v>6</v>
      </c>
      <c r="E33">
        <v>11.2</v>
      </c>
      <c r="G33" t="s">
        <v>7</v>
      </c>
      <c r="H33">
        <v>2020</v>
      </c>
      <c r="I33" t="s">
        <v>2</v>
      </c>
      <c r="J33" t="s">
        <v>6</v>
      </c>
      <c r="K33">
        <v>6.4</v>
      </c>
    </row>
    <row r="34" spans="1:11" x14ac:dyDescent="0.3">
      <c r="A34" t="s">
        <v>5</v>
      </c>
      <c r="B34">
        <v>2021</v>
      </c>
      <c r="C34" t="s">
        <v>2</v>
      </c>
      <c r="D34" t="s">
        <v>6</v>
      </c>
      <c r="E34">
        <v>11.7</v>
      </c>
      <c r="G34" t="s">
        <v>7</v>
      </c>
      <c r="H34">
        <v>2021</v>
      </c>
      <c r="I34" t="s">
        <v>2</v>
      </c>
      <c r="J34" t="s">
        <v>6</v>
      </c>
      <c r="K34">
        <v>6.6</v>
      </c>
    </row>
    <row r="35" spans="1:11" x14ac:dyDescent="0.3">
      <c r="A35" t="s">
        <v>5</v>
      </c>
      <c r="B35">
        <v>2022</v>
      </c>
      <c r="C35" t="s">
        <v>2</v>
      </c>
      <c r="D35" t="s">
        <v>6</v>
      </c>
      <c r="E35">
        <v>11.3</v>
      </c>
      <c r="G35" t="s">
        <v>7</v>
      </c>
      <c r="H35">
        <v>2022</v>
      </c>
      <c r="I35" t="s">
        <v>2</v>
      </c>
      <c r="J35" t="s">
        <v>6</v>
      </c>
      <c r="K35">
        <v>7</v>
      </c>
    </row>
  </sheetData>
  <hyperlinks>
    <hyperlink ref="M3" r:id="rId1" xr:uid="{A443B109-0F8B-4C8B-96EA-037CFFC031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AM29"/>
  <sheetViews>
    <sheetView topLeftCell="A2" zoomScaleNormal="100" workbookViewId="0">
      <selection activeCell="L26" sqref="L26"/>
    </sheetView>
  </sheetViews>
  <sheetFormatPr defaultRowHeight="14.4" x14ac:dyDescent="0.3"/>
  <cols>
    <col min="1" max="1" width="38.21875" customWidth="1"/>
    <col min="7" max="7" width="41" customWidth="1"/>
    <col min="16" max="16" width="19.33203125" customWidth="1"/>
    <col min="17" max="17" width="19" bestFit="1" customWidth="1"/>
    <col min="18" max="23" width="12" bestFit="1" customWidth="1"/>
    <col min="39" max="39" width="11.6640625" customWidth="1"/>
  </cols>
  <sheetData>
    <row r="2" spans="5:12" ht="18" x14ac:dyDescent="0.35">
      <c r="E2" s="31" t="s">
        <v>26</v>
      </c>
      <c r="F2" s="31"/>
      <c r="G2" s="31"/>
    </row>
    <row r="3" spans="5:12" ht="15" thickBot="1" x14ac:dyDescent="0.35"/>
    <row r="4" spans="5:12" x14ac:dyDescent="0.3">
      <c r="F4" s="4" t="s">
        <v>1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</row>
    <row r="5" spans="5:12" x14ac:dyDescent="0.3">
      <c r="F5" s="7" t="s">
        <v>16</v>
      </c>
      <c r="G5" s="8">
        <f>SUM('Initial Data'!E2:E7)</f>
        <v>86.6</v>
      </c>
      <c r="H5" s="8">
        <f>SUM('Initial Data'!E8:E13)</f>
        <v>85.4</v>
      </c>
      <c r="I5" s="8">
        <f>SUM('Initial Data'!E14:E19)</f>
        <v>91.600000000000009</v>
      </c>
      <c r="J5" s="8">
        <f>SUM('Initial Data'!E20:E25)</f>
        <v>98.1</v>
      </c>
      <c r="K5" s="8">
        <f>SUM('Initial Data'!E26:E31)</f>
        <v>82.399999999999991</v>
      </c>
      <c r="L5" s="9">
        <f>SUM('Initial Data'!E32:E35)</f>
        <v>46.2</v>
      </c>
    </row>
    <row r="6" spans="5:12" x14ac:dyDescent="0.3">
      <c r="F6" s="7" t="s">
        <v>24</v>
      </c>
      <c r="G6" s="8">
        <f>AVERAGE('Initial Data'!E2:E7)</f>
        <v>14.433333333333332</v>
      </c>
      <c r="H6" s="8">
        <f>AVERAGE('Initial Data'!E8:E13)</f>
        <v>14.233333333333334</v>
      </c>
      <c r="I6" s="8">
        <f>AVERAGE('Initial Data'!E14:E19)</f>
        <v>15.266666666666667</v>
      </c>
      <c r="J6" s="8">
        <f>AVERAGE('Initial Data'!E20:E25)</f>
        <v>16.349999999999998</v>
      </c>
      <c r="K6" s="8">
        <f>AVERAGE('Initial Data'!E26:E31)</f>
        <v>13.733333333333333</v>
      </c>
      <c r="L6" s="9">
        <f>AVERAGE('Initial Data'!E32:E35)</f>
        <v>11.55</v>
      </c>
    </row>
    <row r="7" spans="5:12" x14ac:dyDescent="0.3">
      <c r="F7" s="7" t="s">
        <v>9</v>
      </c>
      <c r="G7" s="8">
        <f>MEDIAN('Initial Data'!E2:E7)</f>
        <v>14.600000000000001</v>
      </c>
      <c r="H7" s="8">
        <f>MEDIAN('Initial Data'!E8:E13)</f>
        <v>14.4</v>
      </c>
      <c r="I7" s="8">
        <f>MEDIAN('Initial Data'!E14:E19)</f>
        <v>15.350000000000001</v>
      </c>
      <c r="J7" s="8">
        <f>MEDIAN('Initial Data'!E20:E25)</f>
        <v>16.399999999999999</v>
      </c>
      <c r="K7" s="8">
        <f>MEDIAN('Initial Data'!E26:E31)</f>
        <v>13.75</v>
      </c>
      <c r="L7" s="9">
        <f>MEDIAN('Initial Data'!E32:E35)</f>
        <v>11.5</v>
      </c>
    </row>
    <row r="8" spans="5:12" x14ac:dyDescent="0.3">
      <c r="F8" s="7" t="s">
        <v>8</v>
      </c>
      <c r="G8" s="8">
        <f>_xlfn.STDEV.S('Initial Data'!E2:E7)</f>
        <v>0.65929255013739274</v>
      </c>
      <c r="H8" s="8">
        <f>_xlfn.STDEV.S('Initial Data'!E8:E13)</f>
        <v>0.41311822359545775</v>
      </c>
      <c r="I8" s="8">
        <f>_xlfn.STDEV.S('Initial Data'!E14:E19)</f>
        <v>0.2581988897471611</v>
      </c>
      <c r="J8" s="8">
        <f>_xlfn.STDEV.S('Initial Data'!E20:E25)</f>
        <v>0.43243496620879324</v>
      </c>
      <c r="K8" s="8">
        <f>_xlfn.STDEV.S('Initial Data'!E26:E31)</f>
        <v>0.90037029419382053</v>
      </c>
      <c r="L8" s="9">
        <f>_xlfn.STDEV.S('Initial Data'!E32:E35)</f>
        <v>0.36968455021364721</v>
      </c>
    </row>
    <row r="9" spans="5:12" x14ac:dyDescent="0.3">
      <c r="F9" s="7" t="s">
        <v>17</v>
      </c>
      <c r="G9" s="8">
        <f>QUARTILE('Initial Data'!$E$2:$E$7,1)</f>
        <v>13.950000000000001</v>
      </c>
      <c r="H9" s="8">
        <f>QUARTILE('Initial Data'!$E$8:$E$13,1)</f>
        <v>14.1</v>
      </c>
      <c r="I9" s="8">
        <f>QUARTILE('Initial Data'!$E$14:$E$19,1)</f>
        <v>15.074999999999999</v>
      </c>
      <c r="J9" s="8">
        <f>QUARTILE('Initial Data'!$E$20:$E$25,1)</f>
        <v>16.225000000000001</v>
      </c>
      <c r="K9" s="8">
        <f>QUARTILE('Initial Data'!$E$26:$E$31,1)</f>
        <v>13.05</v>
      </c>
      <c r="L9" s="9">
        <f>QUARTILE('Initial Data'!$E$32:$E$35,1)</f>
        <v>11.275</v>
      </c>
    </row>
    <row r="10" spans="5:12" x14ac:dyDescent="0.3">
      <c r="F10" s="7" t="s">
        <v>18</v>
      </c>
      <c r="G10" s="8">
        <f>QUARTILE('Initial Data'!$E$2:$E$7,3)</f>
        <v>14.95</v>
      </c>
      <c r="H10" s="8">
        <f>QUARTILE('Initial Data'!$E$8:$E$13,3)</f>
        <v>14.475</v>
      </c>
      <c r="I10" s="8">
        <f>QUARTILE('Initial Data'!$E$14:$E$19,3)</f>
        <v>15.475</v>
      </c>
      <c r="J10" s="8">
        <f>QUARTILE('Initial Data'!$E$20:$E$25,3)</f>
        <v>16.649999999999999</v>
      </c>
      <c r="K10" s="8">
        <f>QUARTILE('Initial Data'!$E$26:$E$31,3)</f>
        <v>14.375</v>
      </c>
      <c r="L10" s="9">
        <f>QUARTILE('Initial Data'!$E$32:$E$35,3)</f>
        <v>11.774999999999999</v>
      </c>
    </row>
    <row r="11" spans="5:12" ht="15" thickBot="1" x14ac:dyDescent="0.35">
      <c r="F11" s="10" t="s">
        <v>19</v>
      </c>
      <c r="G11" s="11">
        <f>G10-G9</f>
        <v>0.99999999999999822</v>
      </c>
      <c r="H11" s="11">
        <f t="shared" ref="H11:L11" si="0">H10-H9</f>
        <v>0.375</v>
      </c>
      <c r="I11" s="11">
        <f t="shared" si="0"/>
        <v>0.40000000000000036</v>
      </c>
      <c r="J11" s="11">
        <f t="shared" si="0"/>
        <v>0.42499999999999716</v>
      </c>
      <c r="K11" s="11">
        <f t="shared" si="0"/>
        <v>1.3249999999999993</v>
      </c>
      <c r="L11" s="12">
        <f t="shared" si="0"/>
        <v>0.49999999999999822</v>
      </c>
    </row>
    <row r="12" spans="5:12" ht="15" thickBot="1" x14ac:dyDescent="0.35"/>
    <row r="13" spans="5:12" x14ac:dyDescent="0.3">
      <c r="F13" s="4" t="s">
        <v>16</v>
      </c>
      <c r="G13" s="13">
        <f>SUM('Initial Data'!K2:K7)</f>
        <v>53.300000000000004</v>
      </c>
      <c r="H13" s="13">
        <f>SUM('Initial Data'!K8:K13)</f>
        <v>51.8</v>
      </c>
      <c r="I13" s="13">
        <f>SUM('Initial Data'!K14:K19)</f>
        <v>43.4</v>
      </c>
      <c r="J13" s="13">
        <f>SUM('Initial Data'!K20:K25)</f>
        <v>37.78</v>
      </c>
      <c r="K13" s="13">
        <f>SUM('Initial Data'!K26:K31)</f>
        <v>38.32</v>
      </c>
      <c r="L13" s="14">
        <f>SUM('Initial Data'!K32:K35)</f>
        <v>26.299999999999997</v>
      </c>
    </row>
    <row r="14" spans="5:12" x14ac:dyDescent="0.3">
      <c r="F14" s="7" t="s">
        <v>25</v>
      </c>
      <c r="G14" s="8">
        <f>AVERAGE('Initial Data'!$K$2:$K$7)</f>
        <v>8.8833333333333346</v>
      </c>
      <c r="H14" s="8">
        <f>AVERAGE('Initial Data'!$K$8:$K$13)</f>
        <v>8.6333333333333329</v>
      </c>
      <c r="I14" s="8">
        <f>AVERAGE('Initial Data'!$K$14:$K$19)</f>
        <v>7.2333333333333334</v>
      </c>
      <c r="J14" s="8">
        <f>AVERAGE('Initial Data'!$K$20:$K$25)</f>
        <v>6.2966666666666669</v>
      </c>
      <c r="K14" s="8">
        <f>AVERAGE('Initial Data'!$K$26:$K$31)</f>
        <v>6.3866666666666667</v>
      </c>
      <c r="L14" s="9">
        <f>AVERAGE('Initial Data'!$K$32:$K$35)</f>
        <v>6.5749999999999993</v>
      </c>
    </row>
    <row r="15" spans="5:12" x14ac:dyDescent="0.3">
      <c r="F15" s="7" t="s">
        <v>9</v>
      </c>
      <c r="G15" s="8">
        <f>MEDIAN('Initial Data'!K2:K7)</f>
        <v>8.9499999999999993</v>
      </c>
      <c r="H15" s="8">
        <f>MEDIAN('Initial Data'!K8:K13)</f>
        <v>8.6499999999999986</v>
      </c>
      <c r="I15" s="8">
        <f>MEDIAN('Initial Data'!K14:K19)</f>
        <v>7.1999999999999993</v>
      </c>
      <c r="J15" s="8">
        <f>MEDIAN('Initial Data'!K20:K25)</f>
        <v>6.2799999999999994</v>
      </c>
      <c r="K15" s="8">
        <f>MEDIAN('Initial Data'!K26:K31)</f>
        <v>6.4</v>
      </c>
      <c r="L15" s="9">
        <f>MEDIAN('Initial Data'!K32:K35)</f>
        <v>6.5</v>
      </c>
    </row>
    <row r="16" spans="5:12" x14ac:dyDescent="0.3">
      <c r="F16" s="7" t="s">
        <v>8</v>
      </c>
      <c r="G16" s="8">
        <f>_xlfn.STDEV.P('Initial Data'!K2:K7)</f>
        <v>0.17716909687891097</v>
      </c>
      <c r="H16" s="8">
        <f>_xlfn.STDEV.P('Initial Data'!K8:K13)</f>
        <v>0.21343747458109469</v>
      </c>
      <c r="I16" s="8">
        <f>_xlfn.STDEV.P('Initial Data'!K14:K19)</f>
        <v>0.4229525846816507</v>
      </c>
      <c r="J16" s="8">
        <f>_xlfn.STDEV.P('Initial Data'!K20:K25)</f>
        <v>0.11338234234463312</v>
      </c>
      <c r="K16" s="8">
        <f>_xlfn.STDEV.P('Initial Data'!K26:K31)</f>
        <v>6.9920589878010198E-2</v>
      </c>
      <c r="L16" s="9">
        <f>_xlfn.STDEV.P('Initial Data'!K32:K35)</f>
        <v>0.26809513236909016</v>
      </c>
    </row>
    <row r="17" spans="5:39" x14ac:dyDescent="0.3">
      <c r="F17" s="7" t="s">
        <v>17</v>
      </c>
      <c r="G17" s="8">
        <f>QUARTILE('Initial Data'!$K$2:$K$7,1)</f>
        <v>8.75</v>
      </c>
      <c r="H17" s="8">
        <f>QUARTILE('Initial Data'!$K$8:$K$13,1)</f>
        <v>8.5250000000000004</v>
      </c>
      <c r="I17" s="8">
        <f>QUARTILE('Initial Data'!$K$14:$K$19,3)</f>
        <v>7.5249999999999995</v>
      </c>
      <c r="J17" s="8">
        <f>QUARTILE('Initial Data'!$K$20:$K$25,1)</f>
        <v>6.2299999999999995</v>
      </c>
      <c r="K17" s="8">
        <f>QUARTILE('Initial Data'!$K$26:$K$31,1)</f>
        <v>6.3250000000000002</v>
      </c>
      <c r="L17" s="9">
        <f>QUARTILE('Initial Data'!$K$32:$K$35,1)</f>
        <v>6.375</v>
      </c>
    </row>
    <row r="18" spans="5:39" x14ac:dyDescent="0.3">
      <c r="F18" s="7" t="s">
        <v>18</v>
      </c>
      <c r="G18" s="8">
        <f>QUARTILE('Initial Data'!$K$2:$K$7,3)</f>
        <v>9</v>
      </c>
      <c r="H18" s="8">
        <f>QUARTILE('Initial Data'!$K$8:$K$13,3)</f>
        <v>8.6999999999999993</v>
      </c>
      <c r="I18" s="8">
        <f>QUARTILE('Initial Data'!$K$14:$K$19,3)</f>
        <v>7.5249999999999995</v>
      </c>
      <c r="J18" s="8">
        <f>QUARTILE('Initial Data'!$K$20:$K$25,3)</f>
        <v>6.3450000000000006</v>
      </c>
      <c r="K18" s="8">
        <f>QUARTILE('Initial Data'!$K$26:$K$31,3)</f>
        <v>6.415</v>
      </c>
      <c r="L18" s="9">
        <f>QUARTILE('Initial Data'!$K$32:$K$35,3)</f>
        <v>6.6999999999999993</v>
      </c>
    </row>
    <row r="19" spans="5:39" ht="15" thickBot="1" x14ac:dyDescent="0.35">
      <c r="F19" s="10" t="s">
        <v>19</v>
      </c>
      <c r="G19" s="11">
        <f t="shared" ref="G19:L19" si="1">G18-G17</f>
        <v>0.25</v>
      </c>
      <c r="H19" s="11">
        <f t="shared" si="1"/>
        <v>0.17499999999999893</v>
      </c>
      <c r="I19" s="11">
        <f t="shared" si="1"/>
        <v>0</v>
      </c>
      <c r="J19" s="11">
        <f t="shared" si="1"/>
        <v>0.1150000000000011</v>
      </c>
      <c r="K19" s="11">
        <f t="shared" si="1"/>
        <v>8.9999999999999858E-2</v>
      </c>
      <c r="L19" s="12">
        <f t="shared" si="1"/>
        <v>0.32499999999999929</v>
      </c>
    </row>
    <row r="20" spans="5:39" ht="15" thickBot="1" x14ac:dyDescent="0.35"/>
    <row r="21" spans="5:39" x14ac:dyDescent="0.3">
      <c r="F21" s="4"/>
      <c r="G21" s="5" t="s">
        <v>10</v>
      </c>
      <c r="H21" s="5" t="s">
        <v>11</v>
      </c>
      <c r="I21" s="5" t="s">
        <v>12</v>
      </c>
      <c r="J21" s="5" t="s">
        <v>13</v>
      </c>
      <c r="K21" s="5" t="s">
        <v>14</v>
      </c>
      <c r="L21" s="6" t="s">
        <v>15</v>
      </c>
    </row>
    <row r="22" spans="5:39" x14ac:dyDescent="0.3">
      <c r="F22" s="7" t="s">
        <v>24</v>
      </c>
      <c r="G22" s="8">
        <f>G6</f>
        <v>14.433333333333332</v>
      </c>
      <c r="H22" s="8">
        <f t="shared" ref="H22:L22" si="2">H6</f>
        <v>14.233333333333334</v>
      </c>
      <c r="I22" s="8">
        <f t="shared" si="2"/>
        <v>15.266666666666667</v>
      </c>
      <c r="J22" s="8">
        <f t="shared" si="2"/>
        <v>16.349999999999998</v>
      </c>
      <c r="K22" s="8">
        <f t="shared" si="2"/>
        <v>13.733333333333333</v>
      </c>
      <c r="L22" s="9">
        <f t="shared" si="2"/>
        <v>11.55</v>
      </c>
    </row>
    <row r="23" spans="5:39" x14ac:dyDescent="0.3">
      <c r="F23" s="7" t="s">
        <v>25</v>
      </c>
      <c r="G23" s="8">
        <f>G14</f>
        <v>8.8833333333333346</v>
      </c>
      <c r="H23" s="8">
        <f t="shared" ref="H23:L23" si="3">H14</f>
        <v>8.6333333333333329</v>
      </c>
      <c r="I23" s="8">
        <f t="shared" si="3"/>
        <v>7.2333333333333334</v>
      </c>
      <c r="J23" s="8">
        <f t="shared" si="3"/>
        <v>6.2966666666666669</v>
      </c>
      <c r="K23" s="8">
        <f t="shared" si="3"/>
        <v>6.3866666666666667</v>
      </c>
      <c r="L23" s="9">
        <f t="shared" si="3"/>
        <v>6.5749999999999993</v>
      </c>
    </row>
    <row r="24" spans="5:39" ht="15" thickBot="1" x14ac:dyDescent="0.35">
      <c r="F24" s="15" t="s">
        <v>23</v>
      </c>
      <c r="G24" s="11">
        <f>G22-G23</f>
        <v>5.5499999999999972</v>
      </c>
      <c r="H24" s="11">
        <f t="shared" ref="H24:L24" si="4">H22-H23</f>
        <v>5.6000000000000014</v>
      </c>
      <c r="I24" s="11">
        <f t="shared" si="4"/>
        <v>8.033333333333335</v>
      </c>
      <c r="J24" s="11">
        <f t="shared" si="4"/>
        <v>10.053333333333331</v>
      </c>
      <c r="K24" s="11">
        <f t="shared" si="4"/>
        <v>7.3466666666666658</v>
      </c>
      <c r="L24" s="11">
        <f t="shared" si="4"/>
        <v>4.9750000000000014</v>
      </c>
    </row>
    <row r="25" spans="5:39" ht="15" thickBot="1" x14ac:dyDescent="0.35"/>
    <row r="26" spans="5:39" x14ac:dyDescent="0.3">
      <c r="E26" s="4"/>
      <c r="F26" s="17">
        <v>1989</v>
      </c>
      <c r="G26" s="17">
        <v>1990</v>
      </c>
      <c r="H26" s="17">
        <v>1991</v>
      </c>
      <c r="I26" s="17">
        <v>1992</v>
      </c>
      <c r="J26" s="17">
        <v>1993</v>
      </c>
      <c r="K26" s="17">
        <v>1994</v>
      </c>
      <c r="L26" s="17">
        <v>1995</v>
      </c>
      <c r="M26" s="17">
        <v>1996</v>
      </c>
      <c r="N26" s="17">
        <v>1997</v>
      </c>
      <c r="O26" s="17">
        <v>1998</v>
      </c>
      <c r="P26" s="17">
        <v>1999</v>
      </c>
      <c r="Q26" s="17">
        <v>2000</v>
      </c>
      <c r="R26" s="17">
        <v>2001</v>
      </c>
      <c r="S26" s="17">
        <v>2002</v>
      </c>
      <c r="T26" s="17">
        <v>2003</v>
      </c>
      <c r="U26" s="17">
        <v>2004</v>
      </c>
      <c r="V26" s="17">
        <v>2005</v>
      </c>
      <c r="W26" s="17">
        <v>2006</v>
      </c>
      <c r="X26" s="17">
        <v>2007</v>
      </c>
      <c r="Y26" s="17">
        <v>2008</v>
      </c>
      <c r="Z26" s="17">
        <v>2009</v>
      </c>
      <c r="AA26" s="17">
        <v>2010</v>
      </c>
      <c r="AB26" s="17">
        <v>2011</v>
      </c>
      <c r="AC26" s="17">
        <v>2012</v>
      </c>
      <c r="AD26" s="17">
        <v>2013</v>
      </c>
      <c r="AE26" s="17">
        <v>2014</v>
      </c>
      <c r="AF26" s="17">
        <v>2015</v>
      </c>
      <c r="AG26" s="17">
        <v>2016</v>
      </c>
      <c r="AH26" s="17">
        <v>2017</v>
      </c>
      <c r="AI26" s="17">
        <v>2018</v>
      </c>
      <c r="AJ26" s="17">
        <v>2019</v>
      </c>
      <c r="AK26" s="17">
        <v>2020</v>
      </c>
      <c r="AL26" s="17">
        <v>2021</v>
      </c>
      <c r="AM26" s="18">
        <v>2022</v>
      </c>
    </row>
    <row r="27" spans="5:39" x14ac:dyDescent="0.3">
      <c r="E27" s="7" t="s">
        <v>21</v>
      </c>
      <c r="F27" s="8">
        <f t="array" ref="F27:AM27">TRANSPOSE('Initial Data'!E2:E35)</f>
        <v>14.8</v>
      </c>
      <c r="G27" s="8">
        <v>15.1</v>
      </c>
      <c r="H27" s="8">
        <v>15</v>
      </c>
      <c r="I27" s="8">
        <v>14.4</v>
      </c>
      <c r="J27" s="8">
        <v>13.8</v>
      </c>
      <c r="K27" s="8">
        <v>13.5</v>
      </c>
      <c r="L27" s="8">
        <v>13.5</v>
      </c>
      <c r="M27" s="8">
        <v>14</v>
      </c>
      <c r="N27" s="8">
        <v>14.4</v>
      </c>
      <c r="O27" s="8">
        <v>14.6</v>
      </c>
      <c r="P27" s="8">
        <v>14.4</v>
      </c>
      <c r="Q27" s="8">
        <v>14.5</v>
      </c>
      <c r="R27" s="8">
        <v>15</v>
      </c>
      <c r="S27" s="8">
        <v>15.5</v>
      </c>
      <c r="T27" s="8">
        <v>15.5</v>
      </c>
      <c r="U27" s="8">
        <v>15.3</v>
      </c>
      <c r="V27" s="8">
        <v>14.9</v>
      </c>
      <c r="W27" s="8">
        <v>15.4</v>
      </c>
      <c r="X27" s="8">
        <v>16.3</v>
      </c>
      <c r="Y27" s="8">
        <v>16.8</v>
      </c>
      <c r="Z27" s="8">
        <v>16.7</v>
      </c>
      <c r="AA27" s="8">
        <v>16.5</v>
      </c>
      <c r="AB27" s="8">
        <v>16.2</v>
      </c>
      <c r="AC27" s="8">
        <v>15.6</v>
      </c>
      <c r="AD27" s="8">
        <v>14.9</v>
      </c>
      <c r="AE27" s="8">
        <v>14.5</v>
      </c>
      <c r="AF27" s="8">
        <v>14</v>
      </c>
      <c r="AG27" s="8">
        <v>13.5</v>
      </c>
      <c r="AH27" s="8">
        <v>12.9</v>
      </c>
      <c r="AI27" s="8">
        <v>12.6</v>
      </c>
      <c r="AJ27" s="8">
        <v>12</v>
      </c>
      <c r="AK27" s="8">
        <v>11.2</v>
      </c>
      <c r="AL27" s="8">
        <v>11.7</v>
      </c>
      <c r="AM27" s="9">
        <v>11.3</v>
      </c>
    </row>
    <row r="28" spans="5:39" x14ac:dyDescent="0.3">
      <c r="E28" s="7" t="s">
        <v>20</v>
      </c>
      <c r="F28" s="8">
        <f t="array" ref="F28:AM28">TRANSPOSE('Initial Data'!K2:K35)</f>
        <v>9.1</v>
      </c>
      <c r="G28" s="8">
        <v>9</v>
      </c>
      <c r="H28" s="8">
        <v>8.9</v>
      </c>
      <c r="I28" s="8">
        <v>8.6999999999999993</v>
      </c>
      <c r="J28" s="8">
        <v>9</v>
      </c>
      <c r="K28" s="8">
        <v>8.6</v>
      </c>
      <c r="L28" s="8">
        <v>9</v>
      </c>
      <c r="M28" s="8">
        <v>8.6999999999999993</v>
      </c>
      <c r="N28" s="8">
        <v>8.6</v>
      </c>
      <c r="O28" s="8">
        <v>8.5</v>
      </c>
      <c r="P28" s="8">
        <v>8.6999999999999993</v>
      </c>
      <c r="Q28" s="8">
        <v>8.3000000000000007</v>
      </c>
      <c r="R28" s="8">
        <v>7.9</v>
      </c>
      <c r="S28" s="8">
        <v>7.6</v>
      </c>
      <c r="T28" s="8">
        <v>7.3</v>
      </c>
      <c r="U28" s="8">
        <v>7.1</v>
      </c>
      <c r="V28" s="8">
        <v>6.8</v>
      </c>
      <c r="W28" s="8">
        <v>6.7</v>
      </c>
      <c r="X28" s="8">
        <v>6.5</v>
      </c>
      <c r="Y28" s="8">
        <v>6.3</v>
      </c>
      <c r="Z28" s="8">
        <v>6.26</v>
      </c>
      <c r="AA28" s="8">
        <v>6.14</v>
      </c>
      <c r="AB28" s="8">
        <v>6.22</v>
      </c>
      <c r="AC28" s="8">
        <v>6.36</v>
      </c>
      <c r="AD28" s="8">
        <v>6.42</v>
      </c>
      <c r="AE28" s="8">
        <v>6.3</v>
      </c>
      <c r="AF28" s="8">
        <v>6.4</v>
      </c>
      <c r="AG28" s="8">
        <v>6.5</v>
      </c>
      <c r="AH28" s="8">
        <v>6.3</v>
      </c>
      <c r="AI28" s="8">
        <v>6.4</v>
      </c>
      <c r="AJ28" s="8">
        <v>6.3</v>
      </c>
      <c r="AK28" s="8">
        <v>6.4</v>
      </c>
      <c r="AL28" s="8">
        <v>6.6</v>
      </c>
      <c r="AM28" s="9">
        <v>7</v>
      </c>
    </row>
    <row r="29" spans="5:39" ht="48" customHeight="1" thickBot="1" x14ac:dyDescent="0.35">
      <c r="E29" s="16" t="s">
        <v>23</v>
      </c>
      <c r="F29" s="11">
        <f>F27-F28</f>
        <v>5.7000000000000011</v>
      </c>
      <c r="G29" s="11">
        <f t="shared" ref="G29:AM29" si="5">G27-G28</f>
        <v>6.1</v>
      </c>
      <c r="H29" s="11">
        <f t="shared" si="5"/>
        <v>6.1</v>
      </c>
      <c r="I29" s="11">
        <f t="shared" si="5"/>
        <v>5.7000000000000011</v>
      </c>
      <c r="J29" s="11">
        <f t="shared" si="5"/>
        <v>4.8000000000000007</v>
      </c>
      <c r="K29" s="11">
        <f t="shared" si="5"/>
        <v>4.9000000000000004</v>
      </c>
      <c r="L29" s="11">
        <f t="shared" si="5"/>
        <v>4.5</v>
      </c>
      <c r="M29" s="11">
        <f t="shared" si="5"/>
        <v>5.3000000000000007</v>
      </c>
      <c r="N29" s="11">
        <f t="shared" si="5"/>
        <v>5.8000000000000007</v>
      </c>
      <c r="O29" s="11">
        <f t="shared" si="5"/>
        <v>6.1</v>
      </c>
      <c r="P29" s="11">
        <f t="shared" si="5"/>
        <v>5.7000000000000011</v>
      </c>
      <c r="Q29" s="11">
        <f t="shared" si="5"/>
        <v>6.1999999999999993</v>
      </c>
      <c r="R29" s="11">
        <f t="shared" si="5"/>
        <v>7.1</v>
      </c>
      <c r="S29" s="11">
        <f t="shared" si="5"/>
        <v>7.9</v>
      </c>
      <c r="T29" s="11">
        <f t="shared" si="5"/>
        <v>8.1999999999999993</v>
      </c>
      <c r="U29" s="11">
        <f t="shared" si="5"/>
        <v>8.2000000000000011</v>
      </c>
      <c r="V29" s="11">
        <f t="shared" si="5"/>
        <v>8.1000000000000014</v>
      </c>
      <c r="W29" s="11">
        <f t="shared" si="5"/>
        <v>8.6999999999999993</v>
      </c>
      <c r="X29" s="11">
        <f t="shared" si="5"/>
        <v>9.8000000000000007</v>
      </c>
      <c r="Y29" s="11">
        <f t="shared" si="5"/>
        <v>10.5</v>
      </c>
      <c r="Z29" s="11">
        <f t="shared" si="5"/>
        <v>10.44</v>
      </c>
      <c r="AA29" s="11">
        <f t="shared" si="5"/>
        <v>10.36</v>
      </c>
      <c r="AB29" s="11">
        <f t="shared" si="5"/>
        <v>9.98</v>
      </c>
      <c r="AC29" s="11">
        <f t="shared" si="5"/>
        <v>9.2399999999999984</v>
      </c>
      <c r="AD29" s="11">
        <f t="shared" si="5"/>
        <v>8.48</v>
      </c>
      <c r="AE29" s="11">
        <f t="shared" si="5"/>
        <v>8.1999999999999993</v>
      </c>
      <c r="AF29" s="11">
        <f t="shared" si="5"/>
        <v>7.6</v>
      </c>
      <c r="AG29" s="11">
        <f t="shared" si="5"/>
        <v>7</v>
      </c>
      <c r="AH29" s="11">
        <f t="shared" si="5"/>
        <v>6.6000000000000005</v>
      </c>
      <c r="AI29" s="11">
        <f t="shared" si="5"/>
        <v>6.1999999999999993</v>
      </c>
      <c r="AJ29" s="11">
        <f t="shared" si="5"/>
        <v>5.7</v>
      </c>
      <c r="AK29" s="11">
        <f t="shared" si="5"/>
        <v>4.7999999999999989</v>
      </c>
      <c r="AL29" s="11">
        <f t="shared" si="5"/>
        <v>5.0999999999999996</v>
      </c>
      <c r="AM29" s="12">
        <f t="shared" si="5"/>
        <v>4.3000000000000007</v>
      </c>
    </row>
  </sheetData>
  <mergeCells count="1">
    <mergeCell ref="E2:G2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CB05-FAB6-4177-88A2-7E28A4AEB9E2}">
  <dimension ref="A1:T90"/>
  <sheetViews>
    <sheetView zoomScale="93" workbookViewId="0">
      <selection activeCell="B7" sqref="B7"/>
    </sheetView>
  </sheetViews>
  <sheetFormatPr defaultRowHeight="14.4" x14ac:dyDescent="0.3"/>
  <cols>
    <col min="2" max="2" width="23.33203125" style="33" customWidth="1"/>
    <col min="3" max="3" width="20.77734375" customWidth="1"/>
    <col min="4" max="4" width="18.44140625" customWidth="1"/>
    <col min="5" max="5" width="16.109375" customWidth="1"/>
    <col min="7" max="7" width="19.109375" customWidth="1"/>
    <col min="8" max="8" width="12.77734375" customWidth="1"/>
    <col min="9" max="9" width="14.21875" bestFit="1" customWidth="1"/>
    <col min="11" max="11" width="24.109375" customWidth="1"/>
    <col min="12" max="12" width="18.33203125" customWidth="1"/>
    <col min="14" max="14" width="10" customWidth="1"/>
    <col min="15" max="15" width="17.44140625" customWidth="1"/>
    <col min="16" max="16" width="29.109375" bestFit="1" customWidth="1"/>
    <col min="17" max="17" width="13.44140625" bestFit="1" customWidth="1"/>
    <col min="18" max="18" width="18.21875" bestFit="1" customWidth="1"/>
    <col min="19" max="19" width="14.21875" bestFit="1" customWidth="1"/>
  </cols>
  <sheetData>
    <row r="1" spans="1:20" s="3" customFormat="1" ht="36" customHeight="1" x14ac:dyDescent="0.3">
      <c r="A1" s="3" t="s">
        <v>1</v>
      </c>
      <c r="B1" s="30" t="s">
        <v>61</v>
      </c>
      <c r="C1" s="30" t="s">
        <v>55</v>
      </c>
      <c r="D1" s="30" t="s">
        <v>56</v>
      </c>
      <c r="E1" s="30" t="s">
        <v>57</v>
      </c>
      <c r="F1" s="19"/>
      <c r="G1" s="19"/>
      <c r="L1" s="39"/>
      <c r="M1" s="30" t="s">
        <v>54</v>
      </c>
      <c r="N1" s="30" t="s">
        <v>55</v>
      </c>
      <c r="O1" s="30" t="s">
        <v>56</v>
      </c>
      <c r="P1" s="30" t="s">
        <v>57</v>
      </c>
    </row>
    <row r="2" spans="1:20" ht="28.8" x14ac:dyDescent="0.3">
      <c r="A2">
        <v>1991</v>
      </c>
      <c r="B2" s="32">
        <v>6.1</v>
      </c>
      <c r="C2" s="28">
        <v>7.5784116411439229E-3</v>
      </c>
      <c r="D2" s="27">
        <v>30.06</v>
      </c>
      <c r="E2" s="27">
        <v>16.591000000000001</v>
      </c>
      <c r="L2" s="30" t="s">
        <v>54</v>
      </c>
      <c r="M2" s="29">
        <v>1</v>
      </c>
      <c r="N2" s="29"/>
      <c r="O2" s="29"/>
      <c r="P2" s="29"/>
    </row>
    <row r="3" spans="1:20" ht="28.8" x14ac:dyDescent="0.3">
      <c r="A3">
        <v>1992</v>
      </c>
      <c r="B3" s="32">
        <v>5.7000000000000011</v>
      </c>
      <c r="C3" s="28">
        <v>0.11519325080633314</v>
      </c>
      <c r="D3" s="27">
        <v>31.19</v>
      </c>
      <c r="E3" s="27">
        <v>15.305999999999999</v>
      </c>
      <c r="K3" s="26"/>
      <c r="L3" s="30" t="s">
        <v>55</v>
      </c>
      <c r="M3" s="29">
        <v>-0.30803845586086098</v>
      </c>
      <c r="N3" s="29">
        <v>1</v>
      </c>
      <c r="O3" s="29"/>
      <c r="P3" s="29"/>
    </row>
    <row r="4" spans="1:20" ht="43.2" x14ac:dyDescent="0.3">
      <c r="A4">
        <v>1993</v>
      </c>
      <c r="B4" s="32">
        <v>4.8000000000000007</v>
      </c>
      <c r="C4" s="28">
        <v>-6.9729822458112767E-2</v>
      </c>
      <c r="D4" s="27">
        <v>32.46</v>
      </c>
      <c r="E4" s="27">
        <v>15.842000000000001</v>
      </c>
      <c r="K4" s="1"/>
      <c r="L4" s="30" t="s">
        <v>56</v>
      </c>
      <c r="M4" s="29">
        <v>0.52723704075884903</v>
      </c>
      <c r="N4" s="29">
        <v>-9.3262439501717326E-3</v>
      </c>
      <c r="O4" s="29">
        <v>1</v>
      </c>
      <c r="P4" s="29"/>
    </row>
    <row r="5" spans="1:20" ht="28.2" customHeight="1" x14ac:dyDescent="0.3">
      <c r="A5">
        <v>1994</v>
      </c>
      <c r="B5" s="32">
        <v>4.9000000000000004</v>
      </c>
      <c r="C5" s="28">
        <v>8.3612396578319981E-2</v>
      </c>
      <c r="D5" s="27">
        <v>33.700000000000003</v>
      </c>
      <c r="E5" s="27">
        <v>14.707000000000001</v>
      </c>
      <c r="L5" s="30" t="s">
        <v>57</v>
      </c>
      <c r="M5" s="29">
        <v>-0.17268788070150379</v>
      </c>
      <c r="N5" s="29">
        <v>-0.30479873399266599</v>
      </c>
      <c r="O5" s="29">
        <v>-0.68887978117020887</v>
      </c>
      <c r="P5" s="29">
        <v>1</v>
      </c>
      <c r="T5" s="8"/>
    </row>
    <row r="6" spans="1:20" ht="32.4" customHeight="1" x14ac:dyDescent="0.3">
      <c r="A6">
        <v>1995</v>
      </c>
      <c r="B6" s="32">
        <v>4.5</v>
      </c>
      <c r="C6" s="28">
        <v>0.23496358337517687</v>
      </c>
      <c r="D6" s="27">
        <v>35.11</v>
      </c>
      <c r="E6" s="27">
        <v>12.067</v>
      </c>
      <c r="G6" s="20" t="s">
        <v>51</v>
      </c>
      <c r="L6" s="2"/>
    </row>
    <row r="7" spans="1:20" x14ac:dyDescent="0.3">
      <c r="A7">
        <v>1996</v>
      </c>
      <c r="B7" s="32">
        <v>5.3000000000000007</v>
      </c>
      <c r="C7" s="28">
        <v>8.8783656052797477E-2</v>
      </c>
      <c r="D7" s="27">
        <v>36.659999999999997</v>
      </c>
      <c r="E7" s="27">
        <v>11.781000000000001</v>
      </c>
      <c r="L7" s="2"/>
    </row>
    <row r="8" spans="1:20" x14ac:dyDescent="0.3">
      <c r="A8">
        <v>1997</v>
      </c>
      <c r="B8" s="32">
        <v>5.8000000000000007</v>
      </c>
      <c r="C8" s="28">
        <v>8.1189227063043434E-2</v>
      </c>
      <c r="D8" s="27">
        <v>38.340000000000003</v>
      </c>
      <c r="E8" s="27">
        <v>10.157</v>
      </c>
      <c r="G8" t="s">
        <v>28</v>
      </c>
    </row>
    <row r="9" spans="1:20" ht="15" thickBot="1" x14ac:dyDescent="0.35">
      <c r="A9">
        <v>1998</v>
      </c>
      <c r="B9" s="32">
        <v>6.1</v>
      </c>
      <c r="C9" s="28">
        <v>7.7169314583161785E-2</v>
      </c>
      <c r="D9" s="27">
        <v>40.71</v>
      </c>
      <c r="E9" s="27">
        <v>7.3390000000000004</v>
      </c>
    </row>
    <row r="10" spans="1:20" x14ac:dyDescent="0.3">
      <c r="A10">
        <v>1999</v>
      </c>
      <c r="B10" s="32">
        <v>5.7000000000000011</v>
      </c>
      <c r="C10" s="28">
        <v>8.3897700686827337E-2</v>
      </c>
      <c r="D10" s="27">
        <v>43.33</v>
      </c>
      <c r="E10" s="27">
        <v>5.6150000000000002</v>
      </c>
      <c r="G10" s="24" t="s">
        <v>29</v>
      </c>
      <c r="H10" s="24"/>
    </row>
    <row r="11" spans="1:20" x14ac:dyDescent="0.3">
      <c r="A11">
        <v>2000</v>
      </c>
      <c r="B11" s="32">
        <v>6.1999999999999993</v>
      </c>
      <c r="C11" s="28">
        <v>-1.7867789792144206E-3</v>
      </c>
      <c r="D11" s="27">
        <v>45.14</v>
      </c>
      <c r="E11" s="27">
        <v>4.2720000000000002</v>
      </c>
      <c r="G11" s="21" t="s">
        <v>30</v>
      </c>
      <c r="H11" s="21">
        <v>-0.30803845586086098</v>
      </c>
    </row>
    <row r="12" spans="1:20" x14ac:dyDescent="0.3">
      <c r="A12">
        <v>2001</v>
      </c>
      <c r="B12" s="32">
        <v>7.1</v>
      </c>
      <c r="C12" s="28">
        <v>7.3883250097671604E-2</v>
      </c>
      <c r="D12" s="27">
        <v>45.88</v>
      </c>
      <c r="E12" s="27">
        <v>3.544</v>
      </c>
      <c r="G12" s="21" t="s">
        <v>31</v>
      </c>
      <c r="H12" s="21">
        <v>-9.4887690289143303E-2</v>
      </c>
    </row>
    <row r="13" spans="1:20" x14ac:dyDescent="0.3">
      <c r="A13">
        <v>2002</v>
      </c>
      <c r="B13" s="32">
        <v>7.9</v>
      </c>
      <c r="C13" s="28">
        <v>0.15513472952740659</v>
      </c>
      <c r="D13" s="27">
        <v>46.96</v>
      </c>
      <c r="E13" s="27">
        <v>3.7519999999999998</v>
      </c>
      <c r="G13" s="21" t="s">
        <v>32</v>
      </c>
      <c r="H13" s="21">
        <v>-6.3676920988768995E-2</v>
      </c>
    </row>
    <row r="14" spans="1:20" x14ac:dyDescent="0.3">
      <c r="A14">
        <v>2003</v>
      </c>
      <c r="B14" s="32">
        <v>8.1999999999999993</v>
      </c>
      <c r="C14" s="28">
        <v>0.26039835500612973</v>
      </c>
      <c r="D14" s="27">
        <v>47.17</v>
      </c>
      <c r="E14" s="27">
        <v>4.008</v>
      </c>
      <c r="G14" s="21" t="s">
        <v>22</v>
      </c>
      <c r="H14" s="21">
        <v>1.8019145927481492</v>
      </c>
    </row>
    <row r="15" spans="1:20" ht="15" thickBot="1" x14ac:dyDescent="0.35">
      <c r="A15">
        <v>2004</v>
      </c>
      <c r="B15" s="32">
        <v>8.2000000000000011</v>
      </c>
      <c r="C15" s="28">
        <v>0.15752595339539366</v>
      </c>
      <c r="D15" s="27">
        <v>47.54</v>
      </c>
      <c r="E15" s="27">
        <v>3.83</v>
      </c>
      <c r="G15" s="22" t="s">
        <v>33</v>
      </c>
      <c r="H15" s="22">
        <v>31</v>
      </c>
    </row>
    <row r="16" spans="1:20" x14ac:dyDescent="0.3">
      <c r="A16">
        <v>2005</v>
      </c>
      <c r="B16" s="32">
        <v>8.1000000000000014</v>
      </c>
      <c r="C16" s="28">
        <v>6.5156323857114007E-2</v>
      </c>
      <c r="D16" s="27">
        <v>49.74</v>
      </c>
      <c r="E16" s="27">
        <v>4.0049999999999999</v>
      </c>
    </row>
    <row r="17" spans="1:15" ht="15" thickBot="1" x14ac:dyDescent="0.35">
      <c r="A17">
        <v>2006</v>
      </c>
      <c r="B17" s="32">
        <v>8.6999999999999993</v>
      </c>
      <c r="C17" s="28">
        <v>6.4631289662036462E-2</v>
      </c>
      <c r="D17" s="27">
        <v>50.8</v>
      </c>
      <c r="E17" s="27">
        <v>4.2089999999999996</v>
      </c>
      <c r="G17" t="s">
        <v>34</v>
      </c>
    </row>
    <row r="18" spans="1:15" x14ac:dyDescent="0.3">
      <c r="A18">
        <v>2007</v>
      </c>
      <c r="B18" s="32">
        <v>9.8000000000000007</v>
      </c>
      <c r="C18" s="28">
        <v>0.13084298060769473</v>
      </c>
      <c r="D18" s="27">
        <v>54.17</v>
      </c>
      <c r="E18" s="27">
        <v>4.9290000000000003</v>
      </c>
      <c r="G18" s="23"/>
      <c r="H18" s="23" t="s">
        <v>39</v>
      </c>
      <c r="I18" s="23" t="s">
        <v>40</v>
      </c>
      <c r="J18" s="23" t="s">
        <v>41</v>
      </c>
      <c r="K18" s="23" t="s">
        <v>42</v>
      </c>
      <c r="L18" s="23" t="s">
        <v>43</v>
      </c>
    </row>
    <row r="19" spans="1:15" x14ac:dyDescent="0.3">
      <c r="A19">
        <v>2008</v>
      </c>
      <c r="B19" s="32">
        <v>10.5</v>
      </c>
      <c r="C19" s="28">
        <v>3.6144366176902309E-3</v>
      </c>
      <c r="D19" s="27">
        <v>53.59</v>
      </c>
      <c r="E19" s="27">
        <v>5.6989999999999998</v>
      </c>
      <c r="G19" s="21" t="s">
        <v>35</v>
      </c>
      <c r="H19" s="21">
        <v>1</v>
      </c>
      <c r="I19" s="21">
        <v>9.8712876321516916</v>
      </c>
      <c r="J19" s="21">
        <v>9.8712876321516916</v>
      </c>
      <c r="K19" s="21">
        <v>3.0402227313251515</v>
      </c>
      <c r="L19" s="21">
        <v>9.1818781390893611E-2</v>
      </c>
    </row>
    <row r="20" spans="1:15" x14ac:dyDescent="0.3">
      <c r="A20">
        <v>2009</v>
      </c>
      <c r="B20" s="32">
        <v>10.44</v>
      </c>
      <c r="C20" s="28">
        <v>-0.14832273703292209</v>
      </c>
      <c r="D20" s="27">
        <v>50.77</v>
      </c>
      <c r="E20" s="27">
        <v>9.51</v>
      </c>
      <c r="G20" s="21" t="s">
        <v>36</v>
      </c>
      <c r="H20" s="21">
        <v>29</v>
      </c>
      <c r="I20" s="21">
        <v>94.159989787203131</v>
      </c>
      <c r="J20" s="21">
        <v>3.2468961995587287</v>
      </c>
      <c r="K20" s="21"/>
      <c r="L20" s="21"/>
    </row>
    <row r="21" spans="1:15" ht="15" thickBot="1" x14ac:dyDescent="0.35">
      <c r="A21">
        <v>2010</v>
      </c>
      <c r="B21" s="32">
        <v>10.36</v>
      </c>
      <c r="C21" s="28">
        <v>-6.3973928675799874E-2</v>
      </c>
      <c r="D21" s="27">
        <v>48.95</v>
      </c>
      <c r="E21" s="27">
        <v>11.404999999999999</v>
      </c>
      <c r="G21" s="22" t="s">
        <v>37</v>
      </c>
      <c r="H21" s="22">
        <v>30</v>
      </c>
      <c r="I21" s="22">
        <v>104.03127741935482</v>
      </c>
      <c r="J21" s="22"/>
      <c r="K21" s="22"/>
      <c r="L21" s="22"/>
    </row>
    <row r="22" spans="1:15" ht="15" thickBot="1" x14ac:dyDescent="0.35">
      <c r="A22">
        <v>2011</v>
      </c>
      <c r="B22" s="32">
        <v>9.98</v>
      </c>
      <c r="C22" s="28">
        <v>7.2777763837647447E-2</v>
      </c>
      <c r="D22" s="27">
        <v>48.09</v>
      </c>
      <c r="E22" s="27">
        <v>12.497999999999999</v>
      </c>
    </row>
    <row r="23" spans="1:15" x14ac:dyDescent="0.3">
      <c r="A23">
        <v>2012</v>
      </c>
      <c r="B23" s="32">
        <v>9.2399999999999984</v>
      </c>
      <c r="C23" s="28">
        <v>-6.2125089533719091E-2</v>
      </c>
      <c r="D23" s="27">
        <v>47.78</v>
      </c>
      <c r="E23" s="27">
        <v>12.747999999999999</v>
      </c>
      <c r="G23" s="23"/>
      <c r="H23" s="23" t="s">
        <v>44</v>
      </c>
      <c r="I23" s="23" t="s">
        <v>22</v>
      </c>
      <c r="J23" s="23" t="s">
        <v>45</v>
      </c>
      <c r="K23" s="23" t="s">
        <v>46</v>
      </c>
      <c r="L23" s="23" t="s">
        <v>47</v>
      </c>
      <c r="M23" s="23" t="s">
        <v>48</v>
      </c>
      <c r="N23" s="23" t="s">
        <v>49</v>
      </c>
      <c r="O23" s="23" t="s">
        <v>50</v>
      </c>
    </row>
    <row r="24" spans="1:15" x14ac:dyDescent="0.3">
      <c r="A24">
        <v>2013</v>
      </c>
      <c r="B24" s="32">
        <v>8.48</v>
      </c>
      <c r="C24" s="28">
        <v>5.118959547805102E-2</v>
      </c>
      <c r="D24" s="27">
        <v>48.41</v>
      </c>
      <c r="E24" s="27">
        <v>12.414999999999999</v>
      </c>
      <c r="G24" s="21" t="s">
        <v>38</v>
      </c>
      <c r="H24" s="21">
        <v>7.6651828606748431</v>
      </c>
      <c r="I24" s="21">
        <v>0.41824900916672647</v>
      </c>
      <c r="J24" s="21">
        <v>18.326840453121729</v>
      </c>
      <c r="K24" s="21">
        <v>1.7278014305695781E-17</v>
      </c>
      <c r="L24" s="21">
        <v>6.8097675893344212</v>
      </c>
      <c r="M24" s="21">
        <v>8.5205981320152659</v>
      </c>
      <c r="N24" s="21">
        <v>6.8097675893344212</v>
      </c>
      <c r="O24" s="21">
        <v>8.5205981320152659</v>
      </c>
    </row>
    <row r="25" spans="1:15" ht="15" thickBot="1" x14ac:dyDescent="0.35">
      <c r="A25">
        <v>2014</v>
      </c>
      <c r="B25" s="32">
        <v>8.1999999999999993</v>
      </c>
      <c r="C25" s="28">
        <v>8.2240855526122036E-2</v>
      </c>
      <c r="D25" s="27">
        <v>48.95</v>
      </c>
      <c r="E25" s="27">
        <v>10.875</v>
      </c>
      <c r="G25" s="22" t="s">
        <v>60</v>
      </c>
      <c r="H25" s="22">
        <v>-6.5445492961336438</v>
      </c>
      <c r="I25" s="22">
        <v>3.7534189509258051</v>
      </c>
      <c r="J25" s="22">
        <v>-1.7436234488343989</v>
      </c>
      <c r="K25" s="22">
        <v>9.1818781390892751E-2</v>
      </c>
      <c r="L25" s="22">
        <v>-14.22115299390974</v>
      </c>
      <c r="M25" s="22">
        <v>1.1320544016424527</v>
      </c>
      <c r="N25" s="22">
        <v>-14.22115299390974</v>
      </c>
      <c r="O25" s="22">
        <v>1.1320544016424527</v>
      </c>
    </row>
    <row r="26" spans="1:15" x14ac:dyDescent="0.3">
      <c r="A26">
        <v>2015</v>
      </c>
      <c r="B26" s="32">
        <v>7.6</v>
      </c>
      <c r="C26" s="28">
        <v>0.11456442113767151</v>
      </c>
      <c r="D26" s="27">
        <v>49.96</v>
      </c>
      <c r="E26" s="27">
        <v>8.9130000000000003</v>
      </c>
    </row>
    <row r="27" spans="1:15" x14ac:dyDescent="0.3">
      <c r="A27">
        <v>2016</v>
      </c>
      <c r="B27" s="32">
        <v>7</v>
      </c>
      <c r="C27" s="28">
        <v>8.5281322120054348E-3</v>
      </c>
      <c r="D27" s="27">
        <v>51.36</v>
      </c>
      <c r="E27" s="27">
        <v>7.5970000000000004</v>
      </c>
    </row>
    <row r="28" spans="1:15" x14ac:dyDescent="0.3">
      <c r="A28">
        <v>2017</v>
      </c>
      <c r="B28" s="32">
        <v>6.6000000000000005</v>
      </c>
      <c r="C28" s="28">
        <v>0.11682278920715516</v>
      </c>
      <c r="D28" s="27">
        <v>52.15</v>
      </c>
      <c r="E28" s="27">
        <v>6.2869999999999999</v>
      </c>
      <c r="G28" s="20" t="s">
        <v>52</v>
      </c>
    </row>
    <row r="29" spans="1:15" ht="15" thickBot="1" x14ac:dyDescent="0.35">
      <c r="A29">
        <v>2018</v>
      </c>
      <c r="B29" s="32">
        <v>6.1999999999999993</v>
      </c>
      <c r="C29" s="28">
        <v>0.13339990012119141</v>
      </c>
      <c r="D29" s="27">
        <v>52.85</v>
      </c>
      <c r="E29" s="27">
        <v>5.6909999999999998</v>
      </c>
    </row>
    <row r="30" spans="1:15" x14ac:dyDescent="0.3">
      <c r="A30">
        <v>2019</v>
      </c>
      <c r="B30" s="32">
        <v>5.7</v>
      </c>
      <c r="C30" s="28">
        <v>1.804769891523117E-2</v>
      </c>
      <c r="D30" s="27">
        <v>53.61</v>
      </c>
      <c r="E30" s="27">
        <v>4.6900000000000004</v>
      </c>
      <c r="G30" s="24" t="s">
        <v>29</v>
      </c>
      <c r="H30" s="24"/>
    </row>
    <row r="31" spans="1:15" x14ac:dyDescent="0.3">
      <c r="A31">
        <v>2020</v>
      </c>
      <c r="B31" s="32">
        <v>4.7999999999999989</v>
      </c>
      <c r="C31" s="28">
        <v>6.416997803475355E-2</v>
      </c>
      <c r="D31" s="27">
        <v>51.98</v>
      </c>
      <c r="E31" s="27">
        <v>5.6470000000000002</v>
      </c>
      <c r="G31" s="35" t="s">
        <v>30</v>
      </c>
      <c r="H31" s="35">
        <v>0.52723704075884892</v>
      </c>
    </row>
    <row r="32" spans="1:15" x14ac:dyDescent="0.3">
      <c r="A32">
        <v>2021</v>
      </c>
      <c r="B32" s="32">
        <v>5.0999999999999996</v>
      </c>
      <c r="C32" s="28">
        <v>0.18880492999555054</v>
      </c>
      <c r="D32" s="27">
        <v>54.3</v>
      </c>
      <c r="E32" s="27">
        <v>6.6470000000000002</v>
      </c>
      <c r="G32" s="21" t="s">
        <v>31</v>
      </c>
      <c r="H32" s="21">
        <v>0.27797889714814811</v>
      </c>
    </row>
    <row r="33" spans="2:18" x14ac:dyDescent="0.3">
      <c r="C33" s="41"/>
      <c r="D33" s="33"/>
      <c r="G33" s="21" t="s">
        <v>32</v>
      </c>
      <c r="H33" s="21">
        <v>0.25308161773946358</v>
      </c>
      <c r="P33" s="8"/>
      <c r="Q33" s="8"/>
      <c r="R33" s="8"/>
    </row>
    <row r="34" spans="2:18" x14ac:dyDescent="0.3">
      <c r="B34" s="40"/>
      <c r="C34" s="41"/>
      <c r="D34" s="32"/>
      <c r="G34" s="21" t="s">
        <v>22</v>
      </c>
      <c r="H34" s="21">
        <v>1.6093774514240133</v>
      </c>
      <c r="P34" s="8"/>
      <c r="Q34" s="8"/>
      <c r="R34" s="8"/>
    </row>
    <row r="35" spans="2:18" ht="15" thickBot="1" x14ac:dyDescent="0.35">
      <c r="C35" s="41"/>
      <c r="D35" s="33"/>
      <c r="G35" s="22" t="s">
        <v>33</v>
      </c>
      <c r="H35" s="22">
        <v>31</v>
      </c>
      <c r="P35" s="8"/>
      <c r="Q35" s="8"/>
      <c r="R35" s="8"/>
    </row>
    <row r="36" spans="2:18" x14ac:dyDescent="0.3">
      <c r="C36" s="41"/>
      <c r="D36" s="33"/>
      <c r="P36" s="8"/>
      <c r="Q36" s="8"/>
      <c r="R36" s="8"/>
    </row>
    <row r="37" spans="2:18" ht="15" thickBot="1" x14ac:dyDescent="0.35">
      <c r="C37" s="41"/>
      <c r="D37" s="33"/>
      <c r="G37" t="s">
        <v>34</v>
      </c>
      <c r="P37" s="8"/>
      <c r="Q37" s="8"/>
      <c r="R37" s="8"/>
    </row>
    <row r="38" spans="2:18" x14ac:dyDescent="0.3">
      <c r="C38" s="41"/>
      <c r="D38" s="33"/>
      <c r="G38" s="23"/>
      <c r="H38" s="23" t="s">
        <v>39</v>
      </c>
      <c r="I38" s="23" t="s">
        <v>40</v>
      </c>
      <c r="J38" s="23" t="s">
        <v>41</v>
      </c>
      <c r="K38" s="36" t="s">
        <v>42</v>
      </c>
      <c r="L38" s="36" t="s">
        <v>43</v>
      </c>
      <c r="P38" s="8"/>
      <c r="Q38" s="8"/>
      <c r="R38" s="8"/>
    </row>
    <row r="39" spans="2:18" x14ac:dyDescent="0.3">
      <c r="B39" s="34"/>
      <c r="G39" s="21" t="s">
        <v>35</v>
      </c>
      <c r="H39" s="21">
        <v>1</v>
      </c>
      <c r="I39" s="21">
        <v>28.918499765945299</v>
      </c>
      <c r="J39" s="21">
        <v>28.918499765945299</v>
      </c>
      <c r="K39" s="35">
        <v>11.165031029502158</v>
      </c>
      <c r="L39" s="35">
        <v>2.3062027386609274E-3</v>
      </c>
      <c r="P39" s="8"/>
      <c r="Q39" s="8"/>
      <c r="R39" s="8"/>
    </row>
    <row r="40" spans="2:18" x14ac:dyDescent="0.3">
      <c r="B40" s="34"/>
      <c r="G40" s="21" t="s">
        <v>36</v>
      </c>
      <c r="H40" s="21">
        <v>29</v>
      </c>
      <c r="I40" s="21">
        <v>75.112777653409523</v>
      </c>
      <c r="J40" s="21">
        <v>2.5900957811520526</v>
      </c>
      <c r="K40" s="21"/>
      <c r="L40" s="21"/>
      <c r="P40" s="8"/>
      <c r="Q40" s="8"/>
      <c r="R40" s="8"/>
    </row>
    <row r="41" spans="2:18" ht="15" thickBot="1" x14ac:dyDescent="0.35">
      <c r="G41" s="22" t="s">
        <v>37</v>
      </c>
      <c r="H41" s="22">
        <v>30</v>
      </c>
      <c r="I41" s="22">
        <v>104.03127741935482</v>
      </c>
      <c r="J41" s="22"/>
      <c r="K41" s="22"/>
      <c r="L41" s="22"/>
      <c r="P41" s="8"/>
      <c r="Q41" s="8"/>
      <c r="R41" s="8"/>
    </row>
    <row r="42" spans="2:18" ht="15" thickBot="1" x14ac:dyDescent="0.35">
      <c r="P42" s="8"/>
      <c r="Q42" s="8"/>
      <c r="R42" s="8"/>
    </row>
    <row r="43" spans="2:18" x14ac:dyDescent="0.3">
      <c r="G43" s="23"/>
      <c r="H43" s="23" t="s">
        <v>44</v>
      </c>
      <c r="I43" s="23" t="s">
        <v>22</v>
      </c>
      <c r="J43" s="23" t="s">
        <v>45</v>
      </c>
      <c r="K43" s="23" t="s">
        <v>46</v>
      </c>
      <c r="L43" s="23" t="s">
        <v>47</v>
      </c>
      <c r="M43" s="23" t="s">
        <v>48</v>
      </c>
      <c r="N43" s="23" t="s">
        <v>49</v>
      </c>
      <c r="O43" s="23" t="s">
        <v>50</v>
      </c>
      <c r="P43" s="8"/>
      <c r="Q43" s="8"/>
      <c r="R43" s="8"/>
    </row>
    <row r="44" spans="2:18" ht="15.6" x14ac:dyDescent="0.3">
      <c r="G44" s="37" t="s">
        <v>58</v>
      </c>
      <c r="H44" s="21">
        <v>1.0740473100587025</v>
      </c>
      <c r="I44" s="21">
        <v>1.8569431775351881</v>
      </c>
      <c r="J44" s="21">
        <v>0.57839535590116342</v>
      </c>
      <c r="K44" s="21">
        <v>0.56746230162993716</v>
      </c>
      <c r="L44" s="21">
        <v>-2.7238279203923579</v>
      </c>
      <c r="M44" s="21">
        <v>4.8719225405097628</v>
      </c>
      <c r="N44" s="21">
        <v>-2.7238279203923579</v>
      </c>
      <c r="O44" s="21">
        <v>4.8719225405097628</v>
      </c>
      <c r="P44" s="8"/>
      <c r="Q44" s="8"/>
      <c r="R44" s="8"/>
    </row>
    <row r="45" spans="2:18" ht="16.2" thickBot="1" x14ac:dyDescent="0.35">
      <c r="G45" s="38" t="s">
        <v>59</v>
      </c>
      <c r="H45" s="22">
        <v>0.13364507064603909</v>
      </c>
      <c r="I45" s="22">
        <v>3.9996591065267033E-2</v>
      </c>
      <c r="J45" s="22">
        <v>3.3414115324967337</v>
      </c>
      <c r="K45" s="22">
        <v>2.3062027386609157E-3</v>
      </c>
      <c r="L45" s="22">
        <v>5.1842857015094862E-2</v>
      </c>
      <c r="M45" s="22">
        <v>0.21544728427698331</v>
      </c>
      <c r="N45" s="22">
        <v>5.1842857015094862E-2</v>
      </c>
      <c r="O45" s="22">
        <v>0.21544728427698331</v>
      </c>
      <c r="P45" s="8"/>
      <c r="Q45" s="8"/>
      <c r="R45" s="8"/>
    </row>
    <row r="46" spans="2:18" x14ac:dyDescent="0.3">
      <c r="P46" s="8"/>
      <c r="Q46" s="8"/>
      <c r="R46" s="8"/>
    </row>
    <row r="47" spans="2:18" x14ac:dyDescent="0.3">
      <c r="P47" s="8"/>
      <c r="Q47" s="8"/>
      <c r="R47" s="8"/>
    </row>
    <row r="48" spans="2:18" x14ac:dyDescent="0.3">
      <c r="P48" s="25"/>
      <c r="Q48" s="25"/>
      <c r="R48" s="25"/>
    </row>
    <row r="49" spans="7:18" x14ac:dyDescent="0.3">
      <c r="G49" s="20" t="s">
        <v>53</v>
      </c>
      <c r="P49" s="21"/>
      <c r="Q49" s="21"/>
      <c r="R49" s="21"/>
    </row>
    <row r="50" spans="7:18" x14ac:dyDescent="0.3">
      <c r="P50" s="21"/>
      <c r="Q50" s="21"/>
      <c r="R50" s="21"/>
    </row>
    <row r="51" spans="7:18" x14ac:dyDescent="0.3">
      <c r="G51" t="s">
        <v>28</v>
      </c>
      <c r="P51" s="8"/>
      <c r="Q51" s="8"/>
      <c r="R51" s="8"/>
    </row>
    <row r="52" spans="7:18" ht="15" thickBot="1" x14ac:dyDescent="0.35">
      <c r="P52" s="8"/>
      <c r="Q52" s="8"/>
      <c r="R52" s="8"/>
    </row>
    <row r="53" spans="7:18" x14ac:dyDescent="0.3">
      <c r="G53" s="24" t="s">
        <v>29</v>
      </c>
      <c r="H53" s="24"/>
      <c r="P53" s="8"/>
      <c r="Q53" s="8"/>
      <c r="R53" s="8"/>
    </row>
    <row r="54" spans="7:18" x14ac:dyDescent="0.3">
      <c r="G54" s="21" t="s">
        <v>30</v>
      </c>
      <c r="H54" s="21">
        <v>-0.17268788070150301</v>
      </c>
      <c r="P54" s="8"/>
      <c r="Q54" s="8"/>
      <c r="R54" s="8"/>
    </row>
    <row r="55" spans="7:18" x14ac:dyDescent="0.3">
      <c r="G55" s="21" t="s">
        <v>31</v>
      </c>
      <c r="H55" s="21">
        <v>-2.98211041411767E-2</v>
      </c>
      <c r="P55" s="8"/>
      <c r="Q55" s="8"/>
      <c r="R55" s="8"/>
    </row>
    <row r="56" spans="7:18" x14ac:dyDescent="0.3">
      <c r="G56" s="21" t="s">
        <v>32</v>
      </c>
      <c r="H56" s="21">
        <v>-3.6333405436103083E-3</v>
      </c>
      <c r="P56" s="8"/>
      <c r="Q56" s="8"/>
      <c r="R56" s="8"/>
    </row>
    <row r="57" spans="7:18" x14ac:dyDescent="0.3">
      <c r="G57" s="21" t="s">
        <v>22</v>
      </c>
      <c r="H57" s="21">
        <v>1.865558526531274</v>
      </c>
    </row>
    <row r="58" spans="7:18" ht="15" thickBot="1" x14ac:dyDescent="0.35">
      <c r="G58" s="22" t="s">
        <v>33</v>
      </c>
      <c r="H58" s="22">
        <v>31</v>
      </c>
    </row>
    <row r="60" spans="7:18" ht="15" thickBot="1" x14ac:dyDescent="0.35">
      <c r="G60" t="s">
        <v>34</v>
      </c>
    </row>
    <row r="61" spans="7:18" x14ac:dyDescent="0.3">
      <c r="G61" s="23"/>
      <c r="H61" s="23" t="s">
        <v>39</v>
      </c>
      <c r="I61" s="23" t="s">
        <v>40</v>
      </c>
      <c r="J61" s="23" t="s">
        <v>41</v>
      </c>
      <c r="K61" s="23" t="s">
        <v>42</v>
      </c>
      <c r="L61" s="23" t="s">
        <v>43</v>
      </c>
    </row>
    <row r="62" spans="7:18" x14ac:dyDescent="0.3">
      <c r="G62" s="21" t="s">
        <v>35</v>
      </c>
      <c r="H62" s="21">
        <v>1</v>
      </c>
      <c r="I62" s="21">
        <v>3.1023275578622247</v>
      </c>
      <c r="J62" s="21">
        <v>3.1023275578622247</v>
      </c>
      <c r="K62" s="21">
        <v>0.89139438487638323</v>
      </c>
      <c r="L62" s="21">
        <v>0.35289981432195006</v>
      </c>
    </row>
    <row r="63" spans="7:18" x14ac:dyDescent="0.3">
      <c r="G63" s="21" t="s">
        <v>36</v>
      </c>
      <c r="H63" s="21">
        <v>29</v>
      </c>
      <c r="I63" s="21">
        <v>100.9289498614926</v>
      </c>
      <c r="J63" s="21">
        <v>3.4803086159135379</v>
      </c>
      <c r="K63" s="21"/>
      <c r="L63" s="21"/>
    </row>
    <row r="64" spans="7:18" ht="15" thickBot="1" x14ac:dyDescent="0.35">
      <c r="G64" s="22" t="s">
        <v>37</v>
      </c>
      <c r="H64" s="22">
        <v>30</v>
      </c>
      <c r="I64" s="22">
        <v>104.03127741935482</v>
      </c>
      <c r="J64" s="22"/>
      <c r="K64" s="22"/>
      <c r="L64" s="22"/>
    </row>
    <row r="65" spans="7:15" ht="15" thickBot="1" x14ac:dyDescent="0.35"/>
    <row r="66" spans="7:15" x14ac:dyDescent="0.3">
      <c r="G66" s="23"/>
      <c r="H66" s="23" t="s">
        <v>44</v>
      </c>
      <c r="I66" s="23" t="s">
        <v>22</v>
      </c>
      <c r="J66" s="23" t="s">
        <v>45</v>
      </c>
      <c r="K66" s="23" t="s">
        <v>46</v>
      </c>
      <c r="L66" s="23" t="s">
        <v>47</v>
      </c>
      <c r="M66" s="23" t="s">
        <v>48</v>
      </c>
      <c r="N66" s="23" t="s">
        <v>49</v>
      </c>
      <c r="O66" s="23" t="s">
        <v>50</v>
      </c>
    </row>
    <row r="67" spans="7:15" x14ac:dyDescent="0.3">
      <c r="G67" s="21" t="s">
        <v>38</v>
      </c>
      <c r="H67" s="21">
        <v>7.8634588636767768</v>
      </c>
      <c r="I67" s="21">
        <v>0.77542619564892634</v>
      </c>
      <c r="J67" s="21">
        <v>10.140821792970421</v>
      </c>
      <c r="K67" s="21">
        <v>4.8010548420475283E-11</v>
      </c>
      <c r="L67" s="21">
        <v>6.2775342230493987</v>
      </c>
      <c r="M67" s="21">
        <v>9.449383504304155</v>
      </c>
      <c r="N67" s="21">
        <v>6.2775342230493987</v>
      </c>
      <c r="O67" s="21">
        <v>9.449383504304155</v>
      </c>
    </row>
    <row r="68" spans="7:15" ht="15" thickBot="1" x14ac:dyDescent="0.35">
      <c r="G68" s="22" t="s">
        <v>57</v>
      </c>
      <c r="H68" s="22">
        <v>-7.7947812343778955E-2</v>
      </c>
      <c r="I68" s="22">
        <v>8.2559866861038403E-2</v>
      </c>
      <c r="J68" s="22">
        <v>-0.94413684647745033</v>
      </c>
      <c r="K68" s="22">
        <v>0.35289981432194961</v>
      </c>
      <c r="L68" s="22">
        <v>-0.24680169929850429</v>
      </c>
      <c r="M68" s="22">
        <v>9.090607461094638E-2</v>
      </c>
      <c r="N68" s="22">
        <v>-0.24680169929850429</v>
      </c>
      <c r="O68" s="22">
        <v>9.090607461094638E-2</v>
      </c>
    </row>
    <row r="69" spans="7:15" x14ac:dyDescent="0.3">
      <c r="J69" s="21"/>
      <c r="K69" s="21"/>
    </row>
    <row r="70" spans="7:15" x14ac:dyDescent="0.3">
      <c r="J70" s="21"/>
      <c r="K70" s="21"/>
    </row>
    <row r="71" spans="7:15" x14ac:dyDescent="0.3">
      <c r="J71" s="21"/>
      <c r="K71" s="21"/>
    </row>
    <row r="72" spans="7:15" x14ac:dyDescent="0.3">
      <c r="J72" s="21"/>
      <c r="K72" s="21"/>
    </row>
    <row r="73" spans="7:15" x14ac:dyDescent="0.3">
      <c r="J73" s="21"/>
      <c r="K73" s="21"/>
    </row>
    <row r="74" spans="7:15" x14ac:dyDescent="0.3">
      <c r="J74" s="21"/>
      <c r="K74" s="21"/>
    </row>
    <row r="75" spans="7:15" x14ac:dyDescent="0.3">
      <c r="J75" s="21"/>
      <c r="K75" s="21"/>
    </row>
    <row r="76" spans="7:15" x14ac:dyDescent="0.3">
      <c r="J76" s="21"/>
      <c r="K76" s="21"/>
    </row>
    <row r="77" spans="7:15" x14ac:dyDescent="0.3">
      <c r="J77" s="21"/>
      <c r="K77" s="21"/>
    </row>
    <row r="78" spans="7:15" x14ac:dyDescent="0.3">
      <c r="J78" s="21"/>
      <c r="K78" s="21"/>
    </row>
    <row r="79" spans="7:15" x14ac:dyDescent="0.3">
      <c r="J79" s="21"/>
      <c r="K79" s="21"/>
    </row>
    <row r="80" spans="7:15" x14ac:dyDescent="0.3">
      <c r="J80" s="21"/>
      <c r="K80" s="21"/>
    </row>
    <row r="81" spans="10:11" x14ac:dyDescent="0.3">
      <c r="J81" s="21"/>
      <c r="K81" s="21"/>
    </row>
    <row r="82" spans="10:11" x14ac:dyDescent="0.3">
      <c r="J82" s="21"/>
      <c r="K82" s="21"/>
    </row>
    <row r="83" spans="10:11" x14ac:dyDescent="0.3">
      <c r="J83" s="21"/>
      <c r="K83" s="21"/>
    </row>
    <row r="84" spans="10:11" x14ac:dyDescent="0.3">
      <c r="J84" s="21"/>
      <c r="K84" s="21"/>
    </row>
    <row r="85" spans="10:11" x14ac:dyDescent="0.3">
      <c r="J85" s="21"/>
      <c r="K85" s="21"/>
    </row>
    <row r="86" spans="10:11" x14ac:dyDescent="0.3">
      <c r="J86" s="21"/>
      <c r="K86" s="21"/>
    </row>
    <row r="87" spans="10:11" x14ac:dyDescent="0.3">
      <c r="J87" s="21"/>
      <c r="K87" s="21"/>
    </row>
    <row r="88" spans="10:11" x14ac:dyDescent="0.3">
      <c r="J88" s="21"/>
      <c r="K88" s="21"/>
    </row>
    <row r="89" spans="10:11" x14ac:dyDescent="0.3">
      <c r="J89" s="21"/>
      <c r="K89" s="21"/>
    </row>
    <row r="90" spans="10:11" ht="15" thickBot="1" x14ac:dyDescent="0.35">
      <c r="J90" s="22"/>
      <c r="K90" s="22"/>
    </row>
  </sheetData>
  <sortState xmlns:xlrd2="http://schemas.microsoft.com/office/spreadsheetml/2017/richdata2" ref="K57:K90">
    <sortCondition ref="K57"/>
  </sortState>
  <phoneticPr fontId="18" type="noConversion"/>
  <hyperlinks>
    <hyperlink ref="G6" r:id="rId1" location=":~:text=Nov%209%2C%202023%20The%20gross%20domestic%20product%20per,dollars%20and%20therefore%20a%20new%20peak%20in%202028." display="https://www.statista.com/statistics/377002/gross-domestic-product-gdp-per-capita-in-ireland/ - :~:text=Nov%209%2C%202023%20The%20gross%20domestic%20product%20per,dollars%20and%20therefore%20a%20new%20peak%20in%202028." xr:uid="{38B2DFAF-905D-4448-93F4-27F6D862F541}"/>
    <hyperlink ref="G49" r:id="rId2" display="https://ourworldindata.org/grapher/unemployment-rate-women?tab=chart&amp;country=IRL" xr:uid="{761F6FE7-6B43-4C73-BA26-9565B05AAB5F}"/>
    <hyperlink ref="G28" r:id="rId3" display="https://ourworldindata.org/grapher/female-employment-to-population-ratio?tab=chart&amp;country=IRL" xr:uid="{171E8B58-CA1D-4093-8D1E-458C5F673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Data</vt:lpstr>
      <vt:lpstr>Descriptive Statistics</vt:lpstr>
      <vt:lpstr>Inferential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Lengade</dc:creator>
  <cp:lastModifiedBy>Fedor Sharonov</cp:lastModifiedBy>
  <dcterms:created xsi:type="dcterms:W3CDTF">2023-11-14T17:23:08Z</dcterms:created>
  <dcterms:modified xsi:type="dcterms:W3CDTF">2023-11-29T19:13:56Z</dcterms:modified>
</cp:coreProperties>
</file>