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or\Desktop\Statistics\Group Assingment\"/>
    </mc:Choice>
  </mc:AlternateContent>
  <xr:revisionPtr revIDLastSave="0" documentId="13_ncr:1_{B1780CAF-6C9C-489B-81E3-CD198FE3081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itial Data" sheetId="3" r:id="rId1"/>
    <sheet name="Descriptive Statistics" sheetId="2" r:id="rId2"/>
    <sheet name="Inferential Statistics" sheetId="1" r:id="rId3"/>
  </sheets>
  <definedNames>
    <definedName name="_xlnm._FilterDatabase" localSheetId="2" hidden="1">'Inferential Statistics'!$A$1:$E$72</definedName>
  </definedNames>
  <calcPr calcId="181029"/>
</workbook>
</file>

<file path=xl/calcChain.xml><?xml version="1.0" encoding="utf-8"?>
<calcChain xmlns="http://schemas.openxmlformats.org/spreadsheetml/2006/main">
  <c r="C2" i="1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3" i="3"/>
  <c r="E46" i="1"/>
  <c r="J8" i="1"/>
  <c r="J10" i="1"/>
  <c r="C7" i="1"/>
  <c r="C8" i="1"/>
  <c r="C19" i="1"/>
  <c r="C20" i="1"/>
  <c r="C32" i="1"/>
  <c r="C44" i="1"/>
  <c r="C45" i="1"/>
  <c r="C57" i="1"/>
  <c r="C58" i="1"/>
  <c r="C69" i="1"/>
  <c r="C70" i="1"/>
  <c r="C82" i="1"/>
  <c r="C83" i="1"/>
  <c r="C94" i="1"/>
  <c r="C95" i="1"/>
  <c r="B46" i="1" l="1"/>
  <c r="C18" i="1"/>
  <c r="C55" i="1"/>
  <c r="C54" i="1"/>
  <c r="C107" i="1"/>
  <c r="C39" i="1"/>
  <c r="C98" i="1"/>
  <c r="C86" i="1"/>
  <c r="C74" i="1"/>
  <c r="C61" i="1"/>
  <c r="C49" i="1"/>
  <c r="C35" i="1"/>
  <c r="C23" i="1"/>
  <c r="C11" i="1"/>
  <c r="C102" i="1"/>
  <c r="C31" i="1"/>
  <c r="C56" i="1"/>
  <c r="C29" i="1"/>
  <c r="C79" i="1"/>
  <c r="C4" i="1"/>
  <c r="C27" i="1"/>
  <c r="C97" i="1"/>
  <c r="C85" i="1"/>
  <c r="C73" i="1"/>
  <c r="C60" i="1"/>
  <c r="C48" i="1"/>
  <c r="C34" i="1"/>
  <c r="C22" i="1"/>
  <c r="C10" i="1"/>
  <c r="C68" i="1"/>
  <c r="C96" i="1"/>
  <c r="C84" i="1"/>
  <c r="C72" i="1"/>
  <c r="C59" i="1"/>
  <c r="C47" i="1"/>
  <c r="C33" i="1"/>
  <c r="C21" i="1"/>
  <c r="C9" i="1"/>
  <c r="C43" i="1"/>
  <c r="C92" i="1"/>
  <c r="C17" i="1"/>
  <c r="C66" i="1"/>
  <c r="C16" i="1"/>
  <c r="C78" i="1"/>
  <c r="C3" i="1"/>
  <c r="C106" i="1"/>
  <c r="C101" i="1"/>
  <c r="C89" i="1"/>
  <c r="C77" i="1"/>
  <c r="C64" i="1"/>
  <c r="C52" i="1"/>
  <c r="C38" i="1"/>
  <c r="C26" i="1"/>
  <c r="C14" i="1"/>
  <c r="C105" i="1"/>
  <c r="C93" i="1"/>
  <c r="C6" i="1"/>
  <c r="C67" i="1"/>
  <c r="C42" i="1"/>
  <c r="C46" i="1"/>
  <c r="C91" i="1"/>
  <c r="C40" i="1"/>
  <c r="C90" i="1"/>
  <c r="C53" i="1"/>
  <c r="C100" i="1"/>
  <c r="C88" i="1"/>
  <c r="C76" i="1"/>
  <c r="C63" i="1"/>
  <c r="C51" i="1"/>
  <c r="C37" i="1"/>
  <c r="C25" i="1"/>
  <c r="C13" i="1"/>
  <c r="C71" i="1"/>
  <c r="C104" i="1"/>
  <c r="C81" i="1"/>
  <c r="C30" i="1"/>
  <c r="C80" i="1"/>
  <c r="C5" i="1"/>
  <c r="C28" i="1"/>
  <c r="C65" i="1"/>
  <c r="C15" i="1"/>
  <c r="C99" i="1"/>
  <c r="C87" i="1"/>
  <c r="C75" i="1"/>
  <c r="C62" i="1"/>
  <c r="C50" i="1"/>
  <c r="C36" i="1"/>
  <c r="C24" i="1"/>
  <c r="C12" i="1"/>
  <c r="C41" i="1"/>
  <c r="J48" i="1" l="1"/>
  <c r="J47" i="1"/>
  <c r="J52" i="1"/>
  <c r="J31" i="1"/>
  <c r="J30" i="1"/>
  <c r="J29" i="1"/>
  <c r="J28" i="1"/>
  <c r="J27" i="1"/>
  <c r="J26" i="1"/>
  <c r="J12" i="1"/>
  <c r="J11" i="1"/>
  <c r="J9" i="1"/>
  <c r="J7" i="1"/>
  <c r="J16" i="1"/>
  <c r="D46" i="1" s="1"/>
  <c r="AJ174" i="3"/>
  <c r="AJ173" i="3"/>
  <c r="AJ172" i="3"/>
  <c r="AJ171" i="3"/>
  <c r="AJ162" i="3"/>
  <c r="AJ161" i="3"/>
  <c r="AJ160" i="3"/>
  <c r="AJ159" i="3"/>
  <c r="AJ150" i="3"/>
  <c r="AJ149" i="3"/>
  <c r="AJ148" i="3"/>
  <c r="AJ147" i="3"/>
  <c r="AJ138" i="3"/>
  <c r="AJ137" i="3"/>
  <c r="AJ136" i="3"/>
  <c r="AJ135" i="3"/>
  <c r="AJ126" i="3"/>
  <c r="AJ125" i="3"/>
  <c r="AJ124" i="3"/>
  <c r="AJ123" i="3"/>
  <c r="AJ114" i="3"/>
  <c r="AJ113" i="3"/>
  <c r="AJ112" i="3"/>
  <c r="AJ111" i="3"/>
  <c r="AJ101" i="3"/>
  <c r="AJ100" i="3"/>
  <c r="AJ99" i="3"/>
  <c r="AJ91" i="3"/>
  <c r="AJ89" i="3"/>
  <c r="AJ88" i="3"/>
  <c r="AJ87" i="3"/>
  <c r="AJ79" i="3"/>
  <c r="AJ77" i="3"/>
  <c r="AJ76" i="3"/>
  <c r="AJ75" i="3"/>
  <c r="AJ67" i="3"/>
  <c r="AJ65" i="3"/>
  <c r="AJ64" i="3"/>
  <c r="AJ63" i="3"/>
  <c r="AJ55" i="3"/>
  <c r="AJ53" i="3"/>
  <c r="AJ52" i="3"/>
  <c r="AJ51" i="3"/>
  <c r="AJ43" i="3"/>
  <c r="AJ41" i="3"/>
  <c r="AJ40" i="3"/>
  <c r="AJ39" i="3"/>
  <c r="AI32" i="3"/>
  <c r="AJ32" i="3" s="1"/>
  <c r="AI33" i="3"/>
  <c r="AI34" i="3"/>
  <c r="AJ34" i="3" s="1"/>
  <c r="AI35" i="3"/>
  <c r="AJ35" i="3" s="1"/>
  <c r="AI36" i="3"/>
  <c r="AJ36" i="3" s="1"/>
  <c r="AI37" i="3"/>
  <c r="AJ37" i="3" s="1"/>
  <c r="AI38" i="3"/>
  <c r="AI39" i="3"/>
  <c r="AI40" i="3"/>
  <c r="AI41" i="3"/>
  <c r="AI42" i="3"/>
  <c r="AJ42" i="3" s="1"/>
  <c r="AI43" i="3"/>
  <c r="AI44" i="3"/>
  <c r="AJ45" i="3" s="1"/>
  <c r="AI45" i="3"/>
  <c r="AI46" i="3"/>
  <c r="AJ46" i="3" s="1"/>
  <c r="AI47" i="3"/>
  <c r="AJ47" i="3" s="1"/>
  <c r="AI48" i="3"/>
  <c r="AJ48" i="3" s="1"/>
  <c r="AI49" i="3"/>
  <c r="AJ49" i="3" s="1"/>
  <c r="AI50" i="3"/>
  <c r="AI51" i="3"/>
  <c r="AI52" i="3"/>
  <c r="AI53" i="3"/>
  <c r="AI54" i="3"/>
  <c r="AJ54" i="3" s="1"/>
  <c r="AI55" i="3"/>
  <c r="AI56" i="3"/>
  <c r="AJ57" i="3" s="1"/>
  <c r="AI57" i="3"/>
  <c r="AI58" i="3"/>
  <c r="AJ58" i="3" s="1"/>
  <c r="AI59" i="3"/>
  <c r="AJ59" i="3" s="1"/>
  <c r="AI60" i="3"/>
  <c r="AJ60" i="3" s="1"/>
  <c r="AI61" i="3"/>
  <c r="AJ61" i="3" s="1"/>
  <c r="AI62" i="3"/>
  <c r="AI63" i="3"/>
  <c r="AI64" i="3"/>
  <c r="AI65" i="3"/>
  <c r="AI66" i="3"/>
  <c r="AJ66" i="3" s="1"/>
  <c r="AI67" i="3"/>
  <c r="AI68" i="3"/>
  <c r="AJ69" i="3" s="1"/>
  <c r="AI69" i="3"/>
  <c r="AI70" i="3"/>
  <c r="AJ70" i="3" s="1"/>
  <c r="AI71" i="3"/>
  <c r="AJ71" i="3" s="1"/>
  <c r="AI72" i="3"/>
  <c r="AJ72" i="3" s="1"/>
  <c r="AI73" i="3"/>
  <c r="AJ73" i="3" s="1"/>
  <c r="AI74" i="3"/>
  <c r="AI75" i="3"/>
  <c r="AI76" i="3"/>
  <c r="AI77" i="3"/>
  <c r="AI78" i="3"/>
  <c r="AJ78" i="3" s="1"/>
  <c r="AI79" i="3"/>
  <c r="AI80" i="3"/>
  <c r="AJ80" i="3" s="1"/>
  <c r="AI81" i="3"/>
  <c r="AI82" i="3"/>
  <c r="AJ82" i="3" s="1"/>
  <c r="AI83" i="3"/>
  <c r="AJ83" i="3" s="1"/>
  <c r="AI84" i="3"/>
  <c r="AJ84" i="3" s="1"/>
  <c r="AI85" i="3"/>
  <c r="AJ85" i="3" s="1"/>
  <c r="AI86" i="3"/>
  <c r="AI87" i="3"/>
  <c r="AI88" i="3"/>
  <c r="AI89" i="3"/>
  <c r="AI90" i="3"/>
  <c r="AJ90" i="3" s="1"/>
  <c r="AI91" i="3"/>
  <c r="AI92" i="3"/>
  <c r="AJ93" i="3" s="1"/>
  <c r="AI93" i="3"/>
  <c r="AI94" i="3"/>
  <c r="AJ94" i="3" s="1"/>
  <c r="AI95" i="3"/>
  <c r="AJ95" i="3" s="1"/>
  <c r="AI96" i="3"/>
  <c r="AJ96" i="3" s="1"/>
  <c r="AI97" i="3"/>
  <c r="AJ97" i="3" s="1"/>
  <c r="AI98" i="3"/>
  <c r="AI99" i="3"/>
  <c r="AI100" i="3"/>
  <c r="AI101" i="3"/>
  <c r="AI102" i="3"/>
  <c r="AJ102" i="3" s="1"/>
  <c r="AI103" i="3"/>
  <c r="AI104" i="3"/>
  <c r="AJ105" i="3" s="1"/>
  <c r="AI105" i="3"/>
  <c r="AI106" i="3"/>
  <c r="AJ106" i="3" s="1"/>
  <c r="AI107" i="3"/>
  <c r="AJ107" i="3" s="1"/>
  <c r="AI108" i="3"/>
  <c r="AJ108" i="3" s="1"/>
  <c r="AI109" i="3"/>
  <c r="AJ109" i="3" s="1"/>
  <c r="AI110" i="3"/>
  <c r="AJ110" i="3" s="1"/>
  <c r="AI111" i="3"/>
  <c r="AI112" i="3"/>
  <c r="AI113" i="3"/>
  <c r="AI114" i="3"/>
  <c r="AI115" i="3"/>
  <c r="AJ115" i="3" s="1"/>
  <c r="AI116" i="3"/>
  <c r="AJ117" i="3" s="1"/>
  <c r="AI117" i="3"/>
  <c r="AI118" i="3"/>
  <c r="AJ118" i="3" s="1"/>
  <c r="AI119" i="3"/>
  <c r="AJ119" i="3" s="1"/>
  <c r="AI120" i="3"/>
  <c r="AJ120" i="3" s="1"/>
  <c r="AI121" i="3"/>
  <c r="AJ121" i="3" s="1"/>
  <c r="AI122" i="3"/>
  <c r="AJ122" i="3" s="1"/>
  <c r="AI123" i="3"/>
  <c r="AI124" i="3"/>
  <c r="AI125" i="3"/>
  <c r="AI126" i="3"/>
  <c r="AI127" i="3"/>
  <c r="AJ127" i="3" s="1"/>
  <c r="AI128" i="3"/>
  <c r="AJ129" i="3" s="1"/>
  <c r="AI129" i="3"/>
  <c r="AI130" i="3"/>
  <c r="AJ130" i="3" s="1"/>
  <c r="AI131" i="3"/>
  <c r="AJ131" i="3" s="1"/>
  <c r="AI132" i="3"/>
  <c r="AJ132" i="3" s="1"/>
  <c r="AI133" i="3"/>
  <c r="AJ133" i="3" s="1"/>
  <c r="AI134" i="3"/>
  <c r="AJ134" i="3" s="1"/>
  <c r="AI135" i="3"/>
  <c r="AI136" i="3"/>
  <c r="AI137" i="3"/>
  <c r="AI138" i="3"/>
  <c r="AI139" i="3"/>
  <c r="AJ139" i="3" s="1"/>
  <c r="AI140" i="3"/>
  <c r="AJ141" i="3" s="1"/>
  <c r="AI141" i="3"/>
  <c r="AI142" i="3"/>
  <c r="AJ142" i="3" s="1"/>
  <c r="AI143" i="3"/>
  <c r="AJ143" i="3" s="1"/>
  <c r="AI144" i="3"/>
  <c r="AJ144" i="3" s="1"/>
  <c r="AI145" i="3"/>
  <c r="AJ145" i="3" s="1"/>
  <c r="AI146" i="3"/>
  <c r="AJ146" i="3" s="1"/>
  <c r="AI147" i="3"/>
  <c r="AI148" i="3"/>
  <c r="AI149" i="3"/>
  <c r="AI150" i="3"/>
  <c r="AI151" i="3"/>
  <c r="AJ151" i="3" s="1"/>
  <c r="AI152" i="3"/>
  <c r="AJ153" i="3" s="1"/>
  <c r="AI153" i="3"/>
  <c r="AI154" i="3"/>
  <c r="AJ154" i="3" s="1"/>
  <c r="AI155" i="3"/>
  <c r="AJ155" i="3" s="1"/>
  <c r="AI156" i="3"/>
  <c r="AJ156" i="3" s="1"/>
  <c r="AI157" i="3"/>
  <c r="AJ157" i="3" s="1"/>
  <c r="AI158" i="3"/>
  <c r="AJ158" i="3" s="1"/>
  <c r="AI159" i="3"/>
  <c r="AI160" i="3"/>
  <c r="AI161" i="3"/>
  <c r="AI162" i="3"/>
  <c r="AI163" i="3"/>
  <c r="AJ163" i="3" s="1"/>
  <c r="AI164" i="3"/>
  <c r="AJ165" i="3" s="1"/>
  <c r="AI165" i="3"/>
  <c r="AI166" i="3"/>
  <c r="AJ166" i="3" s="1"/>
  <c r="AI167" i="3"/>
  <c r="AJ167" i="3" s="1"/>
  <c r="AI168" i="3"/>
  <c r="AJ168" i="3" s="1"/>
  <c r="AI169" i="3"/>
  <c r="AJ169" i="3" s="1"/>
  <c r="AI170" i="3"/>
  <c r="AJ170" i="3" s="1"/>
  <c r="AI171" i="3"/>
  <c r="AI172" i="3"/>
  <c r="AI173" i="3"/>
  <c r="AI174" i="3"/>
  <c r="AI31" i="3"/>
  <c r="F102" i="1" l="1"/>
  <c r="E102" i="1" s="1"/>
  <c r="D102" i="1" s="1"/>
  <c r="F40" i="1"/>
  <c r="F26" i="1"/>
  <c r="F37" i="1"/>
  <c r="F107" i="1"/>
  <c r="E107" i="1" s="1"/>
  <c r="D107" i="1" s="1"/>
  <c r="F48" i="1"/>
  <c r="F10" i="1"/>
  <c r="F104" i="1"/>
  <c r="E104" i="1" s="1"/>
  <c r="F103" i="1"/>
  <c r="E103" i="1" s="1"/>
  <c r="D103" i="1" s="1"/>
  <c r="F2" i="1"/>
  <c r="F4" i="1"/>
  <c r="F14" i="1"/>
  <c r="F25" i="1"/>
  <c r="F91" i="1"/>
  <c r="E91" i="1" s="1"/>
  <c r="D91" i="1" s="1"/>
  <c r="F35" i="1"/>
  <c r="F105" i="1"/>
  <c r="E105" i="1" s="1"/>
  <c r="D105" i="1" s="1"/>
  <c r="F79" i="1"/>
  <c r="E79" i="1" s="1"/>
  <c r="D79" i="1" s="1"/>
  <c r="F101" i="1"/>
  <c r="E101" i="1" s="1"/>
  <c r="D101" i="1" s="1"/>
  <c r="F51" i="1"/>
  <c r="F90" i="1"/>
  <c r="E90" i="1" s="1"/>
  <c r="D90" i="1" s="1"/>
  <c r="F76" i="1"/>
  <c r="F65" i="1"/>
  <c r="F13" i="1"/>
  <c r="F55" i="1"/>
  <c r="F23" i="1"/>
  <c r="F18" i="1"/>
  <c r="F42" i="1"/>
  <c r="F92" i="1"/>
  <c r="E92" i="1" s="1"/>
  <c r="D92" i="1" s="1"/>
  <c r="F34" i="1"/>
  <c r="F78" i="1"/>
  <c r="E78" i="1" s="1"/>
  <c r="D78" i="1" s="1"/>
  <c r="F15" i="1"/>
  <c r="F16" i="1"/>
  <c r="F39" i="1"/>
  <c r="F77" i="1"/>
  <c r="E77" i="1" s="1"/>
  <c r="D77" i="1" s="1"/>
  <c r="F11" i="1"/>
  <c r="F94" i="1"/>
  <c r="E94" i="1" s="1"/>
  <c r="D94" i="1" s="1"/>
  <c r="F53" i="1"/>
  <c r="F80" i="1"/>
  <c r="E80" i="1" s="1"/>
  <c r="D80" i="1" s="1"/>
  <c r="F20" i="1"/>
  <c r="F66" i="1"/>
  <c r="F6" i="1"/>
  <c r="F88" i="1"/>
  <c r="F97" i="1"/>
  <c r="E97" i="1" s="1"/>
  <c r="F28" i="1"/>
  <c r="F106" i="1"/>
  <c r="E106" i="1" s="1"/>
  <c r="D106" i="1" s="1"/>
  <c r="F82" i="1"/>
  <c r="E82" i="1" s="1"/>
  <c r="D82" i="1" s="1"/>
  <c r="F93" i="1"/>
  <c r="F68" i="1"/>
  <c r="F54" i="1"/>
  <c r="F89" i="1"/>
  <c r="E89" i="1" s="1"/>
  <c r="D89" i="1" s="1"/>
  <c r="F52" i="1"/>
  <c r="F85" i="1"/>
  <c r="E85" i="1" s="1"/>
  <c r="D85" i="1" s="1"/>
  <c r="F100" i="1"/>
  <c r="F95" i="1"/>
  <c r="F70" i="1"/>
  <c r="F81" i="1"/>
  <c r="F56" i="1"/>
  <c r="F62" i="1"/>
  <c r="F41" i="1"/>
  <c r="F99" i="1"/>
  <c r="F3" i="1"/>
  <c r="F73" i="1"/>
  <c r="E73" i="1" s="1"/>
  <c r="D73" i="1" s="1"/>
  <c r="F64" i="1"/>
  <c r="F83" i="1"/>
  <c r="F58" i="1"/>
  <c r="F69" i="1"/>
  <c r="F43" i="1"/>
  <c r="F67" i="1"/>
  <c r="F29" i="1"/>
  <c r="F87" i="1"/>
  <c r="F98" i="1"/>
  <c r="E98" i="1" s="1"/>
  <c r="D98" i="1" s="1"/>
  <c r="F61" i="1"/>
  <c r="F27" i="1"/>
  <c r="F71" i="1"/>
  <c r="E71" i="1" s="1"/>
  <c r="F45" i="1"/>
  <c r="F57" i="1"/>
  <c r="F31" i="1"/>
  <c r="F24" i="1"/>
  <c r="F17" i="1"/>
  <c r="F75" i="1"/>
  <c r="F86" i="1"/>
  <c r="E86" i="1" s="1"/>
  <c r="D86" i="1" s="1"/>
  <c r="F49" i="1"/>
  <c r="F96" i="1"/>
  <c r="F59" i="1"/>
  <c r="F33" i="1"/>
  <c r="F44" i="1"/>
  <c r="F19" i="1"/>
  <c r="F9" i="1"/>
  <c r="F5" i="1"/>
  <c r="F63" i="1"/>
  <c r="F74" i="1"/>
  <c r="E74" i="1" s="1"/>
  <c r="D74" i="1" s="1"/>
  <c r="F36" i="1"/>
  <c r="F84" i="1"/>
  <c r="F47" i="1"/>
  <c r="F21" i="1"/>
  <c r="F32" i="1"/>
  <c r="F7" i="1"/>
  <c r="F72" i="1"/>
  <c r="E72" i="1" s="1"/>
  <c r="F30" i="1"/>
  <c r="F38" i="1"/>
  <c r="F50" i="1"/>
  <c r="F12" i="1"/>
  <c r="F60" i="1"/>
  <c r="F22" i="1"/>
  <c r="F8" i="1"/>
  <c r="J36" i="1"/>
  <c r="J49" i="1"/>
  <c r="J50" i="1" s="1"/>
  <c r="J32" i="1"/>
  <c r="AJ38" i="3"/>
  <c r="AJ74" i="3"/>
  <c r="AJ86" i="3"/>
  <c r="AJ104" i="3"/>
  <c r="AJ152" i="3"/>
  <c r="AJ62" i="3"/>
  <c r="AJ128" i="3"/>
  <c r="AJ140" i="3"/>
  <c r="AJ164" i="3"/>
  <c r="AJ56" i="3"/>
  <c r="AJ33" i="3"/>
  <c r="AJ81" i="3"/>
  <c r="AJ50" i="3"/>
  <c r="AJ98" i="3"/>
  <c r="AJ116" i="3"/>
  <c r="AJ44" i="3"/>
  <c r="AJ68" i="3"/>
  <c r="AJ92" i="3"/>
  <c r="H18" i="2"/>
  <c r="H17" i="2"/>
  <c r="H16" i="2"/>
  <c r="H15" i="2"/>
  <c r="F18" i="2"/>
  <c r="F17" i="2"/>
  <c r="F16" i="2"/>
  <c r="F15" i="2"/>
  <c r="D18" i="2"/>
  <c r="D17" i="2"/>
  <c r="D16" i="2"/>
  <c r="D15" i="2"/>
  <c r="B18" i="2"/>
  <c r="B17" i="2"/>
  <c r="B16" i="2"/>
  <c r="B15" i="2"/>
  <c r="H14" i="2"/>
  <c r="F14" i="2"/>
  <c r="D14" i="2"/>
  <c r="B14" i="2"/>
  <c r="D32" i="1" l="1"/>
  <c r="E32" i="1"/>
  <c r="D59" i="1"/>
  <c r="E59" i="1"/>
  <c r="D61" i="1"/>
  <c r="E61" i="1"/>
  <c r="E99" i="1"/>
  <c r="D99" i="1" s="1"/>
  <c r="D68" i="1"/>
  <c r="E68" i="1"/>
  <c r="D55" i="1"/>
  <c r="E55" i="1"/>
  <c r="D14" i="1"/>
  <c r="E14" i="1"/>
  <c r="E96" i="1"/>
  <c r="D96" i="1" s="1"/>
  <c r="E65" i="1"/>
  <c r="D65" i="1"/>
  <c r="C103" i="1"/>
  <c r="E2" i="1"/>
  <c r="D2" i="1"/>
  <c r="D62" i="1"/>
  <c r="E62" i="1"/>
  <c r="D56" i="1"/>
  <c r="E56" i="1"/>
  <c r="D36" i="1"/>
  <c r="E36" i="1"/>
  <c r="D60" i="1"/>
  <c r="E60" i="1"/>
  <c r="D43" i="1"/>
  <c r="E43" i="1"/>
  <c r="D70" i="1"/>
  <c r="E70" i="1"/>
  <c r="D15" i="1"/>
  <c r="E15" i="1"/>
  <c r="E51" i="1"/>
  <c r="D51" i="1"/>
  <c r="D10" i="1"/>
  <c r="E10" i="1"/>
  <c r="D13" i="1"/>
  <c r="E13" i="1"/>
  <c r="E49" i="1"/>
  <c r="D49" i="1"/>
  <c r="E84" i="1"/>
  <c r="D84" i="1" s="1"/>
  <c r="E76" i="1"/>
  <c r="D76" i="1" s="1"/>
  <c r="E63" i="1"/>
  <c r="D63" i="1"/>
  <c r="E95" i="1"/>
  <c r="D95" i="1" s="1"/>
  <c r="E88" i="1"/>
  <c r="D88" i="1" s="1"/>
  <c r="E48" i="1"/>
  <c r="D48" i="1"/>
  <c r="E93" i="1"/>
  <c r="D93" i="1" s="1"/>
  <c r="E67" i="1"/>
  <c r="D67" i="1"/>
  <c r="D58" i="1"/>
  <c r="E58" i="1"/>
  <c r="D34" i="1"/>
  <c r="E34" i="1"/>
  <c r="D41" i="1"/>
  <c r="E41" i="1"/>
  <c r="E87" i="1"/>
  <c r="D87" i="1" s="1"/>
  <c r="D8" i="1"/>
  <c r="E8" i="1"/>
  <c r="E24" i="1"/>
  <c r="D24" i="1"/>
  <c r="D9" i="1"/>
  <c r="E9" i="1"/>
  <c r="E83" i="1"/>
  <c r="D83" i="1" s="1"/>
  <c r="D66" i="1"/>
  <c r="E66" i="1"/>
  <c r="D37" i="1"/>
  <c r="E37" i="1"/>
  <c r="D21" i="1"/>
  <c r="E21" i="1"/>
  <c r="D11" i="1"/>
  <c r="E11" i="1"/>
  <c r="D47" i="1"/>
  <c r="E47" i="1"/>
  <c r="D39" i="1"/>
  <c r="E39" i="1"/>
  <c r="E75" i="1"/>
  <c r="D75" i="1" s="1"/>
  <c r="E28" i="1"/>
  <c r="D28" i="1"/>
  <c r="D17" i="1"/>
  <c r="E17" i="1"/>
  <c r="D50" i="1"/>
  <c r="E50" i="1"/>
  <c r="D31" i="1"/>
  <c r="E31" i="1"/>
  <c r="E100" i="1"/>
  <c r="D100" i="1" s="1"/>
  <c r="D38" i="1"/>
  <c r="E38" i="1"/>
  <c r="D57" i="1"/>
  <c r="E57" i="1"/>
  <c r="D30" i="1"/>
  <c r="E30" i="1"/>
  <c r="D19" i="1"/>
  <c r="E19" i="1"/>
  <c r="D45" i="1"/>
  <c r="E45" i="1"/>
  <c r="D64" i="1"/>
  <c r="E64" i="1"/>
  <c r="D52" i="1"/>
  <c r="E52" i="1"/>
  <c r="D20" i="1"/>
  <c r="E20" i="1"/>
  <c r="E42" i="1"/>
  <c r="D42" i="1"/>
  <c r="D35" i="1"/>
  <c r="E35" i="1"/>
  <c r="E26" i="1"/>
  <c r="D26" i="1"/>
  <c r="D29" i="1"/>
  <c r="E29" i="1"/>
  <c r="D22" i="1"/>
  <c r="E22" i="1"/>
  <c r="E16" i="1"/>
  <c r="D16" i="1"/>
  <c r="D12" i="1"/>
  <c r="E12" i="1"/>
  <c r="D44" i="1"/>
  <c r="E44" i="1"/>
  <c r="E18" i="1"/>
  <c r="D18" i="1"/>
  <c r="D40" i="1"/>
  <c r="E40" i="1"/>
  <c r="E4" i="1"/>
  <c r="D4" i="1"/>
  <c r="E81" i="1"/>
  <c r="D81" i="1" s="1"/>
  <c r="D69" i="1"/>
  <c r="E69" i="1"/>
  <c r="D5" i="1"/>
  <c r="E5" i="1"/>
  <c r="D6" i="1"/>
  <c r="E6" i="1"/>
  <c r="D7" i="1"/>
  <c r="E7" i="1"/>
  <c r="D33" i="1"/>
  <c r="E33" i="1"/>
  <c r="D27" i="1"/>
  <c r="E27" i="1"/>
  <c r="D3" i="1"/>
  <c r="E3" i="1"/>
  <c r="D54" i="1"/>
  <c r="E54" i="1"/>
  <c r="E53" i="1"/>
  <c r="D53" i="1"/>
  <c r="E23" i="1"/>
  <c r="D23" i="1"/>
  <c r="D25" i="1"/>
  <c r="E25" i="1"/>
  <c r="J51" i="1"/>
  <c r="J34" i="1"/>
  <c r="B19" i="2"/>
  <c r="D19" i="2"/>
  <c r="F19" i="2"/>
  <c r="J35" i="1" l="1"/>
  <c r="J13" i="1"/>
  <c r="H19" i="2"/>
  <c r="J14" i="1" l="1"/>
  <c r="J15" i="1" l="1"/>
</calcChain>
</file>

<file path=xl/sharedStrings.xml><?xml version="1.0" encoding="utf-8"?>
<sst xmlns="http://schemas.openxmlformats.org/spreadsheetml/2006/main" count="508" uniqueCount="87">
  <si>
    <t>Cumulative Probability</t>
  </si>
  <si>
    <t>Standard Error</t>
  </si>
  <si>
    <t>1841-1881</t>
  </si>
  <si>
    <t>1891-1936</t>
  </si>
  <si>
    <t>1946-1986</t>
  </si>
  <si>
    <t>1991-2022</t>
  </si>
  <si>
    <t>Median</t>
  </si>
  <si>
    <t>Std-dev</t>
  </si>
  <si>
    <t>Q1</t>
  </si>
  <si>
    <t>Q3</t>
  </si>
  <si>
    <t>IQR</t>
  </si>
  <si>
    <t>Average</t>
  </si>
  <si>
    <t>Statistic Label</t>
  </si>
  <si>
    <t>CensusYear</t>
  </si>
  <si>
    <t>County</t>
  </si>
  <si>
    <t>Sex</t>
  </si>
  <si>
    <t>UNIT</t>
  </si>
  <si>
    <t>VALUE</t>
  </si>
  <si>
    <t>Population at Each Census</t>
  </si>
  <si>
    <t>State</t>
  </si>
  <si>
    <t>Both sexes</t>
  </si>
  <si>
    <t>Number</t>
  </si>
  <si>
    <t>Significance Level</t>
  </si>
  <si>
    <t>Benchmark value of pop.mean</t>
  </si>
  <si>
    <t>Null Hypothesis</t>
  </si>
  <si>
    <t>Alternative Hypothesis</t>
  </si>
  <si>
    <t>Type of test</t>
  </si>
  <si>
    <t>Sample size</t>
  </si>
  <si>
    <t>Sample mean</t>
  </si>
  <si>
    <t>Population standard deviation</t>
  </si>
  <si>
    <t>Test Statistic</t>
  </si>
  <si>
    <t>p-value</t>
  </si>
  <si>
    <t>Critical Value</t>
  </si>
  <si>
    <t>Test Decision</t>
  </si>
  <si>
    <t>Interpretation of Result</t>
  </si>
  <si>
    <t>Right tailed test</t>
  </si>
  <si>
    <t>https://data.cso.ie/table/FY001</t>
  </si>
  <si>
    <t>Year</t>
  </si>
  <si>
    <t>Population</t>
  </si>
  <si>
    <t>Population of children under the age of 1</t>
  </si>
  <si>
    <t>Population of children under the age of 5</t>
  </si>
  <si>
    <t>Population of children under the age of 15</t>
  </si>
  <si>
    <t>Population under the age of 25</t>
  </si>
  <si>
    <t>Population aged 15 to 64 years</t>
  </si>
  <si>
    <t>Population older than 15 years</t>
  </si>
  <si>
    <t>Population older than 18 years</t>
  </si>
  <si>
    <t>Population at age 1</t>
  </si>
  <si>
    <t>Population aged 1 to 4 years</t>
  </si>
  <si>
    <t>Population aged 5 to 9 years</t>
  </si>
  <si>
    <t>Population aged 10 to 14 years</t>
  </si>
  <si>
    <t>Population aged 15 to 19 years</t>
  </si>
  <si>
    <t>Population aged 20 to 29 years</t>
  </si>
  <si>
    <t>Population aged 30 to 39 years</t>
  </si>
  <si>
    <t>Population aged 40 to 49 years</t>
  </si>
  <si>
    <t>Population aged 50 to 59 years</t>
  </si>
  <si>
    <t>Population aged 60 to 69 years</t>
  </si>
  <si>
    <t>Population aged 70 to 79 years</t>
  </si>
  <si>
    <t>Population aged 80 to 89 years</t>
  </si>
  <si>
    <t>Population aged 90 to 99 years</t>
  </si>
  <si>
    <t>Population older than 100 years</t>
  </si>
  <si>
    <t>Ireland</t>
  </si>
  <si>
    <t>https://ourworldindata.org/population-growth</t>
  </si>
  <si>
    <t>Europe (UN)</t>
  </si>
  <si>
    <t>Sum (Total)</t>
  </si>
  <si>
    <r>
      <t>H0:</t>
    </r>
    <r>
      <rPr>
        <sz val="12"/>
        <color theme="1"/>
        <rFont val="Calibri"/>
        <family val="2"/>
      </rPr>
      <t>µ=0.43%</t>
    </r>
  </si>
  <si>
    <t>Benchmark value of pop.means difference</t>
  </si>
  <si>
    <r>
      <t>H0:</t>
    </r>
    <r>
      <rPr>
        <sz val="12"/>
        <color theme="1"/>
        <rFont val="Calibri"/>
        <family val="2"/>
      </rPr>
      <t>µ1-µ2=0</t>
    </r>
  </si>
  <si>
    <t>Sample 1 size</t>
  </si>
  <si>
    <t>Sample 1 mean</t>
  </si>
  <si>
    <t>Sample 2 size</t>
  </si>
  <si>
    <t>Sample 2 mean</t>
  </si>
  <si>
    <t>Population 1 standard deviation</t>
  </si>
  <si>
    <t>Population 2 standard deviation</t>
  </si>
  <si>
    <r>
      <t>Ha:</t>
    </r>
    <r>
      <rPr>
        <sz val="12"/>
        <color theme="1"/>
        <rFont val="Calibri"/>
        <family val="2"/>
      </rPr>
      <t>µ1-µ2&gt;0</t>
    </r>
  </si>
  <si>
    <t>Right tail test</t>
  </si>
  <si>
    <t>Sample 1 standard deviation</t>
  </si>
  <si>
    <t>Sample 2 standard deviation</t>
  </si>
  <si>
    <t>Two-mean Z test</t>
  </si>
  <si>
    <t>Degrees of Freedom</t>
  </si>
  <si>
    <t>Unpooled t-test</t>
  </si>
  <si>
    <t>One-mean z-test</t>
  </si>
  <si>
    <t>Type of Test</t>
  </si>
  <si>
    <r>
      <t>Ha:</t>
    </r>
    <r>
      <rPr>
        <sz val="12"/>
        <color theme="1"/>
        <rFont val="Calibri"/>
        <family val="2"/>
      </rPr>
      <t>µ&gt;0.43%</t>
    </r>
  </si>
  <si>
    <t>Ireland Data</t>
  </si>
  <si>
    <t>Reject H0</t>
  </si>
  <si>
    <t>The data provides the sufficient evidence to conclude that the average annual total population growth in Ireland is greater than annual total population growth in Europe</t>
  </si>
  <si>
    <t>Z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</si>
</sst>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7">
    <xf numFmtId="0" fontId="0" fillId="0" borderId="0" xfId="0"/>
    <xf numFmtId="0" fontId="16" fillId="0" borderId="0" xfId="0" applyFont="1"/>
    <xf numFmtId="0" fontId="0" fillId="0" borderId="0" xfId="0" applyBorder="1"/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9" fillId="0" borderId="0" xfId="42"/>
    <xf numFmtId="0" fontId="0" fillId="33" borderId="0" xfId="0" applyFill="1"/>
    <xf numFmtId="10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7" xfId="0" applyFill="1" applyBorder="1" applyAlignment="1">
      <alignment horizontal="center" wrapText="1"/>
    </xf>
    <xf numFmtId="0" fontId="16" fillId="34" borderId="0" xfId="0" applyFont="1" applyFill="1"/>
    <xf numFmtId="164" fontId="0" fillId="0" borderId="14" xfId="0" applyNumberFormat="1" applyBorder="1"/>
    <xf numFmtId="10" fontId="0" fillId="0" borderId="14" xfId="0" applyNumberFormat="1" applyBorder="1" applyAlignment="1">
      <alignment horizontal="center" vertical="center"/>
    </xf>
    <xf numFmtId="0" fontId="0" fillId="35" borderId="13" xfId="0" applyFill="1" applyBorder="1"/>
    <xf numFmtId="2" fontId="0" fillId="35" borderId="14" xfId="0" applyNumberFormat="1" applyFill="1" applyBorder="1" applyAlignment="1">
      <alignment horizontal="center"/>
    </xf>
    <xf numFmtId="164" fontId="0" fillId="35" borderId="1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1465930016290271"/>
          <c:y val="0.2192672072833167"/>
          <c:w val="0.85618598344114305"/>
          <c:h val="0.6558249945741487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F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4B-4F84-B84F-C3041C7D559D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04B-4F84-B84F-C3041C7D559D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F0"/>
              </a:solidFill>
              <a:ln w="28575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4B-4F84-B84F-C3041C7D559D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/>
              </a:solidFill>
              <a:ln w="28575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4B-4F84-B84F-C3041C7D559D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857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04B-4F84-B84F-C3041C7D559D}"/>
              </c:ext>
            </c:extLst>
          </c:dPt>
          <c:dLbls>
            <c:dLbl>
              <c:idx val="2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700"/>
                      <a:t>Critical value of Two-mean,</a:t>
                    </a:r>
                    <a:r>
                      <a:rPr lang="en-US" sz="700" baseline="0"/>
                      <a:t> One-mean Z tests</a:t>
                    </a:r>
                    <a:endParaRPr lang="en-US" sz="7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LID4096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88749093087728"/>
                      <c:h val="0.1162963985512506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604B-4F84-B84F-C3041C7D559D}"/>
                </c:ext>
              </c:extLst>
            </c:dLbl>
            <c:dLbl>
              <c:idx val="26"/>
              <c:layout>
                <c:manualLayout>
                  <c:x val="6.5973094022007545E-2"/>
                  <c:y val="4.7770059757711765E-3"/>
                </c:manualLayout>
              </c:layout>
              <c:tx>
                <c:rich>
                  <a:bodyPr/>
                  <a:lstStyle/>
                  <a:p>
                    <a:r>
                      <a:rPr lang="en-US" sz="700"/>
                      <a:t>Critical value of Unpooled t-test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30269581176318"/>
                      <c:h val="0.1131672715660191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604B-4F84-B84F-C3041C7D559D}"/>
                </c:ext>
              </c:extLst>
            </c:dLbl>
            <c:dLbl>
              <c:idx val="5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700"/>
                      <a:t>Test Statistic of Unpooled t-test, Two-mean Z test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LID4096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48960275943749"/>
                      <c:h val="0.11003852072299043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604B-4F84-B84F-C3041C7D559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en-US" sz="7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Test Statistic of One-mean Z test</a:t>
                    </a:r>
                    <a:endParaRPr lang="en-US" sz="8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04B-4F84-B84F-C3041C7D55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'Inferential Statistics'!$F$46:$F$107</c:f>
              <c:numCache>
                <c:formatCode>General</c:formatCode>
                <c:ptCount val="62"/>
                <c:pt idx="0">
                  <c:v>0</c:v>
                </c:pt>
                <c:pt idx="1">
                  <c:v>4.3573434181643472E-2</c:v>
                </c:pt>
                <c:pt idx="2">
                  <c:v>0.10785931779861178</c:v>
                </c:pt>
                <c:pt idx="3">
                  <c:v>0.17214520141557987</c:v>
                </c:pt>
                <c:pt idx="4">
                  <c:v>0.23643108503254817</c:v>
                </c:pt>
                <c:pt idx="5">
                  <c:v>0.30071696864951647</c:v>
                </c:pt>
                <c:pt idx="6">
                  <c:v>0.36500285226648477</c:v>
                </c:pt>
                <c:pt idx="7">
                  <c:v>0.4292887358834529</c:v>
                </c:pt>
                <c:pt idx="8">
                  <c:v>0.4935746195004212</c:v>
                </c:pt>
                <c:pt idx="9">
                  <c:v>0.55786050311738955</c:v>
                </c:pt>
                <c:pt idx="10">
                  <c:v>0.62214638673435785</c:v>
                </c:pt>
                <c:pt idx="11">
                  <c:v>0.68643227035132592</c:v>
                </c:pt>
                <c:pt idx="12">
                  <c:v>0.75071815396829422</c:v>
                </c:pt>
                <c:pt idx="13">
                  <c:v>0.81500403758526252</c:v>
                </c:pt>
                <c:pt idx="14">
                  <c:v>0.87928992120223082</c:v>
                </c:pt>
                <c:pt idx="15">
                  <c:v>0.94357580481919889</c:v>
                </c:pt>
                <c:pt idx="16">
                  <c:v>1.0078616884361671</c:v>
                </c:pt>
                <c:pt idx="17">
                  <c:v>1.0721475720531355</c:v>
                </c:pt>
                <c:pt idx="18">
                  <c:v>1.1364334556701037</c:v>
                </c:pt>
                <c:pt idx="19">
                  <c:v>1.2007193392870721</c:v>
                </c:pt>
                <c:pt idx="20">
                  <c:v>1.2650052229040403</c:v>
                </c:pt>
                <c:pt idx="21">
                  <c:v>1.3292911065210082</c:v>
                </c:pt>
                <c:pt idx="22">
                  <c:v>1.3935769901379764</c:v>
                </c:pt>
                <c:pt idx="23">
                  <c:v>1.4578628737549448</c:v>
                </c:pt>
                <c:pt idx="24">
                  <c:v>1.522148757371913</c:v>
                </c:pt>
                <c:pt idx="25">
                  <c:v>1.5864346409888814</c:v>
                </c:pt>
                <c:pt idx="26">
                  <c:v>1.6507205246058498</c:v>
                </c:pt>
                <c:pt idx="27">
                  <c:v>1.715006408222818</c:v>
                </c:pt>
                <c:pt idx="28">
                  <c:v>1.779292291839786</c:v>
                </c:pt>
                <c:pt idx="29">
                  <c:v>1.8435781754567542</c:v>
                </c:pt>
                <c:pt idx="30">
                  <c:v>1.9078640590737226</c:v>
                </c:pt>
                <c:pt idx="31">
                  <c:v>1.9721499426906908</c:v>
                </c:pt>
                <c:pt idx="32">
                  <c:v>2.0364358263076592</c:v>
                </c:pt>
                <c:pt idx="33">
                  <c:v>2.1007217099246276</c:v>
                </c:pt>
                <c:pt idx="34">
                  <c:v>2.1650075935415956</c:v>
                </c:pt>
                <c:pt idx="35">
                  <c:v>2.229293477158564</c:v>
                </c:pt>
                <c:pt idx="36">
                  <c:v>2.2935793607755319</c:v>
                </c:pt>
                <c:pt idx="37">
                  <c:v>2.3578652443925003</c:v>
                </c:pt>
                <c:pt idx="38">
                  <c:v>2.4221511280094687</c:v>
                </c:pt>
                <c:pt idx="39">
                  <c:v>2.4864370116264367</c:v>
                </c:pt>
                <c:pt idx="40">
                  <c:v>2.5507228952434051</c:v>
                </c:pt>
                <c:pt idx="41">
                  <c:v>2.6150087788603735</c:v>
                </c:pt>
                <c:pt idx="42">
                  <c:v>2.6792946624773419</c:v>
                </c:pt>
                <c:pt idx="43">
                  <c:v>2.7435805460943099</c:v>
                </c:pt>
                <c:pt idx="44">
                  <c:v>2.8078664297112779</c:v>
                </c:pt>
                <c:pt idx="45">
                  <c:v>2.8721523133282463</c:v>
                </c:pt>
                <c:pt idx="46">
                  <c:v>2.9364381969452147</c:v>
                </c:pt>
                <c:pt idx="47">
                  <c:v>3.0007240805621831</c:v>
                </c:pt>
                <c:pt idx="48">
                  <c:v>3.0650099641791511</c:v>
                </c:pt>
                <c:pt idx="49">
                  <c:v>3.1292958477961195</c:v>
                </c:pt>
                <c:pt idx="50">
                  <c:v>3.1935817314130879</c:v>
                </c:pt>
                <c:pt idx="51">
                  <c:v>3.2578676150300563</c:v>
                </c:pt>
                <c:pt idx="52">
                  <c:v>3.3221534986470243</c:v>
                </c:pt>
                <c:pt idx="53">
                  <c:v>3.3864393822639927</c:v>
                </c:pt>
                <c:pt idx="54">
                  <c:v>3.4507252658809611</c:v>
                </c:pt>
                <c:pt idx="55">
                  <c:v>3.5150111494979295</c:v>
                </c:pt>
                <c:pt idx="56">
                  <c:v>3.5792970331148966</c:v>
                </c:pt>
                <c:pt idx="57">
                  <c:v>3.643582916731865</c:v>
                </c:pt>
                <c:pt idx="58">
                  <c:v>3.7078688003488334</c:v>
                </c:pt>
                <c:pt idx="59">
                  <c:v>3.7721546839658018</c:v>
                </c:pt>
                <c:pt idx="60">
                  <c:v>3.8364405675827702</c:v>
                </c:pt>
                <c:pt idx="61">
                  <c:v>3.9007264511997382</c:v>
                </c:pt>
              </c:numCache>
            </c:numRef>
          </c:cat>
          <c:val>
            <c:numRef>
              <c:f>'Inferential Statistics'!$D$46:$D$107</c:f>
              <c:numCache>
                <c:formatCode>General</c:formatCode>
                <c:ptCount val="62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0.4</c:v>
                </c:pt>
                <c:pt idx="26">
                  <c:v>0.3</c:v>
                </c:pt>
                <c:pt idx="27">
                  <c:v>9.1669824331216093E-2</c:v>
                </c:pt>
                <c:pt idx="28">
                  <c:v>8.1930900556855854E-2</c:v>
                </c:pt>
                <c:pt idx="29">
                  <c:v>7.2924634319485329E-2</c:v>
                </c:pt>
                <c:pt idx="30">
                  <c:v>6.4640691497337976E-2</c:v>
                </c:pt>
                <c:pt idx="31">
                  <c:v>5.7061466561538196E-2</c:v>
                </c:pt>
                <c:pt idx="32">
                  <c:v>5.0163180852696124E-2</c:v>
                </c:pt>
                <c:pt idx="33">
                  <c:v>4.3916973897752343E-2</c:v>
                </c:pt>
                <c:pt idx="34">
                  <c:v>3.8289963250879064E-2</c:v>
                </c:pt>
                <c:pt idx="35">
                  <c:v>3.3246252105817241E-2</c:v>
                </c:pt>
                <c:pt idx="36">
                  <c:v>2.8747867876896628E-2</c:v>
                </c:pt>
                <c:pt idx="37">
                  <c:v>2.4755618922518912E-2</c:v>
                </c:pt>
                <c:pt idx="38">
                  <c:v>2.1229860447251586E-2</c:v>
                </c:pt>
                <c:pt idx="39">
                  <c:v>1.8131164248401239E-2</c:v>
                </c:pt>
                <c:pt idx="40">
                  <c:v>1.5420890276004379E-2</c:v>
                </c:pt>
                <c:pt idx="41">
                  <c:v>1.3061660882731215E-2</c:v>
                </c:pt>
                <c:pt idx="42">
                  <c:v>1.1017741107996012E-2</c:v>
                </c:pt>
                <c:pt idx="43">
                  <c:v>9.2553303473725083E-3</c:v>
                </c:pt>
                <c:pt idx="44">
                  <c:v>7.7427723035772235E-3</c:v>
                </c:pt>
                <c:pt idx="45">
                  <c:v>6.4506912157539335E-3</c:v>
                </c:pt>
                <c:pt idx="46">
                  <c:v>5.3520630507425775E-3</c:v>
                </c:pt>
                <c:pt idx="47">
                  <c:v>4.4222306553656429E-3</c:v>
                </c:pt>
                <c:pt idx="48">
                  <c:v>3.638871861744069E-3</c:v>
                </c:pt>
                <c:pt idx="49">
                  <c:v>2.9819292615902156E-3</c:v>
                </c:pt>
                <c:pt idx="50">
                  <c:v>2.4335098748670828E-3</c:v>
                </c:pt>
                <c:pt idx="51">
                  <c:v>0.4</c:v>
                </c:pt>
                <c:pt idx="52">
                  <c:v>1.6007380617700459E-3</c:v>
                </c:pt>
                <c:pt idx="53">
                  <c:v>1.2902434234273584E-3</c:v>
                </c:pt>
                <c:pt idx="54">
                  <c:v>1.0356863173231999E-3</c:v>
                </c:pt>
                <c:pt idx="55">
                  <c:v>8.2792314846346802E-4</c:v>
                </c:pt>
                <c:pt idx="56">
                  <c:v>6.591086547439903E-4</c:v>
                </c:pt>
                <c:pt idx="57">
                  <c:v>5.2255162835662021E-4</c:v>
                </c:pt>
                <c:pt idx="58">
                  <c:v>0.3</c:v>
                </c:pt>
                <c:pt idx="59">
                  <c:v>3.2440623588298026E-4</c:v>
                </c:pt>
                <c:pt idx="60">
                  <c:v>2.540253106956913E-4</c:v>
                </c:pt>
                <c:pt idx="61">
                  <c:v>1.9809339298199998E-4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B-4F84-B84F-C3041C7D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183568"/>
        <c:axId val="835327280"/>
      </c:barChart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'Inferential Statistics'!$F$46:$F$107</c:f>
              <c:numCache>
                <c:formatCode>General</c:formatCode>
                <c:ptCount val="62"/>
                <c:pt idx="0">
                  <c:v>0</c:v>
                </c:pt>
                <c:pt idx="1">
                  <c:v>4.3573434181643472E-2</c:v>
                </c:pt>
                <c:pt idx="2">
                  <c:v>0.10785931779861178</c:v>
                </c:pt>
                <c:pt idx="3">
                  <c:v>0.17214520141557987</c:v>
                </c:pt>
                <c:pt idx="4">
                  <c:v>0.23643108503254817</c:v>
                </c:pt>
                <c:pt idx="5">
                  <c:v>0.30071696864951647</c:v>
                </c:pt>
                <c:pt idx="6">
                  <c:v>0.36500285226648477</c:v>
                </c:pt>
                <c:pt idx="7">
                  <c:v>0.4292887358834529</c:v>
                </c:pt>
                <c:pt idx="8">
                  <c:v>0.4935746195004212</c:v>
                </c:pt>
                <c:pt idx="9">
                  <c:v>0.55786050311738955</c:v>
                </c:pt>
                <c:pt idx="10">
                  <c:v>0.62214638673435785</c:v>
                </c:pt>
                <c:pt idx="11">
                  <c:v>0.68643227035132592</c:v>
                </c:pt>
                <c:pt idx="12">
                  <c:v>0.75071815396829422</c:v>
                </c:pt>
                <c:pt idx="13">
                  <c:v>0.81500403758526252</c:v>
                </c:pt>
                <c:pt idx="14">
                  <c:v>0.87928992120223082</c:v>
                </c:pt>
                <c:pt idx="15">
                  <c:v>0.94357580481919889</c:v>
                </c:pt>
                <c:pt idx="16">
                  <c:v>1.0078616884361671</c:v>
                </c:pt>
                <c:pt idx="17">
                  <c:v>1.0721475720531355</c:v>
                </c:pt>
                <c:pt idx="18">
                  <c:v>1.1364334556701037</c:v>
                </c:pt>
                <c:pt idx="19">
                  <c:v>1.2007193392870721</c:v>
                </c:pt>
                <c:pt idx="20">
                  <c:v>1.2650052229040403</c:v>
                </c:pt>
                <c:pt idx="21">
                  <c:v>1.3292911065210082</c:v>
                </c:pt>
                <c:pt idx="22">
                  <c:v>1.3935769901379764</c:v>
                </c:pt>
                <c:pt idx="23">
                  <c:v>1.4578628737549448</c:v>
                </c:pt>
                <c:pt idx="24">
                  <c:v>1.522148757371913</c:v>
                </c:pt>
                <c:pt idx="25">
                  <c:v>1.5864346409888814</c:v>
                </c:pt>
                <c:pt idx="26">
                  <c:v>1.6507205246058498</c:v>
                </c:pt>
                <c:pt idx="27">
                  <c:v>1.715006408222818</c:v>
                </c:pt>
                <c:pt idx="28">
                  <c:v>1.779292291839786</c:v>
                </c:pt>
                <c:pt idx="29">
                  <c:v>1.8435781754567542</c:v>
                </c:pt>
                <c:pt idx="30">
                  <c:v>1.9078640590737226</c:v>
                </c:pt>
                <c:pt idx="31">
                  <c:v>1.9721499426906908</c:v>
                </c:pt>
                <c:pt idx="32">
                  <c:v>2.0364358263076592</c:v>
                </c:pt>
                <c:pt idx="33">
                  <c:v>2.1007217099246276</c:v>
                </c:pt>
                <c:pt idx="34">
                  <c:v>2.1650075935415956</c:v>
                </c:pt>
                <c:pt idx="35">
                  <c:v>2.229293477158564</c:v>
                </c:pt>
                <c:pt idx="36">
                  <c:v>2.2935793607755319</c:v>
                </c:pt>
                <c:pt idx="37">
                  <c:v>2.3578652443925003</c:v>
                </c:pt>
                <c:pt idx="38">
                  <c:v>2.4221511280094687</c:v>
                </c:pt>
                <c:pt idx="39">
                  <c:v>2.4864370116264367</c:v>
                </c:pt>
                <c:pt idx="40">
                  <c:v>2.5507228952434051</c:v>
                </c:pt>
                <c:pt idx="41">
                  <c:v>2.6150087788603735</c:v>
                </c:pt>
                <c:pt idx="42">
                  <c:v>2.6792946624773419</c:v>
                </c:pt>
                <c:pt idx="43">
                  <c:v>2.7435805460943099</c:v>
                </c:pt>
                <c:pt idx="44">
                  <c:v>2.8078664297112779</c:v>
                </c:pt>
                <c:pt idx="45">
                  <c:v>2.8721523133282463</c:v>
                </c:pt>
                <c:pt idx="46">
                  <c:v>2.9364381969452147</c:v>
                </c:pt>
                <c:pt idx="47">
                  <c:v>3.0007240805621831</c:v>
                </c:pt>
                <c:pt idx="48">
                  <c:v>3.0650099641791511</c:v>
                </c:pt>
                <c:pt idx="49">
                  <c:v>3.1292958477961195</c:v>
                </c:pt>
                <c:pt idx="50">
                  <c:v>3.1935817314130879</c:v>
                </c:pt>
                <c:pt idx="51">
                  <c:v>3.2578676150300563</c:v>
                </c:pt>
                <c:pt idx="52">
                  <c:v>3.3221534986470243</c:v>
                </c:pt>
                <c:pt idx="53">
                  <c:v>3.3864393822639927</c:v>
                </c:pt>
                <c:pt idx="54">
                  <c:v>3.4507252658809611</c:v>
                </c:pt>
                <c:pt idx="55">
                  <c:v>3.5150111494979295</c:v>
                </c:pt>
                <c:pt idx="56">
                  <c:v>3.5792970331148966</c:v>
                </c:pt>
                <c:pt idx="57">
                  <c:v>3.643582916731865</c:v>
                </c:pt>
                <c:pt idx="58">
                  <c:v>3.7078688003488334</c:v>
                </c:pt>
                <c:pt idx="59">
                  <c:v>3.7721546839658018</c:v>
                </c:pt>
                <c:pt idx="60">
                  <c:v>3.8364405675827702</c:v>
                </c:pt>
                <c:pt idx="61">
                  <c:v>3.9007264511997382</c:v>
                </c:pt>
              </c:numCache>
            </c:numRef>
          </c:cat>
          <c:val>
            <c:numRef>
              <c:f>'Inferential Statistics'!$E$46:$E$107</c:f>
              <c:numCache>
                <c:formatCode>General</c:formatCode>
                <c:ptCount val="62"/>
                <c:pt idx="0">
                  <c:v>0.3989422804014327</c:v>
                </c:pt>
                <c:pt idx="1">
                  <c:v>0.3985637353937258</c:v>
                </c:pt>
                <c:pt idx="2">
                  <c:v>0.39662844258354635</c:v>
                </c:pt>
                <c:pt idx="3">
                  <c:v>0.39307473555334799</c:v>
                </c:pt>
                <c:pt idx="4">
                  <c:v>0.38794629565874972</c:v>
                </c:pt>
                <c:pt idx="5">
                  <c:v>0.38130569334607689</c:v>
                </c:pt>
                <c:pt idx="6">
                  <c:v>0.37323311764113876</c:v>
                </c:pt>
                <c:pt idx="7">
                  <c:v>0.36382476482354797</c:v>
                </c:pt>
                <c:pt idx="8">
                  <c:v>0.35319093154400572</c:v>
                </c:pt>
                <c:pt idx="9">
                  <c:v>0.34145386520213217</c:v>
                </c:pt>
                <c:pt idx="10">
                  <c:v>0.32874543008530538</c:v>
                </c:pt>
                <c:pt idx="11">
                  <c:v>0.31520465141043019</c:v>
                </c:pt>
                <c:pt idx="12">
                  <c:v>0.30097520093326219</c:v>
                </c:pt>
                <c:pt idx="13">
                  <c:v>0.28620288720444859</c:v>
                </c:pt>
                <c:pt idx="14">
                  <c:v>0.27103321095310257</c:v>
                </c:pt>
                <c:pt idx="15">
                  <c:v>0.25560904164031512</c:v>
                </c:pt>
                <c:pt idx="16">
                  <c:v>0.24006846518615543</c:v>
                </c:pt>
                <c:pt idx="17">
                  <c:v>0.22454284552747697</c:v>
                </c:pt>
                <c:pt idx="18">
                  <c:v>0.20915513434124239</c:v>
                </c:pt>
                <c:pt idx="19">
                  <c:v>0.19401845432163953</c:v>
                </c:pt>
                <c:pt idx="20">
                  <c:v>0.17923497218638426</c:v>
                </c:pt>
                <c:pt idx="21">
                  <c:v>0.16489506845462415</c:v>
                </c:pt>
                <c:pt idx="22">
                  <c:v>0.15107680230661977</c:v>
                </c:pt>
                <c:pt idx="23">
                  <c:v>0.1378456617869368</c:v>
                </c:pt>
                <c:pt idx="24">
                  <c:v>0.12525458248384153</c:v>
                </c:pt>
                <c:pt idx="25">
                  <c:v>0.11334421178939379</c:v>
                </c:pt>
                <c:pt idx="26">
                  <c:v>0.10214339104101015</c:v>
                </c:pt>
                <c:pt idx="27">
                  <c:v>9.1669824331216093E-2</c:v>
                </c:pt>
                <c:pt idx="28">
                  <c:v>8.1930900556855854E-2</c:v>
                </c:pt>
                <c:pt idx="29">
                  <c:v>7.2924634319485329E-2</c:v>
                </c:pt>
                <c:pt idx="30">
                  <c:v>6.4640691497337976E-2</c:v>
                </c:pt>
                <c:pt idx="31">
                  <c:v>5.7061466561538196E-2</c:v>
                </c:pt>
                <c:pt idx="32">
                  <c:v>5.0163180852696124E-2</c:v>
                </c:pt>
                <c:pt idx="33">
                  <c:v>4.3916973897752343E-2</c:v>
                </c:pt>
                <c:pt idx="34">
                  <c:v>3.8289963250879064E-2</c:v>
                </c:pt>
                <c:pt idx="35">
                  <c:v>3.3246252105817241E-2</c:v>
                </c:pt>
                <c:pt idx="36">
                  <c:v>2.8747867876896628E-2</c:v>
                </c:pt>
                <c:pt idx="37">
                  <c:v>2.4755618922518912E-2</c:v>
                </c:pt>
                <c:pt idx="38">
                  <c:v>2.1229860447251586E-2</c:v>
                </c:pt>
                <c:pt idx="39">
                  <c:v>1.8131164248401239E-2</c:v>
                </c:pt>
                <c:pt idx="40">
                  <c:v>1.5420890276004379E-2</c:v>
                </c:pt>
                <c:pt idx="41">
                  <c:v>1.3061660882731215E-2</c:v>
                </c:pt>
                <c:pt idx="42">
                  <c:v>1.1017741107996012E-2</c:v>
                </c:pt>
                <c:pt idx="43">
                  <c:v>9.2553303473725083E-3</c:v>
                </c:pt>
                <c:pt idx="44">
                  <c:v>7.7427723035772235E-3</c:v>
                </c:pt>
                <c:pt idx="45">
                  <c:v>6.4506912157539335E-3</c:v>
                </c:pt>
                <c:pt idx="46">
                  <c:v>5.3520630507425775E-3</c:v>
                </c:pt>
                <c:pt idx="47">
                  <c:v>4.4222306553656429E-3</c:v>
                </c:pt>
                <c:pt idx="48">
                  <c:v>3.638871861744069E-3</c:v>
                </c:pt>
                <c:pt idx="49">
                  <c:v>2.9819292615902156E-3</c:v>
                </c:pt>
                <c:pt idx="50">
                  <c:v>2.4335098748670828E-3</c:v>
                </c:pt>
                <c:pt idx="51">
                  <c:v>1.9777622864684463E-3</c:v>
                </c:pt>
                <c:pt idx="52">
                  <c:v>1.6007380617700459E-3</c:v>
                </c:pt>
                <c:pt idx="53">
                  <c:v>1.2902434234273584E-3</c:v>
                </c:pt>
                <c:pt idx="54">
                  <c:v>1.0356863173231999E-3</c:v>
                </c:pt>
                <c:pt idx="55">
                  <c:v>8.2792314846346802E-4</c:v>
                </c:pt>
                <c:pt idx="56">
                  <c:v>6.591086547439903E-4</c:v>
                </c:pt>
                <c:pt idx="57">
                  <c:v>5.2255162835662021E-4</c:v>
                </c:pt>
                <c:pt idx="58">
                  <c:v>4.1257850567697261E-4</c:v>
                </c:pt>
                <c:pt idx="59">
                  <c:v>3.2440623588298026E-4</c:v>
                </c:pt>
                <c:pt idx="60">
                  <c:v>2.540253106956913E-4</c:v>
                </c:pt>
                <c:pt idx="61">
                  <c:v>1.9809339298199998E-4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04B-4F84-B84F-C3041C7D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183568"/>
        <c:axId val="835327280"/>
      </c:lineChart>
      <c:catAx>
        <c:axId val="87918356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LID4096"/>
          </a:p>
        </c:txPr>
        <c:crossAx val="835327280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835327280"/>
        <c:scaling>
          <c:orientation val="minMax"/>
          <c:max val="0.5"/>
          <c:min val="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LID4096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LID4096"/>
          </a:p>
        </c:txPr>
        <c:crossAx val="8791835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556260</xdr:colOff>
      <xdr:row>42</xdr:row>
      <xdr:rowOff>160020</xdr:rowOff>
    </xdr:from>
    <xdr:to>
      <xdr:col>27</xdr:col>
      <xdr:colOff>15240</xdr:colOff>
      <xdr:row>64</xdr:row>
      <xdr:rowOff>53340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42722CB-91E1-4E02-B30D-D28A03E590D6}"/>
            </a:ext>
          </a:extLst>
        </xdr:cNvPr>
        <xdr:cNvSpPr/>
      </xdr:nvSpPr>
      <xdr:spPr>
        <a:xfrm>
          <a:off x="19408140" y="7840980"/>
          <a:ext cx="678180" cy="39166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134214</xdr:colOff>
      <xdr:row>59</xdr:row>
      <xdr:rowOff>129605</xdr:rowOff>
    </xdr:from>
    <xdr:to>
      <xdr:col>9</xdr:col>
      <xdr:colOff>2608473</xdr:colOff>
      <xdr:row>74</xdr:row>
      <xdr:rowOff>5217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E2E51-5F44-40AB-9CA0-40A0D9471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390938</xdr:colOff>
      <xdr:row>76</xdr:row>
      <xdr:rowOff>33130</xdr:rowOff>
    </xdr:from>
    <xdr:to>
      <xdr:col>10</xdr:col>
      <xdr:colOff>136638</xdr:colOff>
      <xdr:row>77</xdr:row>
      <xdr:rowOff>91461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6C34FC-A306-445B-9176-EC2A2965A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9564" y="15935739"/>
          <a:ext cx="5464013" cy="243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ourworldindata.org/population-growth" TargetMode="External"/><Relationship Id="rId1" Type="http://schemas.openxmlformats.org/officeDocument/2006/relationships/hyperlink" Target="https://data.cso.ie/table/FY0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6A2F-C478-4876-ACF0-F17FDDEBF0D7}">
  <dimension ref="A1:AJ174"/>
  <sheetViews>
    <sheetView workbookViewId="0">
      <selection activeCell="N13" sqref="M13:N13"/>
    </sheetView>
  </sheetViews>
  <sheetFormatPr defaultRowHeight="14.4" x14ac:dyDescent="0.3"/>
  <cols>
    <col min="17" max="19" width="26.44140625" bestFit="1" customWidth="1"/>
    <col min="31" max="33" width="26.44140625" bestFit="1" customWidth="1"/>
    <col min="35" max="35" width="10" bestFit="1" customWidth="1"/>
    <col min="36" max="36" width="8.88671875" style="19"/>
    <col min="37" max="37" width="9" customWidth="1"/>
    <col min="38" max="38" width="10.77734375" customWidth="1"/>
  </cols>
  <sheetData>
    <row r="1" spans="1:8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8" x14ac:dyDescent="0.3">
      <c r="A2" t="s">
        <v>18</v>
      </c>
      <c r="B2">
        <v>1841</v>
      </c>
      <c r="C2" t="s">
        <v>19</v>
      </c>
      <c r="D2" t="s">
        <v>20</v>
      </c>
      <c r="E2" t="s">
        <v>21</v>
      </c>
      <c r="F2">
        <v>6528799</v>
      </c>
      <c r="H2" s="17" t="s">
        <v>36</v>
      </c>
    </row>
    <row r="3" spans="1:8" x14ac:dyDescent="0.3">
      <c r="A3" t="s">
        <v>18</v>
      </c>
      <c r="B3">
        <v>1851</v>
      </c>
      <c r="C3" t="s">
        <v>19</v>
      </c>
      <c r="D3" t="s">
        <v>20</v>
      </c>
      <c r="E3" t="s">
        <v>21</v>
      </c>
      <c r="F3">
        <v>5111557</v>
      </c>
      <c r="G3">
        <f>(F3/F2)-1</f>
        <v>-0.21707545292786623</v>
      </c>
    </row>
    <row r="4" spans="1:8" x14ac:dyDescent="0.3">
      <c r="A4" t="s">
        <v>18</v>
      </c>
      <c r="B4">
        <v>1861</v>
      </c>
      <c r="C4" t="s">
        <v>19</v>
      </c>
      <c r="D4" t="s">
        <v>20</v>
      </c>
      <c r="E4" t="s">
        <v>21</v>
      </c>
      <c r="F4">
        <v>4402111</v>
      </c>
      <c r="G4">
        <f t="shared" ref="G4:G27" si="0">(F4/F3)-1</f>
        <v>-0.13879254403306074</v>
      </c>
    </row>
    <row r="5" spans="1:8" x14ac:dyDescent="0.3">
      <c r="A5" t="s">
        <v>18</v>
      </c>
      <c r="B5">
        <v>1871</v>
      </c>
      <c r="C5" t="s">
        <v>19</v>
      </c>
      <c r="D5" t="s">
        <v>20</v>
      </c>
      <c r="E5" t="s">
        <v>21</v>
      </c>
      <c r="F5">
        <v>4053187</v>
      </c>
      <c r="G5">
        <f t="shared" si="0"/>
        <v>-7.9262880922357448E-2</v>
      </c>
    </row>
    <row r="6" spans="1:8" x14ac:dyDescent="0.3">
      <c r="A6" t="s">
        <v>18</v>
      </c>
      <c r="B6">
        <v>1881</v>
      </c>
      <c r="C6" t="s">
        <v>19</v>
      </c>
      <c r="D6" t="s">
        <v>20</v>
      </c>
      <c r="E6" t="s">
        <v>21</v>
      </c>
      <c r="F6">
        <v>3870020</v>
      </c>
      <c r="G6">
        <f t="shared" si="0"/>
        <v>-4.5190858452866856E-2</v>
      </c>
    </row>
    <row r="7" spans="1:8" x14ac:dyDescent="0.3">
      <c r="A7" t="s">
        <v>18</v>
      </c>
      <c r="B7">
        <v>1891</v>
      </c>
      <c r="C7" t="s">
        <v>19</v>
      </c>
      <c r="D7" t="s">
        <v>20</v>
      </c>
      <c r="E7" t="s">
        <v>21</v>
      </c>
      <c r="F7">
        <v>3468694</v>
      </c>
      <c r="G7">
        <f t="shared" si="0"/>
        <v>-0.10370127286163899</v>
      </c>
    </row>
    <row r="8" spans="1:8" x14ac:dyDescent="0.3">
      <c r="A8" t="s">
        <v>18</v>
      </c>
      <c r="B8">
        <v>1901</v>
      </c>
      <c r="C8" t="s">
        <v>19</v>
      </c>
      <c r="D8" t="s">
        <v>20</v>
      </c>
      <c r="E8" t="s">
        <v>21</v>
      </c>
      <c r="F8">
        <v>3221823</v>
      </c>
      <c r="G8">
        <f t="shared" si="0"/>
        <v>-7.1171167015597225E-2</v>
      </c>
    </row>
    <row r="9" spans="1:8" x14ac:dyDescent="0.3">
      <c r="A9" t="s">
        <v>18</v>
      </c>
      <c r="B9">
        <v>1911</v>
      </c>
      <c r="C9" t="s">
        <v>19</v>
      </c>
      <c r="D9" t="s">
        <v>20</v>
      </c>
      <c r="E9" t="s">
        <v>21</v>
      </c>
      <c r="F9">
        <v>3139688</v>
      </c>
      <c r="G9">
        <f t="shared" si="0"/>
        <v>-2.5493330949589721E-2</v>
      </c>
    </row>
    <row r="10" spans="1:8" x14ac:dyDescent="0.3">
      <c r="A10" t="s">
        <v>18</v>
      </c>
      <c r="B10">
        <v>1926</v>
      </c>
      <c r="C10" t="s">
        <v>19</v>
      </c>
      <c r="D10" t="s">
        <v>20</v>
      </c>
      <c r="E10" t="s">
        <v>21</v>
      </c>
      <c r="F10">
        <v>2971992</v>
      </c>
      <c r="G10">
        <f t="shared" si="0"/>
        <v>-5.3411676574232847E-2</v>
      </c>
    </row>
    <row r="11" spans="1:8" x14ac:dyDescent="0.3">
      <c r="A11" t="s">
        <v>18</v>
      </c>
      <c r="B11">
        <v>1936</v>
      </c>
      <c r="C11" t="s">
        <v>19</v>
      </c>
      <c r="D11" t="s">
        <v>20</v>
      </c>
      <c r="E11" t="s">
        <v>21</v>
      </c>
      <c r="F11">
        <v>2968420</v>
      </c>
      <c r="G11">
        <f t="shared" si="0"/>
        <v>-1.201887488257003E-3</v>
      </c>
    </row>
    <row r="12" spans="1:8" x14ac:dyDescent="0.3">
      <c r="A12" t="s">
        <v>18</v>
      </c>
      <c r="B12">
        <v>1946</v>
      </c>
      <c r="C12" t="s">
        <v>19</v>
      </c>
      <c r="D12" t="s">
        <v>20</v>
      </c>
      <c r="E12" t="s">
        <v>21</v>
      </c>
      <c r="F12">
        <v>2955107</v>
      </c>
      <c r="G12">
        <f t="shared" si="0"/>
        <v>-4.4848774769069566E-3</v>
      </c>
    </row>
    <row r="13" spans="1:8" x14ac:dyDescent="0.3">
      <c r="A13" t="s">
        <v>18</v>
      </c>
      <c r="B13">
        <v>1951</v>
      </c>
      <c r="C13" t="s">
        <v>19</v>
      </c>
      <c r="D13" t="s">
        <v>20</v>
      </c>
      <c r="E13" t="s">
        <v>21</v>
      </c>
      <c r="F13">
        <v>2960593</v>
      </c>
      <c r="G13">
        <f t="shared" si="0"/>
        <v>1.8564471607964705E-3</v>
      </c>
    </row>
    <row r="14" spans="1:8" x14ac:dyDescent="0.3">
      <c r="A14" t="s">
        <v>18</v>
      </c>
      <c r="B14">
        <v>1956</v>
      </c>
      <c r="C14" t="s">
        <v>19</v>
      </c>
      <c r="D14" t="s">
        <v>20</v>
      </c>
      <c r="E14" t="s">
        <v>21</v>
      </c>
      <c r="F14">
        <v>2898264</v>
      </c>
      <c r="G14">
        <f t="shared" si="0"/>
        <v>-2.1052876906754836E-2</v>
      </c>
    </row>
    <row r="15" spans="1:8" x14ac:dyDescent="0.3">
      <c r="A15" t="s">
        <v>18</v>
      </c>
      <c r="B15">
        <v>1961</v>
      </c>
      <c r="C15" t="s">
        <v>19</v>
      </c>
      <c r="D15" t="s">
        <v>20</v>
      </c>
      <c r="E15" t="s">
        <v>21</v>
      </c>
      <c r="F15">
        <v>2818341</v>
      </c>
      <c r="G15">
        <f t="shared" si="0"/>
        <v>-2.7576162834027529E-2</v>
      </c>
    </row>
    <row r="16" spans="1:8" x14ac:dyDescent="0.3">
      <c r="A16" t="s">
        <v>18</v>
      </c>
      <c r="B16">
        <v>1966</v>
      </c>
      <c r="C16" t="s">
        <v>19</v>
      </c>
      <c r="D16" t="s">
        <v>20</v>
      </c>
      <c r="E16" t="s">
        <v>21</v>
      </c>
      <c r="F16">
        <v>2884002</v>
      </c>
      <c r="G16">
        <f t="shared" si="0"/>
        <v>2.3297748569105048E-2</v>
      </c>
    </row>
    <row r="17" spans="1:36" x14ac:dyDescent="0.3">
      <c r="A17" t="s">
        <v>18</v>
      </c>
      <c r="B17">
        <v>1971</v>
      </c>
      <c r="C17" t="s">
        <v>19</v>
      </c>
      <c r="D17" t="s">
        <v>20</v>
      </c>
      <c r="E17" t="s">
        <v>21</v>
      </c>
      <c r="F17">
        <v>2978248</v>
      </c>
      <c r="G17">
        <f t="shared" si="0"/>
        <v>3.26788955070072E-2</v>
      </c>
    </row>
    <row r="18" spans="1:36" x14ac:dyDescent="0.3">
      <c r="A18" t="s">
        <v>18</v>
      </c>
      <c r="B18">
        <v>1979</v>
      </c>
      <c r="C18" t="s">
        <v>19</v>
      </c>
      <c r="D18" t="s">
        <v>20</v>
      </c>
      <c r="E18" t="s">
        <v>21</v>
      </c>
      <c r="F18">
        <v>3368217</v>
      </c>
      <c r="G18">
        <f t="shared" si="0"/>
        <v>0.13093906216003504</v>
      </c>
    </row>
    <row r="19" spans="1:36" x14ac:dyDescent="0.3">
      <c r="A19" t="s">
        <v>18</v>
      </c>
      <c r="B19">
        <v>1981</v>
      </c>
      <c r="C19" t="s">
        <v>19</v>
      </c>
      <c r="D19" t="s">
        <v>20</v>
      </c>
      <c r="E19" t="s">
        <v>21</v>
      </c>
      <c r="F19">
        <v>3443405</v>
      </c>
      <c r="G19">
        <f t="shared" si="0"/>
        <v>2.2322789772749152E-2</v>
      </c>
    </row>
    <row r="20" spans="1:36" x14ac:dyDescent="0.3">
      <c r="A20" t="s">
        <v>18</v>
      </c>
      <c r="B20">
        <v>1986</v>
      </c>
      <c r="C20" t="s">
        <v>19</v>
      </c>
      <c r="D20" t="s">
        <v>20</v>
      </c>
      <c r="E20" t="s">
        <v>21</v>
      </c>
      <c r="F20">
        <v>3540643</v>
      </c>
      <c r="G20">
        <f t="shared" si="0"/>
        <v>2.8238908870725332E-2</v>
      </c>
    </row>
    <row r="21" spans="1:36" x14ac:dyDescent="0.3">
      <c r="A21" t="s">
        <v>18</v>
      </c>
      <c r="B21">
        <v>1991</v>
      </c>
      <c r="C21" t="s">
        <v>19</v>
      </c>
      <c r="D21" t="s">
        <v>20</v>
      </c>
      <c r="E21" t="s">
        <v>21</v>
      </c>
      <c r="F21">
        <v>3525719</v>
      </c>
      <c r="G21">
        <f t="shared" si="0"/>
        <v>-4.2150535933727085E-3</v>
      </c>
    </row>
    <row r="22" spans="1:36" x14ac:dyDescent="0.3">
      <c r="A22" t="s">
        <v>18</v>
      </c>
      <c r="B22">
        <v>1996</v>
      </c>
      <c r="C22" t="s">
        <v>19</v>
      </c>
      <c r="D22" t="s">
        <v>20</v>
      </c>
      <c r="E22" t="s">
        <v>21</v>
      </c>
      <c r="F22">
        <v>3626087</v>
      </c>
      <c r="G22">
        <f t="shared" si="0"/>
        <v>2.8467384950417118E-2</v>
      </c>
    </row>
    <row r="23" spans="1:36" x14ac:dyDescent="0.3">
      <c r="A23" t="s">
        <v>18</v>
      </c>
      <c r="B23">
        <v>2002</v>
      </c>
      <c r="C23" t="s">
        <v>19</v>
      </c>
      <c r="D23" t="s">
        <v>20</v>
      </c>
      <c r="E23" t="s">
        <v>21</v>
      </c>
      <c r="F23">
        <v>3917203</v>
      </c>
      <c r="G23">
        <f t="shared" si="0"/>
        <v>8.0283788006189516E-2</v>
      </c>
    </row>
    <row r="24" spans="1:36" x14ac:dyDescent="0.3">
      <c r="A24" t="s">
        <v>18</v>
      </c>
      <c r="B24">
        <v>2006</v>
      </c>
      <c r="C24" t="s">
        <v>19</v>
      </c>
      <c r="D24" t="s">
        <v>20</v>
      </c>
      <c r="E24" t="s">
        <v>21</v>
      </c>
      <c r="F24">
        <v>4239848</v>
      </c>
      <c r="G24">
        <f t="shared" si="0"/>
        <v>8.2366167900923104E-2</v>
      </c>
    </row>
    <row r="25" spans="1:36" x14ac:dyDescent="0.3">
      <c r="A25" t="s">
        <v>18</v>
      </c>
      <c r="B25">
        <v>2011</v>
      </c>
      <c r="C25" t="s">
        <v>19</v>
      </c>
      <c r="D25" t="s">
        <v>20</v>
      </c>
      <c r="E25" t="s">
        <v>21</v>
      </c>
      <c r="F25">
        <v>4588252</v>
      </c>
      <c r="G25">
        <f t="shared" si="0"/>
        <v>8.2173700566624097E-2</v>
      </c>
    </row>
    <row r="26" spans="1:36" x14ac:dyDescent="0.3">
      <c r="A26" t="s">
        <v>18</v>
      </c>
      <c r="B26">
        <v>2016</v>
      </c>
      <c r="C26" t="s">
        <v>19</v>
      </c>
      <c r="D26" t="s">
        <v>20</v>
      </c>
      <c r="E26" t="s">
        <v>21</v>
      </c>
      <c r="F26">
        <v>4761865</v>
      </c>
      <c r="G26">
        <f t="shared" si="0"/>
        <v>3.7838592997943454E-2</v>
      </c>
    </row>
    <row r="27" spans="1:36" x14ac:dyDescent="0.3">
      <c r="A27" t="s">
        <v>18</v>
      </c>
      <c r="B27">
        <v>2022</v>
      </c>
      <c r="C27" t="s">
        <v>19</v>
      </c>
      <c r="D27" t="s">
        <v>20</v>
      </c>
      <c r="E27" t="s">
        <v>21</v>
      </c>
      <c r="F27">
        <v>5149139</v>
      </c>
      <c r="G27">
        <f t="shared" si="0"/>
        <v>8.1328219090629483E-2</v>
      </c>
    </row>
    <row r="29" spans="1:36" x14ac:dyDescent="0.3">
      <c r="A29" s="17" t="s">
        <v>61</v>
      </c>
    </row>
    <row r="30" spans="1:36" x14ac:dyDescent="0.3">
      <c r="C30" t="s">
        <v>37</v>
      </c>
      <c r="D30" t="s">
        <v>38</v>
      </c>
      <c r="E30" t="s">
        <v>39</v>
      </c>
      <c r="F30" t="s">
        <v>40</v>
      </c>
      <c r="G30" t="s">
        <v>41</v>
      </c>
      <c r="H30" t="s">
        <v>42</v>
      </c>
      <c r="I30" t="s">
        <v>43</v>
      </c>
      <c r="J30" t="s">
        <v>44</v>
      </c>
      <c r="K30" t="s">
        <v>45</v>
      </c>
      <c r="L30" t="s">
        <v>46</v>
      </c>
      <c r="M30" t="s">
        <v>47</v>
      </c>
      <c r="N30" t="s">
        <v>48</v>
      </c>
      <c r="O30" t="s">
        <v>49</v>
      </c>
      <c r="P30" t="s">
        <v>50</v>
      </c>
      <c r="Q30" s="18" t="s">
        <v>51</v>
      </c>
      <c r="R30" s="18" t="s">
        <v>52</v>
      </c>
      <c r="S30" s="18" t="s">
        <v>53</v>
      </c>
      <c r="T30" t="s">
        <v>54</v>
      </c>
      <c r="U30" t="s">
        <v>55</v>
      </c>
      <c r="V30" t="s">
        <v>56</v>
      </c>
      <c r="W30" t="s">
        <v>57</v>
      </c>
      <c r="X30" t="s">
        <v>58</v>
      </c>
      <c r="Y30" t="s">
        <v>59</v>
      </c>
      <c r="AD30" t="s">
        <v>37</v>
      </c>
      <c r="AE30" t="s">
        <v>51</v>
      </c>
      <c r="AF30" t="s">
        <v>52</v>
      </c>
      <c r="AG30" t="s">
        <v>53</v>
      </c>
      <c r="AI30" s="20" t="s">
        <v>63</v>
      </c>
      <c r="AJ30"/>
    </row>
    <row r="31" spans="1:36" x14ac:dyDescent="0.3">
      <c r="B31" t="s">
        <v>62</v>
      </c>
      <c r="C31">
        <v>1950</v>
      </c>
      <c r="D31">
        <v>549721700</v>
      </c>
      <c r="E31">
        <v>12170502</v>
      </c>
      <c r="F31">
        <v>51414630</v>
      </c>
      <c r="G31">
        <v>144994290</v>
      </c>
      <c r="H31">
        <v>241657860</v>
      </c>
      <c r="I31">
        <v>361086000</v>
      </c>
      <c r="J31">
        <v>404722940</v>
      </c>
      <c r="K31">
        <v>376658600</v>
      </c>
      <c r="L31">
        <v>11297396</v>
      </c>
      <c r="M31">
        <v>39244132</v>
      </c>
      <c r="N31">
        <v>42463184</v>
      </c>
      <c r="O31">
        <v>51116470</v>
      </c>
      <c r="P31">
        <v>46962740</v>
      </c>
      <c r="Q31" s="18">
        <v>92724730</v>
      </c>
      <c r="R31" s="18">
        <v>71796230</v>
      </c>
      <c r="S31" s="18">
        <v>74393480</v>
      </c>
      <c r="T31">
        <v>54132588</v>
      </c>
      <c r="U31">
        <v>38214948</v>
      </c>
      <c r="V31">
        <v>20795158</v>
      </c>
      <c r="W31">
        <v>5280343</v>
      </c>
      <c r="X31">
        <v>422715</v>
      </c>
      <c r="Y31">
        <v>4503</v>
      </c>
      <c r="AC31" t="s">
        <v>62</v>
      </c>
      <c r="AD31" s="1">
        <v>1950</v>
      </c>
      <c r="AE31">
        <v>92724730</v>
      </c>
      <c r="AF31">
        <v>71796230</v>
      </c>
      <c r="AG31">
        <v>74393480</v>
      </c>
      <c r="AI31">
        <f t="shared" ref="AI31:AI62" si="1">D31</f>
        <v>549721700</v>
      </c>
      <c r="AJ31"/>
    </row>
    <row r="32" spans="1:36" x14ac:dyDescent="0.3">
      <c r="B32" t="s">
        <v>62</v>
      </c>
      <c r="C32">
        <v>1951</v>
      </c>
      <c r="D32">
        <v>554559500</v>
      </c>
      <c r="E32">
        <v>11484118</v>
      </c>
      <c r="F32">
        <v>53837576</v>
      </c>
      <c r="G32">
        <v>145717730</v>
      </c>
      <c r="H32">
        <v>242413060</v>
      </c>
      <c r="I32">
        <v>364550900</v>
      </c>
      <c r="J32">
        <v>408836300</v>
      </c>
      <c r="K32">
        <v>379867230</v>
      </c>
      <c r="L32">
        <v>11832817</v>
      </c>
      <c r="M32">
        <v>42353456</v>
      </c>
      <c r="N32">
        <v>41676520</v>
      </c>
      <c r="O32">
        <v>50203640</v>
      </c>
      <c r="P32">
        <v>47132276</v>
      </c>
      <c r="Q32" s="18">
        <v>93737300</v>
      </c>
      <c r="R32" s="18">
        <v>71466520</v>
      </c>
      <c r="S32" s="18">
        <v>75344120</v>
      </c>
      <c r="T32">
        <v>55577228</v>
      </c>
      <c r="U32">
        <v>38679680</v>
      </c>
      <c r="V32">
        <v>21120672</v>
      </c>
      <c r="W32">
        <v>5366671</v>
      </c>
      <c r="X32">
        <v>411808</v>
      </c>
      <c r="Y32">
        <v>5489</v>
      </c>
      <c r="AC32" t="s">
        <v>62</v>
      </c>
      <c r="AD32" s="1">
        <v>1951</v>
      </c>
      <c r="AE32">
        <v>93737300</v>
      </c>
      <c r="AF32">
        <v>71466520</v>
      </c>
      <c r="AG32">
        <v>75344120</v>
      </c>
      <c r="AI32">
        <f t="shared" si="1"/>
        <v>554559500</v>
      </c>
      <c r="AJ32" s="19">
        <f>(AI32/AI31)-1</f>
        <v>8.8004530292327132E-3</v>
      </c>
    </row>
    <row r="33" spans="2:36" x14ac:dyDescent="0.3">
      <c r="B33" t="s">
        <v>62</v>
      </c>
      <c r="C33">
        <v>1952</v>
      </c>
      <c r="D33">
        <v>559609900</v>
      </c>
      <c r="E33">
        <v>11536346</v>
      </c>
      <c r="F33">
        <v>55549332</v>
      </c>
      <c r="G33">
        <v>146241220</v>
      </c>
      <c r="H33">
        <v>242999220</v>
      </c>
      <c r="I33">
        <v>368374700</v>
      </c>
      <c r="J33">
        <v>413363000</v>
      </c>
      <c r="K33">
        <v>383369900</v>
      </c>
      <c r="L33">
        <v>11206382</v>
      </c>
      <c r="M33">
        <v>44012988</v>
      </c>
      <c r="N33">
        <v>42334610</v>
      </c>
      <c r="O33">
        <v>48357270</v>
      </c>
      <c r="P33">
        <v>48114376</v>
      </c>
      <c r="Q33" s="18">
        <v>94171736</v>
      </c>
      <c r="R33" s="18">
        <v>71234424</v>
      </c>
      <c r="S33" s="18">
        <v>76229950</v>
      </c>
      <c r="T33">
        <v>57102496</v>
      </c>
      <c r="U33">
        <v>39171532</v>
      </c>
      <c r="V33">
        <v>21442584</v>
      </c>
      <c r="W33">
        <v>5488522</v>
      </c>
      <c r="X33">
        <v>407397</v>
      </c>
      <c r="Y33">
        <v>5673</v>
      </c>
      <c r="AC33" t="s">
        <v>62</v>
      </c>
      <c r="AD33" s="1">
        <v>1952</v>
      </c>
      <c r="AE33">
        <v>94171736</v>
      </c>
      <c r="AF33">
        <v>71234424</v>
      </c>
      <c r="AG33">
        <v>76229950</v>
      </c>
      <c r="AI33">
        <f t="shared" si="1"/>
        <v>559609900</v>
      </c>
      <c r="AJ33" s="19">
        <f t="shared" ref="AJ33:AJ96" si="2">(AI33/AI32)-1</f>
        <v>9.1070480264066056E-3</v>
      </c>
    </row>
    <row r="34" spans="2:36" x14ac:dyDescent="0.3">
      <c r="B34" t="s">
        <v>62</v>
      </c>
      <c r="C34">
        <v>1953</v>
      </c>
      <c r="D34">
        <v>565058600</v>
      </c>
      <c r="E34">
        <v>11572475</v>
      </c>
      <c r="F34">
        <v>56879670</v>
      </c>
      <c r="G34">
        <v>146723150</v>
      </c>
      <c r="H34">
        <v>243545010</v>
      </c>
      <c r="I34">
        <v>372511600</v>
      </c>
      <c r="J34">
        <v>418329900</v>
      </c>
      <c r="K34">
        <v>387541920</v>
      </c>
      <c r="L34">
        <v>11286404</v>
      </c>
      <c r="M34">
        <v>45307200</v>
      </c>
      <c r="N34">
        <v>43771110</v>
      </c>
      <c r="O34">
        <v>46072370</v>
      </c>
      <c r="P34">
        <v>49510284</v>
      </c>
      <c r="Q34" s="18">
        <v>94285256</v>
      </c>
      <c r="R34" s="18">
        <v>71214400</v>
      </c>
      <c r="S34" s="18">
        <v>77049090</v>
      </c>
      <c r="T34">
        <v>58676636</v>
      </c>
      <c r="U34">
        <v>39735560</v>
      </c>
      <c r="V34">
        <v>21787002</v>
      </c>
      <c r="W34">
        <v>5661139</v>
      </c>
      <c r="X34">
        <v>410533</v>
      </c>
      <c r="Y34">
        <v>5589</v>
      </c>
      <c r="AC34" t="s">
        <v>62</v>
      </c>
      <c r="AD34" s="1">
        <v>1953</v>
      </c>
      <c r="AE34">
        <v>94285256</v>
      </c>
      <c r="AF34">
        <v>71214400</v>
      </c>
      <c r="AG34">
        <v>77049090</v>
      </c>
      <c r="AI34">
        <f t="shared" si="1"/>
        <v>565058600</v>
      </c>
      <c r="AJ34" s="19">
        <f t="shared" si="2"/>
        <v>9.7366040164765799E-3</v>
      </c>
    </row>
    <row r="35" spans="2:36" x14ac:dyDescent="0.3">
      <c r="B35" t="s">
        <v>62</v>
      </c>
      <c r="C35">
        <v>1954</v>
      </c>
      <c r="D35">
        <v>570671000</v>
      </c>
      <c r="E35">
        <v>11596178</v>
      </c>
      <c r="F35">
        <v>56987870</v>
      </c>
      <c r="G35">
        <v>147605390</v>
      </c>
      <c r="H35">
        <v>244355410</v>
      </c>
      <c r="I35">
        <v>376402700</v>
      </c>
      <c r="J35">
        <v>423060220</v>
      </c>
      <c r="K35">
        <v>392080260</v>
      </c>
      <c r="L35">
        <v>11343485</v>
      </c>
      <c r="M35">
        <v>45391692</v>
      </c>
      <c r="N35">
        <v>46604708</v>
      </c>
      <c r="O35">
        <v>44012816</v>
      </c>
      <c r="P35">
        <v>50413664</v>
      </c>
      <c r="Q35" s="18">
        <v>94395020</v>
      </c>
      <c r="R35" s="18">
        <v>71744320</v>
      </c>
      <c r="S35" s="18">
        <v>77498340</v>
      </c>
      <c r="T35">
        <v>60248348</v>
      </c>
      <c r="U35">
        <v>40342030</v>
      </c>
      <c r="V35">
        <v>22167716</v>
      </c>
      <c r="W35">
        <v>5834158</v>
      </c>
      <c r="X35">
        <v>416641</v>
      </c>
      <c r="Y35">
        <v>5361</v>
      </c>
      <c r="AC35" t="s">
        <v>62</v>
      </c>
      <c r="AD35" s="1">
        <v>1954</v>
      </c>
      <c r="AE35">
        <v>94395020</v>
      </c>
      <c r="AF35">
        <v>71744320</v>
      </c>
      <c r="AG35">
        <v>77498340</v>
      </c>
      <c r="AI35">
        <f t="shared" si="1"/>
        <v>570671000</v>
      </c>
      <c r="AJ35" s="19">
        <f t="shared" si="2"/>
        <v>9.9324211683531338E-3</v>
      </c>
    </row>
    <row r="36" spans="2:36" x14ac:dyDescent="0.3">
      <c r="B36" t="s">
        <v>62</v>
      </c>
      <c r="C36">
        <v>1955</v>
      </c>
      <c r="D36">
        <v>576304960</v>
      </c>
      <c r="E36">
        <v>11619363</v>
      </c>
      <c r="F36">
        <v>56575230</v>
      </c>
      <c r="G36">
        <v>149060460</v>
      </c>
      <c r="H36">
        <v>245437630</v>
      </c>
      <c r="I36">
        <v>379722050</v>
      </c>
      <c r="J36">
        <v>427239400</v>
      </c>
      <c r="K36">
        <v>396914180</v>
      </c>
      <c r="L36">
        <v>11382578</v>
      </c>
      <c r="M36">
        <v>44955870</v>
      </c>
      <c r="N36">
        <v>50145428</v>
      </c>
      <c r="O36">
        <v>42339800</v>
      </c>
      <c r="P36">
        <v>50420692</v>
      </c>
      <c r="Q36" s="18">
        <v>94588670</v>
      </c>
      <c r="R36" s="18">
        <v>73225250</v>
      </c>
      <c r="S36" s="18">
        <v>77138290</v>
      </c>
      <c r="T36">
        <v>61838240</v>
      </c>
      <c r="U36">
        <v>40972996</v>
      </c>
      <c r="V36">
        <v>22595660</v>
      </c>
      <c r="W36">
        <v>6033721</v>
      </c>
      <c r="X36">
        <v>425868</v>
      </c>
      <c r="Y36">
        <v>5131</v>
      </c>
      <c r="AC36" t="s">
        <v>62</v>
      </c>
      <c r="AD36" s="1">
        <v>1955</v>
      </c>
      <c r="AE36">
        <v>94588670</v>
      </c>
      <c r="AF36">
        <v>73225250</v>
      </c>
      <c r="AG36">
        <v>77138290</v>
      </c>
      <c r="AI36">
        <f t="shared" si="1"/>
        <v>576304960</v>
      </c>
      <c r="AJ36" s="19">
        <f t="shared" si="2"/>
        <v>9.8725184913899255E-3</v>
      </c>
    </row>
    <row r="37" spans="2:36" x14ac:dyDescent="0.3">
      <c r="B37" t="s">
        <v>62</v>
      </c>
      <c r="C37">
        <v>1956</v>
      </c>
      <c r="D37">
        <v>581975500</v>
      </c>
      <c r="E37">
        <v>11650667</v>
      </c>
      <c r="F37">
        <v>56830804</v>
      </c>
      <c r="G37">
        <v>151127040</v>
      </c>
      <c r="H37">
        <v>246863650</v>
      </c>
      <c r="I37">
        <v>382433820</v>
      </c>
      <c r="J37">
        <v>430843400</v>
      </c>
      <c r="K37">
        <v>401879680</v>
      </c>
      <c r="L37">
        <v>11430456</v>
      </c>
      <c r="M37">
        <v>45180136</v>
      </c>
      <c r="N37">
        <v>52733124</v>
      </c>
      <c r="O37">
        <v>41563110</v>
      </c>
      <c r="P37">
        <v>49574764</v>
      </c>
      <c r="Q37" s="18">
        <v>94738120</v>
      </c>
      <c r="R37" s="18">
        <v>75923390</v>
      </c>
      <c r="S37" s="18">
        <v>75812530</v>
      </c>
      <c r="T37">
        <v>63361828</v>
      </c>
      <c r="U37">
        <v>41723210</v>
      </c>
      <c r="V37">
        <v>23026108</v>
      </c>
      <c r="W37">
        <v>6248288</v>
      </c>
      <c r="X37">
        <v>435148</v>
      </c>
      <c r="Y37">
        <v>5087</v>
      </c>
      <c r="AC37" t="s">
        <v>62</v>
      </c>
      <c r="AD37" s="1">
        <v>1956</v>
      </c>
      <c r="AE37">
        <v>94738120</v>
      </c>
      <c r="AF37">
        <v>75923390</v>
      </c>
      <c r="AG37">
        <v>75812530</v>
      </c>
      <c r="AI37">
        <f t="shared" si="1"/>
        <v>581975500</v>
      </c>
      <c r="AJ37" s="19">
        <f t="shared" si="2"/>
        <v>9.8394780430139939E-3</v>
      </c>
    </row>
    <row r="38" spans="2:36" x14ac:dyDescent="0.3">
      <c r="B38" t="s">
        <v>62</v>
      </c>
      <c r="C38">
        <v>1957</v>
      </c>
      <c r="D38">
        <v>587711600</v>
      </c>
      <c r="E38">
        <v>11712063</v>
      </c>
      <c r="F38">
        <v>57120710</v>
      </c>
      <c r="G38">
        <v>153928050</v>
      </c>
      <c r="H38">
        <v>248856980</v>
      </c>
      <c r="I38">
        <v>384460800</v>
      </c>
      <c r="J38">
        <v>433778340</v>
      </c>
      <c r="K38">
        <v>406465500</v>
      </c>
      <c r="L38">
        <v>11480490</v>
      </c>
      <c r="M38">
        <v>45408650</v>
      </c>
      <c r="N38">
        <v>54543604</v>
      </c>
      <c r="O38">
        <v>42263736</v>
      </c>
      <c r="P38">
        <v>47797970</v>
      </c>
      <c r="Q38" s="18">
        <v>94901210</v>
      </c>
      <c r="R38" s="18">
        <v>79598960</v>
      </c>
      <c r="S38" s="18">
        <v>73734696</v>
      </c>
      <c r="T38">
        <v>64806384</v>
      </c>
      <c r="U38">
        <v>42539610</v>
      </c>
      <c r="V38">
        <v>23474500</v>
      </c>
      <c r="W38">
        <v>6478588</v>
      </c>
      <c r="X38">
        <v>446424</v>
      </c>
      <c r="Y38">
        <v>5247</v>
      </c>
      <c r="AC38" t="s">
        <v>62</v>
      </c>
      <c r="AD38" s="1">
        <v>1957</v>
      </c>
      <c r="AE38">
        <v>94901210</v>
      </c>
      <c r="AF38">
        <v>79598960</v>
      </c>
      <c r="AG38">
        <v>73734696</v>
      </c>
      <c r="AI38">
        <f t="shared" si="1"/>
        <v>587711600</v>
      </c>
      <c r="AJ38" s="19">
        <f t="shared" si="2"/>
        <v>9.8562568355540225E-3</v>
      </c>
    </row>
    <row r="39" spans="2:36" x14ac:dyDescent="0.3">
      <c r="B39" t="s">
        <v>62</v>
      </c>
      <c r="C39">
        <v>1958</v>
      </c>
      <c r="D39">
        <v>593669300</v>
      </c>
      <c r="E39">
        <v>11700410</v>
      </c>
      <c r="F39">
        <v>57102816</v>
      </c>
      <c r="G39">
        <v>156788540</v>
      </c>
      <c r="H39">
        <v>250821680</v>
      </c>
      <c r="I39">
        <v>386402100</v>
      </c>
      <c r="J39">
        <v>436874200</v>
      </c>
      <c r="K39">
        <v>411027780</v>
      </c>
      <c r="L39">
        <v>11491840</v>
      </c>
      <c r="M39">
        <v>45402404</v>
      </c>
      <c r="N39">
        <v>54830760</v>
      </c>
      <c r="O39">
        <v>44854970</v>
      </c>
      <c r="P39">
        <v>45950160</v>
      </c>
      <c r="Q39" s="18">
        <v>94917700</v>
      </c>
      <c r="R39" s="18">
        <v>83595090</v>
      </c>
      <c r="S39" s="18">
        <v>71301620</v>
      </c>
      <c r="T39">
        <v>66275064</v>
      </c>
      <c r="U39">
        <v>43523456</v>
      </c>
      <c r="V39">
        <v>24093804</v>
      </c>
      <c r="W39">
        <v>6727696</v>
      </c>
      <c r="X39">
        <v>489609</v>
      </c>
      <c r="Y39">
        <v>6570</v>
      </c>
      <c r="AC39" t="s">
        <v>62</v>
      </c>
      <c r="AD39" s="1">
        <v>1958</v>
      </c>
      <c r="AE39">
        <v>94917700</v>
      </c>
      <c r="AF39">
        <v>83595090</v>
      </c>
      <c r="AG39">
        <v>71301620</v>
      </c>
      <c r="AI39">
        <f t="shared" si="1"/>
        <v>593669300</v>
      </c>
      <c r="AJ39" s="19">
        <f t="shared" si="2"/>
        <v>1.0137114870627073E-2</v>
      </c>
    </row>
    <row r="40" spans="2:36" x14ac:dyDescent="0.3">
      <c r="B40" t="s">
        <v>62</v>
      </c>
      <c r="C40">
        <v>1959</v>
      </c>
      <c r="D40">
        <v>599684860</v>
      </c>
      <c r="E40">
        <v>11670309</v>
      </c>
      <c r="F40">
        <v>56961700</v>
      </c>
      <c r="G40">
        <v>159704160</v>
      </c>
      <c r="H40">
        <v>252766940</v>
      </c>
      <c r="I40">
        <v>388209000</v>
      </c>
      <c r="J40">
        <v>439972160</v>
      </c>
      <c r="K40">
        <v>415486880</v>
      </c>
      <c r="L40">
        <v>11443688</v>
      </c>
      <c r="M40">
        <v>45291390</v>
      </c>
      <c r="N40">
        <v>54524950</v>
      </c>
      <c r="O40">
        <v>48217504</v>
      </c>
      <c r="P40">
        <v>44071772</v>
      </c>
      <c r="Q40" s="18">
        <v>94980740</v>
      </c>
      <c r="R40" s="18">
        <v>86995320</v>
      </c>
      <c r="S40" s="18">
        <v>69359520</v>
      </c>
      <c r="T40">
        <v>67734820</v>
      </c>
      <c r="U40">
        <v>44625860</v>
      </c>
      <c r="V40">
        <v>24688880</v>
      </c>
      <c r="W40">
        <v>6975951</v>
      </c>
      <c r="X40">
        <v>539315</v>
      </c>
      <c r="Y40">
        <v>8540</v>
      </c>
      <c r="AC40" t="s">
        <v>62</v>
      </c>
      <c r="AD40" s="1">
        <v>1959</v>
      </c>
      <c r="AE40">
        <v>94980740</v>
      </c>
      <c r="AF40">
        <v>86995320</v>
      </c>
      <c r="AG40">
        <v>69359520</v>
      </c>
      <c r="AI40">
        <f t="shared" si="1"/>
        <v>599684860</v>
      </c>
      <c r="AJ40" s="19">
        <f t="shared" si="2"/>
        <v>1.0132846687541441E-2</v>
      </c>
    </row>
    <row r="41" spans="2:36" x14ac:dyDescent="0.3">
      <c r="B41" t="s">
        <v>62</v>
      </c>
      <c r="C41">
        <v>1960</v>
      </c>
      <c r="D41">
        <v>605629900</v>
      </c>
      <c r="E41">
        <v>11662204</v>
      </c>
      <c r="F41">
        <v>57081736</v>
      </c>
      <c r="G41">
        <v>163020240</v>
      </c>
      <c r="H41">
        <v>254807250</v>
      </c>
      <c r="I41">
        <v>389635170</v>
      </c>
      <c r="J41">
        <v>442599700</v>
      </c>
      <c r="K41">
        <v>418866400</v>
      </c>
      <c r="L41">
        <v>11480678</v>
      </c>
      <c r="M41">
        <v>45419532</v>
      </c>
      <c r="N41">
        <v>54834140</v>
      </c>
      <c r="O41">
        <v>51104370</v>
      </c>
      <c r="P41">
        <v>41961270</v>
      </c>
      <c r="Q41" s="18">
        <v>94940220</v>
      </c>
      <c r="R41" s="18">
        <v>89353550</v>
      </c>
      <c r="S41" s="18">
        <v>68451224</v>
      </c>
      <c r="T41">
        <v>68979500</v>
      </c>
      <c r="U41">
        <v>45990040</v>
      </c>
      <c r="V41">
        <v>25145386</v>
      </c>
      <c r="W41">
        <v>7210378</v>
      </c>
      <c r="X41">
        <v>568128</v>
      </c>
      <c r="Y41">
        <v>9916</v>
      </c>
      <c r="AC41" t="s">
        <v>62</v>
      </c>
      <c r="AD41" s="1">
        <v>1960</v>
      </c>
      <c r="AE41">
        <v>94940220</v>
      </c>
      <c r="AF41">
        <v>89353550</v>
      </c>
      <c r="AG41">
        <v>68451224</v>
      </c>
      <c r="AI41">
        <f t="shared" si="1"/>
        <v>605629900</v>
      </c>
      <c r="AJ41" s="19">
        <f t="shared" si="2"/>
        <v>9.9136069568273033E-3</v>
      </c>
    </row>
    <row r="42" spans="2:36" x14ac:dyDescent="0.3">
      <c r="B42" t="s">
        <v>62</v>
      </c>
      <c r="C42">
        <v>1961</v>
      </c>
      <c r="D42">
        <v>611711040</v>
      </c>
      <c r="E42">
        <v>11631280</v>
      </c>
      <c r="F42">
        <v>57297092</v>
      </c>
      <c r="G42">
        <v>165463230</v>
      </c>
      <c r="H42">
        <v>256473250</v>
      </c>
      <c r="I42">
        <v>391925860</v>
      </c>
      <c r="J42">
        <v>446236800</v>
      </c>
      <c r="K42">
        <v>421565570</v>
      </c>
      <c r="L42">
        <v>11539600</v>
      </c>
      <c r="M42">
        <v>45665812</v>
      </c>
      <c r="N42">
        <v>55210910</v>
      </c>
      <c r="O42">
        <v>52955230</v>
      </c>
      <c r="P42">
        <v>41209908</v>
      </c>
      <c r="Q42" s="18">
        <v>94724040</v>
      </c>
      <c r="R42" s="18">
        <v>90838980</v>
      </c>
      <c r="S42" s="18">
        <v>68246110</v>
      </c>
      <c r="T42">
        <v>70032700</v>
      </c>
      <c r="U42">
        <v>47476524</v>
      </c>
      <c r="V42">
        <v>25659272</v>
      </c>
      <c r="W42">
        <v>7452390</v>
      </c>
      <c r="X42">
        <v>596893</v>
      </c>
      <c r="Y42">
        <v>10973</v>
      </c>
      <c r="AC42" t="s">
        <v>62</v>
      </c>
      <c r="AD42" s="1">
        <v>1961</v>
      </c>
      <c r="AE42">
        <v>94724040</v>
      </c>
      <c r="AF42">
        <v>90838980</v>
      </c>
      <c r="AG42">
        <v>68246110</v>
      </c>
      <c r="AI42">
        <f t="shared" si="1"/>
        <v>611711040</v>
      </c>
      <c r="AJ42" s="19">
        <f t="shared" si="2"/>
        <v>1.004101679920355E-2</v>
      </c>
    </row>
    <row r="43" spans="2:36" x14ac:dyDescent="0.3">
      <c r="B43" t="s">
        <v>62</v>
      </c>
      <c r="C43">
        <v>1962</v>
      </c>
      <c r="D43">
        <v>617672200</v>
      </c>
      <c r="E43">
        <v>11524830</v>
      </c>
      <c r="F43">
        <v>57385920</v>
      </c>
      <c r="G43">
        <v>166683360</v>
      </c>
      <c r="H43">
        <v>257650160</v>
      </c>
      <c r="I43">
        <v>395371260</v>
      </c>
      <c r="J43">
        <v>450977380</v>
      </c>
      <c r="K43">
        <v>424162200</v>
      </c>
      <c r="L43">
        <v>11523573</v>
      </c>
      <c r="M43">
        <v>45861090</v>
      </c>
      <c r="N43">
        <v>55611736</v>
      </c>
      <c r="O43">
        <v>53685710</v>
      </c>
      <c r="P43">
        <v>42504504</v>
      </c>
      <c r="Q43" s="18">
        <v>94081730</v>
      </c>
      <c r="R43" s="18">
        <v>91777020</v>
      </c>
      <c r="S43" s="18">
        <v>68211770</v>
      </c>
      <c r="T43">
        <v>71078530</v>
      </c>
      <c r="U43">
        <v>48881924</v>
      </c>
      <c r="V43">
        <v>26142264</v>
      </c>
      <c r="W43">
        <v>7676453</v>
      </c>
      <c r="X43">
        <v>623170</v>
      </c>
      <c r="Y43">
        <v>11482</v>
      </c>
      <c r="AC43" t="s">
        <v>62</v>
      </c>
      <c r="AD43" s="1">
        <v>1962</v>
      </c>
      <c r="AE43">
        <v>94081730</v>
      </c>
      <c r="AF43">
        <v>91777020</v>
      </c>
      <c r="AG43">
        <v>68211770</v>
      </c>
      <c r="AI43">
        <f t="shared" si="1"/>
        <v>617672200</v>
      </c>
      <c r="AJ43" s="19">
        <f t="shared" si="2"/>
        <v>9.7450587126888255E-3</v>
      </c>
    </row>
    <row r="44" spans="2:36" x14ac:dyDescent="0.3">
      <c r="B44" t="s">
        <v>62</v>
      </c>
      <c r="C44">
        <v>1963</v>
      </c>
      <c r="D44">
        <v>623336000</v>
      </c>
      <c r="E44">
        <v>11392612</v>
      </c>
      <c r="F44">
        <v>57289064</v>
      </c>
      <c r="G44">
        <v>167411780</v>
      </c>
      <c r="H44">
        <v>258427100</v>
      </c>
      <c r="I44">
        <v>399072800</v>
      </c>
      <c r="J44">
        <v>455912540</v>
      </c>
      <c r="K44">
        <v>426645600</v>
      </c>
      <c r="L44">
        <v>11422754</v>
      </c>
      <c r="M44">
        <v>45896452</v>
      </c>
      <c r="N44">
        <v>56040290</v>
      </c>
      <c r="O44">
        <v>54082416</v>
      </c>
      <c r="P44">
        <v>44933020</v>
      </c>
      <c r="Q44" s="18">
        <v>93024730</v>
      </c>
      <c r="R44" s="18">
        <v>92093656</v>
      </c>
      <c r="S44" s="18">
        <v>68394296</v>
      </c>
      <c r="T44">
        <v>71973880</v>
      </c>
      <c r="U44">
        <v>50349010</v>
      </c>
      <c r="V44">
        <v>26623556</v>
      </c>
      <c r="W44">
        <v>7871468</v>
      </c>
      <c r="X44">
        <v>648936</v>
      </c>
      <c r="Y44">
        <v>11686</v>
      </c>
      <c r="AC44" t="s">
        <v>62</v>
      </c>
      <c r="AD44" s="1">
        <v>1963</v>
      </c>
      <c r="AE44">
        <v>93024730</v>
      </c>
      <c r="AF44">
        <v>92093656</v>
      </c>
      <c r="AG44">
        <v>68394296</v>
      </c>
      <c r="AI44">
        <f t="shared" si="1"/>
        <v>623336000</v>
      </c>
      <c r="AJ44" s="19">
        <f t="shared" si="2"/>
        <v>9.1695886588387676E-3</v>
      </c>
    </row>
    <row r="45" spans="2:36" x14ac:dyDescent="0.3">
      <c r="B45" t="s">
        <v>62</v>
      </c>
      <c r="C45">
        <v>1964</v>
      </c>
      <c r="D45">
        <v>628944900</v>
      </c>
      <c r="E45">
        <v>11265987</v>
      </c>
      <c r="F45">
        <v>56999004</v>
      </c>
      <c r="G45">
        <v>167739170</v>
      </c>
      <c r="H45">
        <v>259088660</v>
      </c>
      <c r="I45">
        <v>402914980</v>
      </c>
      <c r="J45">
        <v>461193570</v>
      </c>
      <c r="K45">
        <v>430099900</v>
      </c>
      <c r="L45">
        <v>11303061</v>
      </c>
      <c r="M45">
        <v>45733016</v>
      </c>
      <c r="N45">
        <v>56435740</v>
      </c>
      <c r="O45">
        <v>54304428</v>
      </c>
      <c r="P45">
        <v>47745060</v>
      </c>
      <c r="Q45" s="18">
        <v>92057830</v>
      </c>
      <c r="R45" s="18">
        <v>91940940</v>
      </c>
      <c r="S45" s="18">
        <v>69002376</v>
      </c>
      <c r="T45">
        <v>72636430</v>
      </c>
      <c r="U45">
        <v>51814964</v>
      </c>
      <c r="V45">
        <v>27186160</v>
      </c>
      <c r="W45">
        <v>8126548</v>
      </c>
      <c r="X45">
        <v>683244</v>
      </c>
      <c r="Y45">
        <v>12146</v>
      </c>
      <c r="AC45" t="s">
        <v>62</v>
      </c>
      <c r="AD45" s="1">
        <v>1964</v>
      </c>
      <c r="AE45">
        <v>92057830</v>
      </c>
      <c r="AF45">
        <v>91940940</v>
      </c>
      <c r="AG45">
        <v>69002376</v>
      </c>
      <c r="AI45">
        <f t="shared" si="1"/>
        <v>628944900</v>
      </c>
      <c r="AJ45" s="19">
        <f t="shared" si="2"/>
        <v>8.9981967991581424E-3</v>
      </c>
    </row>
    <row r="46" spans="2:36" x14ac:dyDescent="0.3">
      <c r="B46" t="s">
        <v>62</v>
      </c>
      <c r="C46">
        <v>1965</v>
      </c>
      <c r="D46">
        <v>634267600</v>
      </c>
      <c r="E46">
        <v>11011934</v>
      </c>
      <c r="F46">
        <v>56385530</v>
      </c>
      <c r="G46">
        <v>167757120</v>
      </c>
      <c r="H46">
        <v>259771970</v>
      </c>
      <c r="I46">
        <v>406496350</v>
      </c>
      <c r="J46">
        <v>466498020</v>
      </c>
      <c r="K46">
        <v>434627500</v>
      </c>
      <c r="L46">
        <v>11189087</v>
      </c>
      <c r="M46">
        <v>45373590</v>
      </c>
      <c r="N46">
        <v>56769976</v>
      </c>
      <c r="O46">
        <v>54601612</v>
      </c>
      <c r="P46">
        <v>50585696</v>
      </c>
      <c r="Q46" s="18">
        <v>90762290</v>
      </c>
      <c r="R46" s="18">
        <v>91875380</v>
      </c>
      <c r="S46" s="18">
        <v>70525280</v>
      </c>
      <c r="T46">
        <v>72565990</v>
      </c>
      <c r="U46">
        <v>53271604</v>
      </c>
      <c r="V46">
        <v>27778660</v>
      </c>
      <c r="W46">
        <v>8410954</v>
      </c>
      <c r="X46">
        <v>722169</v>
      </c>
      <c r="Y46">
        <v>12470</v>
      </c>
      <c r="AC46" t="s">
        <v>62</v>
      </c>
      <c r="AD46" s="1">
        <v>1965</v>
      </c>
      <c r="AE46">
        <v>90762290</v>
      </c>
      <c r="AF46">
        <v>91875380</v>
      </c>
      <c r="AG46">
        <v>70525280</v>
      </c>
      <c r="AI46">
        <f t="shared" si="1"/>
        <v>634267600</v>
      </c>
      <c r="AJ46" s="19">
        <f t="shared" si="2"/>
        <v>8.4629035071275283E-3</v>
      </c>
    </row>
    <row r="47" spans="2:36" x14ac:dyDescent="0.3">
      <c r="B47" t="s">
        <v>62</v>
      </c>
      <c r="C47">
        <v>1966</v>
      </c>
      <c r="D47">
        <v>639264450</v>
      </c>
      <c r="E47">
        <v>10790954</v>
      </c>
      <c r="F47">
        <v>55587412</v>
      </c>
      <c r="G47">
        <v>167630700</v>
      </c>
      <c r="H47">
        <v>260722670</v>
      </c>
      <c r="I47">
        <v>409812600</v>
      </c>
      <c r="J47">
        <v>471621200</v>
      </c>
      <c r="K47">
        <v>439385950</v>
      </c>
      <c r="L47">
        <v>10947299</v>
      </c>
      <c r="M47">
        <v>44796456</v>
      </c>
      <c r="N47">
        <v>57077760</v>
      </c>
      <c r="O47">
        <v>54965530</v>
      </c>
      <c r="P47">
        <v>52469870</v>
      </c>
      <c r="Q47" s="18">
        <v>89945400</v>
      </c>
      <c r="R47" s="18">
        <v>91961300</v>
      </c>
      <c r="S47" s="18">
        <v>73437016</v>
      </c>
      <c r="T47">
        <v>71266480</v>
      </c>
      <c r="U47">
        <v>54671508</v>
      </c>
      <c r="V47">
        <v>28432414</v>
      </c>
      <c r="W47">
        <v>8678026</v>
      </c>
      <c r="X47">
        <v>759161</v>
      </c>
      <c r="Y47">
        <v>12597</v>
      </c>
      <c r="AC47" t="s">
        <v>62</v>
      </c>
      <c r="AD47" s="1">
        <v>1966</v>
      </c>
      <c r="AE47">
        <v>89945400</v>
      </c>
      <c r="AF47">
        <v>91961300</v>
      </c>
      <c r="AG47">
        <v>73437016</v>
      </c>
      <c r="AI47">
        <f t="shared" si="1"/>
        <v>639264450</v>
      </c>
      <c r="AJ47" s="19">
        <f t="shared" si="2"/>
        <v>7.8781416550364192E-3</v>
      </c>
    </row>
    <row r="48" spans="2:36" x14ac:dyDescent="0.3">
      <c r="B48" t="s">
        <v>62</v>
      </c>
      <c r="C48">
        <v>1967</v>
      </c>
      <c r="D48">
        <v>644114400</v>
      </c>
      <c r="E48">
        <v>10643654</v>
      </c>
      <c r="F48">
        <v>54773230</v>
      </c>
      <c r="G48">
        <v>167354510</v>
      </c>
      <c r="H48">
        <v>262481660</v>
      </c>
      <c r="I48">
        <v>413123330</v>
      </c>
      <c r="J48">
        <v>476747070</v>
      </c>
      <c r="K48">
        <v>444453220</v>
      </c>
      <c r="L48">
        <v>10729215</v>
      </c>
      <c r="M48">
        <v>44129580</v>
      </c>
      <c r="N48">
        <v>57171296</v>
      </c>
      <c r="O48">
        <v>55409988</v>
      </c>
      <c r="P48">
        <v>53237800</v>
      </c>
      <c r="Q48" s="18">
        <v>89874536</v>
      </c>
      <c r="R48" s="18">
        <v>92269850</v>
      </c>
      <c r="S48" s="18">
        <v>77240540</v>
      </c>
      <c r="T48">
        <v>69133460</v>
      </c>
      <c r="U48">
        <v>56104844</v>
      </c>
      <c r="V48">
        <v>29119946</v>
      </c>
      <c r="W48">
        <v>8971821</v>
      </c>
      <c r="X48">
        <v>794272</v>
      </c>
      <c r="Y48">
        <v>12849</v>
      </c>
      <c r="AC48" t="s">
        <v>62</v>
      </c>
      <c r="AD48" s="1">
        <v>1967</v>
      </c>
      <c r="AE48">
        <v>89874536</v>
      </c>
      <c r="AF48">
        <v>92269850</v>
      </c>
      <c r="AG48">
        <v>77240540</v>
      </c>
      <c r="AI48">
        <f t="shared" si="1"/>
        <v>644114400</v>
      </c>
      <c r="AJ48" s="19">
        <f t="shared" si="2"/>
        <v>7.5867663218249781E-3</v>
      </c>
    </row>
    <row r="49" spans="2:36" x14ac:dyDescent="0.3">
      <c r="B49" t="s">
        <v>62</v>
      </c>
      <c r="C49">
        <v>1968</v>
      </c>
      <c r="D49">
        <v>648610200</v>
      </c>
      <c r="E49">
        <v>10489877</v>
      </c>
      <c r="F49">
        <v>53925372</v>
      </c>
      <c r="G49">
        <v>166930370</v>
      </c>
      <c r="H49">
        <v>264904800</v>
      </c>
      <c r="I49">
        <v>416236060</v>
      </c>
      <c r="J49">
        <v>481666750</v>
      </c>
      <c r="K49">
        <v>449407940</v>
      </c>
      <c r="L49">
        <v>10595659</v>
      </c>
      <c r="M49">
        <v>43435496</v>
      </c>
      <c r="N49">
        <v>57073308</v>
      </c>
      <c r="O49">
        <v>55931696</v>
      </c>
      <c r="P49">
        <v>53677704</v>
      </c>
      <c r="Q49" s="18">
        <v>89912880</v>
      </c>
      <c r="R49" s="18">
        <v>92575630</v>
      </c>
      <c r="S49" s="18">
        <v>81169060</v>
      </c>
      <c r="T49">
        <v>66971096</v>
      </c>
      <c r="U49">
        <v>57536030</v>
      </c>
      <c r="V49">
        <v>29743096</v>
      </c>
      <c r="W49">
        <v>9260194</v>
      </c>
      <c r="X49">
        <v>821079</v>
      </c>
      <c r="Y49">
        <v>13046</v>
      </c>
      <c r="AC49" t="s">
        <v>62</v>
      </c>
      <c r="AD49" s="1">
        <v>1968</v>
      </c>
      <c r="AE49">
        <v>89912880</v>
      </c>
      <c r="AF49">
        <v>92575630</v>
      </c>
      <c r="AG49">
        <v>81169060</v>
      </c>
      <c r="AI49">
        <f t="shared" si="1"/>
        <v>648610200</v>
      </c>
      <c r="AJ49" s="19">
        <f t="shared" si="2"/>
        <v>6.9798160078395899E-3</v>
      </c>
    </row>
    <row r="50" spans="2:36" x14ac:dyDescent="0.3">
      <c r="B50" t="s">
        <v>62</v>
      </c>
      <c r="C50">
        <v>1969</v>
      </c>
      <c r="D50">
        <v>652740600</v>
      </c>
      <c r="E50">
        <v>10362757</v>
      </c>
      <c r="F50">
        <v>53085812</v>
      </c>
      <c r="G50">
        <v>166284220</v>
      </c>
      <c r="H50">
        <v>267322340</v>
      </c>
      <c r="I50">
        <v>419299620</v>
      </c>
      <c r="J50">
        <v>486442940</v>
      </c>
      <c r="K50">
        <v>454006940</v>
      </c>
      <c r="L50">
        <v>10463372</v>
      </c>
      <c r="M50">
        <v>42723056</v>
      </c>
      <c r="N50">
        <v>56814390</v>
      </c>
      <c r="O50">
        <v>56384028</v>
      </c>
      <c r="P50">
        <v>53910830</v>
      </c>
      <c r="Q50" s="18">
        <v>90292990</v>
      </c>
      <c r="R50" s="18">
        <v>92792830</v>
      </c>
      <c r="S50" s="18">
        <v>84522184</v>
      </c>
      <c r="T50">
        <v>65295520</v>
      </c>
      <c r="U50">
        <v>58882840</v>
      </c>
      <c r="V50">
        <v>30389306</v>
      </c>
      <c r="W50">
        <v>9509479</v>
      </c>
      <c r="X50">
        <v>846967</v>
      </c>
      <c r="Y50">
        <v>13398</v>
      </c>
      <c r="AC50" t="s">
        <v>62</v>
      </c>
      <c r="AD50" s="1">
        <v>1969</v>
      </c>
      <c r="AE50">
        <v>90292990</v>
      </c>
      <c r="AF50">
        <v>92792830</v>
      </c>
      <c r="AG50">
        <v>84522184</v>
      </c>
      <c r="AI50">
        <f t="shared" si="1"/>
        <v>652740600</v>
      </c>
      <c r="AJ50" s="19">
        <f t="shared" si="2"/>
        <v>6.3680774677918883E-3</v>
      </c>
    </row>
    <row r="51" spans="2:36" x14ac:dyDescent="0.3">
      <c r="B51" t="s">
        <v>62</v>
      </c>
      <c r="C51">
        <v>1970</v>
      </c>
      <c r="D51">
        <v>656521400</v>
      </c>
      <c r="E51">
        <v>10342039</v>
      </c>
      <c r="F51">
        <v>52512024</v>
      </c>
      <c r="G51">
        <v>165282850</v>
      </c>
      <c r="H51">
        <v>269483260</v>
      </c>
      <c r="I51">
        <v>422386020</v>
      </c>
      <c r="J51">
        <v>491224540</v>
      </c>
      <c r="K51">
        <v>458452580</v>
      </c>
      <c r="L51">
        <v>10365511</v>
      </c>
      <c r="M51">
        <v>42169984</v>
      </c>
      <c r="N51">
        <v>56158796</v>
      </c>
      <c r="O51">
        <v>56612020</v>
      </c>
      <c r="P51">
        <v>54147576</v>
      </c>
      <c r="Q51" s="18">
        <v>91044750</v>
      </c>
      <c r="R51" s="18">
        <v>92770100</v>
      </c>
      <c r="S51" s="18">
        <v>86971360</v>
      </c>
      <c r="T51">
        <v>64456076</v>
      </c>
      <c r="U51">
        <v>59991064</v>
      </c>
      <c r="V51">
        <v>31235928</v>
      </c>
      <c r="W51">
        <v>9728240</v>
      </c>
      <c r="X51">
        <v>879449</v>
      </c>
      <c r="Y51">
        <v>14043</v>
      </c>
      <c r="AC51" t="s">
        <v>62</v>
      </c>
      <c r="AD51" s="1">
        <v>1970</v>
      </c>
      <c r="AE51">
        <v>91044750</v>
      </c>
      <c r="AF51">
        <v>92770100</v>
      </c>
      <c r="AG51">
        <v>86971360</v>
      </c>
      <c r="AI51">
        <f t="shared" si="1"/>
        <v>656521400</v>
      </c>
      <c r="AJ51" s="19">
        <f t="shared" si="2"/>
        <v>5.792193713704874E-3</v>
      </c>
    </row>
    <row r="52" spans="2:36" x14ac:dyDescent="0.3">
      <c r="B52" t="s">
        <v>62</v>
      </c>
      <c r="C52">
        <v>1971</v>
      </c>
      <c r="D52">
        <v>660476000</v>
      </c>
      <c r="E52">
        <v>10456686</v>
      </c>
      <c r="F52">
        <v>52239370</v>
      </c>
      <c r="G52">
        <v>164312460</v>
      </c>
      <c r="H52">
        <v>270812900</v>
      </c>
      <c r="I52">
        <v>425530600</v>
      </c>
      <c r="J52">
        <v>496149120</v>
      </c>
      <c r="K52">
        <v>463070530</v>
      </c>
      <c r="L52">
        <v>10307602</v>
      </c>
      <c r="M52">
        <v>41782680</v>
      </c>
      <c r="N52">
        <v>55326390</v>
      </c>
      <c r="O52">
        <v>56746704</v>
      </c>
      <c r="P52">
        <v>54491864</v>
      </c>
      <c r="Q52" s="18">
        <v>92244930</v>
      </c>
      <c r="R52" s="18">
        <v>92607144</v>
      </c>
      <c r="S52" s="18">
        <v>88444920</v>
      </c>
      <c r="T52">
        <v>64334520</v>
      </c>
      <c r="U52">
        <v>60895160</v>
      </c>
      <c r="V52">
        <v>32278574</v>
      </c>
      <c r="W52">
        <v>9936203</v>
      </c>
      <c r="X52">
        <v>915816</v>
      </c>
      <c r="Y52">
        <v>14419</v>
      </c>
      <c r="AC52" t="s">
        <v>62</v>
      </c>
      <c r="AD52" s="1">
        <v>1971</v>
      </c>
      <c r="AE52">
        <v>92244930</v>
      </c>
      <c r="AF52">
        <v>92607144</v>
      </c>
      <c r="AG52">
        <v>88444920</v>
      </c>
      <c r="AI52">
        <f t="shared" si="1"/>
        <v>660476000</v>
      </c>
      <c r="AJ52" s="19">
        <f t="shared" si="2"/>
        <v>6.0235660254182033E-3</v>
      </c>
    </row>
    <row r="53" spans="2:36" x14ac:dyDescent="0.3">
      <c r="B53" t="s">
        <v>62</v>
      </c>
      <c r="C53">
        <v>1972</v>
      </c>
      <c r="D53">
        <v>664799700</v>
      </c>
      <c r="E53">
        <v>10495558</v>
      </c>
      <c r="F53">
        <v>52066144</v>
      </c>
      <c r="G53">
        <v>163480220</v>
      </c>
      <c r="H53">
        <v>271195620</v>
      </c>
      <c r="I53">
        <v>428809470</v>
      </c>
      <c r="J53">
        <v>501304770</v>
      </c>
      <c r="K53">
        <v>467991200</v>
      </c>
      <c r="L53">
        <v>10362165</v>
      </c>
      <c r="M53">
        <v>41570584</v>
      </c>
      <c r="N53">
        <v>54597224</v>
      </c>
      <c r="O53">
        <v>56816850</v>
      </c>
      <c r="P53">
        <v>54904224</v>
      </c>
      <c r="Q53" s="18">
        <v>94445120</v>
      </c>
      <c r="R53" s="18">
        <v>92069530</v>
      </c>
      <c r="S53" s="18">
        <v>89224560</v>
      </c>
      <c r="T53">
        <v>64367316</v>
      </c>
      <c r="U53">
        <v>61808120</v>
      </c>
      <c r="V53">
        <v>33381496</v>
      </c>
      <c r="W53">
        <v>10149375</v>
      </c>
      <c r="X53">
        <v>955027</v>
      </c>
      <c r="Y53">
        <v>14693</v>
      </c>
      <c r="AC53" t="s">
        <v>62</v>
      </c>
      <c r="AD53" s="1">
        <v>1972</v>
      </c>
      <c r="AE53">
        <v>94445120</v>
      </c>
      <c r="AF53">
        <v>92069530</v>
      </c>
      <c r="AG53">
        <v>89224560</v>
      </c>
      <c r="AI53">
        <f t="shared" si="1"/>
        <v>664799700</v>
      </c>
      <c r="AJ53" s="19">
        <f t="shared" si="2"/>
        <v>6.5463393068030395E-3</v>
      </c>
    </row>
    <row r="54" spans="2:36" x14ac:dyDescent="0.3">
      <c r="B54" t="s">
        <v>62</v>
      </c>
      <c r="C54">
        <v>1973</v>
      </c>
      <c r="D54">
        <v>668909000</v>
      </c>
      <c r="E54">
        <v>10344862</v>
      </c>
      <c r="F54">
        <v>51834868</v>
      </c>
      <c r="G54">
        <v>162453800</v>
      </c>
      <c r="H54">
        <v>271104480</v>
      </c>
      <c r="I54">
        <v>432112960</v>
      </c>
      <c r="J54">
        <v>506440200</v>
      </c>
      <c r="K54">
        <v>472939840</v>
      </c>
      <c r="L54">
        <v>10402511</v>
      </c>
      <c r="M54">
        <v>41490010</v>
      </c>
      <c r="N54">
        <v>53881950</v>
      </c>
      <c r="O54">
        <v>56736976</v>
      </c>
      <c r="P54">
        <v>55381156</v>
      </c>
      <c r="Q54" s="18">
        <v>97447520</v>
      </c>
      <c r="R54" s="18">
        <v>91118490</v>
      </c>
      <c r="S54" s="18">
        <v>89396500</v>
      </c>
      <c r="T54">
        <v>64684960</v>
      </c>
      <c r="U54">
        <v>62592096</v>
      </c>
      <c r="V54">
        <v>34460980</v>
      </c>
      <c r="W54">
        <v>10366900</v>
      </c>
      <c r="X54">
        <v>991580</v>
      </c>
      <c r="Y54">
        <v>15041</v>
      </c>
      <c r="AC54" t="s">
        <v>62</v>
      </c>
      <c r="AD54" s="1">
        <v>1973</v>
      </c>
      <c r="AE54">
        <v>97447520</v>
      </c>
      <c r="AF54">
        <v>91118490</v>
      </c>
      <c r="AG54">
        <v>89396500</v>
      </c>
      <c r="AI54">
        <f t="shared" si="1"/>
        <v>668909000</v>
      </c>
      <c r="AJ54" s="19">
        <f t="shared" si="2"/>
        <v>6.1812603104363095E-3</v>
      </c>
    </row>
    <row r="55" spans="2:36" x14ac:dyDescent="0.3">
      <c r="B55" t="s">
        <v>62</v>
      </c>
      <c r="C55">
        <v>1974</v>
      </c>
      <c r="D55">
        <v>672912960</v>
      </c>
      <c r="E55">
        <v>10278977</v>
      </c>
      <c r="F55">
        <v>51616588</v>
      </c>
      <c r="G55">
        <v>161326510</v>
      </c>
      <c r="H55">
        <v>270668740</v>
      </c>
      <c r="I55">
        <v>435368580</v>
      </c>
      <c r="J55">
        <v>511571000</v>
      </c>
      <c r="K55">
        <v>477856640</v>
      </c>
      <c r="L55">
        <v>10245430</v>
      </c>
      <c r="M55">
        <v>41337612</v>
      </c>
      <c r="N55">
        <v>53194924</v>
      </c>
      <c r="O55">
        <v>56515010</v>
      </c>
      <c r="P55">
        <v>55787172</v>
      </c>
      <c r="Q55" s="18">
        <v>100609720</v>
      </c>
      <c r="R55" s="18">
        <v>90319470</v>
      </c>
      <c r="S55" s="18">
        <v>89160690</v>
      </c>
      <c r="T55">
        <v>65349784</v>
      </c>
      <c r="U55">
        <v>63157532</v>
      </c>
      <c r="V55">
        <v>35552156</v>
      </c>
      <c r="W55">
        <v>10604400</v>
      </c>
      <c r="X55">
        <v>1030100</v>
      </c>
      <c r="Y55">
        <v>15398</v>
      </c>
      <c r="AC55" t="s">
        <v>62</v>
      </c>
      <c r="AD55" s="1">
        <v>1974</v>
      </c>
      <c r="AE55">
        <v>100609720</v>
      </c>
      <c r="AF55">
        <v>90319470</v>
      </c>
      <c r="AG55">
        <v>89160690</v>
      </c>
      <c r="AI55">
        <f t="shared" si="1"/>
        <v>672912960</v>
      </c>
      <c r="AJ55" s="19">
        <f t="shared" si="2"/>
        <v>5.9858067390332614E-3</v>
      </c>
    </row>
    <row r="56" spans="2:36" x14ac:dyDescent="0.3">
      <c r="B56" t="s">
        <v>62</v>
      </c>
      <c r="C56">
        <v>1975</v>
      </c>
      <c r="D56">
        <v>676770900</v>
      </c>
      <c r="E56">
        <v>10253440</v>
      </c>
      <c r="F56">
        <v>51428760</v>
      </c>
      <c r="G56">
        <v>160123380</v>
      </c>
      <c r="H56">
        <v>270074780</v>
      </c>
      <c r="I56">
        <v>438546050</v>
      </c>
      <c r="J56">
        <v>516631550</v>
      </c>
      <c r="K56">
        <v>482693700</v>
      </c>
      <c r="L56">
        <v>10175080</v>
      </c>
      <c r="M56">
        <v>41175320</v>
      </c>
      <c r="N56">
        <v>52683710</v>
      </c>
      <c r="O56">
        <v>56010908</v>
      </c>
      <c r="P56">
        <v>56101876</v>
      </c>
      <c r="Q56" s="18">
        <v>103854540</v>
      </c>
      <c r="R56" s="18">
        <v>89193700</v>
      </c>
      <c r="S56" s="18">
        <v>89067110</v>
      </c>
      <c r="T56">
        <v>66818724</v>
      </c>
      <c r="U56">
        <v>63037904</v>
      </c>
      <c r="V56">
        <v>36632550</v>
      </c>
      <c r="W56">
        <v>10853785</v>
      </c>
      <c r="X56">
        <v>1071344</v>
      </c>
      <c r="Y56">
        <v>15928</v>
      </c>
      <c r="AC56" t="s">
        <v>62</v>
      </c>
      <c r="AD56" s="1">
        <v>1975</v>
      </c>
      <c r="AE56">
        <v>103854540</v>
      </c>
      <c r="AF56">
        <v>89193700</v>
      </c>
      <c r="AG56">
        <v>89067110</v>
      </c>
      <c r="AI56">
        <f t="shared" si="1"/>
        <v>676770900</v>
      </c>
      <c r="AJ56" s="19">
        <f t="shared" si="2"/>
        <v>5.7331931903941147E-3</v>
      </c>
    </row>
    <row r="57" spans="2:36" x14ac:dyDescent="0.3">
      <c r="B57" t="s">
        <v>62</v>
      </c>
      <c r="C57">
        <v>1976</v>
      </c>
      <c r="D57">
        <v>680361150</v>
      </c>
      <c r="E57">
        <v>10149814</v>
      </c>
      <c r="F57">
        <v>51091892</v>
      </c>
      <c r="G57">
        <v>158835020</v>
      </c>
      <c r="H57">
        <v>269462600</v>
      </c>
      <c r="I57">
        <v>441653730</v>
      </c>
      <c r="J57">
        <v>521509730</v>
      </c>
      <c r="K57">
        <v>487443620</v>
      </c>
      <c r="L57">
        <v>10153896</v>
      </c>
      <c r="M57">
        <v>40942080</v>
      </c>
      <c r="N57">
        <v>52432444</v>
      </c>
      <c r="O57">
        <v>55310690</v>
      </c>
      <c r="P57">
        <v>56393052</v>
      </c>
      <c r="Q57" s="18">
        <v>106205760</v>
      </c>
      <c r="R57" s="18">
        <v>88464616</v>
      </c>
      <c r="S57" s="18">
        <v>89175660</v>
      </c>
      <c r="T57">
        <v>69552150</v>
      </c>
      <c r="U57">
        <v>61810984</v>
      </c>
      <c r="V57">
        <v>37672936</v>
      </c>
      <c r="W57">
        <v>11128012</v>
      </c>
      <c r="X57">
        <v>1106562</v>
      </c>
      <c r="Y57">
        <v>16384</v>
      </c>
      <c r="AC57" t="s">
        <v>62</v>
      </c>
      <c r="AD57" s="1">
        <v>1976</v>
      </c>
      <c r="AE57">
        <v>106205760</v>
      </c>
      <c r="AF57">
        <v>88464616</v>
      </c>
      <c r="AG57">
        <v>89175660</v>
      </c>
      <c r="AI57">
        <f t="shared" si="1"/>
        <v>680361150</v>
      </c>
      <c r="AJ57" s="19">
        <f t="shared" si="2"/>
        <v>5.3049710027426311E-3</v>
      </c>
    </row>
    <row r="58" spans="2:36" x14ac:dyDescent="0.3">
      <c r="B58" t="s">
        <v>62</v>
      </c>
      <c r="C58">
        <v>1977</v>
      </c>
      <c r="D58">
        <v>683848700</v>
      </c>
      <c r="E58">
        <v>10061097</v>
      </c>
      <c r="F58">
        <v>50640304</v>
      </c>
      <c r="G58">
        <v>157515040</v>
      </c>
      <c r="H58">
        <v>268781100</v>
      </c>
      <c r="I58">
        <v>444612030</v>
      </c>
      <c r="J58">
        <v>526316770</v>
      </c>
      <c r="K58">
        <v>492252260</v>
      </c>
      <c r="L58">
        <v>10047547</v>
      </c>
      <c r="M58">
        <v>40579210</v>
      </c>
      <c r="N58">
        <v>52221390</v>
      </c>
      <c r="O58">
        <v>54653356</v>
      </c>
      <c r="P58">
        <v>56581080</v>
      </c>
      <c r="Q58" s="18">
        <v>107413570</v>
      </c>
      <c r="R58" s="18">
        <v>88512930</v>
      </c>
      <c r="S58" s="18">
        <v>89505500</v>
      </c>
      <c r="T58">
        <v>73085110</v>
      </c>
      <c r="U58">
        <v>59859216</v>
      </c>
      <c r="V58">
        <v>38758960</v>
      </c>
      <c r="W58">
        <v>11451893</v>
      </c>
      <c r="X58">
        <v>1148498</v>
      </c>
      <c r="Y58">
        <v>16910</v>
      </c>
      <c r="AC58" t="s">
        <v>62</v>
      </c>
      <c r="AD58" s="1">
        <v>1977</v>
      </c>
      <c r="AE58">
        <v>107413570</v>
      </c>
      <c r="AF58">
        <v>88512930</v>
      </c>
      <c r="AG58">
        <v>89505500</v>
      </c>
      <c r="AI58">
        <f t="shared" si="1"/>
        <v>683848700</v>
      </c>
      <c r="AJ58" s="19">
        <f t="shared" si="2"/>
        <v>5.1260275516906706E-3</v>
      </c>
    </row>
    <row r="59" spans="2:36" x14ac:dyDescent="0.3">
      <c r="B59" t="s">
        <v>62</v>
      </c>
      <c r="C59">
        <v>1978</v>
      </c>
      <c r="D59">
        <v>687149600</v>
      </c>
      <c r="E59">
        <v>9940310</v>
      </c>
      <c r="F59">
        <v>50220132</v>
      </c>
      <c r="G59">
        <v>156081400</v>
      </c>
      <c r="H59">
        <v>267968290</v>
      </c>
      <c r="I59">
        <v>447516770</v>
      </c>
      <c r="J59">
        <v>531050600</v>
      </c>
      <c r="K59">
        <v>497088000</v>
      </c>
      <c r="L59">
        <v>9955247</v>
      </c>
      <c r="M59">
        <v>40279820</v>
      </c>
      <c r="N59">
        <v>51850976</v>
      </c>
      <c r="O59">
        <v>54010296</v>
      </c>
      <c r="P59">
        <v>56647850</v>
      </c>
      <c r="Q59" s="18">
        <v>108380890</v>
      </c>
      <c r="R59" s="18">
        <v>88692320</v>
      </c>
      <c r="S59" s="18">
        <v>89813160</v>
      </c>
      <c r="T59">
        <v>76712210</v>
      </c>
      <c r="U59">
        <v>57922580</v>
      </c>
      <c r="V59">
        <v>39885730</v>
      </c>
      <c r="W59">
        <v>11797064</v>
      </c>
      <c r="X59">
        <v>1198805</v>
      </c>
      <c r="Y59">
        <v>17552</v>
      </c>
      <c r="AC59" t="s">
        <v>62</v>
      </c>
      <c r="AD59" s="1">
        <v>1978</v>
      </c>
      <c r="AE59">
        <v>108380890</v>
      </c>
      <c r="AF59">
        <v>88692320</v>
      </c>
      <c r="AG59">
        <v>89813160</v>
      </c>
      <c r="AI59">
        <f t="shared" si="1"/>
        <v>687149600</v>
      </c>
      <c r="AJ59" s="19">
        <f t="shared" si="2"/>
        <v>4.8269449075504234E-3</v>
      </c>
    </row>
    <row r="60" spans="2:36" x14ac:dyDescent="0.3">
      <c r="B60" t="s">
        <v>62</v>
      </c>
      <c r="C60">
        <v>1979</v>
      </c>
      <c r="D60">
        <v>690287700</v>
      </c>
      <c r="E60">
        <v>9901383</v>
      </c>
      <c r="F60">
        <v>49894364</v>
      </c>
      <c r="G60">
        <v>154778690</v>
      </c>
      <c r="H60">
        <v>267016620</v>
      </c>
      <c r="I60">
        <v>450395460</v>
      </c>
      <c r="J60">
        <v>535490700</v>
      </c>
      <c r="K60">
        <v>501751650</v>
      </c>
      <c r="L60">
        <v>9880057</v>
      </c>
      <c r="M60">
        <v>39992984</v>
      </c>
      <c r="N60">
        <v>51538630</v>
      </c>
      <c r="O60">
        <v>53345696</v>
      </c>
      <c r="P60">
        <v>56531640</v>
      </c>
      <c r="Q60" s="18">
        <v>109133530</v>
      </c>
      <c r="R60" s="18">
        <v>89168616</v>
      </c>
      <c r="S60" s="18">
        <v>90043490</v>
      </c>
      <c r="T60">
        <v>79748800</v>
      </c>
      <c r="U60">
        <v>56505144</v>
      </c>
      <c r="V60">
        <v>40934930</v>
      </c>
      <c r="W60">
        <v>12178995</v>
      </c>
      <c r="X60">
        <v>1245560</v>
      </c>
      <c r="Y60">
        <v>18316</v>
      </c>
      <c r="AC60" t="s">
        <v>62</v>
      </c>
      <c r="AD60" s="1">
        <v>1979</v>
      </c>
      <c r="AE60">
        <v>109133530</v>
      </c>
      <c r="AF60">
        <v>89168616</v>
      </c>
      <c r="AG60">
        <v>90043490</v>
      </c>
      <c r="AI60">
        <f t="shared" si="1"/>
        <v>690287700</v>
      </c>
      <c r="AJ60" s="19">
        <f t="shared" si="2"/>
        <v>4.5668366830162732E-3</v>
      </c>
    </row>
    <row r="61" spans="2:36" x14ac:dyDescent="0.3">
      <c r="B61" t="s">
        <v>62</v>
      </c>
      <c r="C61">
        <v>1980</v>
      </c>
      <c r="D61">
        <v>693437250</v>
      </c>
      <c r="E61">
        <v>9955606</v>
      </c>
      <c r="F61">
        <v>49693680</v>
      </c>
      <c r="G61">
        <v>153846450</v>
      </c>
      <c r="H61">
        <v>266048770</v>
      </c>
      <c r="I61">
        <v>453658050</v>
      </c>
      <c r="J61">
        <v>539571460</v>
      </c>
      <c r="K61">
        <v>506201120</v>
      </c>
      <c r="L61">
        <v>9877011</v>
      </c>
      <c r="M61">
        <v>39738070</v>
      </c>
      <c r="N61">
        <v>51317510</v>
      </c>
      <c r="O61">
        <v>52835252</v>
      </c>
      <c r="P61">
        <v>56117924</v>
      </c>
      <c r="Q61" s="18">
        <v>109855460</v>
      </c>
      <c r="R61" s="18">
        <v>90070536</v>
      </c>
      <c r="S61" s="18">
        <v>90108070</v>
      </c>
      <c r="T61">
        <v>81831180</v>
      </c>
      <c r="U61">
        <v>55845844</v>
      </c>
      <c r="V61">
        <v>41816780</v>
      </c>
      <c r="W61">
        <v>12643380</v>
      </c>
      <c r="X61">
        <v>1282276</v>
      </c>
      <c r="Y61">
        <v>19327</v>
      </c>
      <c r="AC61" t="s">
        <v>62</v>
      </c>
      <c r="AD61" s="1">
        <v>1980</v>
      </c>
      <c r="AE61">
        <v>109855460</v>
      </c>
      <c r="AF61">
        <v>90070536</v>
      </c>
      <c r="AG61">
        <v>90108070</v>
      </c>
      <c r="AI61">
        <f t="shared" si="1"/>
        <v>693437250</v>
      </c>
      <c r="AJ61" s="19">
        <f t="shared" si="2"/>
        <v>4.5626627853865287E-3</v>
      </c>
    </row>
    <row r="62" spans="2:36" x14ac:dyDescent="0.3">
      <c r="B62" t="s">
        <v>62</v>
      </c>
      <c r="C62">
        <v>1981</v>
      </c>
      <c r="D62">
        <v>696429200</v>
      </c>
      <c r="E62">
        <v>9925815</v>
      </c>
      <c r="F62">
        <v>49555080</v>
      </c>
      <c r="G62">
        <v>153075220</v>
      </c>
      <c r="H62">
        <v>265001100</v>
      </c>
      <c r="I62">
        <v>457629630</v>
      </c>
      <c r="J62">
        <v>543333600</v>
      </c>
      <c r="K62">
        <v>510496220</v>
      </c>
      <c r="L62">
        <v>9922174</v>
      </c>
      <c r="M62">
        <v>39629264</v>
      </c>
      <c r="N62">
        <v>50979268</v>
      </c>
      <c r="O62">
        <v>52540868</v>
      </c>
      <c r="P62">
        <v>55447464</v>
      </c>
      <c r="Q62" s="18">
        <v>110706390</v>
      </c>
      <c r="R62" s="18">
        <v>91348490</v>
      </c>
      <c r="S62" s="18">
        <v>89968130</v>
      </c>
      <c r="T62">
        <v>83004260</v>
      </c>
      <c r="U62">
        <v>55835824</v>
      </c>
      <c r="V62">
        <v>42558936</v>
      </c>
      <c r="W62">
        <v>13147298</v>
      </c>
      <c r="X62">
        <v>1316845</v>
      </c>
      <c r="Y62">
        <v>20339</v>
      </c>
      <c r="AC62" t="s">
        <v>62</v>
      </c>
      <c r="AD62" s="1">
        <v>1981</v>
      </c>
      <c r="AE62">
        <v>110706390</v>
      </c>
      <c r="AF62">
        <v>91348490</v>
      </c>
      <c r="AG62">
        <v>89968130</v>
      </c>
      <c r="AI62">
        <f t="shared" si="1"/>
        <v>696429200</v>
      </c>
      <c r="AJ62" s="19">
        <f t="shared" si="2"/>
        <v>4.3146658187167564E-3</v>
      </c>
    </row>
    <row r="63" spans="2:36" x14ac:dyDescent="0.3">
      <c r="B63" t="s">
        <v>62</v>
      </c>
      <c r="C63">
        <v>1982</v>
      </c>
      <c r="D63">
        <v>699220350</v>
      </c>
      <c r="E63">
        <v>9908768</v>
      </c>
      <c r="F63">
        <v>49493696</v>
      </c>
      <c r="G63">
        <v>152320160</v>
      </c>
      <c r="H63">
        <v>263753340</v>
      </c>
      <c r="I63">
        <v>461939600</v>
      </c>
      <c r="J63">
        <v>546878700</v>
      </c>
      <c r="K63">
        <v>514567580</v>
      </c>
      <c r="L63">
        <v>9891151</v>
      </c>
      <c r="M63">
        <v>39584930</v>
      </c>
      <c r="N63">
        <v>50535780</v>
      </c>
      <c r="O63">
        <v>52290676</v>
      </c>
      <c r="P63">
        <v>54749108</v>
      </c>
      <c r="Q63" s="18">
        <v>111397250</v>
      </c>
      <c r="R63" s="18">
        <v>93430650</v>
      </c>
      <c r="S63" s="18">
        <v>89346060</v>
      </c>
      <c r="T63">
        <v>83628050</v>
      </c>
      <c r="U63">
        <v>55947612</v>
      </c>
      <c r="V63">
        <v>43332336</v>
      </c>
      <c r="W63">
        <v>13685378</v>
      </c>
      <c r="X63">
        <v>1362263</v>
      </c>
      <c r="Y63">
        <v>21506</v>
      </c>
      <c r="AC63" t="s">
        <v>62</v>
      </c>
      <c r="AD63" s="1">
        <v>1982</v>
      </c>
      <c r="AE63">
        <v>111397250</v>
      </c>
      <c r="AF63">
        <v>93430650</v>
      </c>
      <c r="AG63">
        <v>89346060</v>
      </c>
      <c r="AI63">
        <f t="shared" ref="AI63:AI94" si="3">D63</f>
        <v>699220350</v>
      </c>
      <c r="AJ63" s="19">
        <f t="shared" si="2"/>
        <v>4.007801510907294E-3</v>
      </c>
    </row>
    <row r="64" spans="2:36" x14ac:dyDescent="0.3">
      <c r="B64" t="s">
        <v>62</v>
      </c>
      <c r="C64">
        <v>1983</v>
      </c>
      <c r="D64">
        <v>702014800</v>
      </c>
      <c r="E64">
        <v>9997515</v>
      </c>
      <c r="F64">
        <v>49581944</v>
      </c>
      <c r="G64">
        <v>151706880</v>
      </c>
      <c r="H64">
        <v>262472590</v>
      </c>
      <c r="I64">
        <v>466122430</v>
      </c>
      <c r="J64">
        <v>550285200</v>
      </c>
      <c r="K64">
        <v>518324030</v>
      </c>
      <c r="L64">
        <v>9870659</v>
      </c>
      <c r="M64">
        <v>39584428</v>
      </c>
      <c r="N64">
        <v>50182280</v>
      </c>
      <c r="O64">
        <v>51942656</v>
      </c>
      <c r="P64">
        <v>54054840</v>
      </c>
      <c r="Q64" s="18">
        <v>111982920</v>
      </c>
      <c r="R64" s="18">
        <v>96279850</v>
      </c>
      <c r="S64" s="18">
        <v>88341050</v>
      </c>
      <c r="T64">
        <v>83693910</v>
      </c>
      <c r="U64">
        <v>56262330</v>
      </c>
      <c r="V64">
        <v>44033850</v>
      </c>
      <c r="W64">
        <v>14226438</v>
      </c>
      <c r="X64">
        <v>1410017</v>
      </c>
      <c r="Y64">
        <v>22686</v>
      </c>
      <c r="AC64" t="s">
        <v>62</v>
      </c>
      <c r="AD64" s="1">
        <v>1983</v>
      </c>
      <c r="AE64">
        <v>111982920</v>
      </c>
      <c r="AF64">
        <v>96279850</v>
      </c>
      <c r="AG64">
        <v>88341050</v>
      </c>
      <c r="AI64">
        <f t="shared" si="3"/>
        <v>702014800</v>
      </c>
      <c r="AJ64" s="19">
        <f t="shared" si="2"/>
        <v>3.9965226984597368E-3</v>
      </c>
    </row>
    <row r="65" spans="2:36" x14ac:dyDescent="0.3">
      <c r="B65" t="s">
        <v>62</v>
      </c>
      <c r="C65">
        <v>1984</v>
      </c>
      <c r="D65">
        <v>704798600</v>
      </c>
      <c r="E65">
        <v>9969975</v>
      </c>
      <c r="F65">
        <v>49636330</v>
      </c>
      <c r="G65">
        <v>151195170</v>
      </c>
      <c r="H65">
        <v>261149360</v>
      </c>
      <c r="I65">
        <v>469670080</v>
      </c>
      <c r="J65">
        <v>553579700</v>
      </c>
      <c r="K65">
        <v>521846200</v>
      </c>
      <c r="L65">
        <v>9957835</v>
      </c>
      <c r="M65">
        <v>39666350</v>
      </c>
      <c r="N65">
        <v>49926770</v>
      </c>
      <c r="O65">
        <v>51632080</v>
      </c>
      <c r="P65">
        <v>53385136</v>
      </c>
      <c r="Q65" s="18">
        <v>112328230</v>
      </c>
      <c r="R65" s="18">
        <v>99369150</v>
      </c>
      <c r="S65" s="18">
        <v>87476610</v>
      </c>
      <c r="T65">
        <v>83353310</v>
      </c>
      <c r="U65">
        <v>56904664</v>
      </c>
      <c r="V65">
        <v>44552064</v>
      </c>
      <c r="W65">
        <v>14751915</v>
      </c>
      <c r="X65">
        <v>1458633</v>
      </c>
      <c r="Y65">
        <v>23730</v>
      </c>
      <c r="AC65" t="s">
        <v>62</v>
      </c>
      <c r="AD65" s="1">
        <v>1984</v>
      </c>
      <c r="AE65">
        <v>112328230</v>
      </c>
      <c r="AF65">
        <v>99369150</v>
      </c>
      <c r="AG65">
        <v>87476610</v>
      </c>
      <c r="AI65">
        <f t="shared" si="3"/>
        <v>704798600</v>
      </c>
      <c r="AJ65" s="19">
        <f t="shared" si="2"/>
        <v>3.9654434635851832E-3</v>
      </c>
    </row>
    <row r="66" spans="2:36" x14ac:dyDescent="0.3">
      <c r="B66" t="s">
        <v>62</v>
      </c>
      <c r="C66">
        <v>1985</v>
      </c>
      <c r="D66">
        <v>707516300</v>
      </c>
      <c r="E66">
        <v>9861947</v>
      </c>
      <c r="F66">
        <v>49542784</v>
      </c>
      <c r="G66">
        <v>150678510</v>
      </c>
      <c r="H66">
        <v>259711060</v>
      </c>
      <c r="I66">
        <v>472396930</v>
      </c>
      <c r="J66">
        <v>556813100</v>
      </c>
      <c r="K66">
        <v>525292400</v>
      </c>
      <c r="L66">
        <v>9935725</v>
      </c>
      <c r="M66">
        <v>39680840</v>
      </c>
      <c r="N66">
        <v>49743064</v>
      </c>
      <c r="O66">
        <v>51392656</v>
      </c>
      <c r="P66">
        <v>52909612</v>
      </c>
      <c r="Q66" s="18">
        <v>112282290</v>
      </c>
      <c r="R66" s="18">
        <v>102633100</v>
      </c>
      <c r="S66" s="18">
        <v>86306670</v>
      </c>
      <c r="T66">
        <v>83168216</v>
      </c>
      <c r="U66">
        <v>58222430</v>
      </c>
      <c r="V66">
        <v>44520230</v>
      </c>
      <c r="W66">
        <v>15263761</v>
      </c>
      <c r="X66">
        <v>1506779</v>
      </c>
      <c r="Y66">
        <v>24680</v>
      </c>
      <c r="AC66" t="s">
        <v>62</v>
      </c>
      <c r="AD66" s="1">
        <v>1985</v>
      </c>
      <c r="AE66">
        <v>112282290</v>
      </c>
      <c r="AF66">
        <v>102633100</v>
      </c>
      <c r="AG66">
        <v>86306670</v>
      </c>
      <c r="AI66">
        <f t="shared" si="3"/>
        <v>707516300</v>
      </c>
      <c r="AJ66" s="19">
        <f t="shared" si="2"/>
        <v>3.8559951736567566E-3</v>
      </c>
    </row>
    <row r="67" spans="2:36" x14ac:dyDescent="0.3">
      <c r="B67" t="s">
        <v>62</v>
      </c>
      <c r="C67">
        <v>1986</v>
      </c>
      <c r="D67">
        <v>710385100</v>
      </c>
      <c r="E67">
        <v>9866908</v>
      </c>
      <c r="F67">
        <v>49486748</v>
      </c>
      <c r="G67">
        <v>150180260</v>
      </c>
      <c r="H67">
        <v>258290320</v>
      </c>
      <c r="I67">
        <v>474706000</v>
      </c>
      <c r="J67">
        <v>560179100</v>
      </c>
      <c r="K67">
        <v>528786140</v>
      </c>
      <c r="L67">
        <v>9832350</v>
      </c>
      <c r="M67">
        <v>39619840</v>
      </c>
      <c r="N67">
        <v>49627140</v>
      </c>
      <c r="O67">
        <v>51066372</v>
      </c>
      <c r="P67">
        <v>52666616</v>
      </c>
      <c r="Q67" s="18">
        <v>112022010</v>
      </c>
      <c r="R67" s="18">
        <v>105097416</v>
      </c>
      <c r="S67" s="18">
        <v>85612180</v>
      </c>
      <c r="T67">
        <v>83217110</v>
      </c>
      <c r="U67">
        <v>60598904</v>
      </c>
      <c r="V67">
        <v>43621652</v>
      </c>
      <c r="W67">
        <v>15780693</v>
      </c>
      <c r="X67">
        <v>1562503</v>
      </c>
      <c r="Y67">
        <v>25734</v>
      </c>
      <c r="AC67" t="s">
        <v>62</v>
      </c>
      <c r="AD67" s="1">
        <v>1986</v>
      </c>
      <c r="AE67">
        <v>112022010</v>
      </c>
      <c r="AF67">
        <v>105097416</v>
      </c>
      <c r="AG67">
        <v>85612180</v>
      </c>
      <c r="AI67">
        <f t="shared" si="3"/>
        <v>710385100</v>
      </c>
      <c r="AJ67" s="19">
        <f t="shared" si="2"/>
        <v>4.0547475726000481E-3</v>
      </c>
    </row>
    <row r="68" spans="2:36" x14ac:dyDescent="0.3">
      <c r="B68" t="s">
        <v>62</v>
      </c>
      <c r="C68">
        <v>1987</v>
      </c>
      <c r="D68">
        <v>713465340</v>
      </c>
      <c r="E68">
        <v>9876125</v>
      </c>
      <c r="F68">
        <v>49475990</v>
      </c>
      <c r="G68">
        <v>149709620</v>
      </c>
      <c r="H68">
        <v>257006160</v>
      </c>
      <c r="I68">
        <v>476956960</v>
      </c>
      <c r="J68">
        <v>563728300</v>
      </c>
      <c r="K68">
        <v>532356130</v>
      </c>
      <c r="L68">
        <v>9841942</v>
      </c>
      <c r="M68">
        <v>39599864</v>
      </c>
      <c r="N68">
        <v>49588520</v>
      </c>
      <c r="O68">
        <v>50645100</v>
      </c>
      <c r="P68">
        <v>52506856</v>
      </c>
      <c r="Q68" s="18">
        <v>111599570</v>
      </c>
      <c r="R68" s="18">
        <v>106507510</v>
      </c>
      <c r="S68" s="18">
        <v>85724930</v>
      </c>
      <c r="T68">
        <v>83536504</v>
      </c>
      <c r="U68">
        <v>63628816</v>
      </c>
      <c r="V68">
        <v>42230256</v>
      </c>
      <c r="W68">
        <v>16359920</v>
      </c>
      <c r="X68">
        <v>1633974</v>
      </c>
      <c r="Y68">
        <v>27386</v>
      </c>
      <c r="AC68" t="s">
        <v>62</v>
      </c>
      <c r="AD68" s="1">
        <v>1987</v>
      </c>
      <c r="AE68">
        <v>111599570</v>
      </c>
      <c r="AF68">
        <v>106507510</v>
      </c>
      <c r="AG68">
        <v>85724930</v>
      </c>
      <c r="AI68">
        <f t="shared" si="3"/>
        <v>713465340</v>
      </c>
      <c r="AJ68" s="19">
        <f t="shared" si="2"/>
        <v>4.3360143674184837E-3</v>
      </c>
    </row>
    <row r="69" spans="2:36" x14ac:dyDescent="0.3">
      <c r="B69" t="s">
        <v>62</v>
      </c>
      <c r="C69">
        <v>1988</v>
      </c>
      <c r="D69">
        <v>716444400</v>
      </c>
      <c r="E69">
        <v>9755479</v>
      </c>
      <c r="F69">
        <v>49269560</v>
      </c>
      <c r="G69">
        <v>149300640</v>
      </c>
      <c r="H69">
        <v>255708110</v>
      </c>
      <c r="I69">
        <v>478867620</v>
      </c>
      <c r="J69">
        <v>567114600</v>
      </c>
      <c r="K69">
        <v>535864220</v>
      </c>
      <c r="L69">
        <v>9849715</v>
      </c>
      <c r="M69">
        <v>39514084</v>
      </c>
      <c r="N69">
        <v>49688656</v>
      </c>
      <c r="O69">
        <v>50342428</v>
      </c>
      <c r="P69">
        <v>52269884</v>
      </c>
      <c r="Q69" s="18">
        <v>110961250</v>
      </c>
      <c r="R69" s="18">
        <v>107645570</v>
      </c>
      <c r="S69" s="18">
        <v>85996650</v>
      </c>
      <c r="T69">
        <v>83934104</v>
      </c>
      <c r="U69">
        <v>66797060</v>
      </c>
      <c r="V69">
        <v>40837496</v>
      </c>
      <c r="W69">
        <v>16963572</v>
      </c>
      <c r="X69">
        <v>1709047</v>
      </c>
      <c r="Y69">
        <v>29165</v>
      </c>
      <c r="AC69" t="s">
        <v>62</v>
      </c>
      <c r="AD69" s="1">
        <v>1988</v>
      </c>
      <c r="AE69">
        <v>110961250</v>
      </c>
      <c r="AF69">
        <v>107645570</v>
      </c>
      <c r="AG69">
        <v>85996650</v>
      </c>
      <c r="AI69">
        <f t="shared" si="3"/>
        <v>716444400</v>
      </c>
      <c r="AJ69" s="19">
        <f t="shared" si="2"/>
        <v>4.1754796385764514E-3</v>
      </c>
    </row>
    <row r="70" spans="2:36" x14ac:dyDescent="0.3">
      <c r="B70" t="s">
        <v>62</v>
      </c>
      <c r="C70">
        <v>1989</v>
      </c>
      <c r="D70">
        <v>719107900</v>
      </c>
      <c r="E70">
        <v>9522637</v>
      </c>
      <c r="F70">
        <v>48823140</v>
      </c>
      <c r="G70">
        <v>148714850</v>
      </c>
      <c r="H70">
        <v>254208260</v>
      </c>
      <c r="I70">
        <v>480466000</v>
      </c>
      <c r="J70">
        <v>570362300</v>
      </c>
      <c r="K70">
        <v>539349100</v>
      </c>
      <c r="L70">
        <v>9726893</v>
      </c>
      <c r="M70">
        <v>39300504</v>
      </c>
      <c r="N70">
        <v>49749036</v>
      </c>
      <c r="O70">
        <v>50142676</v>
      </c>
      <c r="P70">
        <v>52004656</v>
      </c>
      <c r="Q70" s="18">
        <v>110147576</v>
      </c>
      <c r="R70" s="18">
        <v>108518520</v>
      </c>
      <c r="S70" s="18">
        <v>86648216</v>
      </c>
      <c r="T70">
        <v>84278970</v>
      </c>
      <c r="U70">
        <v>69466150</v>
      </c>
      <c r="V70">
        <v>39941024</v>
      </c>
      <c r="W70">
        <v>17565990</v>
      </c>
      <c r="X70">
        <v>1791224</v>
      </c>
      <c r="Y70">
        <v>30703</v>
      </c>
      <c r="AC70" t="s">
        <v>62</v>
      </c>
      <c r="AD70" s="1">
        <v>1989</v>
      </c>
      <c r="AE70">
        <v>110147576</v>
      </c>
      <c r="AF70">
        <v>108518520</v>
      </c>
      <c r="AG70">
        <v>86648216</v>
      </c>
      <c r="AI70">
        <f t="shared" si="3"/>
        <v>719107900</v>
      </c>
      <c r="AJ70" s="19">
        <f t="shared" si="2"/>
        <v>3.7176646226839694E-3</v>
      </c>
    </row>
    <row r="71" spans="2:36" x14ac:dyDescent="0.3">
      <c r="B71" t="s">
        <v>62</v>
      </c>
      <c r="C71">
        <v>1990</v>
      </c>
      <c r="D71">
        <v>721497300</v>
      </c>
      <c r="E71">
        <v>9245622</v>
      </c>
      <c r="F71">
        <v>48193040</v>
      </c>
      <c r="G71">
        <v>147857950</v>
      </c>
      <c r="H71">
        <v>252634130</v>
      </c>
      <c r="I71">
        <v>481918530</v>
      </c>
      <c r="J71">
        <v>573607500</v>
      </c>
      <c r="K71">
        <v>542858430</v>
      </c>
      <c r="L71">
        <v>9495242</v>
      </c>
      <c r="M71">
        <v>38947416</v>
      </c>
      <c r="N71">
        <v>49679120</v>
      </c>
      <c r="O71">
        <v>49985790</v>
      </c>
      <c r="P71">
        <v>51730944</v>
      </c>
      <c r="Q71" s="18">
        <v>109237930</v>
      </c>
      <c r="R71" s="18">
        <v>109351620</v>
      </c>
      <c r="S71" s="18">
        <v>87698140</v>
      </c>
      <c r="T71">
        <v>84468540</v>
      </c>
      <c r="U71">
        <v>71286170</v>
      </c>
      <c r="V71">
        <v>39783852</v>
      </c>
      <c r="W71">
        <v>18158466</v>
      </c>
      <c r="X71">
        <v>1891836</v>
      </c>
      <c r="Y71">
        <v>31845</v>
      </c>
      <c r="AC71" t="s">
        <v>62</v>
      </c>
      <c r="AD71" s="1">
        <v>1990</v>
      </c>
      <c r="AE71">
        <v>109237930</v>
      </c>
      <c r="AF71">
        <v>109351620</v>
      </c>
      <c r="AG71">
        <v>87698140</v>
      </c>
      <c r="AI71">
        <f t="shared" si="3"/>
        <v>721497300</v>
      </c>
      <c r="AJ71" s="19">
        <f t="shared" si="2"/>
        <v>3.322728063479774E-3</v>
      </c>
    </row>
    <row r="72" spans="2:36" x14ac:dyDescent="0.3">
      <c r="B72" t="s">
        <v>62</v>
      </c>
      <c r="C72">
        <v>1991</v>
      </c>
      <c r="D72">
        <v>723602900</v>
      </c>
      <c r="E72">
        <v>8921501</v>
      </c>
      <c r="F72">
        <v>47217744</v>
      </c>
      <c r="G72">
        <v>146736750</v>
      </c>
      <c r="H72">
        <v>250945810</v>
      </c>
      <c r="I72">
        <v>483235260</v>
      </c>
      <c r="J72">
        <v>576833600</v>
      </c>
      <c r="K72">
        <v>546266940</v>
      </c>
      <c r="L72">
        <v>9204775</v>
      </c>
      <c r="M72">
        <v>38296244</v>
      </c>
      <c r="N72">
        <v>49629224</v>
      </c>
      <c r="O72">
        <v>49889788</v>
      </c>
      <c r="P72">
        <v>51377110</v>
      </c>
      <c r="Q72" s="18">
        <v>108355624</v>
      </c>
      <c r="R72" s="18">
        <v>110358720</v>
      </c>
      <c r="S72" s="18">
        <v>89096380</v>
      </c>
      <c r="T72">
        <v>84458110</v>
      </c>
      <c r="U72">
        <v>72371170</v>
      </c>
      <c r="V72">
        <v>40132636</v>
      </c>
      <c r="W72">
        <v>18683852</v>
      </c>
      <c r="X72">
        <v>2000003</v>
      </c>
      <c r="Y72">
        <v>32526</v>
      </c>
      <c r="AC72" t="s">
        <v>62</v>
      </c>
      <c r="AD72" s="1">
        <v>1991</v>
      </c>
      <c r="AE72">
        <v>108355624</v>
      </c>
      <c r="AF72">
        <v>110358720</v>
      </c>
      <c r="AG72">
        <v>89096380</v>
      </c>
      <c r="AI72">
        <f t="shared" si="3"/>
        <v>723602900</v>
      </c>
      <c r="AJ72" s="19">
        <f t="shared" si="2"/>
        <v>2.9183754395201156E-3</v>
      </c>
    </row>
    <row r="73" spans="2:36" x14ac:dyDescent="0.3">
      <c r="B73" t="s">
        <v>62</v>
      </c>
      <c r="C73">
        <v>1992</v>
      </c>
      <c r="D73">
        <v>725259500</v>
      </c>
      <c r="E73">
        <v>8575298</v>
      </c>
      <c r="F73">
        <v>45916250</v>
      </c>
      <c r="G73">
        <v>145444290</v>
      </c>
      <c r="H73">
        <v>249033330</v>
      </c>
      <c r="I73">
        <v>484171680</v>
      </c>
      <c r="J73">
        <v>579782000</v>
      </c>
      <c r="K73">
        <v>549390100</v>
      </c>
      <c r="L73">
        <v>8884332</v>
      </c>
      <c r="M73">
        <v>37340948</v>
      </c>
      <c r="N73">
        <v>49647650</v>
      </c>
      <c r="O73">
        <v>49880388</v>
      </c>
      <c r="P73">
        <v>50932544</v>
      </c>
      <c r="Q73" s="18">
        <v>107537240</v>
      </c>
      <c r="R73" s="18">
        <v>111155304</v>
      </c>
      <c r="S73" s="18">
        <v>91259460</v>
      </c>
      <c r="T73">
        <v>83990810</v>
      </c>
      <c r="U73">
        <v>72967500</v>
      </c>
      <c r="V73">
        <v>40586776</v>
      </c>
      <c r="W73">
        <v>19238772</v>
      </c>
      <c r="X73">
        <v>2113641</v>
      </c>
      <c r="Y73">
        <v>33171</v>
      </c>
      <c r="AC73" t="s">
        <v>62</v>
      </c>
      <c r="AD73" s="1">
        <v>1992</v>
      </c>
      <c r="AE73">
        <v>107537240</v>
      </c>
      <c r="AF73">
        <v>111155304</v>
      </c>
      <c r="AG73">
        <v>91259460</v>
      </c>
      <c r="AI73">
        <f t="shared" si="3"/>
        <v>725259500</v>
      </c>
      <c r="AJ73" s="19">
        <f t="shared" si="2"/>
        <v>2.28937722610012E-3</v>
      </c>
    </row>
    <row r="74" spans="2:36" x14ac:dyDescent="0.3">
      <c r="B74" t="s">
        <v>62</v>
      </c>
      <c r="C74">
        <v>1993</v>
      </c>
      <c r="D74">
        <v>726441900</v>
      </c>
      <c r="E74">
        <v>8291427</v>
      </c>
      <c r="F74">
        <v>44498510</v>
      </c>
      <c r="G74">
        <v>144052800</v>
      </c>
      <c r="H74">
        <v>247000290</v>
      </c>
      <c r="I74">
        <v>484696060</v>
      </c>
      <c r="J74">
        <v>582355650</v>
      </c>
      <c r="K74">
        <v>552181900</v>
      </c>
      <c r="L74">
        <v>8550895</v>
      </c>
      <c r="M74">
        <v>36207084</v>
      </c>
      <c r="N74">
        <v>49507584</v>
      </c>
      <c r="O74">
        <v>50046710</v>
      </c>
      <c r="P74">
        <v>50598436</v>
      </c>
      <c r="Q74" s="18">
        <v>106592730</v>
      </c>
      <c r="R74" s="18">
        <v>111750420</v>
      </c>
      <c r="S74" s="18">
        <v>94094240</v>
      </c>
      <c r="T74">
        <v>83151920</v>
      </c>
      <c r="U74">
        <v>73013980</v>
      </c>
      <c r="V74">
        <v>41160510</v>
      </c>
      <c r="W74">
        <v>19770996</v>
      </c>
      <c r="X74">
        <v>2222434</v>
      </c>
      <c r="Y74">
        <v>33411</v>
      </c>
      <c r="AC74" t="s">
        <v>62</v>
      </c>
      <c r="AD74" s="1">
        <v>1993</v>
      </c>
      <c r="AE74">
        <v>106592730</v>
      </c>
      <c r="AF74">
        <v>111750420</v>
      </c>
      <c r="AG74">
        <v>94094240</v>
      </c>
      <c r="AI74">
        <f t="shared" si="3"/>
        <v>726441900</v>
      </c>
      <c r="AJ74" s="19">
        <f t="shared" si="2"/>
        <v>1.6303130121011478E-3</v>
      </c>
    </row>
    <row r="75" spans="2:36" x14ac:dyDescent="0.3">
      <c r="B75" t="s">
        <v>62</v>
      </c>
      <c r="C75">
        <v>1994</v>
      </c>
      <c r="D75">
        <v>727063200</v>
      </c>
      <c r="E75">
        <v>8046499</v>
      </c>
      <c r="F75">
        <v>43025120</v>
      </c>
      <c r="G75">
        <v>142335710</v>
      </c>
      <c r="H75">
        <v>244762400</v>
      </c>
      <c r="I75">
        <v>485127230</v>
      </c>
      <c r="J75">
        <v>584693800</v>
      </c>
      <c r="K75">
        <v>554649100</v>
      </c>
      <c r="L75">
        <v>8252234.5</v>
      </c>
      <c r="M75">
        <v>34978620</v>
      </c>
      <c r="N75">
        <v>49106924</v>
      </c>
      <c r="O75">
        <v>50203660</v>
      </c>
      <c r="P75">
        <v>50395870</v>
      </c>
      <c r="Q75" s="18">
        <v>105636904</v>
      </c>
      <c r="R75" s="18">
        <v>112099860</v>
      </c>
      <c r="S75" s="18">
        <v>97126650</v>
      </c>
      <c r="T75">
        <v>82374010</v>
      </c>
      <c r="U75">
        <v>72642670</v>
      </c>
      <c r="V75">
        <v>41931800</v>
      </c>
      <c r="W75">
        <v>20160774</v>
      </c>
      <c r="X75">
        <v>2325265</v>
      </c>
      <c r="Y75">
        <v>33656</v>
      </c>
      <c r="AC75" t="s">
        <v>62</v>
      </c>
      <c r="AD75" s="1">
        <v>1994</v>
      </c>
      <c r="AE75">
        <v>105636904</v>
      </c>
      <c r="AF75">
        <v>112099860</v>
      </c>
      <c r="AG75">
        <v>97126650</v>
      </c>
      <c r="AI75">
        <f t="shared" si="3"/>
        <v>727063200</v>
      </c>
      <c r="AJ75" s="19">
        <f t="shared" si="2"/>
        <v>8.5526454352380377E-4</v>
      </c>
    </row>
    <row r="76" spans="2:36" x14ac:dyDescent="0.3">
      <c r="B76" t="s">
        <v>62</v>
      </c>
      <c r="C76">
        <v>1995</v>
      </c>
      <c r="D76">
        <v>727300400</v>
      </c>
      <c r="E76">
        <v>7831901</v>
      </c>
      <c r="F76">
        <v>41578810</v>
      </c>
      <c r="G76">
        <v>140296400</v>
      </c>
      <c r="H76">
        <v>242318820</v>
      </c>
      <c r="I76">
        <v>485623870</v>
      </c>
      <c r="J76">
        <v>586969400</v>
      </c>
      <c r="K76">
        <v>556889660</v>
      </c>
      <c r="L76">
        <v>7998930</v>
      </c>
      <c r="M76">
        <v>33746908</v>
      </c>
      <c r="N76">
        <v>48506068</v>
      </c>
      <c r="O76">
        <v>50211530</v>
      </c>
      <c r="P76">
        <v>50280280</v>
      </c>
      <c r="Q76" s="18">
        <v>104905120</v>
      </c>
      <c r="R76" s="18">
        <v>112041220</v>
      </c>
      <c r="S76" s="18">
        <v>100284550</v>
      </c>
      <c r="T76">
        <v>81269784</v>
      </c>
      <c r="U76">
        <v>72421940</v>
      </c>
      <c r="V76">
        <v>43114148</v>
      </c>
      <c r="W76">
        <v>20220406</v>
      </c>
      <c r="X76">
        <v>2431991</v>
      </c>
      <c r="Y76">
        <v>34587</v>
      </c>
      <c r="AC76" t="s">
        <v>62</v>
      </c>
      <c r="AD76" s="1">
        <v>1995</v>
      </c>
      <c r="AE76">
        <v>104905120</v>
      </c>
      <c r="AF76">
        <v>112041220</v>
      </c>
      <c r="AG76">
        <v>100284550</v>
      </c>
      <c r="AI76">
        <f t="shared" si="3"/>
        <v>727300400</v>
      </c>
      <c r="AJ76" s="19">
        <f t="shared" si="2"/>
        <v>3.2624399089375977E-4</v>
      </c>
    </row>
    <row r="77" spans="2:36" x14ac:dyDescent="0.3">
      <c r="B77" t="s">
        <v>62</v>
      </c>
      <c r="C77">
        <v>1996</v>
      </c>
      <c r="D77">
        <v>727453600</v>
      </c>
      <c r="E77">
        <v>7689417</v>
      </c>
      <c r="F77">
        <v>40289670</v>
      </c>
      <c r="G77">
        <v>138099260</v>
      </c>
      <c r="H77">
        <v>239767440</v>
      </c>
      <c r="I77">
        <v>486417380</v>
      </c>
      <c r="J77">
        <v>589318200</v>
      </c>
      <c r="K77">
        <v>559135400</v>
      </c>
      <c r="L77">
        <v>7790008</v>
      </c>
      <c r="M77">
        <v>32600258</v>
      </c>
      <c r="N77">
        <v>47573436</v>
      </c>
      <c r="O77">
        <v>50236160</v>
      </c>
      <c r="P77">
        <v>50259764</v>
      </c>
      <c r="Q77" s="18">
        <v>104350290</v>
      </c>
      <c r="R77" s="18">
        <v>111774510</v>
      </c>
      <c r="S77" s="18">
        <v>102645270</v>
      </c>
      <c r="T77">
        <v>80616030</v>
      </c>
      <c r="U77">
        <v>72440480</v>
      </c>
      <c r="V77">
        <v>44914976</v>
      </c>
      <c r="W77">
        <v>19776020</v>
      </c>
      <c r="X77">
        <v>2540854</v>
      </c>
      <c r="Y77">
        <v>36096</v>
      </c>
      <c r="AC77" t="s">
        <v>62</v>
      </c>
      <c r="AD77" s="1">
        <v>1996</v>
      </c>
      <c r="AE77">
        <v>104350290</v>
      </c>
      <c r="AF77">
        <v>111774510</v>
      </c>
      <c r="AG77">
        <v>102645270</v>
      </c>
      <c r="AI77">
        <f t="shared" si="3"/>
        <v>727453600</v>
      </c>
      <c r="AJ77" s="19">
        <f t="shared" si="2"/>
        <v>2.1064198507247944E-4</v>
      </c>
    </row>
    <row r="78" spans="2:36" x14ac:dyDescent="0.3">
      <c r="B78" t="s">
        <v>62</v>
      </c>
      <c r="C78">
        <v>1997</v>
      </c>
      <c r="D78">
        <v>727566460</v>
      </c>
      <c r="E78">
        <v>7589877</v>
      </c>
      <c r="F78">
        <v>39229230</v>
      </c>
      <c r="G78">
        <v>135773820</v>
      </c>
      <c r="H78">
        <v>237122290</v>
      </c>
      <c r="I78">
        <v>487554430</v>
      </c>
      <c r="J78">
        <v>591754600</v>
      </c>
      <c r="K78">
        <v>561484400</v>
      </c>
      <c r="L78">
        <v>7645694</v>
      </c>
      <c r="M78">
        <v>31639352</v>
      </c>
      <c r="N78">
        <v>46270160</v>
      </c>
      <c r="O78">
        <v>50274430</v>
      </c>
      <c r="P78">
        <v>50324908</v>
      </c>
      <c r="Q78" s="18">
        <v>103791900</v>
      </c>
      <c r="R78" s="18">
        <v>111334290</v>
      </c>
      <c r="S78" s="18">
        <v>103990664</v>
      </c>
      <c r="T78">
        <v>80752300</v>
      </c>
      <c r="U78">
        <v>72760856</v>
      </c>
      <c r="V78">
        <v>47072724</v>
      </c>
      <c r="W78">
        <v>19067360</v>
      </c>
      <c r="X78">
        <v>2659607</v>
      </c>
      <c r="Y78">
        <v>38041</v>
      </c>
      <c r="AC78" t="s">
        <v>62</v>
      </c>
      <c r="AD78" s="1">
        <v>1997</v>
      </c>
      <c r="AE78">
        <v>103791900</v>
      </c>
      <c r="AF78">
        <v>111334290</v>
      </c>
      <c r="AG78">
        <v>103990664</v>
      </c>
      <c r="AI78">
        <f t="shared" si="3"/>
        <v>727566460</v>
      </c>
      <c r="AJ78" s="19">
        <f t="shared" si="2"/>
        <v>1.5514391570814468E-4</v>
      </c>
    </row>
    <row r="79" spans="2:36" x14ac:dyDescent="0.3">
      <c r="B79" t="s">
        <v>62</v>
      </c>
      <c r="C79">
        <v>1998</v>
      </c>
      <c r="D79">
        <v>727445600</v>
      </c>
      <c r="E79">
        <v>7474295</v>
      </c>
      <c r="F79">
        <v>38366070</v>
      </c>
      <c r="G79">
        <v>133167480</v>
      </c>
      <c r="H79">
        <v>234441630</v>
      </c>
      <c r="I79">
        <v>489016060</v>
      </c>
      <c r="J79">
        <v>594238100</v>
      </c>
      <c r="K79">
        <v>563862300</v>
      </c>
      <c r="L79">
        <v>7537032</v>
      </c>
      <c r="M79">
        <v>30891778</v>
      </c>
      <c r="N79">
        <v>44730704</v>
      </c>
      <c r="O79">
        <v>50070704</v>
      </c>
      <c r="P79">
        <v>50532010</v>
      </c>
      <c r="Q79" s="18">
        <v>103190890</v>
      </c>
      <c r="R79" s="18">
        <v>110715820</v>
      </c>
      <c r="S79" s="18">
        <v>105048120</v>
      </c>
      <c r="T79">
        <v>81060740</v>
      </c>
      <c r="U79">
        <v>73211170</v>
      </c>
      <c r="V79">
        <v>49271800</v>
      </c>
      <c r="W79">
        <v>18421112</v>
      </c>
      <c r="X79">
        <v>2786451</v>
      </c>
      <c r="Y79">
        <v>40019</v>
      </c>
      <c r="AC79" t="s">
        <v>62</v>
      </c>
      <c r="AD79" s="1">
        <v>1998</v>
      </c>
      <c r="AE79">
        <v>103190890</v>
      </c>
      <c r="AF79">
        <v>110715820</v>
      </c>
      <c r="AG79">
        <v>105048120</v>
      </c>
      <c r="AI79">
        <f t="shared" si="3"/>
        <v>727445600</v>
      </c>
      <c r="AJ79" s="19">
        <f t="shared" si="2"/>
        <v>-1.6611540889333032E-4</v>
      </c>
    </row>
    <row r="80" spans="2:36" x14ac:dyDescent="0.3">
      <c r="B80" t="s">
        <v>62</v>
      </c>
      <c r="C80">
        <v>1999</v>
      </c>
      <c r="D80">
        <v>727100000</v>
      </c>
      <c r="E80">
        <v>7358082</v>
      </c>
      <c r="F80">
        <v>37665150</v>
      </c>
      <c r="G80">
        <v>130400590</v>
      </c>
      <c r="H80">
        <v>231713120</v>
      </c>
      <c r="I80">
        <v>490608670</v>
      </c>
      <c r="J80">
        <v>596657300</v>
      </c>
      <c r="K80">
        <v>566181300</v>
      </c>
      <c r="L80">
        <v>7424342</v>
      </c>
      <c r="M80">
        <v>30307072</v>
      </c>
      <c r="N80">
        <v>43110988</v>
      </c>
      <c r="O80">
        <v>49624456</v>
      </c>
      <c r="P80">
        <v>50729390</v>
      </c>
      <c r="Q80" s="18">
        <v>102691270</v>
      </c>
      <c r="R80" s="18">
        <v>109929864</v>
      </c>
      <c r="S80" s="18">
        <v>105833630</v>
      </c>
      <c r="T80">
        <v>81725110</v>
      </c>
      <c r="U80">
        <v>73625784</v>
      </c>
      <c r="V80">
        <v>51115856</v>
      </c>
      <c r="W80">
        <v>18094480</v>
      </c>
      <c r="X80">
        <v>2911885</v>
      </c>
      <c r="Y80">
        <v>42148</v>
      </c>
      <c r="AC80" t="s">
        <v>62</v>
      </c>
      <c r="AD80" s="1">
        <v>1999</v>
      </c>
      <c r="AE80">
        <v>102691270</v>
      </c>
      <c r="AF80">
        <v>109929864</v>
      </c>
      <c r="AG80">
        <v>105833630</v>
      </c>
      <c r="AI80">
        <f t="shared" si="3"/>
        <v>727100000</v>
      </c>
      <c r="AJ80" s="19">
        <f t="shared" si="2"/>
        <v>-4.7508707180299314E-4</v>
      </c>
    </row>
    <row r="81" spans="2:36" x14ac:dyDescent="0.3">
      <c r="B81" t="s">
        <v>62</v>
      </c>
      <c r="C81">
        <v>2000</v>
      </c>
      <c r="D81">
        <v>726968450</v>
      </c>
      <c r="E81">
        <v>7298640</v>
      </c>
      <c r="F81">
        <v>37120210</v>
      </c>
      <c r="G81">
        <v>127678980</v>
      </c>
      <c r="H81">
        <v>229024100</v>
      </c>
      <c r="I81">
        <v>492077060</v>
      </c>
      <c r="J81">
        <v>599244300</v>
      </c>
      <c r="K81">
        <v>568749000</v>
      </c>
      <c r="L81">
        <v>7319611</v>
      </c>
      <c r="M81">
        <v>29821570</v>
      </c>
      <c r="N81">
        <v>41538964</v>
      </c>
      <c r="O81">
        <v>49019800</v>
      </c>
      <c r="P81">
        <v>50764564</v>
      </c>
      <c r="Q81" s="18">
        <v>102440870</v>
      </c>
      <c r="R81" s="18">
        <v>109057530</v>
      </c>
      <c r="S81" s="18">
        <v>106654750</v>
      </c>
      <c r="T81">
        <v>82714344</v>
      </c>
      <c r="U81">
        <v>73889190</v>
      </c>
      <c r="V81">
        <v>52414340</v>
      </c>
      <c r="W81">
        <v>18264300</v>
      </c>
      <c r="X81">
        <v>3044392</v>
      </c>
      <c r="Y81">
        <v>45224</v>
      </c>
      <c r="AC81" t="s">
        <v>62</v>
      </c>
      <c r="AD81" s="1">
        <v>2000</v>
      </c>
      <c r="AE81">
        <v>102440870</v>
      </c>
      <c r="AF81">
        <v>109057530</v>
      </c>
      <c r="AG81">
        <v>106654750</v>
      </c>
      <c r="AI81">
        <f t="shared" si="3"/>
        <v>726968450</v>
      </c>
      <c r="AJ81" s="19">
        <f t="shared" si="2"/>
        <v>-1.8092421950210991E-4</v>
      </c>
    </row>
    <row r="82" spans="2:36" x14ac:dyDescent="0.3">
      <c r="B82" t="s">
        <v>62</v>
      </c>
      <c r="C82">
        <v>2001</v>
      </c>
      <c r="D82">
        <v>726878340</v>
      </c>
      <c r="E82">
        <v>7220797</v>
      </c>
      <c r="F82">
        <v>36647280</v>
      </c>
      <c r="G82">
        <v>124851710</v>
      </c>
      <c r="H82">
        <v>226337730</v>
      </c>
      <c r="I82">
        <v>493336600</v>
      </c>
      <c r="J82">
        <v>601977700</v>
      </c>
      <c r="K82">
        <v>571568700</v>
      </c>
      <c r="L82">
        <v>7261287</v>
      </c>
      <c r="M82">
        <v>29426480</v>
      </c>
      <c r="N82">
        <v>40106796</v>
      </c>
      <c r="O82">
        <v>48097640</v>
      </c>
      <c r="P82">
        <v>50799524</v>
      </c>
      <c r="Q82" s="18">
        <v>102281730</v>
      </c>
      <c r="R82" s="18">
        <v>108204780</v>
      </c>
      <c r="S82" s="18">
        <v>107614600</v>
      </c>
      <c r="T82">
        <v>83980270</v>
      </c>
      <c r="U82">
        <v>73914270</v>
      </c>
      <c r="V82">
        <v>53196996</v>
      </c>
      <c r="W82">
        <v>18812920</v>
      </c>
      <c r="X82">
        <v>3172649</v>
      </c>
      <c r="Y82">
        <v>48913</v>
      </c>
      <c r="AC82" t="s">
        <v>62</v>
      </c>
      <c r="AD82" s="1">
        <v>2001</v>
      </c>
      <c r="AE82">
        <v>102281730</v>
      </c>
      <c r="AF82">
        <v>108204780</v>
      </c>
      <c r="AG82">
        <v>107614600</v>
      </c>
      <c r="AI82">
        <f t="shared" si="3"/>
        <v>726878340</v>
      </c>
      <c r="AJ82" s="19">
        <f t="shared" si="2"/>
        <v>-1.2395310965696016E-4</v>
      </c>
    </row>
    <row r="83" spans="2:36" x14ac:dyDescent="0.3">
      <c r="B83" t="s">
        <v>62</v>
      </c>
      <c r="C83">
        <v>2002</v>
      </c>
      <c r="D83">
        <v>726939300</v>
      </c>
      <c r="E83">
        <v>7187967</v>
      </c>
      <c r="F83">
        <v>36297500</v>
      </c>
      <c r="G83">
        <v>122007940</v>
      </c>
      <c r="H83">
        <v>223728420</v>
      </c>
      <c r="I83">
        <v>494478500</v>
      </c>
      <c r="J83">
        <v>604878800</v>
      </c>
      <c r="K83">
        <v>574555200</v>
      </c>
      <c r="L83">
        <v>7190687</v>
      </c>
      <c r="M83">
        <v>29109534</v>
      </c>
      <c r="N83">
        <v>38921200</v>
      </c>
      <c r="O83">
        <v>46789236</v>
      </c>
      <c r="P83">
        <v>50844824</v>
      </c>
      <c r="Q83" s="18">
        <v>102238140</v>
      </c>
      <c r="R83" s="18">
        <v>107528010</v>
      </c>
      <c r="S83" s="18">
        <v>108403144</v>
      </c>
      <c r="T83">
        <v>85996470</v>
      </c>
      <c r="U83">
        <v>73518470</v>
      </c>
      <c r="V83">
        <v>53621504</v>
      </c>
      <c r="W83">
        <v>19433270</v>
      </c>
      <c r="X83">
        <v>3294956</v>
      </c>
      <c r="Y83">
        <v>52629</v>
      </c>
      <c r="AC83" t="s">
        <v>62</v>
      </c>
      <c r="AD83" s="1">
        <v>2002</v>
      </c>
      <c r="AE83">
        <v>102238140</v>
      </c>
      <c r="AF83">
        <v>107528010</v>
      </c>
      <c r="AG83">
        <v>108403144</v>
      </c>
      <c r="AI83">
        <f t="shared" si="3"/>
        <v>726939300</v>
      </c>
      <c r="AJ83" s="19">
        <f t="shared" si="2"/>
        <v>8.3865478781586233E-5</v>
      </c>
    </row>
    <row r="84" spans="2:36" x14ac:dyDescent="0.3">
      <c r="B84" t="s">
        <v>62</v>
      </c>
      <c r="C84">
        <v>2003</v>
      </c>
      <c r="D84">
        <v>727425000</v>
      </c>
      <c r="E84">
        <v>7307752</v>
      </c>
      <c r="F84">
        <v>36287750</v>
      </c>
      <c r="G84">
        <v>119618290</v>
      </c>
      <c r="H84">
        <v>221406420</v>
      </c>
      <c r="I84">
        <v>495475780</v>
      </c>
      <c r="J84">
        <v>607751100</v>
      </c>
      <c r="K84">
        <v>577564400</v>
      </c>
      <c r="L84">
        <v>7186264</v>
      </c>
      <c r="M84">
        <v>28979998</v>
      </c>
      <c r="N84">
        <v>38104844</v>
      </c>
      <c r="O84">
        <v>45225700</v>
      </c>
      <c r="P84">
        <v>50597776</v>
      </c>
      <c r="Q84" s="18">
        <v>102531940</v>
      </c>
      <c r="R84" s="18">
        <v>106851170</v>
      </c>
      <c r="S84" s="18">
        <v>109114090</v>
      </c>
      <c r="T84">
        <v>88639256</v>
      </c>
      <c r="U84">
        <v>72825870</v>
      </c>
      <c r="V84">
        <v>53698172</v>
      </c>
      <c r="W84">
        <v>20087550</v>
      </c>
      <c r="X84">
        <v>3405284</v>
      </c>
      <c r="Y84">
        <v>55599</v>
      </c>
      <c r="AC84" t="s">
        <v>62</v>
      </c>
      <c r="AD84" s="1">
        <v>2003</v>
      </c>
      <c r="AE84">
        <v>102531940</v>
      </c>
      <c r="AF84">
        <v>106851170</v>
      </c>
      <c r="AG84">
        <v>109114090</v>
      </c>
      <c r="AI84">
        <f t="shared" si="3"/>
        <v>727425000</v>
      </c>
      <c r="AJ84" s="19">
        <f t="shared" si="2"/>
        <v>6.6814381888558039E-4</v>
      </c>
    </row>
    <row r="85" spans="2:36" x14ac:dyDescent="0.3">
      <c r="B85" t="s">
        <v>62</v>
      </c>
      <c r="C85">
        <v>2004</v>
      </c>
      <c r="D85">
        <v>728163260</v>
      </c>
      <c r="E85">
        <v>7429646</v>
      </c>
      <c r="F85">
        <v>36531204</v>
      </c>
      <c r="G85">
        <v>117711050</v>
      </c>
      <c r="H85">
        <v>219182290</v>
      </c>
      <c r="I85">
        <v>496189630</v>
      </c>
      <c r="J85">
        <v>610393400</v>
      </c>
      <c r="K85">
        <v>580567500</v>
      </c>
      <c r="L85">
        <v>7319113</v>
      </c>
      <c r="M85">
        <v>29101560</v>
      </c>
      <c r="N85">
        <v>37578440</v>
      </c>
      <c r="O85">
        <v>43601410</v>
      </c>
      <c r="P85">
        <v>50094680</v>
      </c>
      <c r="Q85" s="18">
        <v>102813980</v>
      </c>
      <c r="R85" s="18">
        <v>106189980</v>
      </c>
      <c r="S85" s="18">
        <v>109600790</v>
      </c>
      <c r="T85">
        <v>91483150</v>
      </c>
      <c r="U85">
        <v>72228640</v>
      </c>
      <c r="V85">
        <v>53603896</v>
      </c>
      <c r="W85">
        <v>20866512</v>
      </c>
      <c r="X85">
        <v>3511797</v>
      </c>
      <c r="Y85">
        <v>58763</v>
      </c>
      <c r="AC85" t="s">
        <v>62</v>
      </c>
      <c r="AD85" s="1">
        <v>2004</v>
      </c>
      <c r="AE85">
        <v>102813980</v>
      </c>
      <c r="AF85">
        <v>106189980</v>
      </c>
      <c r="AG85">
        <v>109600790</v>
      </c>
      <c r="AI85">
        <f t="shared" si="3"/>
        <v>728163260</v>
      </c>
      <c r="AJ85" s="19">
        <f t="shared" si="2"/>
        <v>1.0148950063579854E-3</v>
      </c>
    </row>
    <row r="86" spans="2:36" x14ac:dyDescent="0.3">
      <c r="B86" t="s">
        <v>62</v>
      </c>
      <c r="C86">
        <v>2005</v>
      </c>
      <c r="D86">
        <v>728950460</v>
      </c>
      <c r="E86">
        <v>7467549</v>
      </c>
      <c r="F86">
        <v>36781910</v>
      </c>
      <c r="G86">
        <v>116046376</v>
      </c>
      <c r="H86">
        <v>216841740</v>
      </c>
      <c r="I86">
        <v>496771100</v>
      </c>
      <c r="J86">
        <v>612841340</v>
      </c>
      <c r="K86">
        <v>583563100</v>
      </c>
      <c r="L86">
        <v>7433014</v>
      </c>
      <c r="M86">
        <v>29314364</v>
      </c>
      <c r="N86">
        <v>37219800</v>
      </c>
      <c r="O86">
        <v>42044664</v>
      </c>
      <c r="P86">
        <v>49496612</v>
      </c>
      <c r="Q86" s="18">
        <v>102880500</v>
      </c>
      <c r="R86" s="18">
        <v>105766870</v>
      </c>
      <c r="S86" s="18">
        <v>109683460</v>
      </c>
      <c r="T86">
        <v>94486190</v>
      </c>
      <c r="U86">
        <v>71405960</v>
      </c>
      <c r="V86">
        <v>53747344</v>
      </c>
      <c r="W86">
        <v>21822692</v>
      </c>
      <c r="X86">
        <v>3551715</v>
      </c>
      <c r="Y86">
        <v>62778</v>
      </c>
      <c r="AC86" t="s">
        <v>62</v>
      </c>
      <c r="AD86" s="1">
        <v>2005</v>
      </c>
      <c r="AE86">
        <v>102880500</v>
      </c>
      <c r="AF86">
        <v>105766870</v>
      </c>
      <c r="AG86">
        <v>109683460</v>
      </c>
      <c r="AI86">
        <f t="shared" si="3"/>
        <v>728950460</v>
      </c>
      <c r="AJ86" s="19">
        <f t="shared" si="2"/>
        <v>1.0810762410615737E-3</v>
      </c>
    </row>
    <row r="87" spans="2:36" x14ac:dyDescent="0.3">
      <c r="B87" t="s">
        <v>62</v>
      </c>
      <c r="C87">
        <v>2006</v>
      </c>
      <c r="D87">
        <v>729857700</v>
      </c>
      <c r="E87">
        <v>7523196</v>
      </c>
      <c r="F87">
        <v>37085736</v>
      </c>
      <c r="G87">
        <v>114732170</v>
      </c>
      <c r="H87">
        <v>214627140</v>
      </c>
      <c r="I87">
        <v>497459970</v>
      </c>
      <c r="J87">
        <v>615058370</v>
      </c>
      <c r="K87">
        <v>586475500</v>
      </c>
      <c r="L87">
        <v>7476610</v>
      </c>
      <c r="M87">
        <v>29562540</v>
      </c>
      <c r="N87">
        <v>36984924</v>
      </c>
      <c r="O87">
        <v>40661508</v>
      </c>
      <c r="P87">
        <v>48675010</v>
      </c>
      <c r="Q87" s="18">
        <v>102956616</v>
      </c>
      <c r="R87" s="18">
        <v>105490540</v>
      </c>
      <c r="S87" s="18">
        <v>109541220</v>
      </c>
      <c r="T87">
        <v>96768536</v>
      </c>
      <c r="U87">
        <v>71063064</v>
      </c>
      <c r="V87">
        <v>54126810</v>
      </c>
      <c r="W87">
        <v>22964840</v>
      </c>
      <c r="X87">
        <v>3471704</v>
      </c>
      <c r="Y87">
        <v>67204</v>
      </c>
      <c r="AC87" t="s">
        <v>62</v>
      </c>
      <c r="AD87" s="1">
        <v>2006</v>
      </c>
      <c r="AE87">
        <v>102956616</v>
      </c>
      <c r="AF87">
        <v>105490540</v>
      </c>
      <c r="AG87">
        <v>109541220</v>
      </c>
      <c r="AI87">
        <f t="shared" si="3"/>
        <v>729857700</v>
      </c>
      <c r="AJ87" s="19">
        <f t="shared" si="2"/>
        <v>1.2445838912016338E-3</v>
      </c>
    </row>
    <row r="88" spans="2:36" x14ac:dyDescent="0.3">
      <c r="B88" t="s">
        <v>62</v>
      </c>
      <c r="C88">
        <v>2007</v>
      </c>
      <c r="D88">
        <v>731393150</v>
      </c>
      <c r="E88">
        <v>7701108</v>
      </c>
      <c r="F88">
        <v>37581636</v>
      </c>
      <c r="G88">
        <v>114001630</v>
      </c>
      <c r="H88">
        <v>212827170</v>
      </c>
      <c r="I88">
        <v>498786900</v>
      </c>
      <c r="J88">
        <v>617319200</v>
      </c>
      <c r="K88">
        <v>589632800</v>
      </c>
      <c r="L88">
        <v>7538720</v>
      </c>
      <c r="M88">
        <v>29880528</v>
      </c>
      <c r="N88">
        <v>36852930</v>
      </c>
      <c r="O88">
        <v>39567070</v>
      </c>
      <c r="P88">
        <v>47525200</v>
      </c>
      <c r="Q88" s="18">
        <v>103223820</v>
      </c>
      <c r="R88" s="18">
        <v>105326540</v>
      </c>
      <c r="S88" s="18">
        <v>109291560</v>
      </c>
      <c r="T88">
        <v>98138370</v>
      </c>
      <c r="U88">
        <v>71495130</v>
      </c>
      <c r="V88">
        <v>54785320</v>
      </c>
      <c r="W88">
        <v>24188320</v>
      </c>
      <c r="X88">
        <v>3344882</v>
      </c>
      <c r="Y88">
        <v>72361</v>
      </c>
      <c r="AC88" t="s">
        <v>62</v>
      </c>
      <c r="AD88" s="1">
        <v>2007</v>
      </c>
      <c r="AE88">
        <v>103223820</v>
      </c>
      <c r="AF88">
        <v>105326540</v>
      </c>
      <c r="AG88">
        <v>109291560</v>
      </c>
      <c r="AI88">
        <f t="shared" si="3"/>
        <v>731393150</v>
      </c>
      <c r="AJ88" s="19">
        <f t="shared" si="2"/>
        <v>2.1037662547096492E-3</v>
      </c>
    </row>
    <row r="89" spans="2:36" x14ac:dyDescent="0.3">
      <c r="B89" t="s">
        <v>62</v>
      </c>
      <c r="C89">
        <v>2008</v>
      </c>
      <c r="D89">
        <v>733256200</v>
      </c>
      <c r="E89">
        <v>7954353</v>
      </c>
      <c r="F89">
        <v>38232470</v>
      </c>
      <c r="G89">
        <v>113892870</v>
      </c>
      <c r="H89">
        <v>211234910</v>
      </c>
      <c r="I89">
        <v>500339360</v>
      </c>
      <c r="J89">
        <v>619285800</v>
      </c>
      <c r="K89">
        <v>592713800</v>
      </c>
      <c r="L89">
        <v>7713965</v>
      </c>
      <c r="M89">
        <v>30278118</v>
      </c>
      <c r="N89">
        <v>36882970</v>
      </c>
      <c r="O89">
        <v>38777430</v>
      </c>
      <c r="P89">
        <v>46094230</v>
      </c>
      <c r="Q89" s="18">
        <v>103462480</v>
      </c>
      <c r="R89" s="18">
        <v>105205496</v>
      </c>
      <c r="S89" s="18">
        <v>108959360</v>
      </c>
      <c r="T89">
        <v>99255864</v>
      </c>
      <c r="U89">
        <v>72106600</v>
      </c>
      <c r="V89">
        <v>55557130</v>
      </c>
      <c r="W89">
        <v>25390406</v>
      </c>
      <c r="X89">
        <v>3254245</v>
      </c>
      <c r="Y89">
        <v>77504</v>
      </c>
      <c r="AC89" t="s">
        <v>62</v>
      </c>
      <c r="AD89" s="1">
        <v>2008</v>
      </c>
      <c r="AE89">
        <v>103462480</v>
      </c>
      <c r="AF89">
        <v>105205496</v>
      </c>
      <c r="AG89">
        <v>108959360</v>
      </c>
      <c r="AI89">
        <f t="shared" si="3"/>
        <v>733256200</v>
      </c>
      <c r="AJ89" s="19">
        <f t="shared" si="2"/>
        <v>2.5472620300039939E-3</v>
      </c>
    </row>
    <row r="90" spans="2:36" x14ac:dyDescent="0.3">
      <c r="B90" t="s">
        <v>62</v>
      </c>
      <c r="C90">
        <v>2009</v>
      </c>
      <c r="D90">
        <v>734902800</v>
      </c>
      <c r="E90">
        <v>8093596</v>
      </c>
      <c r="F90">
        <v>38908764</v>
      </c>
      <c r="G90">
        <v>114164690</v>
      </c>
      <c r="H90">
        <v>209672000</v>
      </c>
      <c r="I90">
        <v>501315170</v>
      </c>
      <c r="J90">
        <v>620655400</v>
      </c>
      <c r="K90">
        <v>595192900</v>
      </c>
      <c r="L90">
        <v>7962053</v>
      </c>
      <c r="M90">
        <v>30815168</v>
      </c>
      <c r="N90">
        <v>37037256</v>
      </c>
      <c r="O90">
        <v>38218668</v>
      </c>
      <c r="P90">
        <v>44517016</v>
      </c>
      <c r="Q90" s="18">
        <v>103346990</v>
      </c>
      <c r="R90" s="18">
        <v>105075310</v>
      </c>
      <c r="S90" s="18">
        <v>108472120</v>
      </c>
      <c r="T90">
        <v>100156780</v>
      </c>
      <c r="U90">
        <v>73034540</v>
      </c>
      <c r="V90">
        <v>56309276</v>
      </c>
      <c r="W90">
        <v>26463296</v>
      </c>
      <c r="X90">
        <v>3280064</v>
      </c>
      <c r="Y90">
        <v>82714</v>
      </c>
      <c r="AC90" t="s">
        <v>62</v>
      </c>
      <c r="AD90" s="1">
        <v>2009</v>
      </c>
      <c r="AE90">
        <v>103346990</v>
      </c>
      <c r="AF90">
        <v>105075310</v>
      </c>
      <c r="AG90">
        <v>108472120</v>
      </c>
      <c r="AI90">
        <f t="shared" si="3"/>
        <v>734902800</v>
      </c>
      <c r="AJ90" s="19">
        <f t="shared" si="2"/>
        <v>2.2455998326369464E-3</v>
      </c>
    </row>
    <row r="91" spans="2:36" x14ac:dyDescent="0.3">
      <c r="B91" t="s">
        <v>62</v>
      </c>
      <c r="C91">
        <v>2010</v>
      </c>
      <c r="D91">
        <v>736276800</v>
      </c>
      <c r="E91">
        <v>8037432</v>
      </c>
      <c r="F91">
        <v>39438244</v>
      </c>
      <c r="G91">
        <v>114488020</v>
      </c>
      <c r="H91">
        <v>208040200</v>
      </c>
      <c r="I91">
        <v>501958340</v>
      </c>
      <c r="J91">
        <v>621700200</v>
      </c>
      <c r="K91">
        <v>597099800</v>
      </c>
      <c r="L91">
        <v>8076965</v>
      </c>
      <c r="M91">
        <v>31400812</v>
      </c>
      <c r="N91">
        <v>37208252</v>
      </c>
      <c r="O91">
        <v>37841520</v>
      </c>
      <c r="P91">
        <v>42969056</v>
      </c>
      <c r="Q91" s="18">
        <v>102836420</v>
      </c>
      <c r="R91" s="18">
        <v>105002410</v>
      </c>
      <c r="S91" s="18">
        <v>107828030</v>
      </c>
      <c r="T91">
        <v>101083910</v>
      </c>
      <c r="U91">
        <v>74208270</v>
      </c>
      <c r="V91">
        <v>56955172</v>
      </c>
      <c r="W91">
        <v>27337638</v>
      </c>
      <c r="X91">
        <v>3479310</v>
      </c>
      <c r="Y91">
        <v>88573</v>
      </c>
      <c r="AC91" t="s">
        <v>62</v>
      </c>
      <c r="AD91" s="1">
        <v>2010</v>
      </c>
      <c r="AE91">
        <v>102836420</v>
      </c>
      <c r="AF91">
        <v>105002410</v>
      </c>
      <c r="AG91">
        <v>107828030</v>
      </c>
      <c r="AI91">
        <f t="shared" si="3"/>
        <v>736276800</v>
      </c>
      <c r="AJ91" s="19">
        <f t="shared" si="2"/>
        <v>1.8696350047924248E-3</v>
      </c>
    </row>
    <row r="92" spans="2:36" x14ac:dyDescent="0.3">
      <c r="B92" t="s">
        <v>62</v>
      </c>
      <c r="C92">
        <v>2011</v>
      </c>
      <c r="D92">
        <v>737589600</v>
      </c>
      <c r="E92">
        <v>7994474</v>
      </c>
      <c r="F92">
        <v>39856456</v>
      </c>
      <c r="G92">
        <v>114884470</v>
      </c>
      <c r="H92">
        <v>206298940</v>
      </c>
      <c r="I92">
        <v>501743500</v>
      </c>
      <c r="J92">
        <v>622610600</v>
      </c>
      <c r="K92">
        <v>598634000</v>
      </c>
      <c r="L92">
        <v>8024293</v>
      </c>
      <c r="M92">
        <v>31861980</v>
      </c>
      <c r="N92">
        <v>37451430</v>
      </c>
      <c r="O92">
        <v>37576588</v>
      </c>
      <c r="P92">
        <v>41551690</v>
      </c>
      <c r="Q92" s="18">
        <v>102032590</v>
      </c>
      <c r="R92" s="18">
        <v>104876620</v>
      </c>
      <c r="S92" s="18">
        <v>107185900</v>
      </c>
      <c r="T92">
        <v>102162890</v>
      </c>
      <c r="U92">
        <v>75612340</v>
      </c>
      <c r="V92">
        <v>57382600</v>
      </c>
      <c r="W92">
        <v>28004276</v>
      </c>
      <c r="X92">
        <v>3801692</v>
      </c>
      <c r="Y92">
        <v>94588</v>
      </c>
      <c r="AC92" t="s">
        <v>62</v>
      </c>
      <c r="AD92" s="1">
        <v>2011</v>
      </c>
      <c r="AE92">
        <v>102032590</v>
      </c>
      <c r="AF92">
        <v>104876620</v>
      </c>
      <c r="AG92">
        <v>107185900</v>
      </c>
      <c r="AI92">
        <f t="shared" si="3"/>
        <v>737589600</v>
      </c>
      <c r="AJ92" s="19">
        <f t="shared" si="2"/>
        <v>1.7830250796981861E-3</v>
      </c>
    </row>
    <row r="93" spans="2:36" x14ac:dyDescent="0.3">
      <c r="B93" t="s">
        <v>62</v>
      </c>
      <c r="C93">
        <v>2012</v>
      </c>
      <c r="D93">
        <v>738907600</v>
      </c>
      <c r="E93">
        <v>8049207</v>
      </c>
      <c r="F93">
        <v>40208670</v>
      </c>
      <c r="G93">
        <v>115482000</v>
      </c>
      <c r="H93">
        <v>204585010</v>
      </c>
      <c r="I93">
        <v>500396030</v>
      </c>
      <c r="J93">
        <v>623325000</v>
      </c>
      <c r="K93">
        <v>599804900</v>
      </c>
      <c r="L93">
        <v>8011430</v>
      </c>
      <c r="M93">
        <v>32159464</v>
      </c>
      <c r="N93">
        <v>37902290</v>
      </c>
      <c r="O93">
        <v>37371040</v>
      </c>
      <c r="P93">
        <v>40359410</v>
      </c>
      <c r="Q93" s="18">
        <v>100942300</v>
      </c>
      <c r="R93" s="18">
        <v>104712400</v>
      </c>
      <c r="S93" s="18">
        <v>106637416</v>
      </c>
      <c r="T93">
        <v>103074140</v>
      </c>
      <c r="U93">
        <v>77589880</v>
      </c>
      <c r="V93">
        <v>57408548</v>
      </c>
      <c r="W93">
        <v>28485300</v>
      </c>
      <c r="X93">
        <v>4115618</v>
      </c>
      <c r="Y93">
        <v>100574</v>
      </c>
      <c r="AC93" t="s">
        <v>62</v>
      </c>
      <c r="AD93" s="1">
        <v>2012</v>
      </c>
      <c r="AE93">
        <v>100942300</v>
      </c>
      <c r="AF93">
        <v>104712400</v>
      </c>
      <c r="AG93">
        <v>106637416</v>
      </c>
      <c r="AI93">
        <f t="shared" si="3"/>
        <v>738907600</v>
      </c>
      <c r="AJ93" s="19">
        <f t="shared" si="2"/>
        <v>1.786901550672626E-3</v>
      </c>
    </row>
    <row r="94" spans="2:36" x14ac:dyDescent="0.3">
      <c r="B94" t="s">
        <v>62</v>
      </c>
      <c r="C94">
        <v>2013</v>
      </c>
      <c r="D94">
        <v>740013800</v>
      </c>
      <c r="E94">
        <v>8011766</v>
      </c>
      <c r="F94">
        <v>40298904</v>
      </c>
      <c r="G94">
        <v>116136230</v>
      </c>
      <c r="H94">
        <v>202886830</v>
      </c>
      <c r="I94">
        <v>498547360</v>
      </c>
      <c r="J94">
        <v>623770750</v>
      </c>
      <c r="K94">
        <v>600619600</v>
      </c>
      <c r="L94">
        <v>8074651</v>
      </c>
      <c r="M94">
        <v>32287136</v>
      </c>
      <c r="N94">
        <v>38515744</v>
      </c>
      <c r="O94">
        <v>37321584</v>
      </c>
      <c r="P94">
        <v>39476330</v>
      </c>
      <c r="Q94" s="18">
        <v>99354770</v>
      </c>
      <c r="R94" s="18">
        <v>104745360</v>
      </c>
      <c r="S94" s="18">
        <v>105997176</v>
      </c>
      <c r="T94">
        <v>103860350</v>
      </c>
      <c r="U94">
        <v>79980740</v>
      </c>
      <c r="V94">
        <v>57154504</v>
      </c>
      <c r="W94">
        <v>28791354</v>
      </c>
      <c r="X94">
        <v>4410159</v>
      </c>
      <c r="Y94">
        <v>106837</v>
      </c>
      <c r="AC94" t="s">
        <v>62</v>
      </c>
      <c r="AD94" s="1">
        <v>2013</v>
      </c>
      <c r="AE94">
        <v>99354770</v>
      </c>
      <c r="AF94">
        <v>104745360</v>
      </c>
      <c r="AG94">
        <v>105997176</v>
      </c>
      <c r="AI94">
        <f t="shared" si="3"/>
        <v>740013800</v>
      </c>
      <c r="AJ94" s="19">
        <f t="shared" si="2"/>
        <v>1.4970748710663173E-3</v>
      </c>
    </row>
    <row r="95" spans="2:36" x14ac:dyDescent="0.3">
      <c r="B95" t="s">
        <v>62</v>
      </c>
      <c r="C95">
        <v>2014</v>
      </c>
      <c r="D95">
        <v>741014140</v>
      </c>
      <c r="E95">
        <v>7953775</v>
      </c>
      <c r="F95">
        <v>40214270</v>
      </c>
      <c r="G95">
        <v>116794160</v>
      </c>
      <c r="H95">
        <v>201291630</v>
      </c>
      <c r="I95">
        <v>496313900</v>
      </c>
      <c r="J95">
        <v>624107260</v>
      </c>
      <c r="K95">
        <v>601238600</v>
      </c>
      <c r="L95">
        <v>8038350</v>
      </c>
      <c r="M95">
        <v>32260496</v>
      </c>
      <c r="N95">
        <v>39159244</v>
      </c>
      <c r="O95">
        <v>37420650</v>
      </c>
      <c r="P95">
        <v>38859150</v>
      </c>
      <c r="Q95" s="18">
        <v>97425620</v>
      </c>
      <c r="R95" s="18">
        <v>104777736</v>
      </c>
      <c r="S95" s="18">
        <v>105358616</v>
      </c>
      <c r="T95">
        <v>104469624</v>
      </c>
      <c r="U95">
        <v>82490520</v>
      </c>
      <c r="V95">
        <v>56942020</v>
      </c>
      <c r="W95">
        <v>29060732</v>
      </c>
      <c r="X95">
        <v>4723230</v>
      </c>
      <c r="Y95">
        <v>112745</v>
      </c>
      <c r="AC95" t="s">
        <v>62</v>
      </c>
      <c r="AD95" s="1">
        <v>2014</v>
      </c>
      <c r="AE95">
        <v>97425620</v>
      </c>
      <c r="AF95">
        <v>104777736</v>
      </c>
      <c r="AG95">
        <v>105358616</v>
      </c>
      <c r="AI95">
        <f t="shared" ref="AI95:AI126" si="4">D95</f>
        <v>741014140</v>
      </c>
      <c r="AJ95" s="19">
        <f t="shared" si="2"/>
        <v>1.3517856018361307E-3</v>
      </c>
    </row>
    <row r="96" spans="2:36" x14ac:dyDescent="0.3">
      <c r="B96" t="s">
        <v>62</v>
      </c>
      <c r="C96">
        <v>2015</v>
      </c>
      <c r="D96">
        <v>742107460</v>
      </c>
      <c r="E96">
        <v>7945178</v>
      </c>
      <c r="F96">
        <v>40181110</v>
      </c>
      <c r="G96">
        <v>117471784</v>
      </c>
      <c r="H96">
        <v>199960430</v>
      </c>
      <c r="I96">
        <v>494153700</v>
      </c>
      <c r="J96">
        <v>624522050</v>
      </c>
      <c r="K96">
        <v>601780740</v>
      </c>
      <c r="L96">
        <v>7984558</v>
      </c>
      <c r="M96">
        <v>32235936</v>
      </c>
      <c r="N96">
        <v>39723720</v>
      </c>
      <c r="O96">
        <v>37566956</v>
      </c>
      <c r="P96">
        <v>38468184</v>
      </c>
      <c r="Q96" s="18">
        <v>95426060</v>
      </c>
      <c r="R96" s="18">
        <v>104771750</v>
      </c>
      <c r="S96" s="18">
        <v>104952920</v>
      </c>
      <c r="T96">
        <v>104750904</v>
      </c>
      <c r="U96">
        <v>85126504</v>
      </c>
      <c r="V96">
        <v>56525240</v>
      </c>
      <c r="W96">
        <v>29472564</v>
      </c>
      <c r="X96">
        <v>5027928</v>
      </c>
      <c r="Y96">
        <v>113595</v>
      </c>
      <c r="AC96" t="s">
        <v>62</v>
      </c>
      <c r="AD96" s="1">
        <v>2015</v>
      </c>
      <c r="AE96">
        <v>95426060</v>
      </c>
      <c r="AF96">
        <v>104771750</v>
      </c>
      <c r="AG96">
        <v>104952920</v>
      </c>
      <c r="AI96">
        <f t="shared" si="4"/>
        <v>742107460</v>
      </c>
      <c r="AJ96" s="19">
        <f t="shared" si="2"/>
        <v>1.4754374322736297E-3</v>
      </c>
    </row>
    <row r="97" spans="2:36" x14ac:dyDescent="0.3">
      <c r="B97" t="s">
        <v>62</v>
      </c>
      <c r="C97">
        <v>2016</v>
      </c>
      <c r="D97">
        <v>743318600</v>
      </c>
      <c r="E97">
        <v>7897989</v>
      </c>
      <c r="F97">
        <v>40125160</v>
      </c>
      <c r="G97">
        <v>118164580</v>
      </c>
      <c r="H97">
        <v>198967280</v>
      </c>
      <c r="I97">
        <v>492273570</v>
      </c>
      <c r="J97">
        <v>625044900</v>
      </c>
      <c r="K97">
        <v>602354700</v>
      </c>
      <c r="L97">
        <v>7979269</v>
      </c>
      <c r="M97">
        <v>32227172</v>
      </c>
      <c r="N97">
        <v>40224576</v>
      </c>
      <c r="O97">
        <v>37814840</v>
      </c>
      <c r="P97">
        <v>38216430</v>
      </c>
      <c r="Q97" s="18">
        <v>93340300</v>
      </c>
      <c r="R97" s="18">
        <v>104902320</v>
      </c>
      <c r="S97" s="18">
        <v>104696420</v>
      </c>
      <c r="T97">
        <v>104827560</v>
      </c>
      <c r="U97">
        <v>87153170</v>
      </c>
      <c r="V97">
        <v>56532700</v>
      </c>
      <c r="W97">
        <v>30044956</v>
      </c>
      <c r="X97">
        <v>5331069</v>
      </c>
      <c r="Y97">
        <v>109088</v>
      </c>
      <c r="AC97" t="s">
        <v>62</v>
      </c>
      <c r="AD97" s="1">
        <v>2016</v>
      </c>
      <c r="AE97">
        <v>93340300</v>
      </c>
      <c r="AF97">
        <v>104902320</v>
      </c>
      <c r="AG97">
        <v>104696420</v>
      </c>
      <c r="AI97">
        <f t="shared" si="4"/>
        <v>743318600</v>
      </c>
      <c r="AJ97" s="19">
        <f t="shared" ref="AJ97:AJ160" si="5">(AI97/AI96)-1</f>
        <v>1.6320277928483229E-3</v>
      </c>
    </row>
    <row r="98" spans="2:36" x14ac:dyDescent="0.3">
      <c r="B98" t="s">
        <v>62</v>
      </c>
      <c r="C98">
        <v>2017</v>
      </c>
      <c r="D98">
        <v>744449340</v>
      </c>
      <c r="E98">
        <v>7718792</v>
      </c>
      <c r="F98">
        <v>39823770</v>
      </c>
      <c r="G98">
        <v>118745630</v>
      </c>
      <c r="H98">
        <v>198253540</v>
      </c>
      <c r="I98">
        <v>490424640</v>
      </c>
      <c r="J98">
        <v>625599700</v>
      </c>
      <c r="K98">
        <v>602962200</v>
      </c>
      <c r="L98">
        <v>7931461</v>
      </c>
      <c r="M98">
        <v>32104978</v>
      </c>
      <c r="N98">
        <v>40636160</v>
      </c>
      <c r="O98">
        <v>38285700</v>
      </c>
      <c r="P98">
        <v>38040340</v>
      </c>
      <c r="Q98" s="18">
        <v>91162310</v>
      </c>
      <c r="R98" s="18">
        <v>105128520</v>
      </c>
      <c r="S98" s="18">
        <v>104454350</v>
      </c>
      <c r="T98">
        <v>104745810</v>
      </c>
      <c r="U98">
        <v>88401200</v>
      </c>
      <c r="V98">
        <v>57239050</v>
      </c>
      <c r="W98">
        <v>30803666</v>
      </c>
      <c r="X98">
        <v>5624437</v>
      </c>
      <c r="Y98">
        <v>104049</v>
      </c>
      <c r="AC98" t="s">
        <v>62</v>
      </c>
      <c r="AD98" s="1">
        <v>2017</v>
      </c>
      <c r="AE98">
        <v>91162310</v>
      </c>
      <c r="AF98">
        <v>105128520</v>
      </c>
      <c r="AG98">
        <v>104454350</v>
      </c>
      <c r="AI98">
        <f t="shared" si="4"/>
        <v>744449340</v>
      </c>
      <c r="AJ98" s="19">
        <f t="shared" si="5"/>
        <v>1.5212050391313348E-3</v>
      </c>
    </row>
    <row r="99" spans="2:36" x14ac:dyDescent="0.3">
      <c r="B99" t="s">
        <v>62</v>
      </c>
      <c r="C99">
        <v>2018</v>
      </c>
      <c r="D99">
        <v>745359100</v>
      </c>
      <c r="E99">
        <v>7427380</v>
      </c>
      <c r="F99">
        <v>39266350</v>
      </c>
      <c r="G99">
        <v>118979570</v>
      </c>
      <c r="H99">
        <v>197680030</v>
      </c>
      <c r="I99">
        <v>488725120</v>
      </c>
      <c r="J99">
        <v>626277100</v>
      </c>
      <c r="K99">
        <v>603637100</v>
      </c>
      <c r="L99">
        <v>7756463</v>
      </c>
      <c r="M99">
        <v>31838972</v>
      </c>
      <c r="N99">
        <v>40786188</v>
      </c>
      <c r="O99">
        <v>38927028</v>
      </c>
      <c r="P99">
        <v>38016360</v>
      </c>
      <c r="Q99" s="18">
        <v>88990980</v>
      </c>
      <c r="R99" s="18">
        <v>105345224</v>
      </c>
      <c r="S99" s="18">
        <v>104236030</v>
      </c>
      <c r="T99">
        <v>104565910</v>
      </c>
      <c r="U99">
        <v>89469090</v>
      </c>
      <c r="V99">
        <v>58103690</v>
      </c>
      <c r="W99">
        <v>31632830</v>
      </c>
      <c r="X99">
        <v>5917016</v>
      </c>
      <c r="Y99">
        <v>102448</v>
      </c>
      <c r="AC99" t="s">
        <v>62</v>
      </c>
      <c r="AD99" s="1">
        <v>2018</v>
      </c>
      <c r="AE99">
        <v>88990980</v>
      </c>
      <c r="AF99">
        <v>105345224</v>
      </c>
      <c r="AG99">
        <v>104236030</v>
      </c>
      <c r="AI99">
        <f t="shared" si="4"/>
        <v>745359100</v>
      </c>
      <c r="AJ99" s="19">
        <f t="shared" si="5"/>
        <v>1.2220576352448553E-3</v>
      </c>
    </row>
    <row r="100" spans="2:36" x14ac:dyDescent="0.3">
      <c r="B100" t="s">
        <v>62</v>
      </c>
      <c r="C100">
        <v>2019</v>
      </c>
      <c r="D100">
        <v>746189630</v>
      </c>
      <c r="E100">
        <v>7181025</v>
      </c>
      <c r="F100">
        <v>38518496</v>
      </c>
      <c r="G100">
        <v>118900850</v>
      </c>
      <c r="H100">
        <v>197175440</v>
      </c>
      <c r="I100">
        <v>487103200</v>
      </c>
      <c r="J100">
        <v>627180300</v>
      </c>
      <c r="K100">
        <v>604424260</v>
      </c>
      <c r="L100">
        <v>7471683</v>
      </c>
      <c r="M100">
        <v>31337472</v>
      </c>
      <c r="N100">
        <v>40772184</v>
      </c>
      <c r="O100">
        <v>39610164</v>
      </c>
      <c r="P100">
        <v>38121490</v>
      </c>
      <c r="Q100" s="18">
        <v>86937200</v>
      </c>
      <c r="R100" s="18">
        <v>105393650</v>
      </c>
      <c r="S100" s="18">
        <v>104141096</v>
      </c>
      <c r="T100">
        <v>104287340</v>
      </c>
      <c r="U100">
        <v>90422296</v>
      </c>
      <c r="V100">
        <v>59185616</v>
      </c>
      <c r="W100">
        <v>32458658</v>
      </c>
      <c r="X100">
        <v>6232959</v>
      </c>
      <c r="Y100">
        <v>108488</v>
      </c>
      <c r="AC100" t="s">
        <v>62</v>
      </c>
      <c r="AD100" s="1">
        <v>2019</v>
      </c>
      <c r="AE100">
        <v>86937200</v>
      </c>
      <c r="AF100">
        <v>105393650</v>
      </c>
      <c r="AG100">
        <v>104141096</v>
      </c>
      <c r="AI100">
        <f t="shared" si="4"/>
        <v>746189630</v>
      </c>
      <c r="AJ100" s="19">
        <f t="shared" si="5"/>
        <v>1.114268276861452E-3</v>
      </c>
    </row>
    <row r="101" spans="2:36" x14ac:dyDescent="0.3">
      <c r="B101" t="s">
        <v>62</v>
      </c>
      <c r="C101">
        <v>2020</v>
      </c>
      <c r="D101">
        <v>746225340</v>
      </c>
      <c r="E101">
        <v>6982498</v>
      </c>
      <c r="F101">
        <v>37554164</v>
      </c>
      <c r="G101">
        <v>118539870</v>
      </c>
      <c r="H101">
        <v>196563870</v>
      </c>
      <c r="I101">
        <v>485164380</v>
      </c>
      <c r="J101">
        <v>627559900</v>
      </c>
      <c r="K101">
        <v>604582660</v>
      </c>
      <c r="L101">
        <v>7216262</v>
      </c>
      <c r="M101">
        <v>30571664</v>
      </c>
      <c r="N101">
        <v>40783260</v>
      </c>
      <c r="O101">
        <v>40202452</v>
      </c>
      <c r="P101">
        <v>38249720</v>
      </c>
      <c r="Q101" s="18">
        <v>84999340</v>
      </c>
      <c r="R101" s="18">
        <v>105094744</v>
      </c>
      <c r="S101" s="18">
        <v>104159090</v>
      </c>
      <c r="T101">
        <v>103832080</v>
      </c>
      <c r="U101">
        <v>91386270</v>
      </c>
      <c r="V101">
        <v>60283756</v>
      </c>
      <c r="W101">
        <v>33059796</v>
      </c>
      <c r="X101">
        <v>6495094</v>
      </c>
      <c r="Y101">
        <v>125584</v>
      </c>
      <c r="AC101" t="s">
        <v>62</v>
      </c>
      <c r="AD101" s="1">
        <v>2020</v>
      </c>
      <c r="AE101">
        <v>84999340</v>
      </c>
      <c r="AF101">
        <v>105094744</v>
      </c>
      <c r="AG101">
        <v>104159090</v>
      </c>
      <c r="AI101">
        <f t="shared" si="4"/>
        <v>746225340</v>
      </c>
      <c r="AJ101" s="19">
        <f t="shared" si="5"/>
        <v>4.7856467799034519E-5</v>
      </c>
    </row>
    <row r="102" spans="2:36" x14ac:dyDescent="0.3">
      <c r="B102" t="s">
        <v>62</v>
      </c>
      <c r="C102">
        <v>2021</v>
      </c>
      <c r="D102">
        <v>745173760</v>
      </c>
      <c r="E102">
        <v>6881596</v>
      </c>
      <c r="F102">
        <v>36504936</v>
      </c>
      <c r="G102">
        <v>117939310</v>
      </c>
      <c r="H102">
        <v>195885490</v>
      </c>
      <c r="I102">
        <v>482908350</v>
      </c>
      <c r="J102">
        <v>627086800</v>
      </c>
      <c r="K102">
        <v>603890560</v>
      </c>
      <c r="L102">
        <v>7003020</v>
      </c>
      <c r="M102">
        <v>29623340</v>
      </c>
      <c r="N102">
        <v>40727896</v>
      </c>
      <c r="O102">
        <v>40706480</v>
      </c>
      <c r="P102">
        <v>38470976</v>
      </c>
      <c r="Q102" s="18">
        <v>83254584</v>
      </c>
      <c r="R102" s="18">
        <v>104459560</v>
      </c>
      <c r="S102" s="18">
        <v>104099960</v>
      </c>
      <c r="T102">
        <v>103272700</v>
      </c>
      <c r="U102">
        <v>92337750</v>
      </c>
      <c r="V102">
        <v>61300028</v>
      </c>
      <c r="W102">
        <v>33231192</v>
      </c>
      <c r="X102">
        <v>6660029</v>
      </c>
      <c r="Y102">
        <v>147662</v>
      </c>
      <c r="AC102" t="s">
        <v>62</v>
      </c>
      <c r="AD102" s="1">
        <v>2021</v>
      </c>
      <c r="AE102">
        <v>83254584</v>
      </c>
      <c r="AF102">
        <v>104459560</v>
      </c>
      <c r="AG102">
        <v>104099960</v>
      </c>
      <c r="AI102">
        <f t="shared" si="4"/>
        <v>745173760</v>
      </c>
      <c r="AJ102" s="19">
        <f t="shared" si="5"/>
        <v>-1.4091989961102502E-3</v>
      </c>
    </row>
    <row r="103" spans="2:36" x14ac:dyDescent="0.3">
      <c r="B103" t="s">
        <v>60</v>
      </c>
      <c r="C103">
        <v>1950</v>
      </c>
      <c r="D103">
        <v>2906608</v>
      </c>
      <c r="E103">
        <v>63152</v>
      </c>
      <c r="F103">
        <v>309917</v>
      </c>
      <c r="G103">
        <v>832054</v>
      </c>
      <c r="H103">
        <v>1254448</v>
      </c>
      <c r="I103">
        <v>1754984</v>
      </c>
      <c r="J103">
        <v>2074517</v>
      </c>
      <c r="K103">
        <v>1932024</v>
      </c>
      <c r="L103">
        <v>59041</v>
      </c>
      <c r="M103">
        <v>246765</v>
      </c>
      <c r="N103">
        <v>271239</v>
      </c>
      <c r="O103">
        <v>250898</v>
      </c>
      <c r="P103">
        <v>227201</v>
      </c>
      <c r="Q103" s="18">
        <v>391629</v>
      </c>
      <c r="R103" s="18">
        <v>390422</v>
      </c>
      <c r="S103" s="18">
        <v>338366</v>
      </c>
      <c r="T103">
        <v>284666</v>
      </c>
      <c r="U103">
        <v>233228</v>
      </c>
      <c r="V103">
        <v>163954</v>
      </c>
      <c r="W103">
        <v>42069</v>
      </c>
      <c r="X103">
        <v>2982</v>
      </c>
      <c r="Y103">
        <v>37</v>
      </c>
      <c r="AC103" t="s">
        <v>60</v>
      </c>
      <c r="AD103" s="1">
        <v>1950</v>
      </c>
      <c r="AE103">
        <v>391629</v>
      </c>
      <c r="AF103">
        <v>390422</v>
      </c>
      <c r="AG103">
        <v>338366</v>
      </c>
      <c r="AI103">
        <f t="shared" si="4"/>
        <v>2906608</v>
      </c>
    </row>
    <row r="104" spans="2:36" x14ac:dyDescent="0.3">
      <c r="B104" t="s">
        <v>60</v>
      </c>
      <c r="C104">
        <v>1951</v>
      </c>
      <c r="D104">
        <v>2924713</v>
      </c>
      <c r="E104">
        <v>61785</v>
      </c>
      <c r="F104">
        <v>308778</v>
      </c>
      <c r="G104">
        <v>840111</v>
      </c>
      <c r="H104">
        <v>1271048</v>
      </c>
      <c r="I104">
        <v>1766142</v>
      </c>
      <c r="J104">
        <v>2084570</v>
      </c>
      <c r="K104">
        <v>1937336</v>
      </c>
      <c r="L104">
        <v>58941</v>
      </c>
      <c r="M104">
        <v>246993</v>
      </c>
      <c r="N104">
        <v>284061</v>
      </c>
      <c r="O104">
        <v>247272</v>
      </c>
      <c r="P104">
        <v>234592</v>
      </c>
      <c r="Q104" s="18">
        <v>389608</v>
      </c>
      <c r="R104" s="18">
        <v>387615</v>
      </c>
      <c r="S104" s="18">
        <v>339761</v>
      </c>
      <c r="T104">
        <v>291912</v>
      </c>
      <c r="U104">
        <v>229207</v>
      </c>
      <c r="V104">
        <v>164849</v>
      </c>
      <c r="W104">
        <v>43911</v>
      </c>
      <c r="X104">
        <v>3115</v>
      </c>
      <c r="Y104">
        <v>32</v>
      </c>
      <c r="AC104" t="s">
        <v>60</v>
      </c>
      <c r="AD104" s="1">
        <v>1951</v>
      </c>
      <c r="AE104">
        <v>389608</v>
      </c>
      <c r="AF104">
        <v>387615</v>
      </c>
      <c r="AG104">
        <v>339761</v>
      </c>
      <c r="AI104">
        <f t="shared" si="4"/>
        <v>2924713</v>
      </c>
      <c r="AJ104" s="19">
        <f t="shared" si="5"/>
        <v>6.2289101247914314E-3</v>
      </c>
    </row>
    <row r="105" spans="2:36" x14ac:dyDescent="0.3">
      <c r="B105" t="s">
        <v>60</v>
      </c>
      <c r="C105">
        <v>1952</v>
      </c>
      <c r="D105">
        <v>2929379</v>
      </c>
      <c r="E105">
        <v>61243</v>
      </c>
      <c r="F105">
        <v>304231</v>
      </c>
      <c r="G105">
        <v>842849</v>
      </c>
      <c r="H105">
        <v>1277131</v>
      </c>
      <c r="I105">
        <v>1768979</v>
      </c>
      <c r="J105">
        <v>2086503</v>
      </c>
      <c r="K105">
        <v>1939483</v>
      </c>
      <c r="L105">
        <v>60801</v>
      </c>
      <c r="M105">
        <v>242988</v>
      </c>
      <c r="N105">
        <v>296228</v>
      </c>
      <c r="O105">
        <v>242390</v>
      </c>
      <c r="P105">
        <v>237052</v>
      </c>
      <c r="Q105" s="18">
        <v>386625</v>
      </c>
      <c r="R105" s="18">
        <v>383091</v>
      </c>
      <c r="S105" s="18">
        <v>346105</v>
      </c>
      <c r="T105">
        <v>294360</v>
      </c>
      <c r="U105">
        <v>226411</v>
      </c>
      <c r="V105">
        <v>164529</v>
      </c>
      <c r="W105">
        <v>45130</v>
      </c>
      <c r="X105">
        <v>3200</v>
      </c>
      <c r="Y105">
        <v>27</v>
      </c>
      <c r="AC105" t="s">
        <v>60</v>
      </c>
      <c r="AD105" s="1">
        <v>1952</v>
      </c>
      <c r="AE105">
        <v>386625</v>
      </c>
      <c r="AF105">
        <v>383091</v>
      </c>
      <c r="AG105">
        <v>346105</v>
      </c>
      <c r="AI105">
        <f t="shared" si="4"/>
        <v>2929379</v>
      </c>
      <c r="AJ105" s="19">
        <f t="shared" si="5"/>
        <v>1.595370212393421E-3</v>
      </c>
    </row>
    <row r="106" spans="2:36" x14ac:dyDescent="0.3">
      <c r="B106" t="s">
        <v>60</v>
      </c>
      <c r="C106">
        <v>1953</v>
      </c>
      <c r="D106">
        <v>2917036</v>
      </c>
      <c r="E106">
        <v>61025</v>
      </c>
      <c r="F106">
        <v>298592</v>
      </c>
      <c r="G106">
        <v>842002</v>
      </c>
      <c r="H106">
        <v>1268854</v>
      </c>
      <c r="I106">
        <v>1756234</v>
      </c>
      <c r="J106">
        <v>2075002</v>
      </c>
      <c r="K106">
        <v>1934754</v>
      </c>
      <c r="L106">
        <v>60122</v>
      </c>
      <c r="M106">
        <v>237567</v>
      </c>
      <c r="N106">
        <v>303858</v>
      </c>
      <c r="O106">
        <v>239552</v>
      </c>
      <c r="P106">
        <v>230170</v>
      </c>
      <c r="Q106" s="18">
        <v>381871</v>
      </c>
      <c r="R106" s="18">
        <v>378384</v>
      </c>
      <c r="S106" s="18">
        <v>350453</v>
      </c>
      <c r="T106">
        <v>295403</v>
      </c>
      <c r="U106">
        <v>225544</v>
      </c>
      <c r="V106">
        <v>163011</v>
      </c>
      <c r="W106">
        <v>46842</v>
      </c>
      <c r="X106">
        <v>3324</v>
      </c>
      <c r="Y106">
        <v>32</v>
      </c>
      <c r="AC106" t="s">
        <v>60</v>
      </c>
      <c r="AD106" s="1">
        <v>1953</v>
      </c>
      <c r="AE106">
        <v>381871</v>
      </c>
      <c r="AF106">
        <v>378384</v>
      </c>
      <c r="AG106">
        <v>350453</v>
      </c>
      <c r="AI106">
        <f t="shared" si="4"/>
        <v>2917036</v>
      </c>
      <c r="AJ106" s="19">
        <f t="shared" si="5"/>
        <v>-4.2135210227151054E-3</v>
      </c>
    </row>
    <row r="107" spans="2:36" x14ac:dyDescent="0.3">
      <c r="B107" t="s">
        <v>60</v>
      </c>
      <c r="C107">
        <v>1954</v>
      </c>
      <c r="D107">
        <v>2902783</v>
      </c>
      <c r="E107">
        <v>60095</v>
      </c>
      <c r="F107">
        <v>296733</v>
      </c>
      <c r="G107">
        <v>843314</v>
      </c>
      <c r="H107">
        <v>1260964</v>
      </c>
      <c r="I107">
        <v>1740194</v>
      </c>
      <c r="J107">
        <v>2059433</v>
      </c>
      <c r="K107">
        <v>1926393</v>
      </c>
      <c r="L107">
        <v>60013</v>
      </c>
      <c r="M107">
        <v>236638</v>
      </c>
      <c r="N107">
        <v>305231</v>
      </c>
      <c r="O107">
        <v>241350</v>
      </c>
      <c r="P107">
        <v>222089</v>
      </c>
      <c r="Q107" s="18">
        <v>376705</v>
      </c>
      <c r="R107" s="18">
        <v>372963</v>
      </c>
      <c r="S107" s="18">
        <v>353906</v>
      </c>
      <c r="T107">
        <v>296190</v>
      </c>
      <c r="U107">
        <v>225793</v>
      </c>
      <c r="V107">
        <v>159949</v>
      </c>
      <c r="W107">
        <v>48427</v>
      </c>
      <c r="X107">
        <v>3411</v>
      </c>
      <c r="Y107">
        <v>36</v>
      </c>
      <c r="AC107" t="s">
        <v>60</v>
      </c>
      <c r="AD107" s="1">
        <v>1954</v>
      </c>
      <c r="AE107">
        <v>376705</v>
      </c>
      <c r="AF107">
        <v>372963</v>
      </c>
      <c r="AG107">
        <v>353906</v>
      </c>
      <c r="AI107">
        <f t="shared" si="4"/>
        <v>2902783</v>
      </c>
      <c r="AJ107" s="19">
        <f t="shared" si="5"/>
        <v>-4.886124134223957E-3</v>
      </c>
    </row>
    <row r="108" spans="2:36" x14ac:dyDescent="0.3">
      <c r="B108" t="s">
        <v>60</v>
      </c>
      <c r="C108">
        <v>1955</v>
      </c>
      <c r="D108">
        <v>2886375</v>
      </c>
      <c r="E108">
        <v>59680</v>
      </c>
      <c r="F108">
        <v>296710</v>
      </c>
      <c r="G108">
        <v>847670</v>
      </c>
      <c r="H108">
        <v>1253536</v>
      </c>
      <c r="I108">
        <v>1719917</v>
      </c>
      <c r="J108">
        <v>2038666</v>
      </c>
      <c r="K108">
        <v>1911418</v>
      </c>
      <c r="L108">
        <v>59240</v>
      </c>
      <c r="M108">
        <v>237030</v>
      </c>
      <c r="N108">
        <v>301686</v>
      </c>
      <c r="O108">
        <v>249274</v>
      </c>
      <c r="P108">
        <v>212681</v>
      </c>
      <c r="Q108" s="18">
        <v>370484</v>
      </c>
      <c r="R108" s="18">
        <v>366262</v>
      </c>
      <c r="S108" s="18">
        <v>356395</v>
      </c>
      <c r="T108">
        <v>296525</v>
      </c>
      <c r="U108">
        <v>226555</v>
      </c>
      <c r="V108">
        <v>156377</v>
      </c>
      <c r="W108">
        <v>49911</v>
      </c>
      <c r="X108">
        <v>3476</v>
      </c>
      <c r="Y108">
        <v>39</v>
      </c>
      <c r="AC108" t="s">
        <v>60</v>
      </c>
      <c r="AD108" s="1">
        <v>1955</v>
      </c>
      <c r="AE108">
        <v>370484</v>
      </c>
      <c r="AF108">
        <v>366262</v>
      </c>
      <c r="AG108">
        <v>356395</v>
      </c>
      <c r="AI108">
        <f t="shared" si="4"/>
        <v>2886375</v>
      </c>
      <c r="AJ108" s="19">
        <f t="shared" si="5"/>
        <v>-5.6525065773087579E-3</v>
      </c>
    </row>
    <row r="109" spans="2:36" x14ac:dyDescent="0.3">
      <c r="B109" t="s">
        <v>60</v>
      </c>
      <c r="C109">
        <v>1956</v>
      </c>
      <c r="D109">
        <v>2869658</v>
      </c>
      <c r="E109">
        <v>58904</v>
      </c>
      <c r="F109">
        <v>294381</v>
      </c>
      <c r="G109">
        <v>855454</v>
      </c>
      <c r="H109">
        <v>1247635</v>
      </c>
      <c r="I109">
        <v>1694674</v>
      </c>
      <c r="J109">
        <v>2014164</v>
      </c>
      <c r="K109">
        <v>1891790</v>
      </c>
      <c r="L109">
        <v>58882</v>
      </c>
      <c r="M109">
        <v>235477</v>
      </c>
      <c r="N109">
        <v>297058</v>
      </c>
      <c r="O109">
        <v>264015</v>
      </c>
      <c r="P109">
        <v>201969</v>
      </c>
      <c r="Q109" s="18">
        <v>363094</v>
      </c>
      <c r="R109" s="18">
        <v>359049</v>
      </c>
      <c r="S109" s="18">
        <v>356595</v>
      </c>
      <c r="T109">
        <v>296377</v>
      </c>
      <c r="U109">
        <v>227723</v>
      </c>
      <c r="V109">
        <v>154482</v>
      </c>
      <c r="W109">
        <v>51317</v>
      </c>
      <c r="X109">
        <v>3558</v>
      </c>
      <c r="Y109">
        <v>40</v>
      </c>
      <c r="AC109" t="s">
        <v>60</v>
      </c>
      <c r="AD109" s="1">
        <v>1956</v>
      </c>
      <c r="AE109">
        <v>363094</v>
      </c>
      <c r="AF109">
        <v>359049</v>
      </c>
      <c r="AG109">
        <v>356595</v>
      </c>
      <c r="AI109">
        <f t="shared" si="4"/>
        <v>2869658</v>
      </c>
      <c r="AJ109" s="19">
        <f t="shared" si="5"/>
        <v>-5.7916937334892005E-3</v>
      </c>
    </row>
    <row r="110" spans="2:36" x14ac:dyDescent="0.3">
      <c r="B110" t="s">
        <v>60</v>
      </c>
      <c r="C110">
        <v>1957</v>
      </c>
      <c r="D110">
        <v>2854321</v>
      </c>
      <c r="E110">
        <v>58801</v>
      </c>
      <c r="F110">
        <v>292914</v>
      </c>
      <c r="G110">
        <v>863543</v>
      </c>
      <c r="H110">
        <v>1244139</v>
      </c>
      <c r="I110">
        <v>1670861</v>
      </c>
      <c r="J110">
        <v>1990737</v>
      </c>
      <c r="K110">
        <v>1870621</v>
      </c>
      <c r="L110">
        <v>58300</v>
      </c>
      <c r="M110">
        <v>234113</v>
      </c>
      <c r="N110">
        <v>291552</v>
      </c>
      <c r="O110">
        <v>279077</v>
      </c>
      <c r="P110">
        <v>195857</v>
      </c>
      <c r="Q110" s="18">
        <v>352482</v>
      </c>
      <c r="R110" s="18">
        <v>352844</v>
      </c>
      <c r="S110" s="18">
        <v>355271</v>
      </c>
      <c r="T110">
        <v>296322</v>
      </c>
      <c r="U110">
        <v>227717</v>
      </c>
      <c r="V110">
        <v>154231</v>
      </c>
      <c r="W110">
        <v>52307</v>
      </c>
      <c r="X110">
        <v>3706</v>
      </c>
      <c r="Y110">
        <v>41</v>
      </c>
      <c r="AC110" t="s">
        <v>60</v>
      </c>
      <c r="AD110" s="1">
        <v>1957</v>
      </c>
      <c r="AE110">
        <v>352482</v>
      </c>
      <c r="AF110">
        <v>352844</v>
      </c>
      <c r="AG110">
        <v>355271</v>
      </c>
      <c r="AI110">
        <f t="shared" si="4"/>
        <v>2854321</v>
      </c>
      <c r="AJ110" s="19">
        <f t="shared" si="5"/>
        <v>-5.3445393144408992E-3</v>
      </c>
    </row>
    <row r="111" spans="2:36" x14ac:dyDescent="0.3">
      <c r="B111" t="s">
        <v>60</v>
      </c>
      <c r="C111">
        <v>1958</v>
      </c>
      <c r="D111">
        <v>2838765</v>
      </c>
      <c r="E111">
        <v>58294</v>
      </c>
      <c r="F111">
        <v>291318</v>
      </c>
      <c r="G111">
        <v>867996</v>
      </c>
      <c r="H111">
        <v>1242269</v>
      </c>
      <c r="I111">
        <v>1652140</v>
      </c>
      <c r="J111">
        <v>1970728</v>
      </c>
      <c r="K111">
        <v>1846433</v>
      </c>
      <c r="L111">
        <v>58349</v>
      </c>
      <c r="M111">
        <v>233024</v>
      </c>
      <c r="N111">
        <v>286182</v>
      </c>
      <c r="O111">
        <v>290496</v>
      </c>
      <c r="P111">
        <v>198109</v>
      </c>
      <c r="Q111" s="18">
        <v>338713</v>
      </c>
      <c r="R111" s="18">
        <v>347220</v>
      </c>
      <c r="S111" s="18">
        <v>352472</v>
      </c>
      <c r="T111">
        <v>296550</v>
      </c>
      <c r="U111">
        <v>226461</v>
      </c>
      <c r="V111">
        <v>154690</v>
      </c>
      <c r="W111">
        <v>52636</v>
      </c>
      <c r="X111">
        <v>3877</v>
      </c>
      <c r="Y111">
        <v>41</v>
      </c>
      <c r="AC111" t="s">
        <v>60</v>
      </c>
      <c r="AD111" s="1">
        <v>1958</v>
      </c>
      <c r="AE111">
        <v>338713</v>
      </c>
      <c r="AF111">
        <v>347220</v>
      </c>
      <c r="AG111">
        <v>352472</v>
      </c>
      <c r="AI111">
        <f t="shared" si="4"/>
        <v>2838765</v>
      </c>
      <c r="AJ111" s="19">
        <f t="shared" si="5"/>
        <v>-5.4499826753893199E-3</v>
      </c>
    </row>
    <row r="112" spans="2:36" x14ac:dyDescent="0.3">
      <c r="B112" t="s">
        <v>60</v>
      </c>
      <c r="C112">
        <v>1959</v>
      </c>
      <c r="D112">
        <v>2823474</v>
      </c>
      <c r="E112">
        <v>58019</v>
      </c>
      <c r="F112">
        <v>290491</v>
      </c>
      <c r="G112">
        <v>869702</v>
      </c>
      <c r="H112">
        <v>1243670</v>
      </c>
      <c r="I112">
        <v>1636314</v>
      </c>
      <c r="J112">
        <v>1953731</v>
      </c>
      <c r="K112">
        <v>1818602</v>
      </c>
      <c r="L112">
        <v>58154</v>
      </c>
      <c r="M112">
        <v>232472</v>
      </c>
      <c r="N112">
        <v>285362</v>
      </c>
      <c r="O112">
        <v>293849</v>
      </c>
      <c r="P112">
        <v>206040</v>
      </c>
      <c r="Q112" s="18">
        <v>324267</v>
      </c>
      <c r="R112" s="18">
        <v>337896</v>
      </c>
      <c r="S112" s="18">
        <v>350708</v>
      </c>
      <c r="T112">
        <v>296181</v>
      </c>
      <c r="U112">
        <v>226270</v>
      </c>
      <c r="V112">
        <v>155130</v>
      </c>
      <c r="W112">
        <v>53152</v>
      </c>
      <c r="X112">
        <v>4087</v>
      </c>
      <c r="Y112">
        <v>41</v>
      </c>
      <c r="AC112" t="s">
        <v>60</v>
      </c>
      <c r="AD112" s="1">
        <v>1959</v>
      </c>
      <c r="AE112">
        <v>324267</v>
      </c>
      <c r="AF112">
        <v>337896</v>
      </c>
      <c r="AG112">
        <v>350708</v>
      </c>
      <c r="AI112">
        <f t="shared" si="4"/>
        <v>2823474</v>
      </c>
      <c r="AJ112" s="19">
        <f t="shared" si="5"/>
        <v>-5.386497297240167E-3</v>
      </c>
    </row>
    <row r="113" spans="2:36" x14ac:dyDescent="0.3">
      <c r="B113" t="s">
        <v>60</v>
      </c>
      <c r="C113">
        <v>1960</v>
      </c>
      <c r="D113">
        <v>2811075</v>
      </c>
      <c r="E113">
        <v>59529</v>
      </c>
      <c r="F113">
        <v>292621</v>
      </c>
      <c r="G113">
        <v>870130</v>
      </c>
      <c r="H113">
        <v>1250453</v>
      </c>
      <c r="I113">
        <v>1623013</v>
      </c>
      <c r="J113">
        <v>1940902</v>
      </c>
      <c r="K113">
        <v>1791583</v>
      </c>
      <c r="L113">
        <v>58478</v>
      </c>
      <c r="M113">
        <v>233092</v>
      </c>
      <c r="N113">
        <v>286751</v>
      </c>
      <c r="O113">
        <v>290758</v>
      </c>
      <c r="P113">
        <v>220581</v>
      </c>
      <c r="Q113" s="18">
        <v>308790</v>
      </c>
      <c r="R113" s="18">
        <v>325379</v>
      </c>
      <c r="S113" s="18">
        <v>347743</v>
      </c>
      <c r="T113">
        <v>293347</v>
      </c>
      <c r="U113">
        <v>230846</v>
      </c>
      <c r="V113">
        <v>155346</v>
      </c>
      <c r="W113">
        <v>54492</v>
      </c>
      <c r="X113">
        <v>4378</v>
      </c>
      <c r="Y113">
        <v>43</v>
      </c>
      <c r="AC113" t="s">
        <v>60</v>
      </c>
      <c r="AD113" s="1">
        <v>1960</v>
      </c>
      <c r="AE113">
        <v>308790</v>
      </c>
      <c r="AF113">
        <v>325379</v>
      </c>
      <c r="AG113">
        <v>347743</v>
      </c>
      <c r="AI113">
        <f t="shared" si="4"/>
        <v>2811075</v>
      </c>
      <c r="AJ113" s="19">
        <f t="shared" si="5"/>
        <v>-4.3913986811990879E-3</v>
      </c>
    </row>
    <row r="114" spans="2:36" x14ac:dyDescent="0.3">
      <c r="B114" t="s">
        <v>60</v>
      </c>
      <c r="C114">
        <v>1961</v>
      </c>
      <c r="D114">
        <v>2807012</v>
      </c>
      <c r="E114">
        <v>59663</v>
      </c>
      <c r="F114">
        <v>295507</v>
      </c>
      <c r="G114">
        <v>867460</v>
      </c>
      <c r="H114">
        <v>1260919</v>
      </c>
      <c r="I114">
        <v>1620555</v>
      </c>
      <c r="J114">
        <v>1939505</v>
      </c>
      <c r="K114">
        <v>1779137</v>
      </c>
      <c r="L114">
        <v>60203</v>
      </c>
      <c r="M114">
        <v>235844</v>
      </c>
      <c r="N114">
        <v>286608</v>
      </c>
      <c r="O114">
        <v>285345</v>
      </c>
      <c r="P114">
        <v>239215</v>
      </c>
      <c r="Q114" s="18">
        <v>299655</v>
      </c>
      <c r="R114" s="18">
        <v>313395</v>
      </c>
      <c r="S114" s="18">
        <v>343003</v>
      </c>
      <c r="T114">
        <v>293106</v>
      </c>
      <c r="U114">
        <v>235895</v>
      </c>
      <c r="V114">
        <v>155054</v>
      </c>
      <c r="W114">
        <v>55586</v>
      </c>
      <c r="X114">
        <v>4596</v>
      </c>
      <c r="Y114">
        <v>47</v>
      </c>
      <c r="AC114" t="s">
        <v>60</v>
      </c>
      <c r="AD114" s="1">
        <v>1961</v>
      </c>
      <c r="AE114">
        <v>299655</v>
      </c>
      <c r="AF114">
        <v>313395</v>
      </c>
      <c r="AG114">
        <v>343003</v>
      </c>
      <c r="AI114">
        <f t="shared" si="4"/>
        <v>2807012</v>
      </c>
      <c r="AJ114" s="19">
        <f t="shared" si="5"/>
        <v>-1.4453545351866826E-3</v>
      </c>
    </row>
    <row r="115" spans="2:36" x14ac:dyDescent="0.3">
      <c r="B115" t="s">
        <v>60</v>
      </c>
      <c r="C115">
        <v>1962</v>
      </c>
      <c r="D115">
        <v>2813072</v>
      </c>
      <c r="E115">
        <v>59295</v>
      </c>
      <c r="F115">
        <v>297063</v>
      </c>
      <c r="G115">
        <v>864242</v>
      </c>
      <c r="H115">
        <v>1273116</v>
      </c>
      <c r="I115">
        <v>1630574</v>
      </c>
      <c r="J115">
        <v>1948778</v>
      </c>
      <c r="K115">
        <v>1783715</v>
      </c>
      <c r="L115">
        <v>60076</v>
      </c>
      <c r="M115">
        <v>237768</v>
      </c>
      <c r="N115">
        <v>287636</v>
      </c>
      <c r="O115">
        <v>279543</v>
      </c>
      <c r="P115">
        <v>252512</v>
      </c>
      <c r="Q115" s="18">
        <v>302069</v>
      </c>
      <c r="R115" s="18">
        <v>305593</v>
      </c>
      <c r="S115" s="18">
        <v>339238</v>
      </c>
      <c r="T115">
        <v>298616</v>
      </c>
      <c r="U115">
        <v>237095</v>
      </c>
      <c r="V115">
        <v>153218</v>
      </c>
      <c r="W115">
        <v>55762</v>
      </c>
      <c r="X115">
        <v>4675</v>
      </c>
      <c r="Y115">
        <v>52</v>
      </c>
      <c r="AC115" t="s">
        <v>60</v>
      </c>
      <c r="AD115" s="1">
        <v>1962</v>
      </c>
      <c r="AE115">
        <v>302069</v>
      </c>
      <c r="AF115">
        <v>305593</v>
      </c>
      <c r="AG115">
        <v>339238</v>
      </c>
      <c r="AI115">
        <f t="shared" si="4"/>
        <v>2813072</v>
      </c>
      <c r="AJ115" s="19">
        <f t="shared" si="5"/>
        <v>2.1588792637865506E-3</v>
      </c>
    </row>
    <row r="116" spans="2:36" x14ac:dyDescent="0.3">
      <c r="B116" t="s">
        <v>60</v>
      </c>
      <c r="C116">
        <v>1963</v>
      </c>
      <c r="D116">
        <v>2824097</v>
      </c>
      <c r="E116">
        <v>60527</v>
      </c>
      <c r="F116">
        <v>299714</v>
      </c>
      <c r="G116">
        <v>864218</v>
      </c>
      <c r="H116">
        <v>1287575</v>
      </c>
      <c r="I116">
        <v>1642894</v>
      </c>
      <c r="J116">
        <v>1959829</v>
      </c>
      <c r="K116">
        <v>1793883</v>
      </c>
      <c r="L116">
        <v>59583</v>
      </c>
      <c r="M116">
        <v>239187</v>
      </c>
      <c r="N116">
        <v>288463</v>
      </c>
      <c r="O116">
        <v>276041</v>
      </c>
      <c r="P116">
        <v>259334</v>
      </c>
      <c r="Q116" s="18">
        <v>309817</v>
      </c>
      <c r="R116" s="18">
        <v>301368</v>
      </c>
      <c r="S116" s="18">
        <v>337141</v>
      </c>
      <c r="T116">
        <v>302964</v>
      </c>
      <c r="U116">
        <v>237750</v>
      </c>
      <c r="V116">
        <v>151280</v>
      </c>
      <c r="W116">
        <v>55441</v>
      </c>
      <c r="X116">
        <v>4734</v>
      </c>
      <c r="Y116">
        <v>50</v>
      </c>
      <c r="AC116" t="s">
        <v>60</v>
      </c>
      <c r="AD116" s="1">
        <v>1963</v>
      </c>
      <c r="AE116">
        <v>309817</v>
      </c>
      <c r="AF116">
        <v>301368</v>
      </c>
      <c r="AG116">
        <v>337141</v>
      </c>
      <c r="AI116">
        <f t="shared" si="4"/>
        <v>2824097</v>
      </c>
      <c r="AJ116" s="19">
        <f t="shared" si="5"/>
        <v>3.919202921219167E-3</v>
      </c>
    </row>
    <row r="117" spans="2:36" x14ac:dyDescent="0.3">
      <c r="B117" t="s">
        <v>60</v>
      </c>
      <c r="C117">
        <v>1964</v>
      </c>
      <c r="D117">
        <v>2837439</v>
      </c>
      <c r="E117">
        <v>61696</v>
      </c>
      <c r="F117">
        <v>303615</v>
      </c>
      <c r="G117">
        <v>871713</v>
      </c>
      <c r="H117">
        <v>1303169</v>
      </c>
      <c r="I117">
        <v>1648148</v>
      </c>
      <c r="J117">
        <v>1965683</v>
      </c>
      <c r="K117">
        <v>1803937</v>
      </c>
      <c r="L117">
        <v>60880</v>
      </c>
      <c r="M117">
        <v>241919</v>
      </c>
      <c r="N117">
        <v>289860</v>
      </c>
      <c r="O117">
        <v>278238</v>
      </c>
      <c r="P117">
        <v>259651</v>
      </c>
      <c r="Q117" s="18">
        <v>318425</v>
      </c>
      <c r="R117" s="18">
        <v>298226</v>
      </c>
      <c r="S117" s="18">
        <v>334529</v>
      </c>
      <c r="T117">
        <v>306262</v>
      </c>
      <c r="U117">
        <v>238117</v>
      </c>
      <c r="V117">
        <v>150613</v>
      </c>
      <c r="W117">
        <v>54991</v>
      </c>
      <c r="X117">
        <v>4869</v>
      </c>
      <c r="Y117">
        <v>43</v>
      </c>
      <c r="AC117" t="s">
        <v>60</v>
      </c>
      <c r="AD117" s="1">
        <v>1964</v>
      </c>
      <c r="AE117">
        <v>318425</v>
      </c>
      <c r="AF117">
        <v>298226</v>
      </c>
      <c r="AG117">
        <v>334529</v>
      </c>
      <c r="AI117">
        <f t="shared" si="4"/>
        <v>2837439</v>
      </c>
      <c r="AJ117" s="19">
        <f t="shared" si="5"/>
        <v>4.7243419755058635E-3</v>
      </c>
    </row>
    <row r="118" spans="2:36" x14ac:dyDescent="0.3">
      <c r="B118" t="s">
        <v>60</v>
      </c>
      <c r="C118">
        <v>1965</v>
      </c>
      <c r="D118">
        <v>2852404</v>
      </c>
      <c r="E118">
        <v>62236</v>
      </c>
      <c r="F118">
        <v>307575</v>
      </c>
      <c r="G118">
        <v>882696</v>
      </c>
      <c r="H118">
        <v>1320409</v>
      </c>
      <c r="I118">
        <v>1646733</v>
      </c>
      <c r="J118">
        <v>1969671</v>
      </c>
      <c r="K118">
        <v>1811722</v>
      </c>
      <c r="L118">
        <v>62155</v>
      </c>
      <c r="M118">
        <v>245339</v>
      </c>
      <c r="N118">
        <v>292562</v>
      </c>
      <c r="O118">
        <v>282559</v>
      </c>
      <c r="P118">
        <v>257588</v>
      </c>
      <c r="Q118" s="18">
        <v>326458</v>
      </c>
      <c r="R118" s="18">
        <v>296259</v>
      </c>
      <c r="S118" s="18">
        <v>330749</v>
      </c>
      <c r="T118">
        <v>309533</v>
      </c>
      <c r="U118">
        <v>237816</v>
      </c>
      <c r="V118">
        <v>151519</v>
      </c>
      <c r="W118">
        <v>54611</v>
      </c>
      <c r="X118">
        <v>5138</v>
      </c>
      <c r="Y118">
        <v>37</v>
      </c>
      <c r="AC118" t="s">
        <v>60</v>
      </c>
      <c r="AD118" s="1">
        <v>1965</v>
      </c>
      <c r="AE118">
        <v>326458</v>
      </c>
      <c r="AF118">
        <v>296259</v>
      </c>
      <c r="AG118">
        <v>330749</v>
      </c>
      <c r="AI118">
        <f t="shared" si="4"/>
        <v>2852404</v>
      </c>
      <c r="AJ118" s="19">
        <f t="shared" si="5"/>
        <v>5.2741221925827197E-3</v>
      </c>
    </row>
    <row r="119" spans="2:36" x14ac:dyDescent="0.3">
      <c r="B119" t="s">
        <v>60</v>
      </c>
      <c r="C119">
        <v>1966</v>
      </c>
      <c r="D119">
        <v>2867008</v>
      </c>
      <c r="E119">
        <v>61551</v>
      </c>
      <c r="F119">
        <v>310092</v>
      </c>
      <c r="G119">
        <v>889382</v>
      </c>
      <c r="H119">
        <v>1339178</v>
      </c>
      <c r="I119">
        <v>1650052</v>
      </c>
      <c r="J119">
        <v>1977593</v>
      </c>
      <c r="K119">
        <v>1821505</v>
      </c>
      <c r="L119">
        <v>62702</v>
      </c>
      <c r="M119">
        <v>248541</v>
      </c>
      <c r="N119">
        <v>295976</v>
      </c>
      <c r="O119">
        <v>283314</v>
      </c>
      <c r="P119">
        <v>257251</v>
      </c>
      <c r="Q119" s="18">
        <v>336538</v>
      </c>
      <c r="R119" s="18">
        <v>295395</v>
      </c>
      <c r="S119" s="18">
        <v>326490</v>
      </c>
      <c r="T119">
        <v>312015</v>
      </c>
      <c r="U119">
        <v>238111</v>
      </c>
      <c r="V119">
        <v>152487</v>
      </c>
      <c r="W119">
        <v>53973</v>
      </c>
      <c r="X119">
        <v>5333</v>
      </c>
      <c r="Y119">
        <v>33</v>
      </c>
      <c r="AC119" t="s">
        <v>60</v>
      </c>
      <c r="AD119" s="1">
        <v>1966</v>
      </c>
      <c r="AE119">
        <v>336538</v>
      </c>
      <c r="AF119">
        <v>295395</v>
      </c>
      <c r="AG119">
        <v>326490</v>
      </c>
      <c r="AI119">
        <f t="shared" si="4"/>
        <v>2867008</v>
      </c>
      <c r="AJ119" s="19">
        <f t="shared" si="5"/>
        <v>5.1198918526267345E-3</v>
      </c>
    </row>
    <row r="120" spans="2:36" x14ac:dyDescent="0.3">
      <c r="B120" t="s">
        <v>60</v>
      </c>
      <c r="C120">
        <v>1967</v>
      </c>
      <c r="D120">
        <v>2882744</v>
      </c>
      <c r="E120">
        <v>60225</v>
      </c>
      <c r="F120">
        <v>309845</v>
      </c>
      <c r="G120">
        <v>893059</v>
      </c>
      <c r="H120">
        <v>1354821</v>
      </c>
      <c r="I120">
        <v>1661396</v>
      </c>
      <c r="J120">
        <v>1989654</v>
      </c>
      <c r="K120">
        <v>1833027</v>
      </c>
      <c r="L120">
        <v>61776</v>
      </c>
      <c r="M120">
        <v>249620</v>
      </c>
      <c r="N120">
        <v>299510</v>
      </c>
      <c r="O120">
        <v>283704</v>
      </c>
      <c r="P120">
        <v>255791</v>
      </c>
      <c r="Q120" s="18">
        <v>350980</v>
      </c>
      <c r="R120" s="18">
        <v>294035</v>
      </c>
      <c r="S120" s="18">
        <v>323740</v>
      </c>
      <c r="T120">
        <v>313340</v>
      </c>
      <c r="U120">
        <v>240324</v>
      </c>
      <c r="V120">
        <v>152278</v>
      </c>
      <c r="W120">
        <v>53708</v>
      </c>
      <c r="X120">
        <v>5458</v>
      </c>
      <c r="Y120">
        <v>31</v>
      </c>
      <c r="AC120" t="s">
        <v>60</v>
      </c>
      <c r="AD120" s="1">
        <v>1967</v>
      </c>
      <c r="AE120">
        <v>350980</v>
      </c>
      <c r="AF120">
        <v>294035</v>
      </c>
      <c r="AG120">
        <v>323740</v>
      </c>
      <c r="AI120">
        <f t="shared" si="4"/>
        <v>2882744</v>
      </c>
      <c r="AJ120" s="19">
        <f t="shared" si="5"/>
        <v>5.488648793446016E-3</v>
      </c>
    </row>
    <row r="121" spans="2:36" x14ac:dyDescent="0.3">
      <c r="B121" t="s">
        <v>60</v>
      </c>
      <c r="C121">
        <v>1968</v>
      </c>
      <c r="D121">
        <v>2899653</v>
      </c>
      <c r="E121">
        <v>59700</v>
      </c>
      <c r="F121">
        <v>308096</v>
      </c>
      <c r="G121">
        <v>896551</v>
      </c>
      <c r="H121">
        <v>1366353</v>
      </c>
      <c r="I121">
        <v>1674451</v>
      </c>
      <c r="J121">
        <v>2003070</v>
      </c>
      <c r="K121">
        <v>1843691</v>
      </c>
      <c r="L121">
        <v>60480</v>
      </c>
      <c r="M121">
        <v>248396</v>
      </c>
      <c r="N121">
        <v>303575</v>
      </c>
      <c r="O121">
        <v>284880</v>
      </c>
      <c r="P121">
        <v>253241</v>
      </c>
      <c r="Q121" s="18">
        <v>367655</v>
      </c>
      <c r="R121" s="18">
        <v>292580</v>
      </c>
      <c r="S121" s="18">
        <v>322410</v>
      </c>
      <c r="T121">
        <v>312938</v>
      </c>
      <c r="U121">
        <v>242975</v>
      </c>
      <c r="V121">
        <v>151743</v>
      </c>
      <c r="W121">
        <v>54012</v>
      </c>
      <c r="X121">
        <v>5516</v>
      </c>
      <c r="Y121">
        <v>32</v>
      </c>
      <c r="AC121" t="s">
        <v>60</v>
      </c>
      <c r="AD121" s="1">
        <v>1968</v>
      </c>
      <c r="AE121">
        <v>367655</v>
      </c>
      <c r="AF121">
        <v>292580</v>
      </c>
      <c r="AG121">
        <v>322410</v>
      </c>
      <c r="AI121">
        <f t="shared" si="4"/>
        <v>2899653</v>
      </c>
      <c r="AJ121" s="19">
        <f t="shared" si="5"/>
        <v>5.8655919498922238E-3</v>
      </c>
    </row>
    <row r="122" spans="2:36" x14ac:dyDescent="0.3">
      <c r="B122" t="s">
        <v>60</v>
      </c>
      <c r="C122">
        <v>1969</v>
      </c>
      <c r="D122">
        <v>2917193</v>
      </c>
      <c r="E122">
        <v>60806</v>
      </c>
      <c r="F122">
        <v>307235</v>
      </c>
      <c r="G122">
        <v>902323</v>
      </c>
      <c r="H122">
        <v>1377620</v>
      </c>
      <c r="I122">
        <v>1686213</v>
      </c>
      <c r="J122">
        <v>2014835</v>
      </c>
      <c r="K122">
        <v>1853841</v>
      </c>
      <c r="L122">
        <v>60167</v>
      </c>
      <c r="M122">
        <v>246429</v>
      </c>
      <c r="N122">
        <v>307819</v>
      </c>
      <c r="O122">
        <v>287269</v>
      </c>
      <c r="P122">
        <v>255859</v>
      </c>
      <c r="Q122" s="18">
        <v>377590</v>
      </c>
      <c r="R122" s="18">
        <v>292704</v>
      </c>
      <c r="S122" s="18">
        <v>318653</v>
      </c>
      <c r="T122">
        <v>313527</v>
      </c>
      <c r="U122">
        <v>244357</v>
      </c>
      <c r="V122">
        <v>152388</v>
      </c>
      <c r="W122">
        <v>54213</v>
      </c>
      <c r="X122">
        <v>5544</v>
      </c>
      <c r="Y122">
        <v>35</v>
      </c>
      <c r="AC122" t="s">
        <v>60</v>
      </c>
      <c r="AD122" s="1">
        <v>1969</v>
      </c>
      <c r="AE122">
        <v>377590</v>
      </c>
      <c r="AF122">
        <v>292704</v>
      </c>
      <c r="AG122">
        <v>318653</v>
      </c>
      <c r="AI122">
        <f t="shared" si="4"/>
        <v>2917193</v>
      </c>
      <c r="AJ122" s="19">
        <f t="shared" si="5"/>
        <v>6.0489996561656767E-3</v>
      </c>
    </row>
    <row r="123" spans="2:36" x14ac:dyDescent="0.3">
      <c r="B123" t="s">
        <v>60</v>
      </c>
      <c r="C123">
        <v>1970</v>
      </c>
      <c r="D123">
        <v>2937647</v>
      </c>
      <c r="E123">
        <v>62867</v>
      </c>
      <c r="F123">
        <v>309069</v>
      </c>
      <c r="G123">
        <v>911028</v>
      </c>
      <c r="H123">
        <v>1389649</v>
      </c>
      <c r="I123">
        <v>1696546</v>
      </c>
      <c r="J123">
        <v>2026579</v>
      </c>
      <c r="K123">
        <v>1862837</v>
      </c>
      <c r="L123">
        <v>61471</v>
      </c>
      <c r="M123">
        <v>246202</v>
      </c>
      <c r="N123">
        <v>310926</v>
      </c>
      <c r="O123">
        <v>291033</v>
      </c>
      <c r="P123">
        <v>262095</v>
      </c>
      <c r="Q123" s="18">
        <v>383449</v>
      </c>
      <c r="R123" s="18">
        <v>293178</v>
      </c>
      <c r="S123" s="18">
        <v>312903</v>
      </c>
      <c r="T123">
        <v>313703</v>
      </c>
      <c r="U123">
        <v>243951</v>
      </c>
      <c r="V123">
        <v>156904</v>
      </c>
      <c r="W123">
        <v>54640</v>
      </c>
      <c r="X123">
        <v>5756</v>
      </c>
      <c r="Y123">
        <v>40</v>
      </c>
      <c r="AC123" t="s">
        <v>60</v>
      </c>
      <c r="AD123" s="1">
        <v>1970</v>
      </c>
      <c r="AE123">
        <v>383449</v>
      </c>
      <c r="AF123">
        <v>293178</v>
      </c>
      <c r="AG123">
        <v>312903</v>
      </c>
      <c r="AI123">
        <f t="shared" si="4"/>
        <v>2937647</v>
      </c>
      <c r="AJ123" s="19">
        <f t="shared" si="5"/>
        <v>7.0115347184775967E-3</v>
      </c>
    </row>
    <row r="124" spans="2:36" x14ac:dyDescent="0.3">
      <c r="B124" t="s">
        <v>60</v>
      </c>
      <c r="C124">
        <v>1971</v>
      </c>
      <c r="D124">
        <v>2969402</v>
      </c>
      <c r="E124">
        <v>64859</v>
      </c>
      <c r="F124">
        <v>314112</v>
      </c>
      <c r="G124">
        <v>922477</v>
      </c>
      <c r="H124">
        <v>1407058</v>
      </c>
      <c r="I124">
        <v>1713673</v>
      </c>
      <c r="J124">
        <v>2046879</v>
      </c>
      <c r="K124">
        <v>1880962</v>
      </c>
      <c r="L124">
        <v>63653</v>
      </c>
      <c r="M124">
        <v>249253</v>
      </c>
      <c r="N124">
        <v>313319</v>
      </c>
      <c r="O124">
        <v>295046</v>
      </c>
      <c r="P124">
        <v>267322</v>
      </c>
      <c r="Q124" s="18">
        <v>397195</v>
      </c>
      <c r="R124" s="18">
        <v>294241</v>
      </c>
      <c r="S124" s="18">
        <v>306464</v>
      </c>
      <c r="T124">
        <v>312578</v>
      </c>
      <c r="U124">
        <v>245764</v>
      </c>
      <c r="V124">
        <v>161744</v>
      </c>
      <c r="W124">
        <v>55520</v>
      </c>
      <c r="X124">
        <v>6051</v>
      </c>
      <c r="Y124">
        <v>46</v>
      </c>
      <c r="AC124" t="s">
        <v>60</v>
      </c>
      <c r="AD124" s="1">
        <v>1971</v>
      </c>
      <c r="AE124">
        <v>397195</v>
      </c>
      <c r="AF124">
        <v>294241</v>
      </c>
      <c r="AG124">
        <v>306464</v>
      </c>
      <c r="AI124">
        <f t="shared" si="4"/>
        <v>2969402</v>
      </c>
      <c r="AJ124" s="19">
        <f t="shared" si="5"/>
        <v>1.080967182238024E-2</v>
      </c>
    </row>
    <row r="125" spans="2:36" x14ac:dyDescent="0.3">
      <c r="B125" t="s">
        <v>60</v>
      </c>
      <c r="C125">
        <v>1972</v>
      </c>
      <c r="D125">
        <v>3013995</v>
      </c>
      <c r="E125">
        <v>66766</v>
      </c>
      <c r="F125">
        <v>321334</v>
      </c>
      <c r="G125">
        <v>936010</v>
      </c>
      <c r="H125">
        <v>1431706</v>
      </c>
      <c r="I125">
        <v>1742508</v>
      </c>
      <c r="J125">
        <v>2077934</v>
      </c>
      <c r="K125">
        <v>1910681</v>
      </c>
      <c r="L125">
        <v>65430</v>
      </c>
      <c r="M125">
        <v>254568</v>
      </c>
      <c r="N125">
        <v>316004</v>
      </c>
      <c r="O125">
        <v>298672</v>
      </c>
      <c r="P125">
        <v>272471</v>
      </c>
      <c r="Q125" s="18">
        <v>417585</v>
      </c>
      <c r="R125" s="18">
        <v>298496</v>
      </c>
      <c r="S125" s="18">
        <v>301553</v>
      </c>
      <c r="T125">
        <v>311359</v>
      </c>
      <c r="U125">
        <v>251847</v>
      </c>
      <c r="V125">
        <v>162462</v>
      </c>
      <c r="W125">
        <v>55987</v>
      </c>
      <c r="X125">
        <v>6174</v>
      </c>
      <c r="Y125">
        <v>51</v>
      </c>
      <c r="AC125" t="s">
        <v>60</v>
      </c>
      <c r="AD125" s="1">
        <v>1972</v>
      </c>
      <c r="AE125">
        <v>417585</v>
      </c>
      <c r="AF125">
        <v>298496</v>
      </c>
      <c r="AG125">
        <v>301553</v>
      </c>
      <c r="AI125">
        <f t="shared" si="4"/>
        <v>3013995</v>
      </c>
      <c r="AJ125" s="19">
        <f t="shared" si="5"/>
        <v>1.501750184043793E-2</v>
      </c>
    </row>
    <row r="126" spans="2:36" x14ac:dyDescent="0.3">
      <c r="B126" t="s">
        <v>60</v>
      </c>
      <c r="C126">
        <v>1973</v>
      </c>
      <c r="D126">
        <v>3062017</v>
      </c>
      <c r="E126">
        <v>67756</v>
      </c>
      <c r="F126">
        <v>329171</v>
      </c>
      <c r="G126">
        <v>951165</v>
      </c>
      <c r="H126">
        <v>1456979</v>
      </c>
      <c r="I126">
        <v>1774253</v>
      </c>
      <c r="J126">
        <v>2110801</v>
      </c>
      <c r="K126">
        <v>1942510</v>
      </c>
      <c r="L126">
        <v>67135</v>
      </c>
      <c r="M126">
        <v>261415</v>
      </c>
      <c r="N126">
        <v>317917</v>
      </c>
      <c r="O126">
        <v>304077</v>
      </c>
      <c r="P126">
        <v>275440</v>
      </c>
      <c r="Q126" s="18">
        <v>438111</v>
      </c>
      <c r="R126" s="18">
        <v>306537</v>
      </c>
      <c r="S126" s="18">
        <v>299257</v>
      </c>
      <c r="T126">
        <v>310447</v>
      </c>
      <c r="U126">
        <v>257192</v>
      </c>
      <c r="V126">
        <v>161724</v>
      </c>
      <c r="W126">
        <v>55974</v>
      </c>
      <c r="X126">
        <v>6119</v>
      </c>
      <c r="Y126">
        <v>51</v>
      </c>
      <c r="AC126" t="s">
        <v>60</v>
      </c>
      <c r="AD126" s="1">
        <v>1973</v>
      </c>
      <c r="AE126">
        <v>438111</v>
      </c>
      <c r="AF126">
        <v>306537</v>
      </c>
      <c r="AG126">
        <v>299257</v>
      </c>
      <c r="AI126">
        <f t="shared" si="4"/>
        <v>3062017</v>
      </c>
      <c r="AJ126" s="19">
        <f t="shared" si="5"/>
        <v>1.5933005860991889E-2</v>
      </c>
    </row>
    <row r="127" spans="2:36" x14ac:dyDescent="0.3">
      <c r="B127" t="s">
        <v>60</v>
      </c>
      <c r="C127">
        <v>1974</v>
      </c>
      <c r="D127">
        <v>3110101</v>
      </c>
      <c r="E127">
        <v>67904</v>
      </c>
      <c r="F127">
        <v>335710</v>
      </c>
      <c r="G127">
        <v>966780</v>
      </c>
      <c r="H127">
        <v>1484904</v>
      </c>
      <c r="I127">
        <v>1804810</v>
      </c>
      <c r="J127">
        <v>2143271</v>
      </c>
      <c r="K127">
        <v>1973177</v>
      </c>
      <c r="L127">
        <v>68090</v>
      </c>
      <c r="M127">
        <v>267806</v>
      </c>
      <c r="N127">
        <v>319751</v>
      </c>
      <c r="O127">
        <v>311319</v>
      </c>
      <c r="P127">
        <v>277796</v>
      </c>
      <c r="Q127" s="18">
        <v>456127</v>
      </c>
      <c r="R127" s="18">
        <v>317500</v>
      </c>
      <c r="S127" s="18">
        <v>298109</v>
      </c>
      <c r="T127">
        <v>308814</v>
      </c>
      <c r="U127">
        <v>261711</v>
      </c>
      <c r="V127">
        <v>161228</v>
      </c>
      <c r="W127">
        <v>55981</v>
      </c>
      <c r="X127">
        <v>6005</v>
      </c>
      <c r="Y127">
        <v>50</v>
      </c>
      <c r="AC127" t="s">
        <v>60</v>
      </c>
      <c r="AD127" s="1">
        <v>1974</v>
      </c>
      <c r="AE127">
        <v>456127</v>
      </c>
      <c r="AF127">
        <v>317500</v>
      </c>
      <c r="AG127">
        <v>298109</v>
      </c>
      <c r="AI127">
        <f t="shared" ref="AI127:AI158" si="6">D127</f>
        <v>3110101</v>
      </c>
      <c r="AJ127" s="19">
        <f t="shared" si="5"/>
        <v>1.5703374605692932E-2</v>
      </c>
    </row>
    <row r="128" spans="2:36" x14ac:dyDescent="0.3">
      <c r="B128" t="s">
        <v>60</v>
      </c>
      <c r="C128">
        <v>1975</v>
      </c>
      <c r="D128">
        <v>3157921</v>
      </c>
      <c r="E128">
        <v>67126</v>
      </c>
      <c r="F128">
        <v>339270</v>
      </c>
      <c r="G128">
        <v>980523</v>
      </c>
      <c r="H128">
        <v>1512135</v>
      </c>
      <c r="I128">
        <v>1834350</v>
      </c>
      <c r="J128">
        <v>2177341</v>
      </c>
      <c r="K128">
        <v>2004014</v>
      </c>
      <c r="L128">
        <v>68154</v>
      </c>
      <c r="M128">
        <v>272144</v>
      </c>
      <c r="N128">
        <v>323198</v>
      </c>
      <c r="O128">
        <v>318055</v>
      </c>
      <c r="P128">
        <v>281977</v>
      </c>
      <c r="Q128" s="18">
        <v>469570</v>
      </c>
      <c r="R128" s="18">
        <v>331291</v>
      </c>
      <c r="S128" s="18">
        <v>298403</v>
      </c>
      <c r="T128">
        <v>306696</v>
      </c>
      <c r="U128">
        <v>265678</v>
      </c>
      <c r="V128">
        <v>161343</v>
      </c>
      <c r="W128">
        <v>56407</v>
      </c>
      <c r="X128">
        <v>5976</v>
      </c>
      <c r="Y128">
        <v>57</v>
      </c>
      <c r="AC128" t="s">
        <v>60</v>
      </c>
      <c r="AD128" s="1">
        <v>1975</v>
      </c>
      <c r="AE128">
        <v>469570</v>
      </c>
      <c r="AF128">
        <v>331291</v>
      </c>
      <c r="AG128">
        <v>298403</v>
      </c>
      <c r="AI128">
        <f t="shared" si="6"/>
        <v>3157921</v>
      </c>
      <c r="AJ128" s="19">
        <f t="shared" si="5"/>
        <v>1.5375706448118587E-2</v>
      </c>
    </row>
    <row r="129" spans="2:36" x14ac:dyDescent="0.3">
      <c r="B129" t="s">
        <v>60</v>
      </c>
      <c r="C129">
        <v>1976</v>
      </c>
      <c r="D129">
        <v>3205754</v>
      </c>
      <c r="E129">
        <v>66511</v>
      </c>
      <c r="F129">
        <v>340448</v>
      </c>
      <c r="G129">
        <v>992552</v>
      </c>
      <c r="H129">
        <v>1535104</v>
      </c>
      <c r="I129">
        <v>1863761</v>
      </c>
      <c r="J129">
        <v>2213137</v>
      </c>
      <c r="K129">
        <v>2035205</v>
      </c>
      <c r="L129">
        <v>67386</v>
      </c>
      <c r="M129">
        <v>273937</v>
      </c>
      <c r="N129">
        <v>328516</v>
      </c>
      <c r="O129">
        <v>323588</v>
      </c>
      <c r="P129">
        <v>288256</v>
      </c>
      <c r="Q129" s="18">
        <v>478585</v>
      </c>
      <c r="R129" s="18">
        <v>347719</v>
      </c>
      <c r="S129" s="18">
        <v>300408</v>
      </c>
      <c r="T129">
        <v>304715</v>
      </c>
      <c r="U129">
        <v>268383</v>
      </c>
      <c r="V129">
        <v>162086</v>
      </c>
      <c r="W129">
        <v>57019</v>
      </c>
      <c r="X129">
        <v>5966</v>
      </c>
      <c r="Y129">
        <v>65</v>
      </c>
      <c r="AC129" t="s">
        <v>60</v>
      </c>
      <c r="AD129" s="1">
        <v>1976</v>
      </c>
      <c r="AE129">
        <v>478585</v>
      </c>
      <c r="AF129">
        <v>347719</v>
      </c>
      <c r="AG129">
        <v>300408</v>
      </c>
      <c r="AI129">
        <f t="shared" si="6"/>
        <v>3205754</v>
      </c>
      <c r="AJ129" s="19">
        <f t="shared" si="5"/>
        <v>1.5146990694194118E-2</v>
      </c>
    </row>
    <row r="130" spans="2:36" x14ac:dyDescent="0.3">
      <c r="B130" t="s">
        <v>60</v>
      </c>
      <c r="C130">
        <v>1977</v>
      </c>
      <c r="D130">
        <v>3254661</v>
      </c>
      <c r="E130">
        <v>67292</v>
      </c>
      <c r="F130">
        <v>340492</v>
      </c>
      <c r="G130">
        <v>1004227</v>
      </c>
      <c r="H130">
        <v>1557699</v>
      </c>
      <c r="I130">
        <v>1895029</v>
      </c>
      <c r="J130">
        <v>2250371</v>
      </c>
      <c r="K130">
        <v>2067010</v>
      </c>
      <c r="L130">
        <v>66682</v>
      </c>
      <c r="M130">
        <v>273200</v>
      </c>
      <c r="N130">
        <v>335748</v>
      </c>
      <c r="O130">
        <v>327987</v>
      </c>
      <c r="P130">
        <v>295706</v>
      </c>
      <c r="Q130" s="18">
        <v>485847</v>
      </c>
      <c r="R130" s="18">
        <v>366713</v>
      </c>
      <c r="S130" s="18">
        <v>302305</v>
      </c>
      <c r="T130">
        <v>304015</v>
      </c>
      <c r="U130">
        <v>269722</v>
      </c>
      <c r="V130">
        <v>163278</v>
      </c>
      <c r="W130">
        <v>56893</v>
      </c>
      <c r="X130">
        <v>5892</v>
      </c>
      <c r="Y130">
        <v>63</v>
      </c>
      <c r="AC130" t="s">
        <v>60</v>
      </c>
      <c r="AD130" s="1">
        <v>1977</v>
      </c>
      <c r="AE130">
        <v>485847</v>
      </c>
      <c r="AF130">
        <v>366713</v>
      </c>
      <c r="AG130">
        <v>302305</v>
      </c>
      <c r="AI130">
        <f t="shared" si="6"/>
        <v>3254661</v>
      </c>
      <c r="AJ130" s="19">
        <f t="shared" si="5"/>
        <v>1.5256005295477992E-2</v>
      </c>
    </row>
    <row r="131" spans="2:36" x14ac:dyDescent="0.3">
      <c r="B131" t="s">
        <v>60</v>
      </c>
      <c r="C131">
        <v>1978</v>
      </c>
      <c r="D131">
        <v>3305575</v>
      </c>
      <c r="E131">
        <v>68930</v>
      </c>
      <c r="F131">
        <v>340925</v>
      </c>
      <c r="G131">
        <v>1015232</v>
      </c>
      <c r="H131">
        <v>1580921</v>
      </c>
      <c r="I131">
        <v>1930242</v>
      </c>
      <c r="J131">
        <v>2290283</v>
      </c>
      <c r="K131">
        <v>2100885</v>
      </c>
      <c r="L131">
        <v>67273</v>
      </c>
      <c r="M131">
        <v>271995</v>
      </c>
      <c r="N131">
        <v>343576</v>
      </c>
      <c r="O131">
        <v>330731</v>
      </c>
      <c r="P131">
        <v>305053</v>
      </c>
      <c r="Q131" s="18">
        <v>491222</v>
      </c>
      <c r="R131" s="18">
        <v>388299</v>
      </c>
      <c r="S131" s="18">
        <v>303955</v>
      </c>
      <c r="T131">
        <v>304541</v>
      </c>
      <c r="U131">
        <v>269625</v>
      </c>
      <c r="V131">
        <v>165217</v>
      </c>
      <c r="W131">
        <v>56434</v>
      </c>
      <c r="X131">
        <v>5937</v>
      </c>
      <c r="Y131">
        <v>60</v>
      </c>
      <c r="AC131" t="s">
        <v>60</v>
      </c>
      <c r="AD131" s="1">
        <v>1978</v>
      </c>
      <c r="AE131">
        <v>491222</v>
      </c>
      <c r="AF131">
        <v>388299</v>
      </c>
      <c r="AG131">
        <v>303955</v>
      </c>
      <c r="AI131">
        <f t="shared" si="6"/>
        <v>3305575</v>
      </c>
      <c r="AJ131" s="19">
        <f t="shared" si="5"/>
        <v>1.5643411095656257E-2</v>
      </c>
    </row>
    <row r="132" spans="2:36" x14ac:dyDescent="0.3">
      <c r="B132" t="s">
        <v>60</v>
      </c>
      <c r="C132">
        <v>1979</v>
      </c>
      <c r="D132">
        <v>3351902</v>
      </c>
      <c r="E132">
        <v>70795</v>
      </c>
      <c r="F132">
        <v>343029</v>
      </c>
      <c r="G132">
        <v>1024208</v>
      </c>
      <c r="H132">
        <v>1602060</v>
      </c>
      <c r="I132">
        <v>1963326</v>
      </c>
      <c r="J132">
        <v>2327633</v>
      </c>
      <c r="K132">
        <v>2133183</v>
      </c>
      <c r="L132">
        <v>68811</v>
      </c>
      <c r="M132">
        <v>272234</v>
      </c>
      <c r="N132">
        <v>348523</v>
      </c>
      <c r="O132">
        <v>332656</v>
      </c>
      <c r="P132">
        <v>313850</v>
      </c>
      <c r="Q132" s="18">
        <v>499907</v>
      </c>
      <c r="R132" s="18">
        <v>403506</v>
      </c>
      <c r="S132" s="18">
        <v>306702</v>
      </c>
      <c r="T132">
        <v>302572</v>
      </c>
      <c r="U132">
        <v>270684</v>
      </c>
      <c r="V132">
        <v>167487</v>
      </c>
      <c r="W132">
        <v>56866</v>
      </c>
      <c r="X132">
        <v>6059</v>
      </c>
      <c r="Y132">
        <v>61</v>
      </c>
      <c r="AC132" t="s">
        <v>60</v>
      </c>
      <c r="AD132" s="1">
        <v>1979</v>
      </c>
      <c r="AE132">
        <v>499907</v>
      </c>
      <c r="AF132">
        <v>403506</v>
      </c>
      <c r="AG132">
        <v>306702</v>
      </c>
      <c r="AI132">
        <f t="shared" si="6"/>
        <v>3351902</v>
      </c>
      <c r="AJ132" s="19">
        <f t="shared" si="5"/>
        <v>1.401480831625368E-2</v>
      </c>
    </row>
    <row r="133" spans="2:36" x14ac:dyDescent="0.3">
      <c r="B133" t="s">
        <v>60</v>
      </c>
      <c r="C133">
        <v>1980</v>
      </c>
      <c r="D133">
        <v>3391393</v>
      </c>
      <c r="E133">
        <v>72311</v>
      </c>
      <c r="F133">
        <v>347295</v>
      </c>
      <c r="G133">
        <v>1032086</v>
      </c>
      <c r="H133">
        <v>1619711</v>
      </c>
      <c r="I133">
        <v>1990676</v>
      </c>
      <c r="J133">
        <v>2359239</v>
      </c>
      <c r="K133">
        <v>2161557</v>
      </c>
      <c r="L133">
        <v>71050</v>
      </c>
      <c r="M133">
        <v>274984</v>
      </c>
      <c r="N133">
        <v>349423</v>
      </c>
      <c r="O133">
        <v>335368</v>
      </c>
      <c r="P133">
        <v>319152</v>
      </c>
      <c r="Q133" s="18">
        <v>510644</v>
      </c>
      <c r="R133" s="18">
        <v>415285</v>
      </c>
      <c r="S133" s="18">
        <v>309231</v>
      </c>
      <c r="T133">
        <v>298237</v>
      </c>
      <c r="U133">
        <v>271925</v>
      </c>
      <c r="V133">
        <v>169180</v>
      </c>
      <c r="W133">
        <v>59347</v>
      </c>
      <c r="X133">
        <v>6238</v>
      </c>
      <c r="Y133">
        <v>68</v>
      </c>
      <c r="AC133" t="s">
        <v>60</v>
      </c>
      <c r="AD133" s="1">
        <v>1980</v>
      </c>
      <c r="AE133">
        <v>510644</v>
      </c>
      <c r="AF133">
        <v>415285</v>
      </c>
      <c r="AG133">
        <v>309231</v>
      </c>
      <c r="AI133">
        <f t="shared" si="6"/>
        <v>3391393</v>
      </c>
      <c r="AJ133" s="19">
        <f t="shared" si="5"/>
        <v>1.1781669034476527E-2</v>
      </c>
    </row>
    <row r="134" spans="2:36" x14ac:dyDescent="0.3">
      <c r="B134" t="s">
        <v>60</v>
      </c>
      <c r="C134">
        <v>1981</v>
      </c>
      <c r="D134">
        <v>3424834</v>
      </c>
      <c r="E134">
        <v>72153</v>
      </c>
      <c r="F134">
        <v>351701</v>
      </c>
      <c r="G134">
        <v>1038298</v>
      </c>
      <c r="H134">
        <v>1632834</v>
      </c>
      <c r="I134">
        <v>2014435</v>
      </c>
      <c r="J134">
        <v>2386459</v>
      </c>
      <c r="K134">
        <v>2188316</v>
      </c>
      <c r="L134">
        <v>72567</v>
      </c>
      <c r="M134">
        <v>279548</v>
      </c>
      <c r="N134">
        <v>348034</v>
      </c>
      <c r="O134">
        <v>338563</v>
      </c>
      <c r="P134">
        <v>321182</v>
      </c>
      <c r="Q134" s="18">
        <v>518582</v>
      </c>
      <c r="R134" s="18">
        <v>430576</v>
      </c>
      <c r="S134" s="18">
        <v>311267</v>
      </c>
      <c r="T134">
        <v>292966</v>
      </c>
      <c r="U134">
        <v>271651</v>
      </c>
      <c r="V134">
        <v>171913</v>
      </c>
      <c r="W134">
        <v>61837</v>
      </c>
      <c r="X134">
        <v>6485</v>
      </c>
      <c r="Y134">
        <v>77</v>
      </c>
      <c r="AC134" t="s">
        <v>60</v>
      </c>
      <c r="AD134" s="1">
        <v>1981</v>
      </c>
      <c r="AE134">
        <v>518582</v>
      </c>
      <c r="AF134">
        <v>430576</v>
      </c>
      <c r="AG134">
        <v>311267</v>
      </c>
      <c r="AI134">
        <f t="shared" si="6"/>
        <v>3424834</v>
      </c>
      <c r="AJ134" s="19">
        <f t="shared" si="5"/>
        <v>9.8605499274191377E-3</v>
      </c>
    </row>
    <row r="135" spans="2:36" x14ac:dyDescent="0.3">
      <c r="B135" t="s">
        <v>60</v>
      </c>
      <c r="C135">
        <v>1982</v>
      </c>
      <c r="D135">
        <v>3451220</v>
      </c>
      <c r="E135">
        <v>70358</v>
      </c>
      <c r="F135">
        <v>353781</v>
      </c>
      <c r="G135">
        <v>1041429</v>
      </c>
      <c r="H135">
        <v>1639131</v>
      </c>
      <c r="I135">
        <v>2035821</v>
      </c>
      <c r="J135">
        <v>2409710</v>
      </c>
      <c r="K135">
        <v>2213885</v>
      </c>
      <c r="L135">
        <v>71843</v>
      </c>
      <c r="M135">
        <v>283423</v>
      </c>
      <c r="N135">
        <v>345222</v>
      </c>
      <c r="O135">
        <v>342426</v>
      </c>
      <c r="P135">
        <v>320713</v>
      </c>
      <c r="Q135" s="18">
        <v>525010</v>
      </c>
      <c r="R135" s="18">
        <v>444037</v>
      </c>
      <c r="S135" s="18">
        <v>314931</v>
      </c>
      <c r="T135">
        <v>288726</v>
      </c>
      <c r="U135">
        <v>270803</v>
      </c>
      <c r="V135">
        <v>176334</v>
      </c>
      <c r="W135">
        <v>62513</v>
      </c>
      <c r="X135">
        <v>6643</v>
      </c>
      <c r="Y135">
        <v>81</v>
      </c>
      <c r="AC135" t="s">
        <v>60</v>
      </c>
      <c r="AD135" s="1">
        <v>1982</v>
      </c>
      <c r="AE135">
        <v>525010</v>
      </c>
      <c r="AF135">
        <v>444037</v>
      </c>
      <c r="AG135">
        <v>314931</v>
      </c>
      <c r="AI135">
        <f t="shared" si="6"/>
        <v>3451220</v>
      </c>
      <c r="AJ135" s="19">
        <f t="shared" si="5"/>
        <v>7.704315012056151E-3</v>
      </c>
    </row>
    <row r="136" spans="2:36" x14ac:dyDescent="0.3">
      <c r="B136" t="s">
        <v>60</v>
      </c>
      <c r="C136">
        <v>1983</v>
      </c>
      <c r="D136">
        <v>3472904</v>
      </c>
      <c r="E136">
        <v>67616</v>
      </c>
      <c r="F136">
        <v>352049</v>
      </c>
      <c r="G136">
        <v>1041813</v>
      </c>
      <c r="H136">
        <v>1641185</v>
      </c>
      <c r="I136">
        <v>2056219</v>
      </c>
      <c r="J136">
        <v>2431011</v>
      </c>
      <c r="K136">
        <v>2237030</v>
      </c>
      <c r="L136">
        <v>69833</v>
      </c>
      <c r="M136">
        <v>284433</v>
      </c>
      <c r="N136">
        <v>342608</v>
      </c>
      <c r="O136">
        <v>347156</v>
      </c>
      <c r="P136">
        <v>319426</v>
      </c>
      <c r="Q136" s="18">
        <v>530005</v>
      </c>
      <c r="R136" s="18">
        <v>454382</v>
      </c>
      <c r="S136" s="18">
        <v>321361</v>
      </c>
      <c r="T136">
        <v>286505</v>
      </c>
      <c r="U136">
        <v>270426</v>
      </c>
      <c r="V136">
        <v>179583</v>
      </c>
      <c r="W136">
        <v>62635</v>
      </c>
      <c r="X136">
        <v>6688</v>
      </c>
      <c r="Y136">
        <v>80</v>
      </c>
      <c r="AC136" t="s">
        <v>60</v>
      </c>
      <c r="AD136" s="1">
        <v>1983</v>
      </c>
      <c r="AE136">
        <v>530005</v>
      </c>
      <c r="AF136">
        <v>454382</v>
      </c>
      <c r="AG136">
        <v>321361</v>
      </c>
      <c r="AI136">
        <f t="shared" si="6"/>
        <v>3472904</v>
      </c>
      <c r="AJ136" s="19">
        <f t="shared" si="5"/>
        <v>6.2829955783751945E-3</v>
      </c>
    </row>
    <row r="137" spans="2:36" x14ac:dyDescent="0.3">
      <c r="B137" t="s">
        <v>60</v>
      </c>
      <c r="C137">
        <v>1984</v>
      </c>
      <c r="D137">
        <v>3490937</v>
      </c>
      <c r="E137">
        <v>64226.995999999999</v>
      </c>
      <c r="F137">
        <v>344195</v>
      </c>
      <c r="G137">
        <v>1037576</v>
      </c>
      <c r="H137">
        <v>1639440</v>
      </c>
      <c r="I137">
        <v>2074961</v>
      </c>
      <c r="J137">
        <v>2453285</v>
      </c>
      <c r="K137">
        <v>2258154</v>
      </c>
      <c r="L137">
        <v>67032</v>
      </c>
      <c r="M137">
        <v>279968</v>
      </c>
      <c r="N137">
        <v>343133</v>
      </c>
      <c r="O137">
        <v>350248</v>
      </c>
      <c r="P137">
        <v>319861</v>
      </c>
      <c r="Q137" s="18">
        <v>533893</v>
      </c>
      <c r="R137" s="18">
        <v>462557</v>
      </c>
      <c r="S137" s="18">
        <v>330040</v>
      </c>
      <c r="T137">
        <v>284927</v>
      </c>
      <c r="U137">
        <v>269670</v>
      </c>
      <c r="V137">
        <v>182431</v>
      </c>
      <c r="W137">
        <v>63097</v>
      </c>
      <c r="X137">
        <v>6809</v>
      </c>
      <c r="Y137">
        <v>76</v>
      </c>
      <c r="AC137" t="s">
        <v>60</v>
      </c>
      <c r="AD137" s="1">
        <v>1984</v>
      </c>
      <c r="AE137">
        <v>533893</v>
      </c>
      <c r="AF137">
        <v>462557</v>
      </c>
      <c r="AG137">
        <v>330040</v>
      </c>
      <c r="AI137">
        <f t="shared" si="6"/>
        <v>3490937</v>
      </c>
      <c r="AJ137" s="19">
        <f t="shared" si="5"/>
        <v>5.1924844452941876E-3</v>
      </c>
    </row>
    <row r="138" spans="2:36" x14ac:dyDescent="0.3">
      <c r="B138" t="s">
        <v>60</v>
      </c>
      <c r="C138">
        <v>1985</v>
      </c>
      <c r="D138">
        <v>3505781</v>
      </c>
      <c r="E138">
        <v>61804</v>
      </c>
      <c r="F138">
        <v>331924</v>
      </c>
      <c r="G138">
        <v>1028735</v>
      </c>
      <c r="H138">
        <v>1634592</v>
      </c>
      <c r="I138">
        <v>2093500</v>
      </c>
      <c r="J138">
        <v>2476967</v>
      </c>
      <c r="K138">
        <v>2277537</v>
      </c>
      <c r="L138">
        <v>63615</v>
      </c>
      <c r="M138">
        <v>270120</v>
      </c>
      <c r="N138">
        <v>346363</v>
      </c>
      <c r="O138">
        <v>350448</v>
      </c>
      <c r="P138">
        <v>323499</v>
      </c>
      <c r="Q138" s="18">
        <v>536089</v>
      </c>
      <c r="R138" s="18">
        <v>467663</v>
      </c>
      <c r="S138" s="18">
        <v>341012</v>
      </c>
      <c r="T138">
        <v>284415</v>
      </c>
      <c r="U138">
        <v>268531</v>
      </c>
      <c r="V138">
        <v>184904</v>
      </c>
      <c r="W138">
        <v>63871</v>
      </c>
      <c r="X138">
        <v>6983</v>
      </c>
      <c r="Y138">
        <v>79</v>
      </c>
      <c r="AC138" t="s">
        <v>60</v>
      </c>
      <c r="AD138" s="1">
        <v>1985</v>
      </c>
      <c r="AE138">
        <v>536089</v>
      </c>
      <c r="AF138">
        <v>467663</v>
      </c>
      <c r="AG138">
        <v>341012</v>
      </c>
      <c r="AI138">
        <f t="shared" si="6"/>
        <v>3505781</v>
      </c>
      <c r="AJ138" s="19">
        <f t="shared" si="5"/>
        <v>4.2521535049186987E-3</v>
      </c>
    </row>
    <row r="139" spans="2:36" x14ac:dyDescent="0.3">
      <c r="B139" t="s">
        <v>60</v>
      </c>
      <c r="C139">
        <v>1986</v>
      </c>
      <c r="D139">
        <v>3515672</v>
      </c>
      <c r="E139">
        <v>60362</v>
      </c>
      <c r="F139">
        <v>319968</v>
      </c>
      <c r="G139">
        <v>1017582</v>
      </c>
      <c r="H139">
        <v>1626263</v>
      </c>
      <c r="I139">
        <v>2110203</v>
      </c>
      <c r="J139">
        <v>2498004</v>
      </c>
      <c r="K139">
        <v>2294627</v>
      </c>
      <c r="L139">
        <v>61464</v>
      </c>
      <c r="M139">
        <v>259606</v>
      </c>
      <c r="N139">
        <v>349134</v>
      </c>
      <c r="O139">
        <v>348480</v>
      </c>
      <c r="P139">
        <v>326788</v>
      </c>
      <c r="Q139" s="18">
        <v>535849</v>
      </c>
      <c r="R139" s="18">
        <v>469824</v>
      </c>
      <c r="S139" s="18">
        <v>354169</v>
      </c>
      <c r="T139">
        <v>285605</v>
      </c>
      <c r="U139">
        <v>267327</v>
      </c>
      <c r="V139">
        <v>186720</v>
      </c>
      <c r="W139">
        <v>64622</v>
      </c>
      <c r="X139">
        <v>7100</v>
      </c>
      <c r="Y139">
        <v>86</v>
      </c>
      <c r="AC139" t="s">
        <v>60</v>
      </c>
      <c r="AD139" s="1">
        <v>1986</v>
      </c>
      <c r="AE139">
        <v>535849</v>
      </c>
      <c r="AF139">
        <v>469824</v>
      </c>
      <c r="AG139">
        <v>354169</v>
      </c>
      <c r="AI139">
        <f t="shared" si="6"/>
        <v>3515672</v>
      </c>
      <c r="AJ139" s="19">
        <f t="shared" si="5"/>
        <v>2.8213399524956717E-3</v>
      </c>
    </row>
    <row r="140" spans="2:36" x14ac:dyDescent="0.3">
      <c r="B140" t="s">
        <v>60</v>
      </c>
      <c r="C140">
        <v>1987</v>
      </c>
      <c r="D140">
        <v>3513702</v>
      </c>
      <c r="E140">
        <v>58554</v>
      </c>
      <c r="F140">
        <v>309114</v>
      </c>
      <c r="G140">
        <v>1002593</v>
      </c>
      <c r="H140">
        <v>1609249</v>
      </c>
      <c r="I140">
        <v>2119077</v>
      </c>
      <c r="J140">
        <v>2511018</v>
      </c>
      <c r="K140">
        <v>2306111</v>
      </c>
      <c r="L140">
        <v>60570</v>
      </c>
      <c r="M140">
        <v>250560</v>
      </c>
      <c r="N140">
        <v>349069</v>
      </c>
      <c r="O140">
        <v>344410</v>
      </c>
      <c r="P140">
        <v>327725</v>
      </c>
      <c r="Q140" s="18">
        <v>529762</v>
      </c>
      <c r="R140" s="18">
        <v>470848</v>
      </c>
      <c r="S140" s="18">
        <v>368434</v>
      </c>
      <c r="T140">
        <v>286456</v>
      </c>
      <c r="U140">
        <v>267099</v>
      </c>
      <c r="V140">
        <v>187974</v>
      </c>
      <c r="W140">
        <v>65558</v>
      </c>
      <c r="X140">
        <v>7162</v>
      </c>
      <c r="Y140">
        <v>91</v>
      </c>
      <c r="AC140" t="s">
        <v>60</v>
      </c>
      <c r="AD140" s="1">
        <v>1987</v>
      </c>
      <c r="AE140">
        <v>529762</v>
      </c>
      <c r="AF140">
        <v>470848</v>
      </c>
      <c r="AG140">
        <v>368434</v>
      </c>
      <c r="AI140">
        <f t="shared" si="6"/>
        <v>3513702</v>
      </c>
      <c r="AJ140" s="19">
        <f t="shared" si="5"/>
        <v>-5.603480643245895E-4</v>
      </c>
    </row>
    <row r="141" spans="2:36" x14ac:dyDescent="0.3">
      <c r="B141" t="s">
        <v>60</v>
      </c>
      <c r="C141">
        <v>1988</v>
      </c>
      <c r="D141">
        <v>3498032</v>
      </c>
      <c r="E141">
        <v>55488</v>
      </c>
      <c r="F141">
        <v>297735</v>
      </c>
      <c r="G141">
        <v>982829</v>
      </c>
      <c r="H141">
        <v>1582351</v>
      </c>
      <c r="I141">
        <v>2119238</v>
      </c>
      <c r="J141">
        <v>2515105</v>
      </c>
      <c r="K141">
        <v>2310531</v>
      </c>
      <c r="L141">
        <v>59142</v>
      </c>
      <c r="M141">
        <v>242247</v>
      </c>
      <c r="N141">
        <v>344733</v>
      </c>
      <c r="O141">
        <v>340361</v>
      </c>
      <c r="P141">
        <v>327313</v>
      </c>
      <c r="Q141" s="18">
        <v>518199</v>
      </c>
      <c r="R141" s="18">
        <v>469501</v>
      </c>
      <c r="S141" s="18">
        <v>383486</v>
      </c>
      <c r="T141">
        <v>286378</v>
      </c>
      <c r="U141">
        <v>267650</v>
      </c>
      <c r="V141">
        <v>188508</v>
      </c>
      <c r="W141">
        <v>66851</v>
      </c>
      <c r="X141">
        <v>7219</v>
      </c>
      <c r="Y141">
        <v>98</v>
      </c>
      <c r="AC141" t="s">
        <v>60</v>
      </c>
      <c r="AD141" s="1">
        <v>1988</v>
      </c>
      <c r="AE141">
        <v>518199</v>
      </c>
      <c r="AF141">
        <v>469501</v>
      </c>
      <c r="AG141">
        <v>383486</v>
      </c>
      <c r="AI141">
        <f t="shared" si="6"/>
        <v>3498032</v>
      </c>
      <c r="AJ141" s="19">
        <f t="shared" si="5"/>
        <v>-4.4596838320380972E-3</v>
      </c>
    </row>
    <row r="142" spans="2:36" x14ac:dyDescent="0.3">
      <c r="B142" t="s">
        <v>60</v>
      </c>
      <c r="C142">
        <v>1989</v>
      </c>
      <c r="D142">
        <v>3483316</v>
      </c>
      <c r="E142">
        <v>52554</v>
      </c>
      <c r="F142">
        <v>286665</v>
      </c>
      <c r="G142">
        <v>962398</v>
      </c>
      <c r="H142">
        <v>1555014</v>
      </c>
      <c r="I142">
        <v>2122132</v>
      </c>
      <c r="J142">
        <v>2520812</v>
      </c>
      <c r="K142">
        <v>2317099</v>
      </c>
      <c r="L142">
        <v>56405</v>
      </c>
      <c r="M142">
        <v>234111</v>
      </c>
      <c r="N142">
        <v>335437</v>
      </c>
      <c r="O142">
        <v>340296</v>
      </c>
      <c r="P142">
        <v>326837</v>
      </c>
      <c r="Q142" s="18">
        <v>508439</v>
      </c>
      <c r="R142" s="18">
        <v>471733</v>
      </c>
      <c r="S142" s="18">
        <v>393837</v>
      </c>
      <c r="T142">
        <v>287913</v>
      </c>
      <c r="U142">
        <v>266254</v>
      </c>
      <c r="V142">
        <v>190135</v>
      </c>
      <c r="W142">
        <v>68241</v>
      </c>
      <c r="X142">
        <v>7423</v>
      </c>
      <c r="Y142">
        <v>106</v>
      </c>
      <c r="AC142" t="s">
        <v>60</v>
      </c>
      <c r="AD142" s="1">
        <v>1989</v>
      </c>
      <c r="AE142">
        <v>508439</v>
      </c>
      <c r="AF142">
        <v>471733</v>
      </c>
      <c r="AG142">
        <v>393837</v>
      </c>
      <c r="AI142">
        <f t="shared" si="6"/>
        <v>3483316</v>
      </c>
      <c r="AJ142" s="19">
        <f t="shared" si="5"/>
        <v>-4.2069369291075631E-3</v>
      </c>
    </row>
    <row r="143" spans="2:36" x14ac:dyDescent="0.3">
      <c r="B143" t="s">
        <v>60</v>
      </c>
      <c r="C143">
        <v>1990</v>
      </c>
      <c r="D143">
        <v>3485370</v>
      </c>
      <c r="E143">
        <v>51728</v>
      </c>
      <c r="F143">
        <v>276946</v>
      </c>
      <c r="G143">
        <v>944597</v>
      </c>
      <c r="H143">
        <v>1537735</v>
      </c>
      <c r="I143">
        <v>2139788</v>
      </c>
      <c r="J143">
        <v>2540664</v>
      </c>
      <c r="K143">
        <v>2336770</v>
      </c>
      <c r="L143">
        <v>53702</v>
      </c>
      <c r="M143">
        <v>225218</v>
      </c>
      <c r="N143">
        <v>323963</v>
      </c>
      <c r="O143">
        <v>343688</v>
      </c>
      <c r="P143">
        <v>329847</v>
      </c>
      <c r="Q143" s="18">
        <v>505037</v>
      </c>
      <c r="R143" s="18">
        <v>477864</v>
      </c>
      <c r="S143" s="18">
        <v>403820</v>
      </c>
      <c r="T143">
        <v>290604</v>
      </c>
      <c r="U143">
        <v>263466</v>
      </c>
      <c r="V143">
        <v>191941</v>
      </c>
      <c r="W143">
        <v>70101</v>
      </c>
      <c r="X143">
        <v>7984</v>
      </c>
      <c r="Y143">
        <v>109</v>
      </c>
      <c r="AC143" t="s">
        <v>60</v>
      </c>
      <c r="AD143" s="1">
        <v>1990</v>
      </c>
      <c r="AE143">
        <v>505037</v>
      </c>
      <c r="AF143">
        <v>477864</v>
      </c>
      <c r="AG143">
        <v>403820</v>
      </c>
      <c r="AI143">
        <f t="shared" si="6"/>
        <v>3485370</v>
      </c>
      <c r="AJ143" s="19">
        <f t="shared" si="5"/>
        <v>5.8966800600357416E-4</v>
      </c>
    </row>
    <row r="144" spans="2:36" x14ac:dyDescent="0.3">
      <c r="B144" t="s">
        <v>60</v>
      </c>
      <c r="C144">
        <v>1991</v>
      </c>
      <c r="D144">
        <v>3504806</v>
      </c>
      <c r="E144">
        <v>51919</v>
      </c>
      <c r="F144">
        <v>269774</v>
      </c>
      <c r="G144">
        <v>931046</v>
      </c>
      <c r="H144">
        <v>1531452</v>
      </c>
      <c r="I144">
        <v>2170488</v>
      </c>
      <c r="J144">
        <v>2573649</v>
      </c>
      <c r="K144">
        <v>2369840</v>
      </c>
      <c r="L144">
        <v>52735</v>
      </c>
      <c r="M144">
        <v>217855</v>
      </c>
      <c r="N144">
        <v>314105</v>
      </c>
      <c r="O144">
        <v>347167</v>
      </c>
      <c r="P144">
        <v>332790</v>
      </c>
      <c r="Q144" s="18">
        <v>509560</v>
      </c>
      <c r="R144" s="18">
        <v>483734</v>
      </c>
      <c r="S144" s="18">
        <v>419225</v>
      </c>
      <c r="T144">
        <v>293355</v>
      </c>
      <c r="U144">
        <v>260683</v>
      </c>
      <c r="V144">
        <v>192919</v>
      </c>
      <c r="W144">
        <v>72827</v>
      </c>
      <c r="X144">
        <v>8556</v>
      </c>
      <c r="Y144">
        <v>111</v>
      </c>
      <c r="AC144" t="s">
        <v>60</v>
      </c>
      <c r="AD144" s="1">
        <v>1991</v>
      </c>
      <c r="AE144">
        <v>509560</v>
      </c>
      <c r="AF144">
        <v>483734</v>
      </c>
      <c r="AG144">
        <v>419225</v>
      </c>
      <c r="AI144">
        <f t="shared" si="6"/>
        <v>3504806</v>
      </c>
      <c r="AJ144" s="19">
        <f t="shared" si="5"/>
        <v>5.5764524282930772E-3</v>
      </c>
    </row>
    <row r="145" spans="2:36" x14ac:dyDescent="0.3">
      <c r="B145" t="s">
        <v>60</v>
      </c>
      <c r="C145">
        <v>1992</v>
      </c>
      <c r="D145">
        <v>3528370</v>
      </c>
      <c r="E145">
        <v>50952</v>
      </c>
      <c r="F145">
        <v>264694</v>
      </c>
      <c r="G145">
        <v>918738</v>
      </c>
      <c r="H145">
        <v>1527119</v>
      </c>
      <c r="I145">
        <v>2204008</v>
      </c>
      <c r="J145">
        <v>2609513</v>
      </c>
      <c r="K145">
        <v>2406513</v>
      </c>
      <c r="L145">
        <v>52681</v>
      </c>
      <c r="M145">
        <v>213742</v>
      </c>
      <c r="N145">
        <v>305678</v>
      </c>
      <c r="O145">
        <v>348366</v>
      </c>
      <c r="P145">
        <v>331680</v>
      </c>
      <c r="Q145" s="18">
        <v>518866</v>
      </c>
      <c r="R145" s="18">
        <v>489960</v>
      </c>
      <c r="S145" s="18">
        <v>433995</v>
      </c>
      <c r="T145">
        <v>298105</v>
      </c>
      <c r="U145">
        <v>258834</v>
      </c>
      <c r="V145">
        <v>193642</v>
      </c>
      <c r="W145">
        <v>75667</v>
      </c>
      <c r="X145">
        <v>8764</v>
      </c>
      <c r="Y145">
        <v>119</v>
      </c>
      <c r="AC145" t="s">
        <v>60</v>
      </c>
      <c r="AD145" s="1">
        <v>1992</v>
      </c>
      <c r="AE145">
        <v>518866</v>
      </c>
      <c r="AF145">
        <v>489960</v>
      </c>
      <c r="AG145">
        <v>433995</v>
      </c>
      <c r="AI145">
        <f t="shared" si="6"/>
        <v>3528370</v>
      </c>
      <c r="AJ145" s="19">
        <f t="shared" si="5"/>
        <v>6.7233393232035699E-3</v>
      </c>
    </row>
    <row r="146" spans="2:36" x14ac:dyDescent="0.3">
      <c r="B146" t="s">
        <v>60</v>
      </c>
      <c r="C146">
        <v>1993</v>
      </c>
      <c r="D146">
        <v>3545700</v>
      </c>
      <c r="E146">
        <v>49306</v>
      </c>
      <c r="F146">
        <v>260132</v>
      </c>
      <c r="G146">
        <v>903280</v>
      </c>
      <c r="H146">
        <v>1517989</v>
      </c>
      <c r="I146">
        <v>2235256</v>
      </c>
      <c r="J146">
        <v>2642294</v>
      </c>
      <c r="K146">
        <v>2439176</v>
      </c>
      <c r="L146">
        <v>51491</v>
      </c>
      <c r="M146">
        <v>210826</v>
      </c>
      <c r="N146">
        <v>297051</v>
      </c>
      <c r="O146">
        <v>346097</v>
      </c>
      <c r="P146">
        <v>330148</v>
      </c>
      <c r="Q146" s="18">
        <v>527097</v>
      </c>
      <c r="R146" s="18">
        <v>494868</v>
      </c>
      <c r="S146" s="18">
        <v>445379</v>
      </c>
      <c r="T146">
        <v>305849</v>
      </c>
      <c r="U146">
        <v>258156</v>
      </c>
      <c r="V146">
        <v>194514</v>
      </c>
      <c r="W146">
        <v>77457</v>
      </c>
      <c r="X146">
        <v>8826</v>
      </c>
      <c r="Y146">
        <v>126</v>
      </c>
      <c r="AC146" t="s">
        <v>60</v>
      </c>
      <c r="AD146" s="1">
        <v>1993</v>
      </c>
      <c r="AE146">
        <v>527097</v>
      </c>
      <c r="AF146">
        <v>494868</v>
      </c>
      <c r="AG146">
        <v>445379</v>
      </c>
      <c r="AI146">
        <f t="shared" si="6"/>
        <v>3545700</v>
      </c>
      <c r="AJ146" s="19">
        <f t="shared" si="5"/>
        <v>4.9116164121110195E-3</v>
      </c>
    </row>
    <row r="147" spans="2:36" x14ac:dyDescent="0.3">
      <c r="B147" t="s">
        <v>60</v>
      </c>
      <c r="C147">
        <v>1994</v>
      </c>
      <c r="D147">
        <v>3559396</v>
      </c>
      <c r="E147">
        <v>48138</v>
      </c>
      <c r="F147">
        <v>255662</v>
      </c>
      <c r="G147">
        <v>884262</v>
      </c>
      <c r="H147">
        <v>1504267</v>
      </c>
      <c r="I147">
        <v>2266737</v>
      </c>
      <c r="J147">
        <v>2675007</v>
      </c>
      <c r="K147">
        <v>2469582</v>
      </c>
      <c r="L147">
        <v>49686</v>
      </c>
      <c r="M147">
        <v>207524</v>
      </c>
      <c r="N147">
        <v>289024</v>
      </c>
      <c r="O147">
        <v>339576</v>
      </c>
      <c r="P147">
        <v>331492</v>
      </c>
      <c r="Q147" s="18">
        <v>533756</v>
      </c>
      <c r="R147" s="18">
        <v>499077</v>
      </c>
      <c r="S147" s="18">
        <v>454392</v>
      </c>
      <c r="T147">
        <v>315554</v>
      </c>
      <c r="U147">
        <v>257837</v>
      </c>
      <c r="V147">
        <v>194822</v>
      </c>
      <c r="W147">
        <v>79100</v>
      </c>
      <c r="X147">
        <v>8977</v>
      </c>
      <c r="Y147">
        <v>127.00001</v>
      </c>
      <c r="AC147" t="s">
        <v>60</v>
      </c>
      <c r="AD147" s="1">
        <v>1994</v>
      </c>
      <c r="AE147">
        <v>533756</v>
      </c>
      <c r="AF147">
        <v>499077</v>
      </c>
      <c r="AG147">
        <v>454392</v>
      </c>
      <c r="AI147">
        <f t="shared" si="6"/>
        <v>3559396</v>
      </c>
      <c r="AJ147" s="19">
        <f t="shared" si="5"/>
        <v>3.8627069408014858E-3</v>
      </c>
    </row>
    <row r="148" spans="2:36" x14ac:dyDescent="0.3">
      <c r="B148" t="s">
        <v>60</v>
      </c>
      <c r="C148">
        <v>1995</v>
      </c>
      <c r="D148">
        <v>3579486</v>
      </c>
      <c r="E148">
        <v>47968</v>
      </c>
      <c r="F148">
        <v>251374</v>
      </c>
      <c r="G148">
        <v>864649</v>
      </c>
      <c r="H148">
        <v>1491625</v>
      </c>
      <c r="I148">
        <v>2304761</v>
      </c>
      <c r="J148">
        <v>2714704</v>
      </c>
      <c r="K148">
        <v>2505959</v>
      </c>
      <c r="L148">
        <v>48506</v>
      </c>
      <c r="M148">
        <v>203406</v>
      </c>
      <c r="N148">
        <v>283071</v>
      </c>
      <c r="O148">
        <v>330204</v>
      </c>
      <c r="P148">
        <v>335467</v>
      </c>
      <c r="Q148" s="18">
        <v>541851</v>
      </c>
      <c r="R148" s="18">
        <v>504838</v>
      </c>
      <c r="S148" s="18">
        <v>460943</v>
      </c>
      <c r="T148">
        <v>327699</v>
      </c>
      <c r="U148">
        <v>258708</v>
      </c>
      <c r="V148">
        <v>195158</v>
      </c>
      <c r="W148">
        <v>80816</v>
      </c>
      <c r="X148">
        <v>9224</v>
      </c>
      <c r="Y148">
        <v>133</v>
      </c>
      <c r="AC148" t="s">
        <v>60</v>
      </c>
      <c r="AD148" s="1">
        <v>1995</v>
      </c>
      <c r="AE148">
        <v>541851</v>
      </c>
      <c r="AF148">
        <v>504838</v>
      </c>
      <c r="AG148">
        <v>460943</v>
      </c>
      <c r="AI148">
        <f t="shared" si="6"/>
        <v>3579486</v>
      </c>
      <c r="AJ148" s="19">
        <f t="shared" si="5"/>
        <v>5.6442160411485087E-3</v>
      </c>
    </row>
    <row r="149" spans="2:36" x14ac:dyDescent="0.3">
      <c r="B149" t="s">
        <v>60</v>
      </c>
      <c r="C149">
        <v>1996</v>
      </c>
      <c r="D149">
        <v>3606725</v>
      </c>
      <c r="E149">
        <v>48816</v>
      </c>
      <c r="F149">
        <v>248218</v>
      </c>
      <c r="G149">
        <v>847874</v>
      </c>
      <c r="H149">
        <v>1481745</v>
      </c>
      <c r="I149">
        <v>2347524</v>
      </c>
      <c r="J149">
        <v>2758710</v>
      </c>
      <c r="K149">
        <v>2547569</v>
      </c>
      <c r="L149">
        <v>48385</v>
      </c>
      <c r="M149">
        <v>199402</v>
      </c>
      <c r="N149">
        <v>278285</v>
      </c>
      <c r="O149">
        <v>321371</v>
      </c>
      <c r="P149">
        <v>339391</v>
      </c>
      <c r="Q149" s="18">
        <v>551281</v>
      </c>
      <c r="R149" s="18">
        <v>511830</v>
      </c>
      <c r="S149" s="18">
        <v>465394</v>
      </c>
      <c r="T149">
        <v>342180</v>
      </c>
      <c r="U149">
        <v>261501</v>
      </c>
      <c r="V149">
        <v>195775</v>
      </c>
      <c r="W149">
        <v>81900</v>
      </c>
      <c r="X149">
        <v>9458</v>
      </c>
      <c r="Y149">
        <v>141</v>
      </c>
      <c r="AC149" t="s">
        <v>60</v>
      </c>
      <c r="AD149" s="1">
        <v>1996</v>
      </c>
      <c r="AE149">
        <v>551281</v>
      </c>
      <c r="AF149">
        <v>511830</v>
      </c>
      <c r="AG149">
        <v>465394</v>
      </c>
      <c r="AI149">
        <f t="shared" si="6"/>
        <v>3606725</v>
      </c>
      <c r="AJ149" s="19">
        <f t="shared" si="5"/>
        <v>7.6097517911790646E-3</v>
      </c>
    </row>
    <row r="150" spans="2:36" x14ac:dyDescent="0.3">
      <c r="B150" t="s">
        <v>60</v>
      </c>
      <c r="C150">
        <v>1997</v>
      </c>
      <c r="D150">
        <v>3640157</v>
      </c>
      <c r="E150">
        <v>50419</v>
      </c>
      <c r="F150">
        <v>248344</v>
      </c>
      <c r="G150">
        <v>834887</v>
      </c>
      <c r="H150">
        <v>1472790</v>
      </c>
      <c r="I150">
        <v>2392034</v>
      </c>
      <c r="J150">
        <v>2805124</v>
      </c>
      <c r="K150">
        <v>2594580</v>
      </c>
      <c r="L150">
        <v>49419</v>
      </c>
      <c r="M150">
        <v>197925</v>
      </c>
      <c r="N150">
        <v>273754</v>
      </c>
      <c r="O150">
        <v>312789</v>
      </c>
      <c r="P150">
        <v>341366</v>
      </c>
      <c r="Q150" s="18">
        <v>560921</v>
      </c>
      <c r="R150" s="18">
        <v>519574</v>
      </c>
      <c r="S150" s="18">
        <v>470899</v>
      </c>
      <c r="T150">
        <v>358610</v>
      </c>
      <c r="U150">
        <v>264396</v>
      </c>
      <c r="V150">
        <v>197193</v>
      </c>
      <c r="W150">
        <v>82459</v>
      </c>
      <c r="X150">
        <v>9706</v>
      </c>
      <c r="Y150">
        <v>146</v>
      </c>
      <c r="AC150" t="s">
        <v>60</v>
      </c>
      <c r="AD150" s="1">
        <v>1997</v>
      </c>
      <c r="AE150">
        <v>560921</v>
      </c>
      <c r="AF150">
        <v>519574</v>
      </c>
      <c r="AG150">
        <v>470899</v>
      </c>
      <c r="AI150">
        <f t="shared" si="6"/>
        <v>3640157</v>
      </c>
      <c r="AJ150" s="19">
        <f t="shared" si="5"/>
        <v>9.2693510040271487E-3</v>
      </c>
    </row>
    <row r="151" spans="2:36" x14ac:dyDescent="0.3">
      <c r="B151" t="s">
        <v>60</v>
      </c>
      <c r="C151">
        <v>1998</v>
      </c>
      <c r="D151">
        <v>3678670</v>
      </c>
      <c r="E151">
        <v>51993</v>
      </c>
      <c r="F151">
        <v>252363</v>
      </c>
      <c r="G151">
        <v>825945</v>
      </c>
      <c r="H151">
        <v>1465435</v>
      </c>
      <c r="I151">
        <v>2436877</v>
      </c>
      <c r="J151">
        <v>2852573</v>
      </c>
      <c r="K151">
        <v>2646486</v>
      </c>
      <c r="L151">
        <v>51124</v>
      </c>
      <c r="M151">
        <v>200370</v>
      </c>
      <c r="N151">
        <v>269849</v>
      </c>
      <c r="O151">
        <v>303733</v>
      </c>
      <c r="P151">
        <v>339816</v>
      </c>
      <c r="Q151" s="18">
        <v>572009</v>
      </c>
      <c r="R151" s="18">
        <v>529140</v>
      </c>
      <c r="S151" s="18">
        <v>476152</v>
      </c>
      <c r="T151">
        <v>377137</v>
      </c>
      <c r="U151">
        <v>266838</v>
      </c>
      <c r="V151">
        <v>198759</v>
      </c>
      <c r="W151">
        <v>82726</v>
      </c>
      <c r="X151">
        <v>9996</v>
      </c>
      <c r="Y151">
        <v>152</v>
      </c>
      <c r="AC151" t="s">
        <v>60</v>
      </c>
      <c r="AD151" s="1">
        <v>1998</v>
      </c>
      <c r="AE151">
        <v>572009</v>
      </c>
      <c r="AF151">
        <v>529140</v>
      </c>
      <c r="AG151">
        <v>476152</v>
      </c>
      <c r="AI151">
        <f t="shared" si="6"/>
        <v>3678670</v>
      </c>
      <c r="AJ151" s="19">
        <f t="shared" si="5"/>
        <v>1.0580038168683359E-2</v>
      </c>
    </row>
    <row r="152" spans="2:36" x14ac:dyDescent="0.3">
      <c r="B152" t="s">
        <v>60</v>
      </c>
      <c r="C152">
        <v>1999</v>
      </c>
      <c r="D152">
        <v>3719918</v>
      </c>
      <c r="E152">
        <v>52803</v>
      </c>
      <c r="F152">
        <v>258290</v>
      </c>
      <c r="G152">
        <v>820962</v>
      </c>
      <c r="H152">
        <v>1459697</v>
      </c>
      <c r="I152">
        <v>2481218</v>
      </c>
      <c r="J152">
        <v>2898805</v>
      </c>
      <c r="K152">
        <v>2699262</v>
      </c>
      <c r="L152">
        <v>52679</v>
      </c>
      <c r="M152">
        <v>205487</v>
      </c>
      <c r="N152">
        <v>266327</v>
      </c>
      <c r="O152">
        <v>296345</v>
      </c>
      <c r="P152">
        <v>333676</v>
      </c>
      <c r="Q152" s="18">
        <v>586060</v>
      </c>
      <c r="R152" s="18">
        <v>540186</v>
      </c>
      <c r="S152" s="18">
        <v>485110</v>
      </c>
      <c r="T152">
        <v>390884</v>
      </c>
      <c r="U152">
        <v>270429</v>
      </c>
      <c r="V152">
        <v>198689</v>
      </c>
      <c r="W152">
        <v>83518</v>
      </c>
      <c r="X152">
        <v>10253</v>
      </c>
      <c r="Y152">
        <v>151</v>
      </c>
      <c r="AC152" t="s">
        <v>60</v>
      </c>
      <c r="AD152" s="1">
        <v>1999</v>
      </c>
      <c r="AE152">
        <v>586060</v>
      </c>
      <c r="AF152">
        <v>540186</v>
      </c>
      <c r="AG152">
        <v>485110</v>
      </c>
      <c r="AI152">
        <f t="shared" si="6"/>
        <v>3719918</v>
      </c>
      <c r="AJ152" s="19">
        <f t="shared" si="5"/>
        <v>1.1212748085585256E-2</v>
      </c>
    </row>
    <row r="153" spans="2:36" x14ac:dyDescent="0.3">
      <c r="B153" t="s">
        <v>60</v>
      </c>
      <c r="C153">
        <v>2000</v>
      </c>
      <c r="D153">
        <v>3768954</v>
      </c>
      <c r="E153">
        <v>53608</v>
      </c>
      <c r="F153">
        <v>264977</v>
      </c>
      <c r="G153">
        <v>818846</v>
      </c>
      <c r="H153">
        <v>1455334</v>
      </c>
      <c r="I153">
        <v>2529184</v>
      </c>
      <c r="J153">
        <v>2949948</v>
      </c>
      <c r="K153">
        <v>2757300</v>
      </c>
      <c r="L153">
        <v>53477</v>
      </c>
      <c r="M153">
        <v>211369</v>
      </c>
      <c r="N153">
        <v>262959</v>
      </c>
      <c r="O153">
        <v>290910</v>
      </c>
      <c r="P153">
        <v>324946</v>
      </c>
      <c r="Q153" s="18">
        <v>602754</v>
      </c>
      <c r="R153" s="18">
        <v>553857</v>
      </c>
      <c r="S153" s="18">
        <v>497478</v>
      </c>
      <c r="T153">
        <v>402939</v>
      </c>
      <c r="U153">
        <v>274079</v>
      </c>
      <c r="V153">
        <v>198168</v>
      </c>
      <c r="W153">
        <v>85079</v>
      </c>
      <c r="X153">
        <v>10648</v>
      </c>
      <c r="Y153">
        <v>160</v>
      </c>
      <c r="AC153" t="s">
        <v>60</v>
      </c>
      <c r="AD153" s="1">
        <v>2000</v>
      </c>
      <c r="AE153">
        <v>602754</v>
      </c>
      <c r="AF153">
        <v>553857</v>
      </c>
      <c r="AG153">
        <v>497478</v>
      </c>
      <c r="AI153">
        <f t="shared" si="6"/>
        <v>3768954</v>
      </c>
      <c r="AJ153" s="19">
        <f t="shared" si="5"/>
        <v>1.3182011001317662E-2</v>
      </c>
    </row>
    <row r="154" spans="2:36" x14ac:dyDescent="0.3">
      <c r="B154" t="s">
        <v>60</v>
      </c>
      <c r="C154">
        <v>2001</v>
      </c>
      <c r="D154">
        <v>3829019</v>
      </c>
      <c r="E154">
        <v>54194</v>
      </c>
      <c r="F154">
        <v>271117</v>
      </c>
      <c r="G154">
        <v>818372</v>
      </c>
      <c r="H154">
        <v>1453868</v>
      </c>
      <c r="I154">
        <v>2584164</v>
      </c>
      <c r="J154">
        <v>3010464</v>
      </c>
      <c r="K154">
        <v>2823412</v>
      </c>
      <c r="L154">
        <v>54146</v>
      </c>
      <c r="M154">
        <v>216923</v>
      </c>
      <c r="N154">
        <v>261156</v>
      </c>
      <c r="O154">
        <v>286099</v>
      </c>
      <c r="P154">
        <v>316387</v>
      </c>
      <c r="Q154" s="18">
        <v>621777</v>
      </c>
      <c r="R154" s="18">
        <v>571874</v>
      </c>
      <c r="S154" s="18">
        <v>507894</v>
      </c>
      <c r="T154">
        <v>419037</v>
      </c>
      <c r="U154">
        <v>277425</v>
      </c>
      <c r="V154">
        <v>197726</v>
      </c>
      <c r="W154">
        <v>87069</v>
      </c>
      <c r="X154">
        <v>11275</v>
      </c>
      <c r="Y154">
        <v>183</v>
      </c>
      <c r="AC154" t="s">
        <v>60</v>
      </c>
      <c r="AD154" s="1">
        <v>2001</v>
      </c>
      <c r="AE154">
        <v>621777</v>
      </c>
      <c r="AF154">
        <v>571874</v>
      </c>
      <c r="AG154">
        <v>507894</v>
      </c>
      <c r="AI154">
        <f t="shared" si="6"/>
        <v>3829019</v>
      </c>
      <c r="AJ154" s="19">
        <f t="shared" si="5"/>
        <v>1.5936782460067134E-2</v>
      </c>
    </row>
    <row r="155" spans="2:36" x14ac:dyDescent="0.3">
      <c r="B155" t="s">
        <v>60</v>
      </c>
      <c r="C155">
        <v>2002</v>
      </c>
      <c r="D155">
        <v>3894256</v>
      </c>
      <c r="E155">
        <v>56252</v>
      </c>
      <c r="F155">
        <v>276856</v>
      </c>
      <c r="G155">
        <v>821048</v>
      </c>
      <c r="H155">
        <v>1456355</v>
      </c>
      <c r="I155">
        <v>2640889</v>
      </c>
      <c r="J155">
        <v>3073015</v>
      </c>
      <c r="K155">
        <v>2890106</v>
      </c>
      <c r="L155">
        <v>54478</v>
      </c>
      <c r="M155">
        <v>220604</v>
      </c>
      <c r="N155">
        <v>262637</v>
      </c>
      <c r="O155">
        <v>281555</v>
      </c>
      <c r="P155">
        <v>308267</v>
      </c>
      <c r="Q155" s="18">
        <v>638950</v>
      </c>
      <c r="R155" s="18">
        <v>591771</v>
      </c>
      <c r="S155" s="18">
        <v>518185</v>
      </c>
      <c r="T155">
        <v>434267</v>
      </c>
      <c r="U155">
        <v>282800</v>
      </c>
      <c r="V155">
        <v>197813</v>
      </c>
      <c r="W155">
        <v>89045</v>
      </c>
      <c r="X155">
        <v>11917</v>
      </c>
      <c r="Y155">
        <v>193</v>
      </c>
      <c r="AC155" t="s">
        <v>60</v>
      </c>
      <c r="AD155" s="1">
        <v>2002</v>
      </c>
      <c r="AE155">
        <v>638950</v>
      </c>
      <c r="AF155">
        <v>591771</v>
      </c>
      <c r="AG155">
        <v>518185</v>
      </c>
      <c r="AI155">
        <f t="shared" si="6"/>
        <v>3894256</v>
      </c>
      <c r="AJ155" s="19">
        <f t="shared" si="5"/>
        <v>1.7037523188054182E-2</v>
      </c>
    </row>
    <row r="156" spans="2:36" x14ac:dyDescent="0.3">
      <c r="B156" t="s">
        <v>60</v>
      </c>
      <c r="C156">
        <v>2003</v>
      </c>
      <c r="D156">
        <v>3958706</v>
      </c>
      <c r="E156">
        <v>59581</v>
      </c>
      <c r="F156">
        <v>283252</v>
      </c>
      <c r="G156">
        <v>828163</v>
      </c>
      <c r="H156">
        <v>1460603</v>
      </c>
      <c r="I156">
        <v>2692426</v>
      </c>
      <c r="J156">
        <v>3130349</v>
      </c>
      <c r="K156">
        <v>2951737</v>
      </c>
      <c r="L156">
        <v>56480</v>
      </c>
      <c r="M156">
        <v>223671</v>
      </c>
      <c r="N156">
        <v>267283</v>
      </c>
      <c r="O156">
        <v>277628</v>
      </c>
      <c r="P156">
        <v>300567</v>
      </c>
      <c r="Q156" s="18">
        <v>650601</v>
      </c>
      <c r="R156" s="18">
        <v>609923</v>
      </c>
      <c r="S156" s="18">
        <v>529161</v>
      </c>
      <c r="T156">
        <v>446410</v>
      </c>
      <c r="U156">
        <v>290836</v>
      </c>
      <c r="V156">
        <v>199329</v>
      </c>
      <c r="W156">
        <v>91119</v>
      </c>
      <c r="X156">
        <v>12403</v>
      </c>
      <c r="Y156">
        <v>194</v>
      </c>
      <c r="AC156" t="s">
        <v>60</v>
      </c>
      <c r="AD156" s="1">
        <v>2003</v>
      </c>
      <c r="AE156">
        <v>650601</v>
      </c>
      <c r="AF156">
        <v>609923</v>
      </c>
      <c r="AG156">
        <v>529161</v>
      </c>
      <c r="AI156">
        <f t="shared" si="6"/>
        <v>3958706</v>
      </c>
      <c r="AJ156" s="19">
        <f t="shared" si="5"/>
        <v>1.6550016229030629E-2</v>
      </c>
    </row>
    <row r="157" spans="2:36" x14ac:dyDescent="0.3">
      <c r="B157" t="s">
        <v>60</v>
      </c>
      <c r="C157">
        <v>2004</v>
      </c>
      <c r="D157">
        <v>4031961</v>
      </c>
      <c r="E157">
        <v>60847</v>
      </c>
      <c r="F157">
        <v>289617</v>
      </c>
      <c r="G157">
        <v>837496</v>
      </c>
      <c r="H157">
        <v>1466221</v>
      </c>
      <c r="I157">
        <v>2748872</v>
      </c>
      <c r="J157">
        <v>3194268</v>
      </c>
      <c r="K157">
        <v>3020317</v>
      </c>
      <c r="L157">
        <v>59682</v>
      </c>
      <c r="M157">
        <v>228770</v>
      </c>
      <c r="N157">
        <v>273172</v>
      </c>
      <c r="O157">
        <v>274707</v>
      </c>
      <c r="P157">
        <v>294048</v>
      </c>
      <c r="Q157" s="18">
        <v>664996</v>
      </c>
      <c r="R157" s="18">
        <v>628159</v>
      </c>
      <c r="S157" s="18">
        <v>541558</v>
      </c>
      <c r="T157">
        <v>456731</v>
      </c>
      <c r="U157">
        <v>300532</v>
      </c>
      <c r="V157">
        <v>201873</v>
      </c>
      <c r="W157">
        <v>93462</v>
      </c>
      <c r="X157">
        <v>12909</v>
      </c>
      <c r="Y157">
        <v>197</v>
      </c>
      <c r="AC157" t="s">
        <v>60</v>
      </c>
      <c r="AD157" s="1">
        <v>2004</v>
      </c>
      <c r="AE157">
        <v>664996</v>
      </c>
      <c r="AF157">
        <v>628159</v>
      </c>
      <c r="AG157">
        <v>541558</v>
      </c>
      <c r="AI157">
        <f t="shared" si="6"/>
        <v>4031961</v>
      </c>
      <c r="AJ157" s="19">
        <f t="shared" si="5"/>
        <v>1.8504784139059538E-2</v>
      </c>
    </row>
    <row r="158" spans="2:36" x14ac:dyDescent="0.3">
      <c r="B158" t="s">
        <v>60</v>
      </c>
      <c r="C158">
        <v>2005</v>
      </c>
      <c r="D158">
        <v>4121220</v>
      </c>
      <c r="E158">
        <v>60776</v>
      </c>
      <c r="F158">
        <v>295653</v>
      </c>
      <c r="G158">
        <v>848092</v>
      </c>
      <c r="H158">
        <v>1476966</v>
      </c>
      <c r="I158">
        <v>2821079</v>
      </c>
      <c r="J158">
        <v>3272916</v>
      </c>
      <c r="K158">
        <v>3102129</v>
      </c>
      <c r="L158">
        <v>60556</v>
      </c>
      <c r="M158">
        <v>234877</v>
      </c>
      <c r="N158">
        <v>279836</v>
      </c>
      <c r="O158">
        <v>272603</v>
      </c>
      <c r="P158">
        <v>289554</v>
      </c>
      <c r="Q158" s="18">
        <v>691149</v>
      </c>
      <c r="R158" s="18">
        <v>648225</v>
      </c>
      <c r="S158" s="18">
        <v>554999</v>
      </c>
      <c r="T158">
        <v>464243</v>
      </c>
      <c r="U158">
        <v>310942</v>
      </c>
      <c r="V158">
        <v>204314</v>
      </c>
      <c r="W158">
        <v>95977</v>
      </c>
      <c r="X158">
        <v>13513</v>
      </c>
      <c r="Y158">
        <v>212</v>
      </c>
      <c r="AC158" t="s">
        <v>60</v>
      </c>
      <c r="AD158" s="1">
        <v>2005</v>
      </c>
      <c r="AE158">
        <v>691149</v>
      </c>
      <c r="AF158">
        <v>648225</v>
      </c>
      <c r="AG158">
        <v>554999</v>
      </c>
      <c r="AI158">
        <f t="shared" si="6"/>
        <v>4121220</v>
      </c>
      <c r="AJ158" s="19">
        <f t="shared" si="5"/>
        <v>2.2137862940638575E-2</v>
      </c>
    </row>
    <row r="159" spans="2:36" x14ac:dyDescent="0.3">
      <c r="B159" t="s">
        <v>60</v>
      </c>
      <c r="C159">
        <v>2006</v>
      </c>
      <c r="D159">
        <v>4234809</v>
      </c>
      <c r="E159">
        <v>62593</v>
      </c>
      <c r="F159">
        <v>302419</v>
      </c>
      <c r="G159">
        <v>862440</v>
      </c>
      <c r="H159">
        <v>1502630</v>
      </c>
      <c r="I159">
        <v>2915366</v>
      </c>
      <c r="J159">
        <v>3372139</v>
      </c>
      <c r="K159">
        <v>3201424</v>
      </c>
      <c r="L159">
        <v>60421</v>
      </c>
      <c r="M159">
        <v>239826</v>
      </c>
      <c r="N159">
        <v>287834</v>
      </c>
      <c r="O159">
        <v>272187</v>
      </c>
      <c r="P159">
        <v>287946</v>
      </c>
      <c r="Q159" s="18">
        <v>730407</v>
      </c>
      <c r="R159" s="18">
        <v>672025</v>
      </c>
      <c r="S159" s="18">
        <v>569281</v>
      </c>
      <c r="T159">
        <v>469718</v>
      </c>
      <c r="U159">
        <v>323323</v>
      </c>
      <c r="V159">
        <v>206886</v>
      </c>
      <c r="W159">
        <v>98516</v>
      </c>
      <c r="X159">
        <v>14037</v>
      </c>
      <c r="Y159">
        <v>230</v>
      </c>
      <c r="AC159" t="s">
        <v>60</v>
      </c>
      <c r="AD159" s="1">
        <v>2006</v>
      </c>
      <c r="AE159">
        <v>730407</v>
      </c>
      <c r="AF159">
        <v>672025</v>
      </c>
      <c r="AG159">
        <v>569281</v>
      </c>
      <c r="AI159">
        <f t="shared" ref="AI159:AI174" si="7">D159</f>
        <v>4234809</v>
      </c>
      <c r="AJ159" s="19">
        <f t="shared" si="5"/>
        <v>2.7561984072677514E-2</v>
      </c>
    </row>
    <row r="160" spans="2:36" x14ac:dyDescent="0.3">
      <c r="B160" t="s">
        <v>60</v>
      </c>
      <c r="C160">
        <v>2007</v>
      </c>
      <c r="D160">
        <v>4359841</v>
      </c>
      <c r="E160">
        <v>67385</v>
      </c>
      <c r="F160">
        <v>312250</v>
      </c>
      <c r="G160">
        <v>884411</v>
      </c>
      <c r="H160">
        <v>1539811</v>
      </c>
      <c r="I160">
        <v>3009847</v>
      </c>
      <c r="J160">
        <v>3475185</v>
      </c>
      <c r="K160">
        <v>3302455</v>
      </c>
      <c r="L160">
        <v>62399</v>
      </c>
      <c r="M160">
        <v>244865</v>
      </c>
      <c r="N160">
        <v>296665</v>
      </c>
      <c r="O160">
        <v>275496</v>
      </c>
      <c r="P160">
        <v>289419</v>
      </c>
      <c r="Q160" s="18">
        <v>763501</v>
      </c>
      <c r="R160" s="18">
        <v>697366</v>
      </c>
      <c r="S160" s="18">
        <v>583468</v>
      </c>
      <c r="T160">
        <v>476758</v>
      </c>
      <c r="U160">
        <v>338836</v>
      </c>
      <c r="V160">
        <v>210102</v>
      </c>
      <c r="W160">
        <v>101267</v>
      </c>
      <c r="X160">
        <v>14468</v>
      </c>
      <c r="Y160">
        <v>245</v>
      </c>
      <c r="AC160" t="s">
        <v>60</v>
      </c>
      <c r="AD160" s="1">
        <v>2007</v>
      </c>
      <c r="AE160">
        <v>763501</v>
      </c>
      <c r="AF160">
        <v>697366</v>
      </c>
      <c r="AG160">
        <v>583468</v>
      </c>
      <c r="AI160">
        <f t="shared" si="7"/>
        <v>4359841</v>
      </c>
      <c r="AJ160" s="19">
        <f t="shared" si="5"/>
        <v>2.9524826267253168E-2</v>
      </c>
    </row>
    <row r="161" spans="2:36" x14ac:dyDescent="0.3">
      <c r="B161" t="s">
        <v>60</v>
      </c>
      <c r="C161">
        <v>2008</v>
      </c>
      <c r="D161">
        <v>4452393</v>
      </c>
      <c r="E161">
        <v>71596</v>
      </c>
      <c r="F161">
        <v>324262</v>
      </c>
      <c r="G161">
        <v>910250</v>
      </c>
      <c r="H161">
        <v>1564785</v>
      </c>
      <c r="I161">
        <v>3063144</v>
      </c>
      <c r="J161">
        <v>3541878</v>
      </c>
      <c r="K161">
        <v>3368930</v>
      </c>
      <c r="L161">
        <v>66790</v>
      </c>
      <c r="M161">
        <v>252666</v>
      </c>
      <c r="N161">
        <v>304143</v>
      </c>
      <c r="O161">
        <v>281845</v>
      </c>
      <c r="P161">
        <v>291134</v>
      </c>
      <c r="Q161" s="18">
        <v>765663</v>
      </c>
      <c r="R161" s="18">
        <v>717161</v>
      </c>
      <c r="S161" s="18">
        <v>595699</v>
      </c>
      <c r="T161">
        <v>483218</v>
      </c>
      <c r="U161">
        <v>356338</v>
      </c>
      <c r="V161">
        <v>213844</v>
      </c>
      <c r="W161">
        <v>103881</v>
      </c>
      <c r="X161">
        <v>14940</v>
      </c>
      <c r="Y161">
        <v>265</v>
      </c>
      <c r="AC161" t="s">
        <v>60</v>
      </c>
      <c r="AD161" s="1">
        <v>2008</v>
      </c>
      <c r="AE161">
        <v>765663</v>
      </c>
      <c r="AF161">
        <v>717161</v>
      </c>
      <c r="AG161">
        <v>595699</v>
      </c>
      <c r="AI161">
        <f t="shared" si="7"/>
        <v>4452393</v>
      </c>
      <c r="AJ161" s="19">
        <f t="shared" ref="AJ161:AJ174" si="8">(AI161/AI160)-1</f>
        <v>2.1228297086980819E-2</v>
      </c>
    </row>
    <row r="162" spans="2:36" x14ac:dyDescent="0.3">
      <c r="B162" t="s">
        <v>60</v>
      </c>
      <c r="C162">
        <v>2009</v>
      </c>
      <c r="D162">
        <v>4499797</v>
      </c>
      <c r="E162">
        <v>73544</v>
      </c>
      <c r="F162">
        <v>336053</v>
      </c>
      <c r="G162">
        <v>933803</v>
      </c>
      <c r="H162">
        <v>1567145</v>
      </c>
      <c r="I162">
        <v>3070823</v>
      </c>
      <c r="J162">
        <v>3565708</v>
      </c>
      <c r="K162">
        <v>3395244</v>
      </c>
      <c r="L162">
        <v>70210</v>
      </c>
      <c r="M162">
        <v>262509</v>
      </c>
      <c r="N162">
        <v>309201</v>
      </c>
      <c r="O162">
        <v>288549</v>
      </c>
      <c r="P162">
        <v>289418</v>
      </c>
      <c r="Q162" s="18">
        <v>736539</v>
      </c>
      <c r="R162" s="18">
        <v>730479</v>
      </c>
      <c r="S162" s="18">
        <v>606536</v>
      </c>
      <c r="T162">
        <v>492758</v>
      </c>
      <c r="U162">
        <v>369491</v>
      </c>
      <c r="V162">
        <v>218697</v>
      </c>
      <c r="W162">
        <v>105999</v>
      </c>
      <c r="X162">
        <v>15791</v>
      </c>
      <c r="Y162">
        <v>286</v>
      </c>
      <c r="AC162" t="s">
        <v>60</v>
      </c>
      <c r="AD162" s="1">
        <v>2009</v>
      </c>
      <c r="AE162">
        <v>736539</v>
      </c>
      <c r="AF162">
        <v>730479</v>
      </c>
      <c r="AG162">
        <v>606536</v>
      </c>
      <c r="AI162">
        <f t="shared" si="7"/>
        <v>4499797</v>
      </c>
      <c r="AJ162" s="19">
        <f t="shared" si="8"/>
        <v>1.0646858891387279E-2</v>
      </c>
    </row>
    <row r="163" spans="2:36" x14ac:dyDescent="0.3">
      <c r="B163" t="s">
        <v>60</v>
      </c>
      <c r="C163">
        <v>2010</v>
      </c>
      <c r="D163">
        <v>4524581</v>
      </c>
      <c r="E163">
        <v>73504</v>
      </c>
      <c r="F163">
        <v>346780</v>
      </c>
      <c r="G163">
        <v>954784</v>
      </c>
      <c r="H163">
        <v>1555831</v>
      </c>
      <c r="I163">
        <v>3056413</v>
      </c>
      <c r="J163">
        <v>3569482</v>
      </c>
      <c r="K163">
        <v>3401710</v>
      </c>
      <c r="L163">
        <v>71547</v>
      </c>
      <c r="M163">
        <v>273276</v>
      </c>
      <c r="N163">
        <v>313730</v>
      </c>
      <c r="O163">
        <v>294274</v>
      </c>
      <c r="P163">
        <v>283909</v>
      </c>
      <c r="Q163" s="18">
        <v>692283</v>
      </c>
      <c r="R163" s="18">
        <v>742931</v>
      </c>
      <c r="S163" s="18">
        <v>617350</v>
      </c>
      <c r="T163">
        <v>504406</v>
      </c>
      <c r="U163">
        <v>380189</v>
      </c>
      <c r="V163">
        <v>223391</v>
      </c>
      <c r="W163">
        <v>108063</v>
      </c>
      <c r="X163">
        <v>16960</v>
      </c>
      <c r="Y163">
        <v>315</v>
      </c>
      <c r="AC163" t="s">
        <v>60</v>
      </c>
      <c r="AD163" s="1">
        <v>2010</v>
      </c>
      <c r="AE163">
        <v>692283</v>
      </c>
      <c r="AF163">
        <v>742931</v>
      </c>
      <c r="AG163">
        <v>617350</v>
      </c>
      <c r="AI163">
        <f t="shared" si="7"/>
        <v>4524581</v>
      </c>
      <c r="AJ163" s="19">
        <f t="shared" si="8"/>
        <v>5.507804018714646E-3</v>
      </c>
    </row>
    <row r="164" spans="2:36" x14ac:dyDescent="0.3">
      <c r="B164" t="s">
        <v>60</v>
      </c>
      <c r="C164">
        <v>2011</v>
      </c>
      <c r="D164">
        <v>4544504</v>
      </c>
      <c r="E164">
        <v>72528</v>
      </c>
      <c r="F164">
        <v>353735</v>
      </c>
      <c r="G164">
        <v>971612</v>
      </c>
      <c r="H164">
        <v>1545257</v>
      </c>
      <c r="I164">
        <v>3039474</v>
      </c>
      <c r="J164">
        <v>3572544</v>
      </c>
      <c r="K164">
        <v>3405470</v>
      </c>
      <c r="L164">
        <v>71723</v>
      </c>
      <c r="M164">
        <v>281207</v>
      </c>
      <c r="N164">
        <v>318960</v>
      </c>
      <c r="O164">
        <v>298917</v>
      </c>
      <c r="P164">
        <v>279285</v>
      </c>
      <c r="Q164" s="18">
        <v>649587</v>
      </c>
      <c r="R164" s="18">
        <v>752996</v>
      </c>
      <c r="S164" s="18">
        <v>627829</v>
      </c>
      <c r="T164">
        <v>513533</v>
      </c>
      <c r="U164">
        <v>393803</v>
      </c>
      <c r="V164">
        <v>227484</v>
      </c>
      <c r="W164">
        <v>109906</v>
      </c>
      <c r="X164">
        <v>18121</v>
      </c>
      <c r="Y164">
        <v>348</v>
      </c>
      <c r="AC164" t="s">
        <v>60</v>
      </c>
      <c r="AD164" s="1">
        <v>2011</v>
      </c>
      <c r="AE164">
        <v>649587</v>
      </c>
      <c r="AF164">
        <v>752996</v>
      </c>
      <c r="AG164">
        <v>627829</v>
      </c>
      <c r="AI164">
        <f t="shared" si="7"/>
        <v>4544504</v>
      </c>
      <c r="AJ164" s="19">
        <f t="shared" si="8"/>
        <v>4.4032806573690575E-3</v>
      </c>
    </row>
    <row r="165" spans="2:36" x14ac:dyDescent="0.3">
      <c r="B165" t="s">
        <v>60</v>
      </c>
      <c r="C165">
        <v>2012</v>
      </c>
      <c r="D165">
        <v>4564550</v>
      </c>
      <c r="E165">
        <v>70813</v>
      </c>
      <c r="F165">
        <v>354230</v>
      </c>
      <c r="G165">
        <v>982305</v>
      </c>
      <c r="H165">
        <v>1543139</v>
      </c>
      <c r="I165">
        <v>3027840</v>
      </c>
      <c r="J165">
        <v>3581872</v>
      </c>
      <c r="K165">
        <v>3412706</v>
      </c>
      <c r="L165">
        <v>71410</v>
      </c>
      <c r="M165">
        <v>283417</v>
      </c>
      <c r="N165">
        <v>325382</v>
      </c>
      <c r="O165">
        <v>302693</v>
      </c>
      <c r="P165">
        <v>279431</v>
      </c>
      <c r="Q165" s="18">
        <v>616045</v>
      </c>
      <c r="R165" s="18">
        <v>755966</v>
      </c>
      <c r="S165" s="18">
        <v>637595</v>
      </c>
      <c r="T165">
        <v>521808</v>
      </c>
      <c r="U165">
        <v>406888</v>
      </c>
      <c r="V165">
        <v>233261</v>
      </c>
      <c r="W165">
        <v>111720</v>
      </c>
      <c r="X165">
        <v>19158</v>
      </c>
      <c r="Y165">
        <v>373</v>
      </c>
      <c r="AC165" t="s">
        <v>60</v>
      </c>
      <c r="AD165" s="1">
        <v>2012</v>
      </c>
      <c r="AE165">
        <v>616045</v>
      </c>
      <c r="AF165">
        <v>755966</v>
      </c>
      <c r="AG165">
        <v>637595</v>
      </c>
      <c r="AI165">
        <f t="shared" si="7"/>
        <v>4564550</v>
      </c>
      <c r="AJ165" s="19">
        <f t="shared" si="8"/>
        <v>4.4110424371943679E-3</v>
      </c>
    </row>
    <row r="166" spans="2:36" x14ac:dyDescent="0.3">
      <c r="B166" t="s">
        <v>60</v>
      </c>
      <c r="C166">
        <v>2013</v>
      </c>
      <c r="D166">
        <v>4588830</v>
      </c>
      <c r="E166">
        <v>68197</v>
      </c>
      <c r="F166">
        <v>349193</v>
      </c>
      <c r="G166">
        <v>988340</v>
      </c>
      <c r="H166">
        <v>1547170</v>
      </c>
      <c r="I166">
        <v>3024333</v>
      </c>
      <c r="J166">
        <v>3600107</v>
      </c>
      <c r="K166">
        <v>3427027</v>
      </c>
      <c r="L166">
        <v>69903</v>
      </c>
      <c r="M166">
        <v>280996</v>
      </c>
      <c r="N166">
        <v>333363</v>
      </c>
      <c r="O166">
        <v>305784</v>
      </c>
      <c r="P166">
        <v>283226</v>
      </c>
      <c r="Q166" s="18">
        <v>591499</v>
      </c>
      <c r="R166" s="18">
        <v>753997</v>
      </c>
      <c r="S166" s="18">
        <v>647227</v>
      </c>
      <c r="T166">
        <v>530406</v>
      </c>
      <c r="U166">
        <v>417887</v>
      </c>
      <c r="V166">
        <v>241535</v>
      </c>
      <c r="W166">
        <v>114300</v>
      </c>
      <c r="X166">
        <v>20030</v>
      </c>
      <c r="Y166">
        <v>383</v>
      </c>
      <c r="AC166" t="s">
        <v>60</v>
      </c>
      <c r="AD166" s="1">
        <v>2013</v>
      </c>
      <c r="AE166">
        <v>591499</v>
      </c>
      <c r="AF166">
        <v>753997</v>
      </c>
      <c r="AG166">
        <v>647227</v>
      </c>
      <c r="AI166">
        <f t="shared" si="7"/>
        <v>4588830</v>
      </c>
      <c r="AJ166" s="19">
        <f t="shared" si="8"/>
        <v>5.3192538147244228E-3</v>
      </c>
    </row>
    <row r="167" spans="2:36" x14ac:dyDescent="0.3">
      <c r="B167" t="s">
        <v>60</v>
      </c>
      <c r="C167">
        <v>2014</v>
      </c>
      <c r="D167">
        <v>4622165</v>
      </c>
      <c r="E167">
        <v>65782</v>
      </c>
      <c r="F167">
        <v>341927</v>
      </c>
      <c r="G167">
        <v>992615</v>
      </c>
      <c r="H167">
        <v>1554646</v>
      </c>
      <c r="I167">
        <v>3034719</v>
      </c>
      <c r="J167">
        <v>3629150</v>
      </c>
      <c r="K167">
        <v>3452111</v>
      </c>
      <c r="L167">
        <v>67371</v>
      </c>
      <c r="M167">
        <v>276145</v>
      </c>
      <c r="N167">
        <v>341625</v>
      </c>
      <c r="O167">
        <v>309063</v>
      </c>
      <c r="P167">
        <v>288792</v>
      </c>
      <c r="Q167" s="18">
        <v>575632</v>
      </c>
      <c r="R167" s="18">
        <v>749536</v>
      </c>
      <c r="S167" s="18">
        <v>657335</v>
      </c>
      <c r="T167">
        <v>540374</v>
      </c>
      <c r="U167">
        <v>427441</v>
      </c>
      <c r="V167">
        <v>251307</v>
      </c>
      <c r="W167">
        <v>117732</v>
      </c>
      <c r="X167">
        <v>21001</v>
      </c>
      <c r="Y167">
        <v>400</v>
      </c>
      <c r="AC167" t="s">
        <v>60</v>
      </c>
      <c r="AD167" s="1">
        <v>2014</v>
      </c>
      <c r="AE167">
        <v>575632</v>
      </c>
      <c r="AF167">
        <v>749536</v>
      </c>
      <c r="AG167">
        <v>657335</v>
      </c>
      <c r="AI167">
        <f t="shared" si="7"/>
        <v>4622165</v>
      </c>
      <c r="AJ167" s="19">
        <f t="shared" si="8"/>
        <v>7.2643789375506085E-3</v>
      </c>
    </row>
    <row r="168" spans="2:36" x14ac:dyDescent="0.3">
      <c r="B168" t="s">
        <v>60</v>
      </c>
      <c r="C168">
        <v>2015</v>
      </c>
      <c r="D168">
        <v>4665764</v>
      </c>
      <c r="E168">
        <v>63450</v>
      </c>
      <c r="F168">
        <v>334720</v>
      </c>
      <c r="G168">
        <v>996662</v>
      </c>
      <c r="H168">
        <v>1562740</v>
      </c>
      <c r="I168">
        <v>3057140</v>
      </c>
      <c r="J168">
        <v>3668683</v>
      </c>
      <c r="K168">
        <v>3488876</v>
      </c>
      <c r="L168">
        <v>65247</v>
      </c>
      <c r="M168">
        <v>271270</v>
      </c>
      <c r="N168">
        <v>348663</v>
      </c>
      <c r="O168">
        <v>313279</v>
      </c>
      <c r="P168">
        <v>294370</v>
      </c>
      <c r="Q168" s="18">
        <v>567395</v>
      </c>
      <c r="R168" s="18">
        <v>745732</v>
      </c>
      <c r="S168" s="18">
        <v>668489</v>
      </c>
      <c r="T168">
        <v>550790</v>
      </c>
      <c r="U168">
        <v>435797</v>
      </c>
      <c r="V168">
        <v>262749</v>
      </c>
      <c r="W168">
        <v>121392</v>
      </c>
      <c r="X168">
        <v>21969</v>
      </c>
      <c r="Y168">
        <v>419</v>
      </c>
      <c r="AC168" t="s">
        <v>60</v>
      </c>
      <c r="AD168" s="1">
        <v>2015</v>
      </c>
      <c r="AE168">
        <v>567395</v>
      </c>
      <c r="AF168">
        <v>745732</v>
      </c>
      <c r="AG168">
        <v>668489</v>
      </c>
      <c r="AI168">
        <f t="shared" si="7"/>
        <v>4665764</v>
      </c>
      <c r="AJ168" s="19">
        <f t="shared" si="8"/>
        <v>9.4325927352225669E-3</v>
      </c>
    </row>
    <row r="169" spans="2:36" x14ac:dyDescent="0.3">
      <c r="B169" t="s">
        <v>60</v>
      </c>
      <c r="C169">
        <v>2016</v>
      </c>
      <c r="D169">
        <v>4715791</v>
      </c>
      <c r="E169">
        <v>62684</v>
      </c>
      <c r="F169">
        <v>327904</v>
      </c>
      <c r="G169">
        <v>999751</v>
      </c>
      <c r="H169">
        <v>1571825</v>
      </c>
      <c r="I169">
        <v>3084869</v>
      </c>
      <c r="J169">
        <v>3715604</v>
      </c>
      <c r="K169">
        <v>3533357</v>
      </c>
      <c r="L169">
        <v>63278</v>
      </c>
      <c r="M169">
        <v>265220</v>
      </c>
      <c r="N169">
        <v>354018</v>
      </c>
      <c r="O169">
        <v>317829</v>
      </c>
      <c r="P169">
        <v>300438</v>
      </c>
      <c r="Q169" s="18">
        <v>563712</v>
      </c>
      <c r="R169" s="18">
        <v>742187</v>
      </c>
      <c r="S169" s="18">
        <v>681622</v>
      </c>
      <c r="T169">
        <v>561211</v>
      </c>
      <c r="U169">
        <v>442819</v>
      </c>
      <c r="V169">
        <v>275890</v>
      </c>
      <c r="W169">
        <v>124950</v>
      </c>
      <c r="X169">
        <v>22775</v>
      </c>
      <c r="Y169">
        <v>436</v>
      </c>
      <c r="AC169" t="s">
        <v>60</v>
      </c>
      <c r="AD169" s="1">
        <v>2016</v>
      </c>
      <c r="AE169">
        <v>563712</v>
      </c>
      <c r="AF169">
        <v>742187</v>
      </c>
      <c r="AG169">
        <v>681622</v>
      </c>
      <c r="AI169">
        <f t="shared" si="7"/>
        <v>4715791</v>
      </c>
      <c r="AJ169" s="19">
        <f t="shared" si="8"/>
        <v>1.0722145397838334E-2</v>
      </c>
    </row>
    <row r="170" spans="2:36" x14ac:dyDescent="0.3">
      <c r="B170" t="s">
        <v>60</v>
      </c>
      <c r="C170">
        <v>2017</v>
      </c>
      <c r="D170">
        <v>4771860</v>
      </c>
      <c r="E170">
        <v>62400</v>
      </c>
      <c r="F170">
        <v>321624</v>
      </c>
      <c r="G170">
        <v>1001684</v>
      </c>
      <c r="H170">
        <v>1586838</v>
      </c>
      <c r="I170">
        <v>3118551</v>
      </c>
      <c r="J170">
        <v>3769723</v>
      </c>
      <c r="K170">
        <v>3583786</v>
      </c>
      <c r="L170">
        <v>62815</v>
      </c>
      <c r="M170">
        <v>259224</v>
      </c>
      <c r="N170">
        <v>355957</v>
      </c>
      <c r="O170">
        <v>324103</v>
      </c>
      <c r="P170">
        <v>307687</v>
      </c>
      <c r="Q170" s="18">
        <v>566644</v>
      </c>
      <c r="R170" s="18">
        <v>735744</v>
      </c>
      <c r="S170" s="18">
        <v>696587</v>
      </c>
      <c r="T170">
        <v>571159</v>
      </c>
      <c r="U170">
        <v>449587</v>
      </c>
      <c r="V170">
        <v>290240</v>
      </c>
      <c r="W170">
        <v>128427</v>
      </c>
      <c r="X170">
        <v>23648</v>
      </c>
      <c r="Y170">
        <v>453</v>
      </c>
      <c r="AC170" t="s">
        <v>60</v>
      </c>
      <c r="AD170" s="1">
        <v>2017</v>
      </c>
      <c r="AE170">
        <v>566644</v>
      </c>
      <c r="AF170">
        <v>735744</v>
      </c>
      <c r="AG170">
        <v>696587</v>
      </c>
      <c r="AI170">
        <f t="shared" si="7"/>
        <v>4771860</v>
      </c>
      <c r="AJ170" s="19">
        <f t="shared" si="8"/>
        <v>1.1889627848223228E-2</v>
      </c>
    </row>
    <row r="171" spans="2:36" x14ac:dyDescent="0.3">
      <c r="B171" t="s">
        <v>60</v>
      </c>
      <c r="C171">
        <v>2018</v>
      </c>
      <c r="D171">
        <v>4834506</v>
      </c>
      <c r="E171">
        <v>61588</v>
      </c>
      <c r="F171">
        <v>316662</v>
      </c>
      <c r="G171">
        <v>1002983</v>
      </c>
      <c r="H171">
        <v>1604471</v>
      </c>
      <c r="I171">
        <v>3157480</v>
      </c>
      <c r="J171">
        <v>3831056</v>
      </c>
      <c r="K171">
        <v>3640989</v>
      </c>
      <c r="L171">
        <v>62713</v>
      </c>
      <c r="M171">
        <v>255074</v>
      </c>
      <c r="N171">
        <v>353691</v>
      </c>
      <c r="O171">
        <v>332630</v>
      </c>
      <c r="P171">
        <v>313919</v>
      </c>
      <c r="Q171" s="18">
        <v>574856</v>
      </c>
      <c r="R171" s="18">
        <v>728063</v>
      </c>
      <c r="S171" s="18">
        <v>713714</v>
      </c>
      <c r="T171">
        <v>580855</v>
      </c>
      <c r="U171">
        <v>456830</v>
      </c>
      <c r="V171">
        <v>305748</v>
      </c>
      <c r="W171">
        <v>131628</v>
      </c>
      <c r="X171">
        <v>25443</v>
      </c>
      <c r="Y171">
        <v>467</v>
      </c>
      <c r="AC171" t="s">
        <v>60</v>
      </c>
      <c r="AD171" s="1">
        <v>2018</v>
      </c>
      <c r="AE171">
        <v>574856</v>
      </c>
      <c r="AF171">
        <v>728063</v>
      </c>
      <c r="AG171">
        <v>713714</v>
      </c>
      <c r="AI171">
        <f t="shared" si="7"/>
        <v>4834506</v>
      </c>
      <c r="AJ171" s="19">
        <f t="shared" si="8"/>
        <v>1.3128214155486484E-2</v>
      </c>
    </row>
    <row r="172" spans="2:36" x14ac:dyDescent="0.3">
      <c r="B172" t="s">
        <v>60</v>
      </c>
      <c r="C172">
        <v>2019</v>
      </c>
      <c r="D172">
        <v>4896021</v>
      </c>
      <c r="E172">
        <v>60349</v>
      </c>
      <c r="F172">
        <v>312044</v>
      </c>
      <c r="G172">
        <v>1001637</v>
      </c>
      <c r="H172">
        <v>1617367</v>
      </c>
      <c r="I172">
        <v>3197054</v>
      </c>
      <c r="J172">
        <v>3893782</v>
      </c>
      <c r="K172">
        <v>3700832</v>
      </c>
      <c r="L172">
        <v>61672</v>
      </c>
      <c r="M172">
        <v>251695</v>
      </c>
      <c r="N172">
        <v>348102</v>
      </c>
      <c r="O172">
        <v>341491</v>
      </c>
      <c r="P172">
        <v>318471</v>
      </c>
      <c r="Q172" s="18">
        <v>584514</v>
      </c>
      <c r="R172" s="18">
        <v>717029</v>
      </c>
      <c r="S172" s="18">
        <v>733492</v>
      </c>
      <c r="T172">
        <v>591632</v>
      </c>
      <c r="U172">
        <v>468184</v>
      </c>
      <c r="V172">
        <v>317561</v>
      </c>
      <c r="W172">
        <v>134840</v>
      </c>
      <c r="X172">
        <v>28059</v>
      </c>
      <c r="Y172">
        <v>602</v>
      </c>
      <c r="AC172" t="s">
        <v>60</v>
      </c>
      <c r="AD172" s="1">
        <v>2019</v>
      </c>
      <c r="AE172">
        <v>584514</v>
      </c>
      <c r="AF172">
        <v>717029</v>
      </c>
      <c r="AG172">
        <v>733492</v>
      </c>
      <c r="AI172">
        <f t="shared" si="7"/>
        <v>4896021</v>
      </c>
      <c r="AJ172" s="19">
        <f t="shared" si="8"/>
        <v>1.2724154236234186E-2</v>
      </c>
    </row>
    <row r="173" spans="2:36" x14ac:dyDescent="0.3">
      <c r="B173" t="s">
        <v>60</v>
      </c>
      <c r="C173">
        <v>2020</v>
      </c>
      <c r="D173">
        <v>4946123</v>
      </c>
      <c r="E173">
        <v>59544</v>
      </c>
      <c r="F173">
        <v>308227</v>
      </c>
      <c r="G173">
        <v>998019</v>
      </c>
      <c r="H173">
        <v>1626764</v>
      </c>
      <c r="I173">
        <v>3228725</v>
      </c>
      <c r="J173">
        <v>3947286</v>
      </c>
      <c r="K173">
        <v>3752826</v>
      </c>
      <c r="L173">
        <v>60346</v>
      </c>
      <c r="M173">
        <v>248683</v>
      </c>
      <c r="N173">
        <v>339950</v>
      </c>
      <c r="O173">
        <v>349842</v>
      </c>
      <c r="P173">
        <v>322461</v>
      </c>
      <c r="Q173" s="18">
        <v>594178</v>
      </c>
      <c r="R173" s="18">
        <v>699547</v>
      </c>
      <c r="S173" s="18">
        <v>751458</v>
      </c>
      <c r="T173">
        <v>603673</v>
      </c>
      <c r="U173">
        <v>480989</v>
      </c>
      <c r="V173">
        <v>327858</v>
      </c>
      <c r="W173">
        <v>138011</v>
      </c>
      <c r="X173">
        <v>29111</v>
      </c>
      <c r="Y173">
        <v>818</v>
      </c>
      <c r="AC173" t="s">
        <v>60</v>
      </c>
      <c r="AD173" s="1">
        <v>2020</v>
      </c>
      <c r="AE173">
        <v>594178</v>
      </c>
      <c r="AF173">
        <v>699547</v>
      </c>
      <c r="AG173">
        <v>751458</v>
      </c>
      <c r="AI173">
        <f t="shared" si="7"/>
        <v>4946123</v>
      </c>
      <c r="AJ173" s="19">
        <f t="shared" si="8"/>
        <v>1.0233207741551675E-2</v>
      </c>
    </row>
    <row r="174" spans="2:36" x14ac:dyDescent="0.3">
      <c r="B174" t="s">
        <v>60</v>
      </c>
      <c r="C174">
        <v>2021</v>
      </c>
      <c r="D174">
        <v>4986525</v>
      </c>
      <c r="E174">
        <v>59234</v>
      </c>
      <c r="F174">
        <v>304690</v>
      </c>
      <c r="G174">
        <v>992976</v>
      </c>
      <c r="H174">
        <v>1633965</v>
      </c>
      <c r="I174">
        <v>3254095</v>
      </c>
      <c r="J174">
        <v>3992591</v>
      </c>
      <c r="K174">
        <v>3796662</v>
      </c>
      <c r="L174">
        <v>59724</v>
      </c>
      <c r="M174">
        <v>245456</v>
      </c>
      <c r="N174">
        <v>331805</v>
      </c>
      <c r="O174">
        <v>356481</v>
      </c>
      <c r="P174">
        <v>326192</v>
      </c>
      <c r="Q174" s="18">
        <v>603915</v>
      </c>
      <c r="R174" s="18">
        <v>680241</v>
      </c>
      <c r="S174" s="18">
        <v>764853</v>
      </c>
      <c r="T174">
        <v>616216</v>
      </c>
      <c r="U174">
        <v>491243</v>
      </c>
      <c r="V174">
        <v>340768</v>
      </c>
      <c r="W174">
        <v>140787</v>
      </c>
      <c r="X174">
        <v>28376</v>
      </c>
      <c r="Y174">
        <v>958</v>
      </c>
      <c r="AC174" t="s">
        <v>60</v>
      </c>
      <c r="AD174" s="1">
        <v>2021</v>
      </c>
      <c r="AE174">
        <v>603915</v>
      </c>
      <c r="AF174">
        <v>680241</v>
      </c>
      <c r="AG174">
        <v>764853</v>
      </c>
      <c r="AI174">
        <f t="shared" si="7"/>
        <v>4986525</v>
      </c>
      <c r="AJ174" s="19">
        <f t="shared" si="8"/>
        <v>8.168417971004871E-3</v>
      </c>
    </row>
  </sheetData>
  <hyperlinks>
    <hyperlink ref="H2" r:id="rId1" xr:uid="{5FB669B2-FB5B-48E1-A7E3-0CD13E04DC13}"/>
    <hyperlink ref="A29" r:id="rId2" xr:uid="{C1B5EDB0-E60E-442D-A432-770BBB20D1EE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"/>
  <sheetViews>
    <sheetView workbookViewId="0">
      <selection activeCell="A14" sqref="A14"/>
    </sheetView>
  </sheetViews>
  <sheetFormatPr defaultRowHeight="14.4" x14ac:dyDescent="0.3"/>
  <cols>
    <col min="1" max="1" width="12.6640625" bestFit="1" customWidth="1"/>
    <col min="2" max="2" width="9.6640625" bestFit="1" customWidth="1"/>
    <col min="4" max="4" width="9.6640625" bestFit="1" customWidth="1"/>
    <col min="6" max="6" width="9.6640625" bestFit="1" customWidth="1"/>
    <col min="8" max="8" width="9.6640625" bestFit="1" customWidth="1"/>
  </cols>
  <sheetData>
    <row r="2" spans="1:10" x14ac:dyDescent="0.3">
      <c r="B2" s="1" t="s">
        <v>2</v>
      </c>
      <c r="C2" s="1"/>
      <c r="D2" s="1" t="s">
        <v>3</v>
      </c>
      <c r="E2" s="1"/>
      <c r="F2" s="1" t="s">
        <v>4</v>
      </c>
      <c r="G2" s="1"/>
      <c r="H2" s="1" t="s">
        <v>5</v>
      </c>
    </row>
    <row r="3" spans="1:10" x14ac:dyDescent="0.3">
      <c r="B3">
        <v>6528799</v>
      </c>
      <c r="D3">
        <v>3468694</v>
      </c>
      <c r="F3">
        <v>2955107</v>
      </c>
      <c r="H3">
        <v>3525719</v>
      </c>
    </row>
    <row r="4" spans="1:10" x14ac:dyDescent="0.3">
      <c r="B4">
        <v>5111557</v>
      </c>
      <c r="D4">
        <v>3221823</v>
      </c>
      <c r="F4">
        <v>2960593</v>
      </c>
      <c r="H4">
        <v>3626087</v>
      </c>
    </row>
    <row r="5" spans="1:10" x14ac:dyDescent="0.3">
      <c r="B5">
        <v>4402111</v>
      </c>
      <c r="D5">
        <v>3139688</v>
      </c>
      <c r="F5">
        <v>2898264</v>
      </c>
      <c r="H5">
        <v>3917203</v>
      </c>
    </row>
    <row r="6" spans="1:10" x14ac:dyDescent="0.3">
      <c r="B6">
        <v>4053187</v>
      </c>
      <c r="D6">
        <v>2971992</v>
      </c>
      <c r="F6">
        <v>2818341</v>
      </c>
      <c r="H6">
        <v>4239848</v>
      </c>
    </row>
    <row r="7" spans="1:10" x14ac:dyDescent="0.3">
      <c r="B7">
        <v>3870020</v>
      </c>
      <c r="D7">
        <v>2968420</v>
      </c>
      <c r="F7">
        <v>2884002</v>
      </c>
      <c r="H7">
        <v>4588252</v>
      </c>
    </row>
    <row r="8" spans="1:10" x14ac:dyDescent="0.3">
      <c r="F8">
        <v>2978248</v>
      </c>
      <c r="H8">
        <v>4761865</v>
      </c>
    </row>
    <row r="9" spans="1:10" x14ac:dyDescent="0.3">
      <c r="F9">
        <v>3368217</v>
      </c>
      <c r="H9">
        <v>5149139</v>
      </c>
    </row>
    <row r="10" spans="1:10" x14ac:dyDescent="0.3">
      <c r="F10">
        <v>3443405</v>
      </c>
    </row>
    <row r="11" spans="1:10" x14ac:dyDescent="0.3">
      <c r="F11">
        <v>3540643</v>
      </c>
    </row>
    <row r="13" spans="1:10" ht="15" thickBot="1" x14ac:dyDescent="0.35"/>
    <row r="14" spans="1:10" x14ac:dyDescent="0.3">
      <c r="A14" s="5" t="s">
        <v>11</v>
      </c>
      <c r="B14" s="6">
        <f>AVERAGE(B3:B7)</f>
        <v>4793134.8</v>
      </c>
      <c r="C14" s="6"/>
      <c r="D14" s="6">
        <f>AVERAGE(D3:D7)</f>
        <v>3154123.4</v>
      </c>
      <c r="E14" s="6"/>
      <c r="F14" s="6">
        <f>AVERAGE(F3:F11)</f>
        <v>3094091.111111111</v>
      </c>
      <c r="G14" s="6"/>
      <c r="H14" s="7">
        <f>AVERAGE(H3:H9)</f>
        <v>4258301.8571428573</v>
      </c>
      <c r="I14" s="3"/>
      <c r="J14" s="3"/>
    </row>
    <row r="15" spans="1:10" x14ac:dyDescent="0.3">
      <c r="A15" s="8" t="s">
        <v>6</v>
      </c>
      <c r="B15" s="4">
        <f>MEDIAN(B3:B7)</f>
        <v>4402111</v>
      </c>
      <c r="C15" s="4"/>
      <c r="D15" s="4">
        <f>MEDIAN(D3:D7)</f>
        <v>3139688</v>
      </c>
      <c r="E15" s="4"/>
      <c r="F15" s="4">
        <f>MEDIAN(F3:F11)</f>
        <v>2960593</v>
      </c>
      <c r="G15" s="4"/>
      <c r="H15" s="9">
        <f>MEDIAN(H3:H9)</f>
        <v>4239848</v>
      </c>
      <c r="I15" s="2"/>
      <c r="J15" s="2"/>
    </row>
    <row r="16" spans="1:10" x14ac:dyDescent="0.3">
      <c r="A16" s="8" t="s">
        <v>7</v>
      </c>
      <c r="B16" s="4">
        <f>_xlfn.STDEV.S(B3:B7)</f>
        <v>1080102.5652090635</v>
      </c>
      <c r="C16" s="4"/>
      <c r="D16" s="4">
        <f>_xlfn.STDEV.S(D3:D7)</f>
        <v>207004.75757527893</v>
      </c>
      <c r="E16" s="4"/>
      <c r="F16" s="4">
        <f>_xlfn.STDEV.S(F3:F11)</f>
        <v>275148.94976059988</v>
      </c>
      <c r="G16" s="4"/>
      <c r="H16" s="9">
        <f>_xlfn.STDEV.S(H3:H9)</f>
        <v>606780.57457217865</v>
      </c>
      <c r="I16" s="2"/>
      <c r="J16" s="2"/>
    </row>
    <row r="17" spans="1:10" x14ac:dyDescent="0.3">
      <c r="A17" s="8" t="s">
        <v>8</v>
      </c>
      <c r="B17" s="4">
        <f>QUARTILE(B3:B7,1)</f>
        <v>4053187</v>
      </c>
      <c r="C17" s="4"/>
      <c r="D17" s="4">
        <f>QUARTILE($D$3:$D$7,1)</f>
        <v>2971992</v>
      </c>
      <c r="E17" s="4"/>
      <c r="F17" s="4">
        <f>QUARTILE($F$3:$F$11,1)</f>
        <v>2898264</v>
      </c>
      <c r="G17" s="4"/>
      <c r="H17" s="9">
        <f>QUARTILE($H$3:$H$9,1)</f>
        <v>3771645</v>
      </c>
      <c r="I17" s="2"/>
      <c r="J17" s="2"/>
    </row>
    <row r="18" spans="1:10" x14ac:dyDescent="0.3">
      <c r="A18" s="8" t="s">
        <v>9</v>
      </c>
      <c r="B18" s="4">
        <f>QUARTILE(B3:B7,3)</f>
        <v>5111557</v>
      </c>
      <c r="C18" s="4"/>
      <c r="D18" s="4">
        <f>QUARTILE($D$3:$D$7,3)</f>
        <v>3221823</v>
      </c>
      <c r="E18" s="4"/>
      <c r="F18" s="4">
        <f>QUARTILE($F$3:$F$11,3)</f>
        <v>3368217</v>
      </c>
      <c r="G18" s="4"/>
      <c r="H18" s="9">
        <f>QUARTILE($H$3:$H$9,3)</f>
        <v>4675058.5</v>
      </c>
      <c r="I18" s="2"/>
      <c r="J18" s="2"/>
    </row>
    <row r="19" spans="1:10" ht="15" thickBot="1" x14ac:dyDescent="0.35">
      <c r="A19" s="10" t="s">
        <v>10</v>
      </c>
      <c r="B19" s="11">
        <f>B18-B17</f>
        <v>1058370</v>
      </c>
      <c r="C19" s="11"/>
      <c r="D19" s="11">
        <f t="shared" ref="D19" si="0">D18-D17</f>
        <v>249831</v>
      </c>
      <c r="E19" s="11"/>
      <c r="F19" s="11">
        <f>F18-F17</f>
        <v>469953</v>
      </c>
      <c r="G19" s="11"/>
      <c r="H19" s="12">
        <f>H18-H17</f>
        <v>903413.5</v>
      </c>
      <c r="I19" s="2"/>
      <c r="J19" s="2"/>
    </row>
    <row r="20" spans="1:10" x14ac:dyDescent="0.3">
      <c r="I20" s="2"/>
      <c r="J20" s="2"/>
    </row>
    <row r="21" spans="1:10" x14ac:dyDescent="0.3">
      <c r="I21" s="2"/>
      <c r="J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7"/>
  <sheetViews>
    <sheetView tabSelected="1" zoomScale="85" zoomScaleNormal="85" workbookViewId="0"/>
  </sheetViews>
  <sheetFormatPr defaultRowHeight="14.4" x14ac:dyDescent="0.3"/>
  <cols>
    <col min="1" max="1" width="12.88671875" customWidth="1"/>
    <col min="4" max="4" width="12" bestFit="1" customWidth="1"/>
    <col min="5" max="5" width="21.6640625" bestFit="1" customWidth="1"/>
    <col min="6" max="6" width="13.21875" bestFit="1" customWidth="1"/>
    <col min="7" max="7" width="13.21875" customWidth="1"/>
    <col min="9" max="9" width="30.77734375" bestFit="1" customWidth="1"/>
    <col min="10" max="10" width="43.6640625" customWidth="1"/>
  </cols>
  <sheetData>
    <row r="1" spans="1:12" ht="15" thickBot="1" x14ac:dyDescent="0.35">
      <c r="A1" t="s">
        <v>83</v>
      </c>
      <c r="B1" s="34"/>
      <c r="C1" s="33"/>
      <c r="D1" t="s">
        <v>0</v>
      </c>
      <c r="E1" s="33"/>
      <c r="F1" s="20" t="s">
        <v>86</v>
      </c>
      <c r="I1" s="27" t="s">
        <v>77</v>
      </c>
    </row>
    <row r="2" spans="1:12" x14ac:dyDescent="0.3">
      <c r="A2" s="33">
        <v>6.2289101247914314E-3</v>
      </c>
      <c r="B2" s="34">
        <v>-1.4E-2</v>
      </c>
      <c r="C2" s="33">
        <f>_xlfn.NORM.DIST(B2,AVERAGE($A$2:$A$73),_xlfn.STDEV.P($A$2:$A$73),FALSE)</f>
        <v>1.0612219751102541</v>
      </c>
      <c r="D2" s="33">
        <f t="shared" ref="D2:D45" si="0">IF(F2&gt;$J$16,E2,-100)</f>
        <v>-100</v>
      </c>
      <c r="E2" s="33">
        <f t="shared" ref="E2:E45" si="1">_xlfn.NORM.S.DIST(F2,FALSE)</f>
        <v>8.2539269541139562E-3</v>
      </c>
      <c r="F2" s="33">
        <f t="shared" ref="F2:F45" si="2">(B2-$J$8)/$J$11</f>
        <v>-2.7850054449649595</v>
      </c>
      <c r="I2" s="13" t="s">
        <v>22</v>
      </c>
      <c r="J2" s="21">
        <v>0.05</v>
      </c>
    </row>
    <row r="3" spans="1:12" x14ac:dyDescent="0.3">
      <c r="A3" s="33">
        <v>1.595370212393421E-3</v>
      </c>
      <c r="B3" s="34">
        <v>-1.35E-2</v>
      </c>
      <c r="C3" s="33">
        <f t="shared" ref="C3:C33" si="3">_xlfn.NORM.DIST(B3,AVERAGE($A$2:$A$73),_xlfn.STDEV.P($A$2:$A$73),FALSE)</f>
        <v>1.2666697969680993</v>
      </c>
      <c r="D3" s="33">
        <f t="shared" si="0"/>
        <v>-100</v>
      </c>
      <c r="E3" s="33">
        <f t="shared" si="1"/>
        <v>9.8518502484561156E-3</v>
      </c>
      <c r="F3" s="33">
        <f t="shared" si="2"/>
        <v>-2.7207195613479911</v>
      </c>
      <c r="I3" s="14" t="s">
        <v>65</v>
      </c>
      <c r="J3" s="22">
        <v>0</v>
      </c>
    </row>
    <row r="4" spans="1:12" ht="15.6" x14ac:dyDescent="0.3">
      <c r="A4" s="33">
        <v>-4.2135210227151054E-3</v>
      </c>
      <c r="B4" s="34">
        <v>-1.2999999999999999E-2</v>
      </c>
      <c r="C4" s="33">
        <f t="shared" si="3"/>
        <v>1.5056561345748687</v>
      </c>
      <c r="D4" s="33">
        <f t="shared" si="0"/>
        <v>-100</v>
      </c>
      <c r="E4" s="33">
        <f t="shared" si="1"/>
        <v>1.1710627978188441E-2</v>
      </c>
      <c r="F4" s="33">
        <f t="shared" si="2"/>
        <v>-2.6564336777310231</v>
      </c>
      <c r="I4" s="14" t="s">
        <v>24</v>
      </c>
      <c r="J4" s="9" t="s">
        <v>66</v>
      </c>
    </row>
    <row r="5" spans="1:12" ht="15.6" x14ac:dyDescent="0.3">
      <c r="A5" s="33">
        <v>-4.886124134223957E-3</v>
      </c>
      <c r="B5" s="34">
        <v>-1.2500000000000001E-2</v>
      </c>
      <c r="C5" s="33">
        <f t="shared" si="3"/>
        <v>1.7823516104335764</v>
      </c>
      <c r="D5" s="33">
        <f t="shared" si="0"/>
        <v>-100</v>
      </c>
      <c r="E5" s="33">
        <f t="shared" si="1"/>
        <v>1.3862698232891092E-2</v>
      </c>
      <c r="F5" s="33">
        <f t="shared" si="2"/>
        <v>-2.5921477941140552</v>
      </c>
      <c r="I5" s="14" t="s">
        <v>25</v>
      </c>
      <c r="J5" s="9" t="s">
        <v>73</v>
      </c>
    </row>
    <row r="6" spans="1:12" x14ac:dyDescent="0.3">
      <c r="A6" s="33">
        <v>-5.6525065773087579E-3</v>
      </c>
      <c r="B6" s="34">
        <v>-1.2E-2</v>
      </c>
      <c r="C6" s="33">
        <f t="shared" si="3"/>
        <v>2.1011940866724417</v>
      </c>
      <c r="D6" s="33">
        <f t="shared" si="0"/>
        <v>-100</v>
      </c>
      <c r="E6" s="33">
        <f t="shared" si="1"/>
        <v>1.634257762708757E-2</v>
      </c>
      <c r="F6" s="33">
        <f t="shared" si="2"/>
        <v>-2.5278619104970868</v>
      </c>
      <c r="I6" s="14" t="s">
        <v>26</v>
      </c>
      <c r="J6" s="22" t="s">
        <v>74</v>
      </c>
    </row>
    <row r="7" spans="1:12" x14ac:dyDescent="0.3">
      <c r="A7" s="33">
        <v>-5.7916937334892005E-3</v>
      </c>
      <c r="B7" s="34">
        <v>-1.15E-2</v>
      </c>
      <c r="C7" s="33">
        <f t="shared" si="3"/>
        <v>2.4668580466038708</v>
      </c>
      <c r="D7" s="33">
        <f t="shared" si="0"/>
        <v>-100</v>
      </c>
      <c r="E7" s="33">
        <f t="shared" si="1"/>
        <v>1.9186623157441862E-2</v>
      </c>
      <c r="F7" s="33">
        <f t="shared" si="2"/>
        <v>-2.4635760268801183</v>
      </c>
      <c r="I7" s="14" t="s">
        <v>67</v>
      </c>
      <c r="J7" s="22">
        <f>COUNT('Initial Data'!$AJ$104:$AJ$174)</f>
        <v>71</v>
      </c>
    </row>
    <row r="8" spans="1:12" x14ac:dyDescent="0.3">
      <c r="A8" s="33">
        <v>-5.3445393144408992E-3</v>
      </c>
      <c r="B8" s="34">
        <v>-1.0999999999999999E-2</v>
      </c>
      <c r="C8" s="33">
        <f t="shared" si="3"/>
        <v>2.8842131351869189</v>
      </c>
      <c r="D8" s="33">
        <f t="shared" si="0"/>
        <v>-100</v>
      </c>
      <c r="E8" s="33">
        <f t="shared" si="1"/>
        <v>2.2432709740538053E-2</v>
      </c>
      <c r="F8" s="33">
        <f t="shared" si="2"/>
        <v>-2.3992901432631499</v>
      </c>
      <c r="I8" s="14" t="s">
        <v>68</v>
      </c>
      <c r="J8" s="24">
        <f>AVERAGE('Initial Data'!$AJ$104:$AJ$174)</f>
        <v>7.6610964046067631E-3</v>
      </c>
    </row>
    <row r="9" spans="1:12" x14ac:dyDescent="0.3">
      <c r="A9" s="33">
        <v>-5.4499826753893199E-3</v>
      </c>
      <c r="B9" s="34">
        <v>-1.0500000000000001E-2</v>
      </c>
      <c r="C9" s="33">
        <f t="shared" si="3"/>
        <v>3.3582710356693322</v>
      </c>
      <c r="D9" s="33">
        <f t="shared" si="0"/>
        <v>-100</v>
      </c>
      <c r="E9" s="33">
        <f t="shared" si="1"/>
        <v>2.6119817032295697E-2</v>
      </c>
      <c r="F9" s="33">
        <f t="shared" si="2"/>
        <v>-2.335004259646182</v>
      </c>
      <c r="I9" s="14" t="s">
        <v>69</v>
      </c>
      <c r="J9" s="22">
        <f>COUNT('Initial Data'!$AJ$32:$AJ$102)</f>
        <v>71</v>
      </c>
    </row>
    <row r="10" spans="1:12" x14ac:dyDescent="0.3">
      <c r="A10" s="33">
        <v>-5.386497297240167E-3</v>
      </c>
      <c r="B10" s="34">
        <v>-0.01</v>
      </c>
      <c r="C10" s="33">
        <f t="shared" si="3"/>
        <v>3.8941200793155861</v>
      </c>
      <c r="D10" s="33">
        <f t="shared" si="0"/>
        <v>-100</v>
      </c>
      <c r="E10" s="33">
        <f t="shared" si="1"/>
        <v>3.0287520838305267E-2</v>
      </c>
      <c r="F10" s="33">
        <f t="shared" si="2"/>
        <v>-2.2707183760292136</v>
      </c>
      <c r="I10" s="14" t="s">
        <v>70</v>
      </c>
      <c r="J10" s="24">
        <f>AVERAGE('Initial Data'!$AJ$32:$AJ$102)</f>
        <v>4.2996525044226826E-3</v>
      </c>
    </row>
    <row r="11" spans="1:12" x14ac:dyDescent="0.3">
      <c r="A11" s="33">
        <v>-4.3913986811990879E-3</v>
      </c>
      <c r="B11" s="34">
        <v>-9.4999999999999998E-3</v>
      </c>
      <c r="C11" s="33">
        <f t="shared" si="3"/>
        <v>4.4968472643621329</v>
      </c>
      <c r="D11" s="33">
        <f t="shared" si="0"/>
        <v>-100</v>
      </c>
      <c r="E11" s="33">
        <f t="shared" si="1"/>
        <v>3.4975386596188832E-2</v>
      </c>
      <c r="F11" s="33">
        <f t="shared" si="2"/>
        <v>-2.2064324924122451</v>
      </c>
      <c r="I11" s="14" t="s">
        <v>71</v>
      </c>
      <c r="J11" s="22">
        <f>_xlfn.STDEV.P('Initial Data'!$AJ$104:$AJ$174)</f>
        <v>7.7777572908405207E-3</v>
      </c>
    </row>
    <row r="12" spans="1:12" x14ac:dyDescent="0.3">
      <c r="A12" s="33">
        <v>-1.4453545351866826E-3</v>
      </c>
      <c r="B12" s="34">
        <v>-8.9999999999999993E-3</v>
      </c>
      <c r="C12" s="33">
        <f t="shared" si="3"/>
        <v>5.1714476981974036</v>
      </c>
      <c r="D12" s="33">
        <f t="shared" si="0"/>
        <v>-100</v>
      </c>
      <c r="E12" s="33">
        <f t="shared" si="1"/>
        <v>4.0222265038855287E-2</v>
      </c>
      <c r="F12" s="33">
        <f t="shared" si="2"/>
        <v>-2.1421466087952767</v>
      </c>
      <c r="I12" s="14" t="s">
        <v>72</v>
      </c>
      <c r="J12" s="22">
        <f>_xlfn.STDEV.P('Initial Data'!$AJ$32:$AJ$102)</f>
        <v>3.4378255636292069E-3</v>
      </c>
    </row>
    <row r="13" spans="1:12" x14ac:dyDescent="0.3">
      <c r="A13" s="33">
        <v>2.1588792637865506E-3</v>
      </c>
      <c r="B13" s="34">
        <v>-8.5000000000000006E-3</v>
      </c>
      <c r="C13" s="33">
        <f t="shared" si="3"/>
        <v>5.9227218694898252</v>
      </c>
      <c r="D13" s="33">
        <f t="shared" si="0"/>
        <v>-100</v>
      </c>
      <c r="E13" s="33">
        <f t="shared" si="1"/>
        <v>4.6065493202045088E-2</v>
      </c>
      <c r="F13" s="33">
        <f t="shared" si="2"/>
        <v>-2.0778607251783092</v>
      </c>
      <c r="I13" s="14" t="s">
        <v>1</v>
      </c>
      <c r="J13" s="23">
        <f>SQRT((J11^2/J9)+(J12^2/J7))</f>
        <v>1.0091982111122611E-3</v>
      </c>
    </row>
    <row r="14" spans="1:12" x14ac:dyDescent="0.3">
      <c r="A14" s="33">
        <v>3.919202921219167E-3</v>
      </c>
      <c r="B14" s="34">
        <v>-8.0000000000000002E-3</v>
      </c>
      <c r="C14" s="33">
        <f t="shared" si="3"/>
        <v>6.7551615977856443</v>
      </c>
      <c r="D14" s="33">
        <f t="shared" si="0"/>
        <v>-100</v>
      </c>
      <c r="E14" s="33">
        <f t="shared" si="1"/>
        <v>5.2540007367983199E-2</v>
      </c>
      <c r="F14" s="33">
        <f t="shared" si="2"/>
        <v>-2.0135748415613408</v>
      </c>
      <c r="I14" s="30" t="s">
        <v>30</v>
      </c>
      <c r="J14" s="31">
        <f>(J8-J10)/J13</f>
        <v>3.330806439380579</v>
      </c>
      <c r="L14" s="17"/>
    </row>
    <row r="15" spans="1:12" x14ac:dyDescent="0.3">
      <c r="A15" s="33">
        <v>4.7243419755058635E-3</v>
      </c>
      <c r="B15" s="34">
        <v>-7.4999999999999997E-3</v>
      </c>
      <c r="C15" s="33">
        <f t="shared" si="3"/>
        <v>7.6728259869663171</v>
      </c>
      <c r="D15" s="33">
        <f t="shared" si="0"/>
        <v>-100</v>
      </c>
      <c r="E15" s="33">
        <f t="shared" si="1"/>
        <v>5.9677378261477891E-2</v>
      </c>
      <c r="F15" s="33">
        <f t="shared" si="2"/>
        <v>-1.9492889579443724</v>
      </c>
      <c r="I15" s="30" t="s">
        <v>31</v>
      </c>
      <c r="J15" s="32">
        <f>1-_xlfn.NORM.S.DIST(J14,TRUE)</f>
        <v>4.3297396358665807E-4</v>
      </c>
    </row>
    <row r="16" spans="1:12" x14ac:dyDescent="0.3">
      <c r="A16" s="33">
        <v>5.2741221925827197E-3</v>
      </c>
      <c r="B16" s="34">
        <v>-7.0000000000000001E-3</v>
      </c>
      <c r="C16" s="33">
        <f t="shared" si="3"/>
        <v>8.6792092126684253</v>
      </c>
      <c r="D16" s="33">
        <f t="shared" si="0"/>
        <v>-100</v>
      </c>
      <c r="E16" s="33">
        <f t="shared" si="1"/>
        <v>6.7504782732562052E-2</v>
      </c>
      <c r="F16" s="33">
        <f t="shared" si="2"/>
        <v>-1.8850030743274042</v>
      </c>
      <c r="I16" s="30" t="s">
        <v>32</v>
      </c>
      <c r="J16" s="31">
        <f>ABS(_xlfn.NORM.S.INV(J2))</f>
        <v>1.6448536269514726</v>
      </c>
    </row>
    <row r="17" spans="1:10" x14ac:dyDescent="0.3">
      <c r="A17" s="33">
        <v>5.1198918526267345E-3</v>
      </c>
      <c r="B17" s="34">
        <v>-6.4999999999999997E-3</v>
      </c>
      <c r="C17" s="33">
        <f t="shared" si="3"/>
        <v>9.7771024860311648</v>
      </c>
      <c r="D17" s="33">
        <f t="shared" si="0"/>
        <v>-100</v>
      </c>
      <c r="E17" s="33">
        <f t="shared" si="1"/>
        <v>7.6043930144023872E-2</v>
      </c>
      <c r="F17" s="33">
        <f t="shared" si="2"/>
        <v>-1.8207171907104358</v>
      </c>
      <c r="I17" s="14" t="s">
        <v>33</v>
      </c>
      <c r="J17" s="25" t="s">
        <v>84</v>
      </c>
    </row>
    <row r="18" spans="1:10" ht="60.6" customHeight="1" thickBot="1" x14ac:dyDescent="0.35">
      <c r="A18" s="33">
        <v>5.488648793446016E-3</v>
      </c>
      <c r="B18" s="34">
        <v>-6.0000000000000001E-3</v>
      </c>
      <c r="C18" s="33">
        <f t="shared" si="3"/>
        <v>10.968453037918765</v>
      </c>
      <c r="D18" s="33">
        <f t="shared" si="0"/>
        <v>-100</v>
      </c>
      <c r="E18" s="33">
        <f t="shared" si="1"/>
        <v>8.5309965584914535E-2</v>
      </c>
      <c r="F18" s="33">
        <f t="shared" si="2"/>
        <v>-1.7564313070934674</v>
      </c>
      <c r="I18" s="36" t="s">
        <v>34</v>
      </c>
      <c r="J18" s="26" t="s">
        <v>85</v>
      </c>
    </row>
    <row r="19" spans="1:10" x14ac:dyDescent="0.3">
      <c r="A19" s="33">
        <v>5.8655919498922238E-3</v>
      </c>
      <c r="B19" s="34">
        <v>-5.4999999999999997E-3</v>
      </c>
      <c r="C19" s="33">
        <f t="shared" si="3"/>
        <v>12.254223437832268</v>
      </c>
      <c r="D19" s="33">
        <f t="shared" si="0"/>
        <v>-100</v>
      </c>
      <c r="E19" s="33">
        <f t="shared" si="1"/>
        <v>9.5310375687188711E-2</v>
      </c>
      <c r="F19" s="33">
        <f t="shared" si="2"/>
        <v>-1.6921454234764992</v>
      </c>
    </row>
    <row r="20" spans="1:10" ht="15" thickBot="1" x14ac:dyDescent="0.35">
      <c r="A20" s="33">
        <v>6.0489996561656767E-3</v>
      </c>
      <c r="B20" s="34">
        <v>-5.0000000000000001E-3</v>
      </c>
      <c r="C20" s="33">
        <f t="shared" si="3"/>
        <v>13.63425497735564</v>
      </c>
      <c r="D20" s="33">
        <f t="shared" si="0"/>
        <v>-100</v>
      </c>
      <c r="E20" s="33">
        <f t="shared" si="1"/>
        <v>0.10604392605530648</v>
      </c>
      <c r="F20" s="33">
        <f t="shared" si="2"/>
        <v>-1.627859539859531</v>
      </c>
      <c r="I20" s="27" t="s">
        <v>79</v>
      </c>
    </row>
    <row r="21" spans="1:10" x14ac:dyDescent="0.3">
      <c r="A21" s="33">
        <v>7.0115347184775967E-3</v>
      </c>
      <c r="B21" s="34">
        <v>-4.4999999999999997E-3</v>
      </c>
      <c r="C21" s="33">
        <f t="shared" si="3"/>
        <v>15.107139185860467</v>
      </c>
      <c r="D21" s="33">
        <f t="shared" si="0"/>
        <v>-100</v>
      </c>
      <c r="E21" s="33">
        <f t="shared" si="1"/>
        <v>0.11749966194656877</v>
      </c>
      <c r="F21" s="33">
        <f t="shared" si="2"/>
        <v>-1.5635736562425628</v>
      </c>
      <c r="I21" s="13" t="s">
        <v>22</v>
      </c>
      <c r="J21" s="21">
        <v>0.05</v>
      </c>
    </row>
    <row r="22" spans="1:10" x14ac:dyDescent="0.3">
      <c r="A22" s="33">
        <v>1.080967182238024E-2</v>
      </c>
      <c r="B22" s="34">
        <v>-4.0000000000000001E-3</v>
      </c>
      <c r="C22" s="33">
        <f t="shared" si="3"/>
        <v>16.670101783456175</v>
      </c>
      <c r="D22" s="33">
        <f t="shared" si="0"/>
        <v>-100</v>
      </c>
      <c r="E22" s="33">
        <f t="shared" si="1"/>
        <v>0.12965600568532984</v>
      </c>
      <c r="F22" s="33">
        <f t="shared" si="2"/>
        <v>-1.4992877726255947</v>
      </c>
      <c r="I22" s="14" t="s">
        <v>65</v>
      </c>
      <c r="J22" s="22">
        <v>0</v>
      </c>
    </row>
    <row r="23" spans="1:10" ht="15.6" x14ac:dyDescent="0.3">
      <c r="A23" s="33">
        <v>1.501750184043793E-2</v>
      </c>
      <c r="B23" s="34">
        <v>-3.5000000000000001E-3</v>
      </c>
      <c r="C23" s="33">
        <f t="shared" si="3"/>
        <v>18.318903491550653</v>
      </c>
      <c r="D23" s="33">
        <f t="shared" si="0"/>
        <v>-100</v>
      </c>
      <c r="E23" s="33">
        <f t="shared" si="1"/>
        <v>0.14247998519161195</v>
      </c>
      <c r="F23" s="33">
        <f t="shared" si="2"/>
        <v>-1.4350018890086265</v>
      </c>
      <c r="I23" s="14" t="s">
        <v>24</v>
      </c>
      <c r="J23" s="9" t="s">
        <v>66</v>
      </c>
    </row>
    <row r="24" spans="1:10" ht="15.6" x14ac:dyDescent="0.3">
      <c r="A24" s="33">
        <v>1.5933005860991889E-2</v>
      </c>
      <c r="B24" s="34">
        <v>-3.0000000000000001E-3</v>
      </c>
      <c r="C24" s="33">
        <f t="shared" si="3"/>
        <v>20.047762096415429</v>
      </c>
      <c r="D24" s="33">
        <f t="shared" si="0"/>
        <v>-100</v>
      </c>
      <c r="E24" s="33">
        <f t="shared" si="1"/>
        <v>0.15592662781043137</v>
      </c>
      <c r="F24" s="33">
        <f t="shared" si="2"/>
        <v>-1.3707160053916581</v>
      </c>
      <c r="I24" s="14" t="s">
        <v>25</v>
      </c>
      <c r="J24" s="9" t="s">
        <v>73</v>
      </c>
    </row>
    <row r="25" spans="1:10" x14ac:dyDescent="0.3">
      <c r="A25" s="33">
        <v>1.5703374605692932E-2</v>
      </c>
      <c r="B25" s="34">
        <v>-2.5000000000000001E-3</v>
      </c>
      <c r="C25" s="33">
        <f t="shared" si="3"/>
        <v>21.849299981369647</v>
      </c>
      <c r="D25" s="33">
        <f t="shared" si="0"/>
        <v>-100</v>
      </c>
      <c r="E25" s="33">
        <f t="shared" si="1"/>
        <v>0.16993855222985943</v>
      </c>
      <c r="F25" s="33">
        <f t="shared" si="2"/>
        <v>-1.3064301217746899</v>
      </c>
      <c r="I25" s="14" t="s">
        <v>26</v>
      </c>
      <c r="J25" s="22" t="s">
        <v>74</v>
      </c>
    </row>
    <row r="26" spans="1:10" x14ac:dyDescent="0.3">
      <c r="A26" s="33">
        <v>1.5375706448118587E-2</v>
      </c>
      <c r="B26" s="34">
        <v>-2E-3</v>
      </c>
      <c r="C26" s="33">
        <f t="shared" si="3"/>
        <v>23.714520999279401</v>
      </c>
      <c r="D26" s="33">
        <f t="shared" si="0"/>
        <v>-100</v>
      </c>
      <c r="E26" s="33">
        <f t="shared" si="1"/>
        <v>0.18444578860093599</v>
      </c>
      <c r="F26" s="33">
        <f t="shared" si="2"/>
        <v>-1.2421442381577215</v>
      </c>
      <c r="I26" s="14" t="s">
        <v>67</v>
      </c>
      <c r="J26" s="22">
        <f>COUNT('Initial Data'!$AJ$104:$AJ$174)</f>
        <v>71</v>
      </c>
    </row>
    <row r="27" spans="1:10" x14ac:dyDescent="0.3">
      <c r="A27" s="33">
        <v>1.5146990694194118E-2</v>
      </c>
      <c r="B27" s="34">
        <v>-1.5E-3</v>
      </c>
      <c r="C27" s="33">
        <f t="shared" si="3"/>
        <v>25.632820045798042</v>
      </c>
      <c r="D27" s="33">
        <f t="shared" si="0"/>
        <v>-100</v>
      </c>
      <c r="E27" s="33">
        <f t="shared" si="1"/>
        <v>0.19936585299600876</v>
      </c>
      <c r="F27" s="33">
        <f t="shared" si="2"/>
        <v>-1.1778583545407535</v>
      </c>
      <c r="I27" s="14" t="s">
        <v>68</v>
      </c>
      <c r="J27" s="24">
        <f>AVERAGE('Initial Data'!$AJ$104:$AJ$174)</f>
        <v>7.6610964046067631E-3</v>
      </c>
    </row>
    <row r="28" spans="1:10" x14ac:dyDescent="0.3">
      <c r="A28" s="33">
        <v>1.5256005295477992E-2</v>
      </c>
      <c r="B28" s="34">
        <v>-1E-3</v>
      </c>
      <c r="C28" s="33">
        <f t="shared" si="3"/>
        <v>27.592028018818098</v>
      </c>
      <c r="D28" s="33">
        <f t="shared" si="0"/>
        <v>-100</v>
      </c>
      <c r="E28" s="33">
        <f t="shared" si="1"/>
        <v>0.21460409709243841</v>
      </c>
      <c r="F28" s="33">
        <f t="shared" si="2"/>
        <v>-1.1135724709237851</v>
      </c>
      <c r="I28" s="14" t="s">
        <v>69</v>
      </c>
      <c r="J28" s="22">
        <f>COUNT('Initial Data'!$AJ$32:$AJ$102)</f>
        <v>71</v>
      </c>
    </row>
    <row r="29" spans="1:10" x14ac:dyDescent="0.3">
      <c r="A29" s="33">
        <v>1.5643411095656257E-2</v>
      </c>
      <c r="B29" s="34">
        <v>-5.0000000000000001E-4</v>
      </c>
      <c r="C29" s="33">
        <f t="shared" si="3"/>
        <v>29.578494022004673</v>
      </c>
      <c r="D29" s="33">
        <f t="shared" si="0"/>
        <v>-100</v>
      </c>
      <c r="E29" s="33">
        <f t="shared" si="1"/>
        <v>0.23005434753172957</v>
      </c>
      <c r="F29" s="33">
        <f t="shared" si="2"/>
        <v>-1.0492865873068167</v>
      </c>
      <c r="I29" s="14" t="s">
        <v>70</v>
      </c>
      <c r="J29" s="24">
        <f>AVERAGE('Initial Data'!$AJ$32:$AJ$102)</f>
        <v>4.2996525044226826E-3</v>
      </c>
    </row>
    <row r="30" spans="1:10" x14ac:dyDescent="0.3">
      <c r="A30" s="33">
        <v>1.401480831625368E-2</v>
      </c>
      <c r="B30" s="34">
        <v>0</v>
      </c>
      <c r="C30" s="33">
        <f t="shared" si="3"/>
        <v>31.577205708602779</v>
      </c>
      <c r="D30" s="33">
        <f t="shared" si="0"/>
        <v>-100</v>
      </c>
      <c r="E30" s="33">
        <f t="shared" si="1"/>
        <v>0.24559984192445619</v>
      </c>
      <c r="F30" s="33">
        <f t="shared" si="2"/>
        <v>-0.9850007036898486</v>
      </c>
      <c r="I30" s="14" t="s">
        <v>75</v>
      </c>
      <c r="J30" s="22">
        <f>_xlfn.STDEV.S('Initial Data'!$AJ$104:$AJ$174)</f>
        <v>7.8331156925862105E-3</v>
      </c>
    </row>
    <row r="31" spans="1:10" x14ac:dyDescent="0.3">
      <c r="A31" s="33">
        <v>1.1781669034476527E-2</v>
      </c>
      <c r="B31" s="34">
        <v>5.0000000000000001E-4</v>
      </c>
      <c r="C31" s="33">
        <f t="shared" si="3"/>
        <v>33.571947591835276</v>
      </c>
      <c r="D31" s="33">
        <f t="shared" si="0"/>
        <v>-100</v>
      </c>
      <c r="E31" s="33">
        <f t="shared" si="1"/>
        <v>0.26111446015011269</v>
      </c>
      <c r="F31" s="33">
        <f t="shared" si="2"/>
        <v>-0.92071482007288041</v>
      </c>
      <c r="I31" s="14" t="s">
        <v>76</v>
      </c>
      <c r="J31" s="22">
        <f>_xlfn.STDEV.S('Initial Data'!$AJ$32:$AJ$102)</f>
        <v>3.462294381768738E-3</v>
      </c>
    </row>
    <row r="32" spans="1:10" x14ac:dyDescent="0.3">
      <c r="A32" s="33">
        <v>9.8605499274191377E-3</v>
      </c>
      <c r="B32" s="34">
        <v>9.9999999999999894E-4</v>
      </c>
      <c r="C32" s="33">
        <f t="shared" si="3"/>
        <v>35.545496002714152</v>
      </c>
      <c r="D32" s="33">
        <f t="shared" si="0"/>
        <v>-100</v>
      </c>
      <c r="E32" s="33">
        <f t="shared" si="1"/>
        <v>0.2764642406916526</v>
      </c>
      <c r="F32" s="33">
        <f t="shared" si="2"/>
        <v>-0.85642893645591223</v>
      </c>
      <c r="I32" s="14" t="s">
        <v>1</v>
      </c>
      <c r="J32" s="28">
        <f>SQRT((J30^2/J26)+(J31^2/J28))</f>
        <v>1.016381207176895E-3</v>
      </c>
    </row>
    <row r="33" spans="1:10" x14ac:dyDescent="0.3">
      <c r="A33" s="33">
        <v>7.704315012056151E-3</v>
      </c>
      <c r="B33" s="34">
        <v>1.5E-3</v>
      </c>
      <c r="C33" s="33">
        <f t="shared" si="3"/>
        <v>37.479848193259215</v>
      </c>
      <c r="D33" s="33">
        <f t="shared" si="0"/>
        <v>-100</v>
      </c>
      <c r="E33" s="33">
        <f t="shared" si="1"/>
        <v>0.29150916254471776</v>
      </c>
      <c r="F33" s="33">
        <f t="shared" si="2"/>
        <v>-0.79214305283894371</v>
      </c>
      <c r="I33" s="14" t="s">
        <v>78</v>
      </c>
      <c r="J33" s="15">
        <v>70</v>
      </c>
    </row>
    <row r="34" spans="1:10" x14ac:dyDescent="0.3">
      <c r="A34" s="33">
        <v>6.2829955783751945E-3</v>
      </c>
      <c r="B34" s="34">
        <v>2E-3</v>
      </c>
      <c r="C34" s="33">
        <f t="shared" ref="C34:C65" si="4">_xlfn.NORM.DIST(B34,AVERAGE($A$2:$A$73),_xlfn.STDEV.P($A$2:$A$73),FALSE)</f>
        <v>39.356481905566319</v>
      </c>
      <c r="D34" s="33">
        <f t="shared" si="0"/>
        <v>-100</v>
      </c>
      <c r="E34" s="33">
        <f t="shared" si="1"/>
        <v>0.30610516408285149</v>
      </c>
      <c r="F34" s="33">
        <f t="shared" si="2"/>
        <v>-0.72785716922197552</v>
      </c>
      <c r="I34" s="14" t="s">
        <v>30</v>
      </c>
      <c r="J34" s="15">
        <f>(J27-J29)/J32</f>
        <v>3.3072668762942223</v>
      </c>
    </row>
    <row r="35" spans="1:10" x14ac:dyDescent="0.3">
      <c r="A35" s="33">
        <v>5.1924844452941876E-3</v>
      </c>
      <c r="B35" s="34">
        <v>2.5000000000000001E-3</v>
      </c>
      <c r="C35" s="33">
        <f t="shared" si="4"/>
        <v>41.156640600153601</v>
      </c>
      <c r="D35" s="33">
        <f t="shared" si="0"/>
        <v>-100</v>
      </c>
      <c r="E35" s="33">
        <f t="shared" si="1"/>
        <v>0.32010636149434768</v>
      </c>
      <c r="F35" s="33">
        <f t="shared" si="2"/>
        <v>-0.66357128560500733</v>
      </c>
      <c r="I35" s="14" t="s">
        <v>31</v>
      </c>
      <c r="J35" s="28">
        <f>1-_xlfn.T.DIST(J34,J26-1,TRUE)</f>
        <v>7.4468096001789608E-4</v>
      </c>
    </row>
    <row r="36" spans="1:10" x14ac:dyDescent="0.3">
      <c r="A36" s="33">
        <v>4.2521535049186987E-3</v>
      </c>
      <c r="B36" s="34">
        <v>3.0000000000000001E-3</v>
      </c>
      <c r="C36" s="33">
        <f t="shared" si="4"/>
        <v>42.861638506507497</v>
      </c>
      <c r="D36" s="33">
        <f t="shared" si="0"/>
        <v>-100</v>
      </c>
      <c r="E36" s="33">
        <f t="shared" si="1"/>
        <v>0.3333674213913595</v>
      </c>
      <c r="F36" s="33">
        <f t="shared" si="2"/>
        <v>-0.59928540198803903</v>
      </c>
      <c r="I36" s="14" t="s">
        <v>32</v>
      </c>
      <c r="J36" s="15">
        <f>ABS(_xlfn.T.INV(J21,J26-1))</f>
        <v>1.6669144790559576</v>
      </c>
    </row>
    <row r="37" spans="1:10" x14ac:dyDescent="0.3">
      <c r="A37" s="33">
        <v>2.8213399524956717E-3</v>
      </c>
      <c r="B37" s="34">
        <v>3.5000000000000001E-3</v>
      </c>
      <c r="C37" s="33">
        <f t="shared" si="4"/>
        <v>44.453178769340539</v>
      </c>
      <c r="D37" s="33">
        <f t="shared" si="0"/>
        <v>-100</v>
      </c>
      <c r="E37" s="33">
        <f t="shared" si="1"/>
        <v>0.34574603527427544</v>
      </c>
      <c r="F37" s="33">
        <f t="shared" si="2"/>
        <v>-0.53499951837107074</v>
      </c>
      <c r="I37" s="14" t="s">
        <v>33</v>
      </c>
      <c r="J37" s="25" t="s">
        <v>84</v>
      </c>
    </row>
    <row r="38" spans="1:10" ht="58.2" thickBot="1" x14ac:dyDescent="0.35">
      <c r="A38" s="33">
        <v>-5.603480643245895E-4</v>
      </c>
      <c r="B38" s="34">
        <v>3.9999999999999897E-3</v>
      </c>
      <c r="C38" s="33">
        <f t="shared" si="4"/>
        <v>45.913677256820819</v>
      </c>
      <c r="D38" s="33">
        <f t="shared" si="0"/>
        <v>-100</v>
      </c>
      <c r="E38" s="33">
        <f t="shared" si="1"/>
        <v>0.35710543803353673</v>
      </c>
      <c r="F38" s="33">
        <f t="shared" si="2"/>
        <v>-0.47071363475410388</v>
      </c>
      <c r="I38" s="36" t="s">
        <v>34</v>
      </c>
      <c r="J38" s="26" t="s">
        <v>85</v>
      </c>
    </row>
    <row r="39" spans="1:10" x14ac:dyDescent="0.3">
      <c r="A39" s="33">
        <v>-4.4596838320380972E-3</v>
      </c>
      <c r="B39" s="34">
        <v>4.4999999999999901E-3</v>
      </c>
      <c r="C39" s="33">
        <f t="shared" si="4"/>
        <v>47.226584107390529</v>
      </c>
      <c r="D39" s="33">
        <f t="shared" si="0"/>
        <v>-100</v>
      </c>
      <c r="E39" s="33">
        <f t="shared" si="1"/>
        <v>0.36731690886274976</v>
      </c>
      <c r="F39" s="33">
        <f t="shared" si="2"/>
        <v>-0.40642775113713558</v>
      </c>
    </row>
    <row r="40" spans="1:10" ht="15" thickBot="1" x14ac:dyDescent="0.35">
      <c r="A40" s="33">
        <v>-4.2069369291075631E-3</v>
      </c>
      <c r="B40" s="34">
        <v>4.9999999999999897E-3</v>
      </c>
      <c r="C40" s="33">
        <f t="shared" si="4"/>
        <v>48.376694847695525</v>
      </c>
      <c r="D40" s="33">
        <f t="shared" si="0"/>
        <v>-100</v>
      </c>
      <c r="E40" s="33">
        <f t="shared" si="1"/>
        <v>0.37626219105843089</v>
      </c>
      <c r="F40" s="33">
        <f t="shared" si="2"/>
        <v>-0.3421418675201674</v>
      </c>
      <c r="I40" s="27" t="s">
        <v>80</v>
      </c>
    </row>
    <row r="41" spans="1:10" x14ac:dyDescent="0.3">
      <c r="A41" s="33">
        <v>5.8966800600357416E-4</v>
      </c>
      <c r="B41" s="34">
        <v>5.4999999999999901E-3</v>
      </c>
      <c r="C41" s="33">
        <f t="shared" si="4"/>
        <v>49.350442934409045</v>
      </c>
      <c r="D41" s="33">
        <f t="shared" si="0"/>
        <v>-100</v>
      </c>
      <c r="E41" s="33">
        <f t="shared" si="1"/>
        <v>0.38383576733930896</v>
      </c>
      <c r="F41" s="33">
        <f t="shared" si="2"/>
        <v>-0.2778559839031991</v>
      </c>
      <c r="H41" s="19"/>
      <c r="I41" s="13" t="s">
        <v>22</v>
      </c>
      <c r="J41" s="7">
        <v>0.05</v>
      </c>
    </row>
    <row r="42" spans="1:10" x14ac:dyDescent="0.3">
      <c r="A42" s="33">
        <v>5.5764524282930772E-3</v>
      </c>
      <c r="B42" s="34">
        <v>5.9999999999999897E-3</v>
      </c>
      <c r="C42" s="33">
        <f t="shared" si="4"/>
        <v>50.136165865808529</v>
      </c>
      <c r="D42" s="33">
        <f t="shared" si="0"/>
        <v>-100</v>
      </c>
      <c r="E42" s="33">
        <f t="shared" si="1"/>
        <v>0.38994692959758193</v>
      </c>
      <c r="F42" s="33">
        <f t="shared" si="2"/>
        <v>-0.21357010028623089</v>
      </c>
      <c r="I42" s="14" t="s">
        <v>23</v>
      </c>
      <c r="J42" s="29">
        <v>4.3E-3</v>
      </c>
    </row>
    <row r="43" spans="1:10" ht="15.6" x14ac:dyDescent="0.3">
      <c r="A43" s="33">
        <v>6.7233393232035699E-3</v>
      </c>
      <c r="B43" s="34">
        <v>6.4999999999999902E-3</v>
      </c>
      <c r="C43" s="33">
        <f t="shared" si="4"/>
        <v>50.72433757221696</v>
      </c>
      <c r="D43" s="33">
        <f t="shared" si="0"/>
        <v>-100</v>
      </c>
      <c r="E43" s="33">
        <f t="shared" si="1"/>
        <v>0.39452158637536622</v>
      </c>
      <c r="F43" s="33">
        <f t="shared" si="2"/>
        <v>-0.14928421666926256</v>
      </c>
      <c r="I43" s="14" t="s">
        <v>24</v>
      </c>
      <c r="J43" s="9" t="s">
        <v>64</v>
      </c>
    </row>
    <row r="44" spans="1:10" ht="15.6" x14ac:dyDescent="0.3">
      <c r="A44" s="33">
        <v>4.9116164121110195E-3</v>
      </c>
      <c r="B44" s="34">
        <v>6.9999999999999897E-3</v>
      </c>
      <c r="C44" s="33">
        <f t="shared" si="4"/>
        <v>51.107760613891713</v>
      </c>
      <c r="D44" s="33">
        <f t="shared" si="0"/>
        <v>-100</v>
      </c>
      <c r="E44" s="33">
        <f t="shared" si="1"/>
        <v>0.39750375773322832</v>
      </c>
      <c r="F44" s="33">
        <f t="shared" si="2"/>
        <v>-8.4998333052294373E-2</v>
      </c>
      <c r="I44" s="14" t="s">
        <v>25</v>
      </c>
      <c r="J44" s="9" t="s">
        <v>82</v>
      </c>
    </row>
    <row r="45" spans="1:10" x14ac:dyDescent="0.3">
      <c r="A45" s="33">
        <v>3.8627069408014858E-3</v>
      </c>
      <c r="B45" s="34">
        <v>7.4999999999999902E-3</v>
      </c>
      <c r="C45" s="33">
        <f t="shared" si="4"/>
        <v>51.281712765698963</v>
      </c>
      <c r="D45" s="33">
        <f t="shared" si="0"/>
        <v>-100</v>
      </c>
      <c r="E45" s="33">
        <f t="shared" si="1"/>
        <v>0.3988567153502045</v>
      </c>
      <c r="F45" s="33">
        <f t="shared" si="2"/>
        <v>-2.0712449435326061E-2</v>
      </c>
      <c r="I45" s="14" t="s">
        <v>81</v>
      </c>
      <c r="J45" s="9" t="s">
        <v>35</v>
      </c>
    </row>
    <row r="46" spans="1:10" x14ac:dyDescent="0.3">
      <c r="A46" s="33">
        <v>5.6442160411485087E-3</v>
      </c>
      <c r="B46" s="19">
        <f>J8</f>
        <v>7.6610964046067631E-3</v>
      </c>
      <c r="C46" s="33">
        <f t="shared" si="4"/>
        <v>51.292714015548832</v>
      </c>
      <c r="D46" s="33">
        <f t="shared" ref="D46" si="5">IF(F46&gt;$J$16,E46,-100)</f>
        <v>-100</v>
      </c>
      <c r="E46" s="33">
        <f t="shared" ref="E46:E67" si="6">_xlfn.NORM.S.DIST(F46,FALSE)</f>
        <v>0.3989422804014327</v>
      </c>
      <c r="F46">
        <v>0</v>
      </c>
      <c r="I46" s="14" t="s">
        <v>27</v>
      </c>
      <c r="J46" s="9">
        <v>71</v>
      </c>
    </row>
    <row r="47" spans="1:10" x14ac:dyDescent="0.3">
      <c r="A47" s="33">
        <v>7.6097517911790646E-3</v>
      </c>
      <c r="B47" s="34">
        <v>8.0000000000000002E-3</v>
      </c>
      <c r="C47" s="33">
        <f t="shared" si="4"/>
        <v>51.244043814930372</v>
      </c>
      <c r="D47" s="33">
        <f t="shared" ref="D47:D66" si="7">IF(F47&gt;$J$16,E47,-100)</f>
        <v>-100</v>
      </c>
      <c r="E47" s="33">
        <f t="shared" si="6"/>
        <v>0.3985637353937258</v>
      </c>
      <c r="F47" s="33">
        <f t="shared" ref="F47:F67" si="8">(B47-$J$8)/$J$11</f>
        <v>4.3573434181643472E-2</v>
      </c>
      <c r="I47" s="14" t="s">
        <v>28</v>
      </c>
      <c r="J47" s="29">
        <f>AVERAGE('Initial Data'!$AJ$104:$AJ$174)</f>
        <v>7.6610964046067631E-3</v>
      </c>
    </row>
    <row r="48" spans="1:10" x14ac:dyDescent="0.3">
      <c r="A48" s="33">
        <v>9.2693510040271487E-3</v>
      </c>
      <c r="B48" s="34">
        <v>8.5000000000000006E-3</v>
      </c>
      <c r="C48" s="33">
        <f t="shared" si="4"/>
        <v>50.995219798210471</v>
      </c>
      <c r="D48" s="33">
        <f t="shared" si="7"/>
        <v>-100</v>
      </c>
      <c r="E48" s="33">
        <f t="shared" si="6"/>
        <v>0.39662844258354635</v>
      </c>
      <c r="F48" s="33">
        <f t="shared" si="8"/>
        <v>0.10785931779861178</v>
      </c>
      <c r="I48" s="14" t="s">
        <v>29</v>
      </c>
      <c r="J48" s="9">
        <f>_xlfn.STDEV.P('Initial Data'!$AJ$104:$AJ$174)</f>
        <v>7.7777572908405207E-3</v>
      </c>
    </row>
    <row r="49" spans="1:10" x14ac:dyDescent="0.3">
      <c r="B49" s="34">
        <v>8.9999999999999993E-3</v>
      </c>
      <c r="C49" s="33">
        <f t="shared" si="4"/>
        <v>50.538313405106202</v>
      </c>
      <c r="D49" s="33">
        <f t="shared" si="7"/>
        <v>-100</v>
      </c>
      <c r="E49" s="33">
        <f t="shared" si="6"/>
        <v>0.39307473555334799</v>
      </c>
      <c r="F49" s="33">
        <f t="shared" si="8"/>
        <v>0.17214520141557987</v>
      </c>
      <c r="I49" s="14" t="s">
        <v>1</v>
      </c>
      <c r="J49" s="9">
        <f>J48/SQRT(J46)</f>
        <v>9.2304996946530448E-4</v>
      </c>
    </row>
    <row r="50" spans="1:10" x14ac:dyDescent="0.3">
      <c r="A50" s="33">
        <v>1.0580038168683359E-2</v>
      </c>
      <c r="B50" s="34">
        <v>9.4999999999999998E-3</v>
      </c>
      <c r="C50" s="33">
        <f t="shared" si="4"/>
        <v>49.878940824704678</v>
      </c>
      <c r="D50" s="33">
        <f t="shared" si="7"/>
        <v>-100</v>
      </c>
      <c r="E50" s="33">
        <f t="shared" si="6"/>
        <v>0.38794629565874972</v>
      </c>
      <c r="F50" s="33">
        <f t="shared" si="8"/>
        <v>0.23643108503254817</v>
      </c>
      <c r="I50" s="14" t="s">
        <v>30</v>
      </c>
      <c r="J50" s="9">
        <f>(J47-J42)/J49</f>
        <v>3.6412940965197658</v>
      </c>
    </row>
    <row r="51" spans="1:10" x14ac:dyDescent="0.3">
      <c r="A51" s="33">
        <v>1.1212748085585256E-2</v>
      </c>
      <c r="B51" s="34">
        <v>0.01</v>
      </c>
      <c r="C51" s="33">
        <f t="shared" si="4"/>
        <v>49.025146849866573</v>
      </c>
      <c r="D51" s="33">
        <f t="shared" si="7"/>
        <v>-100</v>
      </c>
      <c r="E51" s="33">
        <f t="shared" si="6"/>
        <v>0.38130569334607689</v>
      </c>
      <c r="F51" s="33">
        <f t="shared" si="8"/>
        <v>0.30071696864951647</v>
      </c>
      <c r="I51" s="14" t="s">
        <v>31</v>
      </c>
      <c r="J51" s="9">
        <f>1-_xlfn.NORM.S.DIST(J50,TRUE)</f>
        <v>1.3563551802464602E-4</v>
      </c>
    </row>
    <row r="52" spans="1:10" x14ac:dyDescent="0.3">
      <c r="A52" s="33">
        <v>1.3182011001317662E-2</v>
      </c>
      <c r="B52" s="34">
        <v>1.0500000000000001E-2</v>
      </c>
      <c r="C52" s="33">
        <f t="shared" si="4"/>
        <v>47.987241525352928</v>
      </c>
      <c r="D52" s="33">
        <f t="shared" si="7"/>
        <v>-100</v>
      </c>
      <c r="E52" s="33">
        <f t="shared" si="6"/>
        <v>0.37323311764113876</v>
      </c>
      <c r="F52" s="33">
        <f t="shared" si="8"/>
        <v>0.36500285226648477</v>
      </c>
      <c r="I52" s="14" t="s">
        <v>32</v>
      </c>
      <c r="J52" s="9">
        <f>ABS(_xlfn.NORM.S.INV(J41))</f>
        <v>1.6448536269514726</v>
      </c>
    </row>
    <row r="53" spans="1:10" x14ac:dyDescent="0.3">
      <c r="A53" s="33">
        <v>1.5936782460067134E-2</v>
      </c>
      <c r="B53" s="34">
        <v>1.0999999999999999E-2</v>
      </c>
      <c r="C53" s="33">
        <f t="shared" si="4"/>
        <v>46.777592976834903</v>
      </c>
      <c r="D53" s="33">
        <f t="shared" si="7"/>
        <v>-100</v>
      </c>
      <c r="E53" s="33">
        <f t="shared" si="6"/>
        <v>0.36382476482354797</v>
      </c>
      <c r="F53" s="33">
        <f t="shared" si="8"/>
        <v>0.4292887358834529</v>
      </c>
      <c r="I53" s="14" t="s">
        <v>33</v>
      </c>
      <c r="J53" s="25" t="s">
        <v>84</v>
      </c>
    </row>
    <row r="54" spans="1:10" ht="58.2" thickBot="1" x14ac:dyDescent="0.35">
      <c r="A54" s="33">
        <v>1.7037523188054182E-2</v>
      </c>
      <c r="B54" s="34">
        <v>1.15E-2</v>
      </c>
      <c r="C54" s="33">
        <f t="shared" si="4"/>
        <v>45.410382239613106</v>
      </c>
      <c r="D54" s="33">
        <f t="shared" si="7"/>
        <v>-100</v>
      </c>
      <c r="E54" s="33">
        <f t="shared" si="6"/>
        <v>0.35319093154400572</v>
      </c>
      <c r="F54" s="33">
        <f t="shared" si="8"/>
        <v>0.4935746195004212</v>
      </c>
      <c r="I54" s="35" t="s">
        <v>34</v>
      </c>
      <c r="J54" s="26" t="s">
        <v>85</v>
      </c>
    </row>
    <row r="55" spans="1:10" ht="15" thickBot="1" x14ac:dyDescent="0.35">
      <c r="A55" s="33">
        <v>1.6550016229030629E-2</v>
      </c>
      <c r="B55" s="34">
        <v>1.2E-2</v>
      </c>
      <c r="C55" s="33">
        <f t="shared" si="4"/>
        <v>43.901326877896473</v>
      </c>
      <c r="D55" s="33">
        <f t="shared" si="7"/>
        <v>-100</v>
      </c>
      <c r="E55" s="33">
        <f t="shared" si="6"/>
        <v>0.34145386520213217</v>
      </c>
      <c r="F55" s="33">
        <f t="shared" si="8"/>
        <v>0.55786050311738955</v>
      </c>
      <c r="I55" s="16"/>
      <c r="J55" s="12"/>
    </row>
    <row r="56" spans="1:10" x14ac:dyDescent="0.3">
      <c r="A56" s="33">
        <v>1.8504784139059538E-2</v>
      </c>
      <c r="B56" s="34">
        <v>1.2500000000000001E-2</v>
      </c>
      <c r="C56" s="33">
        <f t="shared" si="4"/>
        <v>42.267380916148234</v>
      </c>
      <c r="D56" s="33">
        <f t="shared" si="7"/>
        <v>-100</v>
      </c>
      <c r="E56" s="33">
        <f t="shared" si="6"/>
        <v>0.32874543008530538</v>
      </c>
      <c r="F56" s="33">
        <f t="shared" si="8"/>
        <v>0.62214638673435785</v>
      </c>
    </row>
    <row r="57" spans="1:10" x14ac:dyDescent="0.3">
      <c r="A57" s="33">
        <v>2.2137862940638575E-2</v>
      </c>
      <c r="B57" s="34">
        <v>1.2999999999999999E-2</v>
      </c>
      <c r="C57" s="33">
        <f t="shared" si="4"/>
        <v>40.526419072195928</v>
      </c>
      <c r="D57" s="33">
        <f t="shared" si="7"/>
        <v>-100</v>
      </c>
      <c r="E57" s="33">
        <f t="shared" si="6"/>
        <v>0.31520465141043019</v>
      </c>
      <c r="F57" s="33">
        <f t="shared" si="8"/>
        <v>0.68643227035132592</v>
      </c>
    </row>
    <row r="58" spans="1:10" x14ac:dyDescent="0.3">
      <c r="A58" s="33">
        <v>2.7561984072677514E-2</v>
      </c>
      <c r="B58" s="34">
        <v>1.35E-2</v>
      </c>
      <c r="C58" s="33">
        <f t="shared" si="4"/>
        <v>38.696913477578654</v>
      </c>
      <c r="D58" s="33">
        <f t="shared" si="7"/>
        <v>-100</v>
      </c>
      <c r="E58" s="33">
        <f t="shared" si="6"/>
        <v>0.30097520093326219</v>
      </c>
      <c r="F58" s="33">
        <f t="shared" si="8"/>
        <v>0.75071815396829422</v>
      </c>
    </row>
    <row r="59" spans="1:10" x14ac:dyDescent="0.3">
      <c r="A59" s="33">
        <v>2.9524826267253168E-2</v>
      </c>
      <c r="B59" s="34">
        <v>1.4E-2</v>
      </c>
      <c r="C59" s="33">
        <f t="shared" si="4"/>
        <v>36.797610995330949</v>
      </c>
      <c r="D59" s="33">
        <f t="shared" si="7"/>
        <v>-100</v>
      </c>
      <c r="E59" s="33">
        <f t="shared" si="6"/>
        <v>0.28620288720444859</v>
      </c>
      <c r="F59" s="33">
        <f t="shared" si="8"/>
        <v>0.81500403758526252</v>
      </c>
    </row>
    <row r="60" spans="1:10" x14ac:dyDescent="0.3">
      <c r="A60" s="33">
        <v>2.1228297086980819E-2</v>
      </c>
      <c r="B60" s="34">
        <v>1.4500000000000001E-2</v>
      </c>
      <c r="C60" s="33">
        <f t="shared" si="4"/>
        <v>34.84721891132871</v>
      </c>
      <c r="D60" s="33">
        <f t="shared" si="7"/>
        <v>-100</v>
      </c>
      <c r="E60" s="33">
        <f t="shared" si="6"/>
        <v>0.27103321095310257</v>
      </c>
      <c r="F60" s="33">
        <f t="shared" si="8"/>
        <v>0.87928992120223082</v>
      </c>
    </row>
    <row r="61" spans="1:10" x14ac:dyDescent="0.3">
      <c r="A61" s="33">
        <v>1.0646858891387279E-2</v>
      </c>
      <c r="B61" s="34">
        <v>1.4999999999999999E-2</v>
      </c>
      <c r="C61" s="33">
        <f t="shared" si="4"/>
        <v>32.864106204668182</v>
      </c>
      <c r="D61" s="33">
        <f t="shared" si="7"/>
        <v>-100</v>
      </c>
      <c r="E61" s="33">
        <f t="shared" si="6"/>
        <v>0.25560904164031512</v>
      </c>
      <c r="F61" s="33">
        <f t="shared" si="8"/>
        <v>0.94357580481919889</v>
      </c>
    </row>
    <row r="62" spans="1:10" x14ac:dyDescent="0.3">
      <c r="A62" s="33">
        <v>5.507804018714646E-3</v>
      </c>
      <c r="B62" s="34">
        <v>1.55E-2</v>
      </c>
      <c r="C62" s="33">
        <f t="shared" si="4"/>
        <v>30.866026826122766</v>
      </c>
      <c r="D62" s="33">
        <f t="shared" si="7"/>
        <v>-100</v>
      </c>
      <c r="E62" s="33">
        <f t="shared" si="6"/>
        <v>0.24006846518615543</v>
      </c>
      <c r="F62" s="33">
        <f t="shared" si="8"/>
        <v>1.0078616884361671</v>
      </c>
    </row>
    <row r="63" spans="1:10" x14ac:dyDescent="0.3">
      <c r="A63" s="33">
        <v>4.4032806573690575E-3</v>
      </c>
      <c r="B63" s="34">
        <v>1.6E-2</v>
      </c>
      <c r="C63" s="33">
        <f t="shared" si="4"/>
        <v>28.869870469204525</v>
      </c>
      <c r="D63" s="33">
        <f t="shared" si="7"/>
        <v>-100</v>
      </c>
      <c r="E63" s="33">
        <f t="shared" si="6"/>
        <v>0.22454284552747697</v>
      </c>
      <c r="F63" s="33">
        <f t="shared" si="8"/>
        <v>1.0721475720531355</v>
      </c>
    </row>
    <row r="64" spans="1:10" x14ac:dyDescent="0.3">
      <c r="A64" s="33">
        <v>4.4110424371943679E-3</v>
      </c>
      <c r="B64" s="34">
        <v>1.6500000000000001E-2</v>
      </c>
      <c r="C64" s="33">
        <f t="shared" si="4"/>
        <v>26.891445248304937</v>
      </c>
      <c r="D64" s="33">
        <f t="shared" si="7"/>
        <v>-100</v>
      </c>
      <c r="E64" s="33">
        <f t="shared" si="6"/>
        <v>0.20915513434124239</v>
      </c>
      <c r="F64" s="33">
        <f t="shared" si="8"/>
        <v>1.1364334556701037</v>
      </c>
    </row>
    <row r="65" spans="1:6" x14ac:dyDescent="0.3">
      <c r="A65" s="33">
        <v>5.3192538147244228E-3</v>
      </c>
      <c r="B65" s="34">
        <v>1.7000000000000001E-2</v>
      </c>
      <c r="C65" s="33">
        <f t="shared" si="4"/>
        <v>24.945295548129977</v>
      </c>
      <c r="D65" s="33">
        <f t="shared" si="7"/>
        <v>-100</v>
      </c>
      <c r="E65" s="33">
        <f t="shared" si="6"/>
        <v>0.19401845432163953</v>
      </c>
      <c r="F65" s="33">
        <f t="shared" si="8"/>
        <v>1.2007193392870721</v>
      </c>
    </row>
    <row r="66" spans="1:6" x14ac:dyDescent="0.3">
      <c r="A66" s="33">
        <v>7.2643789375506085E-3</v>
      </c>
      <c r="B66" s="34">
        <v>1.7500000000000002E-2</v>
      </c>
      <c r="C66" s="33">
        <f t="shared" ref="C66:C97" si="9">_xlfn.NORM.DIST(B66,AVERAGE($A$2:$A$73),_xlfn.STDEV.P($A$2:$A$73),FALSE)</f>
        <v>23.044557124128879</v>
      </c>
      <c r="D66" s="33">
        <f t="shared" si="7"/>
        <v>-100</v>
      </c>
      <c r="E66" s="33">
        <f t="shared" si="6"/>
        <v>0.17923497218638426</v>
      </c>
      <c r="F66" s="33">
        <f t="shared" si="8"/>
        <v>1.2650052229040403</v>
      </c>
    </row>
    <row r="67" spans="1:6" x14ac:dyDescent="0.3">
      <c r="A67" s="33">
        <v>9.4325927352225669E-3</v>
      </c>
      <c r="B67" s="34">
        <v>1.7999999999999999E-2</v>
      </c>
      <c r="C67" s="33">
        <f t="shared" si="9"/>
        <v>21.200850359371962</v>
      </c>
      <c r="D67" s="33">
        <f t="shared" ref="D67:D100" si="10">IF(F67&gt;$J$16,E67,-100)</f>
        <v>-100</v>
      </c>
      <c r="E67" s="33">
        <f t="shared" si="6"/>
        <v>0.16489506845462415</v>
      </c>
      <c r="F67" s="33">
        <f t="shared" si="8"/>
        <v>1.3292911065210082</v>
      </c>
    </row>
    <row r="68" spans="1:6" x14ac:dyDescent="0.3">
      <c r="A68" s="33">
        <v>1.0722145397838334E-2</v>
      </c>
      <c r="B68" s="34">
        <v>1.8499999999999999E-2</v>
      </c>
      <c r="C68" s="33">
        <f t="shared" si="9"/>
        <v>19.424211460614156</v>
      </c>
      <c r="D68" s="33">
        <f t="shared" si="10"/>
        <v>-100</v>
      </c>
      <c r="E68" s="33">
        <f t="shared" ref="E68:E107" si="11">_xlfn.NORM.S.DIST(F68,FALSE)</f>
        <v>0.15107680230661977</v>
      </c>
      <c r="F68" s="33">
        <f t="shared" ref="F68:F107" si="12">(B68-$J$8)/$J$11</f>
        <v>1.3935769901379764</v>
      </c>
    </row>
    <row r="69" spans="1:6" x14ac:dyDescent="0.3">
      <c r="A69" s="33">
        <v>1.1889627848223228E-2</v>
      </c>
      <c r="B69" s="34">
        <v>1.9E-2</v>
      </c>
      <c r="C69" s="33">
        <f t="shared" si="9"/>
        <v>17.723060341477975</v>
      </c>
      <c r="D69" s="33">
        <f t="shared" si="10"/>
        <v>-100</v>
      </c>
      <c r="E69" s="33">
        <f t="shared" si="11"/>
        <v>0.1378456617869368</v>
      </c>
      <c r="F69" s="33">
        <f t="shared" si="12"/>
        <v>1.4578628737549448</v>
      </c>
    </row>
    <row r="70" spans="1:6" x14ac:dyDescent="0.3">
      <c r="A70" s="33">
        <v>1.3128214155486484E-2</v>
      </c>
      <c r="B70" s="34">
        <v>1.95E-2</v>
      </c>
      <c r="C70" s="33">
        <f t="shared" si="9"/>
        <v>16.104203024096375</v>
      </c>
      <c r="D70" s="33">
        <f t="shared" si="10"/>
        <v>-100</v>
      </c>
      <c r="E70" s="33">
        <f t="shared" si="11"/>
        <v>0.12525458248384153</v>
      </c>
      <c r="F70" s="33">
        <f t="shared" si="12"/>
        <v>1.522148757371913</v>
      </c>
    </row>
    <row r="71" spans="1:6" x14ac:dyDescent="0.3">
      <c r="A71" s="33">
        <v>1.2724154236234186E-2</v>
      </c>
      <c r="B71" s="19">
        <v>0.02</v>
      </c>
      <c r="C71">
        <f t="shared" si="9"/>
        <v>14.572865615499939</v>
      </c>
      <c r="D71" s="33">
        <v>0.4</v>
      </c>
      <c r="E71" s="33">
        <f t="shared" si="11"/>
        <v>0.11334421178939379</v>
      </c>
      <c r="F71" s="33">
        <f t="shared" si="12"/>
        <v>1.5864346409888814</v>
      </c>
    </row>
    <row r="72" spans="1:6" x14ac:dyDescent="0.3">
      <c r="A72" s="33">
        <v>1.0233207741551675E-2</v>
      </c>
      <c r="B72" s="19">
        <v>2.0500000000000001E-2</v>
      </c>
      <c r="C72">
        <f t="shared" si="9"/>
        <v>13.13275629740971</v>
      </c>
      <c r="D72" s="33">
        <v>0.3</v>
      </c>
      <c r="E72" s="33">
        <f t="shared" si="11"/>
        <v>0.10214339104101015</v>
      </c>
      <c r="F72" s="33">
        <f t="shared" si="12"/>
        <v>1.6507205246058498</v>
      </c>
    </row>
    <row r="73" spans="1:6" x14ac:dyDescent="0.3">
      <c r="A73" s="33">
        <v>8.168417971004871E-3</v>
      </c>
      <c r="B73" s="19">
        <v>2.1000000000000001E-2</v>
      </c>
      <c r="C73">
        <f t="shared" si="9"/>
        <v>11.786151316288963</v>
      </c>
      <c r="D73" s="33">
        <f t="shared" si="10"/>
        <v>9.1669824331216093E-2</v>
      </c>
      <c r="E73" s="33">
        <f t="shared" si="11"/>
        <v>9.1669824331216093E-2</v>
      </c>
      <c r="F73" s="33">
        <f t="shared" si="12"/>
        <v>1.715006408222818</v>
      </c>
    </row>
    <row r="74" spans="1:6" x14ac:dyDescent="0.3">
      <c r="B74" s="19">
        <v>2.1499999999999998E-2</v>
      </c>
      <c r="C74">
        <f t="shared" si="9"/>
        <v>10.534000675662869</v>
      </c>
      <c r="D74" s="33">
        <f t="shared" si="10"/>
        <v>8.1930900556855854E-2</v>
      </c>
      <c r="E74" s="33">
        <f t="shared" si="11"/>
        <v>8.1930900556855854E-2</v>
      </c>
      <c r="F74" s="33">
        <f t="shared" si="12"/>
        <v>1.779292291839786</v>
      </c>
    </row>
    <row r="75" spans="1:6" x14ac:dyDescent="0.3">
      <c r="B75" s="19">
        <v>2.1999999999999999E-2</v>
      </c>
      <c r="C75">
        <f t="shared" si="9"/>
        <v>9.3760491093448071</v>
      </c>
      <c r="D75" s="33">
        <f t="shared" si="10"/>
        <v>7.2924634319485329E-2</v>
      </c>
      <c r="E75" s="33">
        <f t="shared" si="11"/>
        <v>7.2924634319485329E-2</v>
      </c>
      <c r="F75" s="33">
        <f t="shared" si="12"/>
        <v>1.8435781754567542</v>
      </c>
    </row>
    <row r="76" spans="1:6" x14ac:dyDescent="0.3">
      <c r="B76" s="19">
        <v>2.2499999999999999E-2</v>
      </c>
      <c r="C76">
        <f t="shared" si="9"/>
        <v>8.3109679410364379</v>
      </c>
      <c r="D76" s="33">
        <f t="shared" si="10"/>
        <v>6.4640691497337976E-2</v>
      </c>
      <c r="E76" s="33">
        <f t="shared" si="11"/>
        <v>6.4640691497337976E-2</v>
      </c>
      <c r="F76" s="33">
        <f t="shared" si="12"/>
        <v>1.9078640590737226</v>
      </c>
    </row>
    <row r="77" spans="1:6" x14ac:dyDescent="0.3">
      <c r="B77" s="19">
        <v>2.3E-2</v>
      </c>
      <c r="C77">
        <f t="shared" si="9"/>
        <v>7.3364935967771396</v>
      </c>
      <c r="D77" s="33">
        <f t="shared" si="10"/>
        <v>5.7061466561538196E-2</v>
      </c>
      <c r="E77" s="33">
        <f t="shared" si="11"/>
        <v>5.7061466561538196E-2</v>
      </c>
      <c r="F77" s="33">
        <f t="shared" si="12"/>
        <v>1.9721499426906908</v>
      </c>
    </row>
    <row r="78" spans="1:6" x14ac:dyDescent="0.3">
      <c r="B78" s="19">
        <v>2.35E-2</v>
      </c>
      <c r="C78">
        <f t="shared" si="9"/>
        <v>6.4495688123067056</v>
      </c>
      <c r="D78" s="33">
        <f t="shared" si="10"/>
        <v>5.0163180852696124E-2</v>
      </c>
      <c r="E78" s="33">
        <f t="shared" si="11"/>
        <v>5.0163180852696124E-2</v>
      </c>
      <c r="F78" s="33">
        <f t="shared" si="12"/>
        <v>2.0364358263076592</v>
      </c>
    </row>
    <row r="79" spans="1:6" x14ac:dyDescent="0.3">
      <c r="B79" s="19">
        <v>2.4E-2</v>
      </c>
      <c r="C79">
        <f t="shared" si="9"/>
        <v>5.6464829456006793</v>
      </c>
      <c r="D79" s="33">
        <f t="shared" si="10"/>
        <v>4.3916973897752343E-2</v>
      </c>
      <c r="E79" s="33">
        <f t="shared" si="11"/>
        <v>4.3916973897752343E-2</v>
      </c>
      <c r="F79" s="33">
        <f t="shared" si="12"/>
        <v>2.1007217099246276</v>
      </c>
    </row>
    <row r="80" spans="1:6" x14ac:dyDescent="0.3">
      <c r="B80" s="19">
        <v>2.4500000000000001E-2</v>
      </c>
      <c r="C80">
        <f t="shared" si="9"/>
        <v>4.9230082424880051</v>
      </c>
      <c r="D80" s="33">
        <f t="shared" si="10"/>
        <v>3.8289963250879064E-2</v>
      </c>
      <c r="E80" s="33">
        <f t="shared" si="11"/>
        <v>3.8289963250879064E-2</v>
      </c>
      <c r="F80" s="33">
        <f t="shared" si="12"/>
        <v>2.1650075935415956</v>
      </c>
    </row>
    <row r="81" spans="2:6" x14ac:dyDescent="0.3">
      <c r="B81" s="19">
        <v>2.5000000000000001E-2</v>
      </c>
      <c r="C81">
        <f t="shared" si="9"/>
        <v>4.2745293871499062</v>
      </c>
      <c r="D81" s="33">
        <f t="shared" si="10"/>
        <v>3.3246252105817241E-2</v>
      </c>
      <c r="E81" s="33">
        <f t="shared" si="11"/>
        <v>3.3246252105817241E-2</v>
      </c>
      <c r="F81" s="33">
        <f t="shared" si="12"/>
        <v>2.229293477158564</v>
      </c>
    </row>
    <row r="82" spans="2:6" x14ac:dyDescent="0.3">
      <c r="B82" s="19">
        <v>2.5499999999999998E-2</v>
      </c>
      <c r="C82">
        <f t="shared" si="9"/>
        <v>3.6961641771403135</v>
      </c>
      <c r="D82" s="33">
        <f t="shared" si="10"/>
        <v>2.8747867876896628E-2</v>
      </c>
      <c r="E82" s="33">
        <f t="shared" si="11"/>
        <v>2.8747867876896628E-2</v>
      </c>
      <c r="F82" s="33">
        <f t="shared" si="12"/>
        <v>2.2935793607755319</v>
      </c>
    </row>
    <row r="83" spans="2:6" x14ac:dyDescent="0.3">
      <c r="B83" s="19">
        <v>2.5999999999999999E-2</v>
      </c>
      <c r="C83">
        <f t="shared" si="9"/>
        <v>3.1828736738381358</v>
      </c>
      <c r="D83" s="33">
        <f t="shared" si="10"/>
        <v>2.4755618922518912E-2</v>
      </c>
      <c r="E83" s="33">
        <f t="shared" si="11"/>
        <v>2.4755618922518912E-2</v>
      </c>
      <c r="F83" s="33">
        <f t="shared" si="12"/>
        <v>2.3578652443925003</v>
      </c>
    </row>
    <row r="84" spans="2:6" x14ac:dyDescent="0.3">
      <c r="B84" s="19">
        <v>2.6499999999999999E-2</v>
      </c>
      <c r="C84">
        <f t="shared" si="9"/>
        <v>2.7295606758329862</v>
      </c>
      <c r="D84" s="33">
        <f t="shared" si="10"/>
        <v>2.1229860447251586E-2</v>
      </c>
      <c r="E84" s="33">
        <f t="shared" si="11"/>
        <v>2.1229860447251586E-2</v>
      </c>
      <c r="F84" s="33">
        <f t="shared" si="12"/>
        <v>2.4221511280094687</v>
      </c>
    </row>
    <row r="85" spans="2:6" x14ac:dyDescent="0.3">
      <c r="B85" s="19">
        <v>2.7E-2</v>
      </c>
      <c r="C85">
        <f t="shared" si="9"/>
        <v>2.3311558294257155</v>
      </c>
      <c r="D85" s="33">
        <f t="shared" si="10"/>
        <v>1.8131164248401239E-2</v>
      </c>
      <c r="E85" s="33">
        <f t="shared" si="11"/>
        <v>1.8131164248401239E-2</v>
      </c>
      <c r="F85" s="33">
        <f t="shared" si="12"/>
        <v>2.4864370116264367</v>
      </c>
    </row>
    <row r="86" spans="2:6" x14ac:dyDescent="0.3">
      <c r="B86" s="19">
        <v>2.75E-2</v>
      </c>
      <c r="C86">
        <f t="shared" si="9"/>
        <v>1.9826911151065099</v>
      </c>
      <c r="D86" s="33">
        <f t="shared" si="10"/>
        <v>1.5420890276004379E-2</v>
      </c>
      <c r="E86" s="33">
        <f t="shared" si="11"/>
        <v>1.5420890276004379E-2</v>
      </c>
      <c r="F86" s="33">
        <f t="shared" si="12"/>
        <v>2.5507228952434051</v>
      </c>
    </row>
    <row r="87" spans="2:6" x14ac:dyDescent="0.3">
      <c r="B87" s="19">
        <v>2.8000000000000001E-2</v>
      </c>
      <c r="C87">
        <f t="shared" si="9"/>
        <v>1.6793608227031316</v>
      </c>
      <c r="D87" s="33">
        <f t="shared" si="10"/>
        <v>1.3061660882731215E-2</v>
      </c>
      <c r="E87" s="33">
        <f t="shared" si="11"/>
        <v>1.3061660882731215E-2</v>
      </c>
      <c r="F87" s="33">
        <f t="shared" si="12"/>
        <v>2.6150087788603735</v>
      </c>
    </row>
    <row r="88" spans="2:6" x14ac:dyDescent="0.3">
      <c r="B88" s="19">
        <v>2.8500000000000001E-2</v>
      </c>
      <c r="C88">
        <f t="shared" si="9"/>
        <v>1.416570445181037</v>
      </c>
      <c r="D88" s="33">
        <f t="shared" si="10"/>
        <v>1.1017741107996012E-2</v>
      </c>
      <c r="E88" s="33">
        <f t="shared" si="11"/>
        <v>1.1017741107996012E-2</v>
      </c>
      <c r="F88" s="33">
        <f t="shared" si="12"/>
        <v>2.6792946624773419</v>
      </c>
    </row>
    <row r="89" spans="2:6" x14ac:dyDescent="0.3">
      <c r="B89" s="19">
        <v>2.9000000000000001E-2</v>
      </c>
      <c r="C89">
        <f t="shared" si="9"/>
        <v>1.1899741790955669</v>
      </c>
      <c r="D89" s="33">
        <f t="shared" si="10"/>
        <v>9.2553303473725083E-3</v>
      </c>
      <c r="E89" s="33">
        <f t="shared" si="11"/>
        <v>9.2553303473725083E-3</v>
      </c>
      <c r="F89" s="33">
        <f t="shared" si="12"/>
        <v>2.7435805460943099</v>
      </c>
    </row>
    <row r="90" spans="2:6" x14ac:dyDescent="0.3">
      <c r="B90" s="19">
        <v>2.9499999999999998E-2</v>
      </c>
      <c r="C90">
        <f t="shared" si="9"/>
        <v>0.99550191836090129</v>
      </c>
      <c r="D90" s="33">
        <f t="shared" si="10"/>
        <v>7.7427723035772235E-3</v>
      </c>
      <c r="E90" s="33">
        <f t="shared" si="11"/>
        <v>7.7427723035772235E-3</v>
      </c>
      <c r="F90" s="33">
        <f t="shared" si="12"/>
        <v>2.8078664297112779</v>
      </c>
    </row>
    <row r="91" spans="2:6" x14ac:dyDescent="0.3">
      <c r="B91" s="19">
        <v>0.03</v>
      </c>
      <c r="C91">
        <f t="shared" si="9"/>
        <v>0.82937676948991357</v>
      </c>
      <c r="D91" s="33">
        <f t="shared" si="10"/>
        <v>6.4506912157539335E-3</v>
      </c>
      <c r="E91" s="33">
        <f t="shared" si="11"/>
        <v>6.4506912157539335E-3</v>
      </c>
      <c r="F91" s="33">
        <f t="shared" si="12"/>
        <v>2.8721523133282463</v>
      </c>
    </row>
    <row r="92" spans="2:6" x14ac:dyDescent="0.3">
      <c r="B92" s="19">
        <v>3.0499999999999999E-2</v>
      </c>
      <c r="C92">
        <f t="shared" si="9"/>
        <v>0.68812420478142677</v>
      </c>
      <c r="D92" s="33">
        <f t="shared" si="10"/>
        <v>5.3520630507425775E-3</v>
      </c>
      <c r="E92" s="33">
        <f t="shared" si="11"/>
        <v>5.3520630507425775E-3</v>
      </c>
      <c r="F92" s="33">
        <f t="shared" si="12"/>
        <v>2.9364381969452147</v>
      </c>
    </row>
    <row r="93" spans="2:6" x14ac:dyDescent="0.3">
      <c r="B93" s="19">
        <v>3.1E-2</v>
      </c>
      <c r="C93">
        <f t="shared" si="9"/>
        <v>0.56857401047644995</v>
      </c>
      <c r="D93" s="33">
        <f t="shared" si="10"/>
        <v>4.4222306553656429E-3</v>
      </c>
      <c r="E93" s="33">
        <f t="shared" si="11"/>
        <v>4.4222306553656429E-3</v>
      </c>
      <c r="F93" s="33">
        <f t="shared" si="12"/>
        <v>3.0007240805621831</v>
      </c>
    </row>
    <row r="94" spans="2:6" x14ac:dyDescent="0.3">
      <c r="B94" s="19">
        <v>3.15E-2</v>
      </c>
      <c r="C94">
        <f t="shared" si="9"/>
        <v>0.46785618600227963</v>
      </c>
      <c r="D94" s="33">
        <f t="shared" si="10"/>
        <v>3.638871861744069E-3</v>
      </c>
      <c r="E94" s="33">
        <f t="shared" si="11"/>
        <v>3.638871861744069E-3</v>
      </c>
      <c r="F94" s="33">
        <f t="shared" si="12"/>
        <v>3.0650099641791511</v>
      </c>
    </row>
    <row r="95" spans="2:6" x14ac:dyDescent="0.3">
      <c r="B95" s="19">
        <v>3.2000000000000001E-2</v>
      </c>
      <c r="C95">
        <f t="shared" si="9"/>
        <v>0.38339191492924135</v>
      </c>
      <c r="D95" s="33">
        <f t="shared" si="10"/>
        <v>2.9819292615902156E-3</v>
      </c>
      <c r="E95" s="33">
        <f t="shared" si="11"/>
        <v>2.9819292615902156E-3</v>
      </c>
      <c r="F95" s="33">
        <f t="shared" si="12"/>
        <v>3.1292958477961195</v>
      </c>
    </row>
    <row r="96" spans="2:6" x14ac:dyDescent="0.3">
      <c r="B96" s="19">
        <v>3.2500000000000001E-2</v>
      </c>
      <c r="C96">
        <f t="shared" si="9"/>
        <v>0.31288066519289653</v>
      </c>
      <c r="D96" s="33">
        <f t="shared" si="10"/>
        <v>2.4335098748670828E-3</v>
      </c>
      <c r="E96" s="33">
        <f t="shared" si="11"/>
        <v>2.4335098748670828E-3</v>
      </c>
      <c r="F96" s="33">
        <f t="shared" si="12"/>
        <v>3.1935817314130879</v>
      </c>
    </row>
    <row r="97" spans="2:6" x14ac:dyDescent="0.3">
      <c r="B97" s="19">
        <v>3.3000000000000002E-2</v>
      </c>
      <c r="C97">
        <f t="shared" si="9"/>
        <v>0.2542843923398791</v>
      </c>
      <c r="D97" s="33">
        <v>0.4</v>
      </c>
      <c r="E97" s="33">
        <f t="shared" si="11"/>
        <v>1.9777622864684463E-3</v>
      </c>
      <c r="F97" s="33">
        <f t="shared" si="12"/>
        <v>3.2578676150300563</v>
      </c>
    </row>
    <row r="98" spans="2:6" x14ac:dyDescent="0.3">
      <c r="B98" s="19">
        <v>3.3500000000000002E-2</v>
      </c>
      <c r="C98">
        <f t="shared" ref="C98:C107" si="13">_xlfn.NORM.DIST(B98,AVERAGE($A$2:$A$73),_xlfn.STDEV.P($A$2:$A$73),FALSE)</f>
        <v>0.20580972148040103</v>
      </c>
      <c r="D98" s="33">
        <f t="shared" si="10"/>
        <v>1.6007380617700459E-3</v>
      </c>
      <c r="E98" s="33">
        <f t="shared" si="11"/>
        <v>1.6007380617700459E-3</v>
      </c>
      <c r="F98" s="33">
        <f t="shared" si="12"/>
        <v>3.3221534986470243</v>
      </c>
    </row>
    <row r="99" spans="2:6" x14ac:dyDescent="0.3">
      <c r="B99" s="19">
        <v>3.4000000000000002E-2</v>
      </c>
      <c r="C99">
        <f t="shared" si="13"/>
        <v>0.16588887711201969</v>
      </c>
      <c r="D99" s="33">
        <f t="shared" si="10"/>
        <v>1.2902434234273584E-3</v>
      </c>
      <c r="E99" s="33">
        <f t="shared" si="11"/>
        <v>1.2902434234273584E-3</v>
      </c>
      <c r="F99" s="33">
        <f t="shared" si="12"/>
        <v>3.3864393822639927</v>
      </c>
    </row>
    <row r="100" spans="2:6" x14ac:dyDescent="0.3">
      <c r="B100" s="19">
        <v>3.4500000000000003E-2</v>
      </c>
      <c r="C100">
        <f t="shared" si="13"/>
        <v>0.13316002011825137</v>
      </c>
      <c r="D100" s="33">
        <f t="shared" si="10"/>
        <v>1.0356863173231999E-3</v>
      </c>
      <c r="E100" s="33">
        <f t="shared" si="11"/>
        <v>1.0356863173231999E-3</v>
      </c>
      <c r="F100" s="33">
        <f t="shared" si="12"/>
        <v>3.4507252658809611</v>
      </c>
    </row>
    <row r="101" spans="2:6" x14ac:dyDescent="0.3">
      <c r="B101" s="19">
        <v>3.5000000000000003E-2</v>
      </c>
      <c r="C101">
        <f t="shared" si="13"/>
        <v>0.10644754233183289</v>
      </c>
      <c r="D101" s="33">
        <f>IF(F101&gt;$J$16,E101,-100)</f>
        <v>8.2792314846346802E-4</v>
      </c>
      <c r="E101" s="33">
        <f t="shared" si="11"/>
        <v>8.2792314846346802E-4</v>
      </c>
      <c r="F101" s="33">
        <f t="shared" si="12"/>
        <v>3.5150111494979295</v>
      </c>
    </row>
    <row r="102" spans="2:6" x14ac:dyDescent="0.3">
      <c r="B102" s="19">
        <v>3.5499999999999997E-2</v>
      </c>
      <c r="C102">
        <f t="shared" si="13"/>
        <v>8.4742764539617335E-2</v>
      </c>
      <c r="D102" s="33">
        <f t="shared" ref="D102:D107" si="14">IF(F102&gt;$J$16,E102,-100)</f>
        <v>6.591086547439903E-4</v>
      </c>
      <c r="E102" s="33">
        <f t="shared" si="11"/>
        <v>6.591086547439903E-4</v>
      </c>
      <c r="F102" s="33">
        <f t="shared" si="12"/>
        <v>3.5792970331148966</v>
      </c>
    </row>
    <row r="103" spans="2:6" x14ac:dyDescent="0.3">
      <c r="B103" s="19">
        <v>3.5999999999999997E-2</v>
      </c>
      <c r="C103">
        <f t="shared" si="13"/>
        <v>6.7185386328781863E-2</v>
      </c>
      <c r="D103" s="33">
        <f t="shared" si="14"/>
        <v>5.2255162835662021E-4</v>
      </c>
      <c r="E103" s="33">
        <f t="shared" si="11"/>
        <v>5.2255162835662021E-4</v>
      </c>
      <c r="F103" s="33">
        <f t="shared" si="12"/>
        <v>3.643582916731865</v>
      </c>
    </row>
    <row r="104" spans="2:6" x14ac:dyDescent="0.3">
      <c r="B104" s="19">
        <v>3.6499999999999998E-2</v>
      </c>
      <c r="C104">
        <f t="shared" si="13"/>
        <v>5.3045947597625077E-2</v>
      </c>
      <c r="D104" s="33">
        <v>0.3</v>
      </c>
      <c r="E104" s="33">
        <f t="shared" si="11"/>
        <v>4.1257850567697261E-4</v>
      </c>
      <c r="F104" s="33">
        <f t="shared" si="12"/>
        <v>3.7078688003488334</v>
      </c>
    </row>
    <row r="105" spans="2:6" x14ac:dyDescent="0.3">
      <c r="B105" s="19">
        <v>3.6999999999999998E-2</v>
      </c>
      <c r="C105">
        <f t="shared" si="13"/>
        <v>4.1709483049184037E-2</v>
      </c>
      <c r="D105" s="33">
        <f t="shared" si="14"/>
        <v>3.2440623588298026E-4</v>
      </c>
      <c r="E105" s="33">
        <f t="shared" si="11"/>
        <v>3.2440623588298026E-4</v>
      </c>
      <c r="F105" s="33">
        <f t="shared" si="12"/>
        <v>3.7721546839658018</v>
      </c>
    </row>
    <row r="106" spans="2:6" x14ac:dyDescent="0.3">
      <c r="B106" s="19">
        <v>3.7499999999999999E-2</v>
      </c>
      <c r="C106">
        <f t="shared" si="13"/>
        <v>3.2660483118294822E-2</v>
      </c>
      <c r="D106" s="33">
        <f t="shared" si="14"/>
        <v>2.540253106956913E-4</v>
      </c>
      <c r="E106" s="33">
        <f t="shared" si="11"/>
        <v>2.540253106956913E-4</v>
      </c>
      <c r="F106" s="33">
        <f t="shared" si="12"/>
        <v>3.8364405675827702</v>
      </c>
    </row>
    <row r="107" spans="2:6" x14ac:dyDescent="0.3">
      <c r="B107" s="19">
        <v>3.7999999999999999E-2</v>
      </c>
      <c r="C107">
        <f t="shared" si="13"/>
        <v>2.5469217613062416E-2</v>
      </c>
      <c r="D107" s="33">
        <f t="shared" si="14"/>
        <v>1.9809339298199998E-4</v>
      </c>
      <c r="E107" s="33">
        <f t="shared" si="11"/>
        <v>1.9809339298199998E-4</v>
      </c>
      <c r="F107" s="33">
        <f t="shared" si="12"/>
        <v>3.9007264511997382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Data</vt:lpstr>
      <vt:lpstr>Descriptive Statistics</vt:lpstr>
      <vt:lpstr>Inferential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 Sharonov</dc:creator>
  <cp:lastModifiedBy>Fedor Sharonov</cp:lastModifiedBy>
  <dcterms:modified xsi:type="dcterms:W3CDTF">2023-11-28T21:43:25Z</dcterms:modified>
</cp:coreProperties>
</file>