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Shreyash\Data Science\Assignments\"/>
    </mc:Choice>
  </mc:AlternateContent>
  <bookViews>
    <workbookView xWindow="0" yWindow="0" windowWidth="19200" windowHeight="7050"/>
  </bookViews>
  <sheets>
    <sheet name="Task1&amp;2"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67" i="1" l="1"/>
  <c r="C167" i="1"/>
  <c r="D166" i="1"/>
  <c r="C166" i="1"/>
  <c r="D162" i="1"/>
  <c r="C162" i="1"/>
  <c r="C169" i="1" l="1"/>
  <c r="C128" i="1"/>
  <c r="C127" i="1"/>
  <c r="C126" i="1"/>
  <c r="E92" i="1" l="1"/>
  <c r="F92" i="1"/>
  <c r="G92" i="1"/>
  <c r="D92" i="1"/>
  <c r="H91" i="1"/>
  <c r="H90" i="1"/>
  <c r="D73" i="1"/>
  <c r="E53" i="1"/>
  <c r="G51" i="1"/>
  <c r="F51" i="1"/>
  <c r="D25" i="1"/>
  <c r="F105" i="1" l="1"/>
  <c r="E105" i="1"/>
  <c r="D105" i="1"/>
  <c r="G105" i="1"/>
  <c r="E106" i="1"/>
  <c r="E110" i="1" s="1"/>
  <c r="D106" i="1"/>
  <c r="G106" i="1"/>
  <c r="G110" i="1" s="1"/>
  <c r="F106" i="1"/>
  <c r="F110" i="1" s="1"/>
  <c r="H92" i="1"/>
  <c r="D110" i="1" l="1"/>
  <c r="H106" i="1"/>
  <c r="G109" i="1"/>
  <c r="G107" i="1"/>
  <c r="D109" i="1"/>
  <c r="D107" i="1"/>
  <c r="H105" i="1"/>
  <c r="H107" i="1" s="1"/>
  <c r="E107" i="1"/>
  <c r="E109" i="1"/>
  <c r="F107" i="1"/>
  <c r="F109" i="1"/>
  <c r="C109" i="1" l="1"/>
</calcChain>
</file>

<file path=xl/sharedStrings.xml><?xml version="1.0" encoding="utf-8"?>
<sst xmlns="http://schemas.openxmlformats.org/spreadsheetml/2006/main" count="142" uniqueCount="112">
  <si>
    <t>Task1</t>
  </si>
  <si>
    <t>Q1</t>
  </si>
  <si>
    <t>Solution:</t>
  </si>
  <si>
    <t>Blood glucose levels for obese patients have a mean of 100 with a standard deviation of 15. A researcher thinks that a diet high in raw cornstarch will have a positive effect on blood glucose levels. A sample of 36 patients who have tried the raw cornstarch diet have a mean glucose level of 108. Test the hypothesis that the raw cornstarch had an effect or not.</t>
  </si>
  <si>
    <t>STD=</t>
  </si>
  <si>
    <t>Sample survey=</t>
  </si>
  <si>
    <t>Sample Mean=</t>
  </si>
  <si>
    <t>Population Mean=</t>
  </si>
  <si>
    <t>Hypothesis statement -</t>
  </si>
  <si>
    <t>H0: μ= 100</t>
  </si>
  <si>
    <t>H1: μ &gt; 100</t>
  </si>
  <si>
    <t>Significance level - not mentioned</t>
  </si>
  <si>
    <t>Assumed Significance level - 5%</t>
  </si>
  <si>
    <t>Calculate z score -</t>
  </si>
  <si>
    <t>z = (sample_mean - population_mean) / (population_sigma /math.sqrt(no_of_sample))</t>
  </si>
  <si>
    <t>z= (108-100) / (15/√36)</t>
  </si>
  <si>
    <t>z=3.2</t>
  </si>
  <si>
    <t>Looking at the z table, p-value associated with 3.20</t>
  </si>
  <si>
    <t>Conclusion =</t>
  </si>
  <si>
    <r>
      <t xml:space="preserve">Hence, probability of having value less than </t>
    </r>
    <r>
      <rPr>
        <b/>
        <u/>
        <sz val="11"/>
        <color theme="1"/>
        <rFont val="Calibri"/>
        <family val="2"/>
        <scheme val="minor"/>
      </rPr>
      <t>108</t>
    </r>
    <r>
      <rPr>
        <sz val="11"/>
        <color theme="1"/>
        <rFont val="Calibri"/>
        <family val="2"/>
        <scheme val="minor"/>
      </rPr>
      <t xml:space="preserve"> is </t>
    </r>
    <r>
      <rPr>
        <b/>
        <u/>
        <sz val="11"/>
        <color theme="1"/>
        <rFont val="Calibri"/>
        <family val="2"/>
        <scheme val="minor"/>
      </rPr>
      <t>0.9993</t>
    </r>
    <r>
      <rPr>
        <sz val="11"/>
        <color theme="1"/>
        <rFont val="Calibri"/>
        <family val="2"/>
        <scheme val="minor"/>
      </rPr>
      <t xml:space="preserve"> and more than or equals to 108 is (1-0.9993)=</t>
    </r>
    <r>
      <rPr>
        <b/>
        <u/>
        <sz val="11"/>
        <color theme="1"/>
        <rFont val="Calibri"/>
        <family val="2"/>
        <scheme val="minor"/>
      </rPr>
      <t>0.0007</t>
    </r>
  </si>
  <si>
    <t>----&gt;&gt;</t>
  </si>
  <si>
    <t>Since the probability of having mean glucose level more than or equals to 108  is 0.0007 which is  less than 0.05</t>
  </si>
  <si>
    <t>#so we will reject the Null hypothesis i.e. there is raw cornstarch effect.</t>
  </si>
  <si>
    <t>&lt;&lt; Keep Scrolling down for all answers &gt;&gt;</t>
  </si>
  <si>
    <t>|</t>
  </si>
  <si>
    <t>v</t>
  </si>
  <si>
    <t>I</t>
  </si>
  <si>
    <t>Q2</t>
  </si>
  <si>
    <t>State 1</t>
  </si>
  <si>
    <t>Republicans</t>
  </si>
  <si>
    <t>Democrats</t>
  </si>
  <si>
    <t>State 2</t>
  </si>
  <si>
    <t>In one state, 52% of the voters are Republicans, and 48% are Democrats. In a second state, 47% of the voters are Republicans, and 53% are Democrats. Suppose a simple random sample of 100 voters are surveyed from each state. What is the probability that the survey will show a greater percentage of Republican voters in the second state than in the first state?</t>
  </si>
  <si>
    <t>n1</t>
  </si>
  <si>
    <t>n2</t>
  </si>
  <si>
    <t>The mean of difference in sample proportions-</t>
  </si>
  <si>
    <r>
      <t>Mean difference (</t>
    </r>
    <r>
      <rPr>
        <i/>
        <sz val="11"/>
        <color theme="1"/>
        <rFont val="Calibri"/>
        <family val="2"/>
        <scheme val="minor"/>
      </rPr>
      <t>mu</t>
    </r>
    <r>
      <rPr>
        <sz val="11"/>
        <color theme="1"/>
        <rFont val="Calibri"/>
        <family val="2"/>
        <scheme val="minor"/>
      </rPr>
      <t>)</t>
    </r>
  </si>
  <si>
    <t>Standard deviation of the differences</t>
  </si>
  <si>
    <t>* Using Normal distribution calculation</t>
  </si>
  <si>
    <t>P(z &lt; = 0.7082) =</t>
  </si>
  <si>
    <r>
      <t xml:space="preserve">* Hence The probability of a z-score being -0.7082 or less is </t>
    </r>
    <r>
      <rPr>
        <b/>
        <u/>
        <sz val="11"/>
        <color theme="1"/>
        <rFont val="Calibri"/>
        <family val="2"/>
        <scheme val="minor"/>
      </rPr>
      <t>0.24</t>
    </r>
  </si>
  <si>
    <t>** Therefore, the probability that the survey will show a greater percentage of Republican voters in the second state than in the first state is 0.24</t>
  </si>
  <si>
    <t>* Finding probability that p1 is less than p2 (z score)</t>
  </si>
  <si>
    <t>Q3</t>
  </si>
  <si>
    <t>You take the SAT and score 1100. The mean score for the SAT is 1026 and the standard deviation is 209. How well did you score on the test compared to the average test taker?</t>
  </si>
  <si>
    <t>SAT Score</t>
  </si>
  <si>
    <t>Overall SAT score mean</t>
  </si>
  <si>
    <t>Overall SAT Standard deviation</t>
  </si>
  <si>
    <t>z = ( x - mu)/sd</t>
  </si>
  <si>
    <t>Z=((1100-1026)/(209))</t>
  </si>
  <si>
    <t>My SAT score was 0.354 stdev above the mean score</t>
  </si>
  <si>
    <t>Checking the z value from the table to check % of test takers scoring below me =</t>
  </si>
  <si>
    <r>
      <t xml:space="preserve">z-score of .354 is .1368 + .5000* = .6368 or </t>
    </r>
    <r>
      <rPr>
        <b/>
        <u/>
        <sz val="11"/>
        <color theme="1"/>
        <rFont val="Calibri"/>
        <family val="2"/>
        <scheme val="minor"/>
      </rPr>
      <t>63.68%</t>
    </r>
    <r>
      <rPr>
        <sz val="11"/>
        <color theme="1"/>
        <rFont val="Calibri"/>
        <family val="2"/>
        <scheme val="minor"/>
      </rPr>
      <t>.</t>
    </r>
  </si>
  <si>
    <t>** 63.68% of test takers scored less than me</t>
  </si>
  <si>
    <t>Task2</t>
  </si>
  <si>
    <t>Is gender independent of education level? A random sample of 395 people were surveyed and each person was asked to report the highest education level they obtained. The data that resulted from the survey is summarized in the following table:</t>
  </si>
  <si>
    <t>Male</t>
  </si>
  <si>
    <t>Female</t>
  </si>
  <si>
    <t>Total</t>
  </si>
  <si>
    <t>High School</t>
  </si>
  <si>
    <t>Bachelors</t>
  </si>
  <si>
    <t>Masters</t>
  </si>
  <si>
    <t>Ph. D.</t>
  </si>
  <si>
    <r>
      <rPr>
        <b/>
        <u/>
        <sz val="11"/>
        <color theme="1"/>
        <rFont val="Calibri"/>
        <family val="2"/>
        <scheme val="minor"/>
      </rPr>
      <t>Question:</t>
    </r>
    <r>
      <rPr>
        <sz val="11"/>
        <color theme="1"/>
        <rFont val="Calibri"/>
        <family val="2"/>
        <scheme val="minor"/>
      </rPr>
      <t xml:space="preserve"> Are gender and education level dependent at 5% level of significance? In other words, given the data collected above, is there a relationship between the gender of an individual and the level of education that they have obtained?</t>
    </r>
  </si>
  <si>
    <r>
      <t>H</t>
    </r>
    <r>
      <rPr>
        <b/>
        <vertAlign val="subscript"/>
        <sz val="12"/>
        <color rgb="FF000000"/>
        <rFont val="Times New Roman"/>
        <family val="1"/>
      </rPr>
      <t>0</t>
    </r>
    <r>
      <rPr>
        <b/>
        <sz val="12"/>
        <color rgb="FF000000"/>
        <rFont val="Times New Roman"/>
        <family val="1"/>
      </rPr>
      <t>: Null Hypothesis</t>
    </r>
  </si>
  <si>
    <t>Gender and education independent</t>
  </si>
  <si>
    <t>Gender and education dependent</t>
  </si>
  <si>
    <r>
      <t>H</t>
    </r>
    <r>
      <rPr>
        <b/>
        <vertAlign val="subscript"/>
        <sz val="12"/>
        <color rgb="FF000000"/>
        <rFont val="Times New Roman"/>
        <family val="1"/>
      </rPr>
      <t>1</t>
    </r>
    <r>
      <rPr>
        <b/>
        <sz val="12"/>
        <color rgb="FF000000"/>
        <rFont val="Times New Roman"/>
        <family val="1"/>
      </rPr>
      <t>: Alternate Hypothesis</t>
    </r>
  </si>
  <si>
    <t>Expected Frequency</t>
  </si>
  <si>
    <t>row total * column total / sample size</t>
  </si>
  <si>
    <t>new table -</t>
  </si>
  <si>
    <r>
      <t>X</t>
    </r>
    <r>
      <rPr>
        <sz val="9"/>
        <color theme="1"/>
        <rFont val="Calibri"/>
        <family val="2"/>
        <scheme val="minor"/>
      </rPr>
      <t>square (0.95)</t>
    </r>
    <r>
      <rPr>
        <sz val="11"/>
        <color theme="1"/>
        <rFont val="Calibri"/>
        <family val="2"/>
        <scheme val="minor"/>
      </rPr>
      <t xml:space="preserve"> for degrees of freedom 3 =</t>
    </r>
  </si>
  <si>
    <r>
      <t xml:space="preserve">** since expected frequency i.e. </t>
    </r>
    <r>
      <rPr>
        <b/>
        <u/>
        <sz val="11"/>
        <color theme="1"/>
        <rFont val="Calibri"/>
        <family val="2"/>
        <scheme val="minor"/>
      </rPr>
      <t>8.01</t>
    </r>
    <r>
      <rPr>
        <sz val="11"/>
        <color theme="1"/>
        <rFont val="Calibri"/>
        <family val="2"/>
        <scheme val="minor"/>
      </rPr>
      <t xml:space="preserve"> &gt; Xsquare value of </t>
    </r>
    <r>
      <rPr>
        <b/>
        <u/>
        <sz val="11"/>
        <color theme="1"/>
        <rFont val="Calibri"/>
        <family val="2"/>
        <scheme val="minor"/>
      </rPr>
      <t>7.82</t>
    </r>
    <r>
      <rPr>
        <sz val="11"/>
        <color theme="1"/>
        <rFont val="Calibri"/>
        <family val="2"/>
        <scheme val="minor"/>
      </rPr>
      <t>, we reject the null hypothesis. Therefore, gender and education are dependent</t>
    </r>
  </si>
  <si>
    <r>
      <t>X</t>
    </r>
    <r>
      <rPr>
        <sz val="9"/>
        <color theme="1"/>
        <rFont val="Calibri"/>
        <family val="2"/>
        <scheme val="minor"/>
      </rPr>
      <t>square</t>
    </r>
    <r>
      <rPr>
        <sz val="11"/>
        <color theme="1"/>
        <rFont val="Calibri"/>
        <family val="2"/>
        <scheme val="minor"/>
      </rPr>
      <t xml:space="preserve"> (expected) =</t>
    </r>
  </si>
  <si>
    <t>Using the following data, perform a oneway analysis of variance using α=.05. Write up the
results in APA format.</t>
  </si>
  <si>
    <t>[Group1: 51, 45, 33, 45, 67]</t>
  </si>
  <si>
    <t>[Group2: 23, 43, 23, 43, 45]</t>
  </si>
  <si>
    <t>[Group3: 56, 76, 74, 87, 56]</t>
  </si>
  <si>
    <r>
      <t>H</t>
    </r>
    <r>
      <rPr>
        <vertAlign val="subscript"/>
        <sz val="11"/>
        <color rgb="FF000000"/>
        <rFont val="Calibri"/>
        <family val="2"/>
        <scheme val="minor"/>
      </rPr>
      <t>0</t>
    </r>
    <r>
      <rPr>
        <sz val="11"/>
        <color rgb="FF000000"/>
        <rFont val="Calibri"/>
        <family val="2"/>
        <scheme val="minor"/>
      </rPr>
      <t>:μ</t>
    </r>
    <r>
      <rPr>
        <vertAlign val="subscript"/>
        <sz val="11"/>
        <color rgb="FF000000"/>
        <rFont val="Calibri"/>
        <family val="2"/>
        <scheme val="minor"/>
      </rPr>
      <t>1</t>
    </r>
    <r>
      <rPr>
        <sz val="11"/>
        <color rgb="FF000000"/>
        <rFont val="Calibri"/>
        <family val="2"/>
        <scheme val="minor"/>
      </rPr>
      <t> =μ</t>
    </r>
    <r>
      <rPr>
        <vertAlign val="subscript"/>
        <sz val="11"/>
        <color rgb="FF000000"/>
        <rFont val="Calibri"/>
        <family val="2"/>
        <scheme val="minor"/>
      </rPr>
      <t>2</t>
    </r>
    <r>
      <rPr>
        <sz val="11"/>
        <color rgb="FF000000"/>
        <rFont val="Calibri"/>
        <family val="2"/>
        <scheme val="minor"/>
      </rPr>
      <t> =μ</t>
    </r>
    <r>
      <rPr>
        <vertAlign val="subscript"/>
        <sz val="11"/>
        <color rgb="FF000000"/>
        <rFont val="Calibri"/>
        <family val="2"/>
        <scheme val="minor"/>
      </rPr>
      <t>3</t>
    </r>
    <r>
      <rPr>
        <sz val="11"/>
        <color rgb="FF000000"/>
        <rFont val="Calibri"/>
        <family val="2"/>
        <scheme val="minor"/>
      </rPr>
      <t> </t>
    </r>
  </si>
  <si>
    <t>μ1  = average(51,45,33,45,67)=</t>
  </si>
  <si>
    <t>μ2  = average(23, 43, 23, 43, 45)=</t>
  </si>
  <si>
    <t>μ3  = average(56, 76, 74, 87, 56)=</t>
  </si>
  <si>
    <t>Confidence level = 1-α = 95% (0.95)</t>
  </si>
  <si>
    <r>
      <t>H</t>
    </r>
    <r>
      <rPr>
        <vertAlign val="subscript"/>
        <sz val="11"/>
        <color rgb="FF000000"/>
        <rFont val="Calibri"/>
        <family val="2"/>
        <scheme val="minor"/>
      </rPr>
      <t>1</t>
    </r>
    <r>
      <rPr>
        <sz val="11"/>
        <color rgb="FF000000"/>
        <rFont val="Calibri"/>
        <family val="2"/>
        <scheme val="minor"/>
      </rPr>
      <t>: Means are not equal</t>
    </r>
  </si>
  <si>
    <t>Sum of squares between Treatments =</t>
  </si>
  <si>
    <t xml:space="preserve">Σ nj(X̄j - X̄)2 </t>
  </si>
  <si>
    <t>Sum of squares (Error) =</t>
  </si>
  <si>
    <t xml:space="preserve">ΣΣ (X - X̄j)2 </t>
  </si>
  <si>
    <t>k = 3</t>
  </si>
  <si>
    <t>N = 3*5 = 15</t>
  </si>
  <si>
    <t>Variation</t>
  </si>
  <si>
    <t>Treatment</t>
  </si>
  <si>
    <t>Residual Error</t>
  </si>
  <si>
    <t>Sum of Squares</t>
  </si>
  <si>
    <t>Calculate F Test for given 10, 20, 30, 40, 50 and 5,10,15, 20, 25.</t>
  </si>
  <si>
    <t>For 10, 20, 30, 40, 50</t>
  </si>
  <si>
    <t>For 5, 10, 15, 20, 25</t>
  </si>
  <si>
    <t>Degree of Freedom</t>
  </si>
  <si>
    <t>Mean Squares F between</t>
  </si>
  <si>
    <t>F0.5(2,12)</t>
  </si>
  <si>
    <t>Since, 9.75&gt;3.885, We Reject the null hypothesis.</t>
  </si>
  <si>
    <t>Therefore, the population means are not equal.</t>
  </si>
  <si>
    <t>S1</t>
  </si>
  <si>
    <t>S2</t>
  </si>
  <si>
    <t>Mean =</t>
  </si>
  <si>
    <t>Let S1 - 10, 20, 30, 40, 50</t>
  </si>
  <si>
    <t>Let S2 - 5, 10, 15, 20, 25</t>
  </si>
  <si>
    <t>Sample variance s2 = Σ(X - X̄)2/ N-1</t>
  </si>
  <si>
    <t>Calculate S(square value and formulate it here)</t>
  </si>
  <si>
    <t>F-statistic = (S1(square))/(S2(square))</t>
  </si>
  <si>
    <t>Calculating Variance =</t>
  </si>
  <si>
    <t>Calculating Standard Deviation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</si>
</sst>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_);[Red]\(&quot;$&quot;#,##0\)"/>
    <numFmt numFmtId="165" formatCode="_([$$-409]* #,##0.0_);_([$$-409]* \(#,##0.0\);_([$$-409]* &quot;-&quot;??_);_(@_)"/>
  </numFmts>
  <fonts count="14" x14ac:knownFonts="1">
    <font>
      <sz val="11"/>
      <color theme="1"/>
      <name val="Calibri"/>
      <family val="2"/>
      <scheme val="minor"/>
    </font>
    <font>
      <b/>
      <sz val="11"/>
      <color theme="1"/>
      <name val="Calibri"/>
      <family val="2"/>
      <scheme val="minor"/>
    </font>
    <font>
      <b/>
      <u/>
      <sz val="11"/>
      <color theme="1"/>
      <name val="Calibri"/>
      <family val="2"/>
      <scheme val="minor"/>
    </font>
    <font>
      <b/>
      <sz val="14"/>
      <color theme="1"/>
      <name val="Calibri"/>
      <family val="2"/>
      <scheme val="minor"/>
    </font>
    <font>
      <b/>
      <u/>
      <sz val="12"/>
      <color theme="1"/>
      <name val="Calibri"/>
      <family val="2"/>
      <scheme val="minor"/>
    </font>
    <font>
      <b/>
      <sz val="8"/>
      <color theme="1"/>
      <name val="Calibri"/>
      <family val="2"/>
      <scheme val="minor"/>
    </font>
    <font>
      <i/>
      <sz val="11"/>
      <color theme="1"/>
      <name val="Calibri"/>
      <family val="2"/>
      <scheme val="minor"/>
    </font>
    <font>
      <b/>
      <sz val="12"/>
      <color rgb="FF000000"/>
      <name val="Times New Roman"/>
      <family val="1"/>
    </font>
    <font>
      <b/>
      <vertAlign val="subscript"/>
      <sz val="12"/>
      <color rgb="FF000000"/>
      <name val="Times New Roman"/>
      <family val="1"/>
    </font>
    <font>
      <sz val="9"/>
      <color theme="1"/>
      <name val="Calibri"/>
      <family val="2"/>
      <scheme val="minor"/>
    </font>
    <font>
      <sz val="11"/>
      <color rgb="FF000000"/>
      <name val="Calibri"/>
      <family val="2"/>
      <scheme val="minor"/>
    </font>
    <font>
      <vertAlign val="subscript"/>
      <sz val="11"/>
      <color rgb="FF000000"/>
      <name val="Calibri"/>
      <family val="2"/>
      <scheme val="minor"/>
    </font>
    <font>
      <b/>
      <i/>
      <u/>
      <sz val="11"/>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2D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81">
    <xf numFmtId="0" fontId="0" fillId="0" borderId="0" xfId="0"/>
    <xf numFmtId="0" fontId="2" fillId="2" borderId="0" xfId="0" applyFont="1" applyFill="1"/>
    <xf numFmtId="0" fontId="0" fillId="0" borderId="0" xfId="0" applyAlignment="1"/>
    <xf numFmtId="164" fontId="0" fillId="0" borderId="0" xfId="0" applyNumberFormat="1"/>
    <xf numFmtId="0" fontId="2" fillId="0" borderId="0" xfId="0" applyFont="1"/>
    <xf numFmtId="165" fontId="2" fillId="0" borderId="0" xfId="0" applyNumberFormat="1" applyFont="1"/>
    <xf numFmtId="0" fontId="1" fillId="0" borderId="0" xfId="0" applyFont="1"/>
    <xf numFmtId="0" fontId="0" fillId="0" borderId="0" xfId="0" applyAlignment="1">
      <alignment horizontal="center"/>
    </xf>
    <xf numFmtId="0" fontId="0" fillId="0" borderId="0" xfId="0" applyAlignment="1">
      <alignment horizontal="left" wrapText="1"/>
    </xf>
    <xf numFmtId="0" fontId="1" fillId="4" borderId="0" xfId="0" applyFont="1" applyFill="1"/>
    <xf numFmtId="0" fontId="1" fillId="4" borderId="0" xfId="0" applyFont="1" applyFill="1" applyAlignment="1">
      <alignment horizontal="center"/>
    </xf>
    <xf numFmtId="0" fontId="3" fillId="0" borderId="0" xfId="0" quotePrefix="1" applyFont="1"/>
    <xf numFmtId="0" fontId="0" fillId="5" borderId="7" xfId="0" applyFill="1" applyBorder="1" applyAlignment="1">
      <alignment horizontal="left" indent="1"/>
    </xf>
    <xf numFmtId="0" fontId="0" fillId="5" borderId="8" xfId="0" applyFill="1" applyBorder="1"/>
    <xf numFmtId="0" fontId="0" fillId="5" borderId="9" xfId="0" applyFill="1" applyBorder="1"/>
    <xf numFmtId="0" fontId="1" fillId="5" borderId="1" xfId="0" applyFont="1" applyFill="1" applyBorder="1"/>
    <xf numFmtId="0" fontId="4" fillId="3" borderId="0" xfId="0" applyFont="1" applyFill="1"/>
    <xf numFmtId="0" fontId="5" fillId="0" borderId="0" xfId="0" applyFont="1" applyAlignment="1">
      <alignment horizontal="center" vertical="top"/>
    </xf>
    <xf numFmtId="0" fontId="0" fillId="0" borderId="0" xfId="0" applyAlignment="1">
      <alignment horizontal="center" vertical="center"/>
    </xf>
    <xf numFmtId="0" fontId="0" fillId="0" borderId="0" xfId="0" applyAlignment="1">
      <alignment vertical="center" wrapText="1"/>
    </xf>
    <xf numFmtId="0" fontId="1" fillId="3" borderId="0" xfId="0" applyFont="1" applyFill="1"/>
    <xf numFmtId="9" fontId="0" fillId="0" borderId="0" xfId="0" applyNumberFormat="1"/>
    <xf numFmtId="2" fontId="0" fillId="0" borderId="0" xfId="0" applyNumberFormat="1"/>
    <xf numFmtId="1" fontId="0" fillId="0" borderId="0" xfId="0" applyNumberFormat="1"/>
    <xf numFmtId="9" fontId="0" fillId="0" borderId="0" xfId="0" applyNumberFormat="1" applyAlignment="1">
      <alignment horizontal="center"/>
    </xf>
    <xf numFmtId="0" fontId="0" fillId="5" borderId="0" xfId="0" applyFill="1" applyAlignment="1">
      <alignment horizontal="center"/>
    </xf>
    <xf numFmtId="10" fontId="0" fillId="0" borderId="0" xfId="0" applyNumberFormat="1" applyAlignment="1">
      <alignment horizontal="center"/>
    </xf>
    <xf numFmtId="0" fontId="0" fillId="0" borderId="0" xfId="0" applyFont="1"/>
    <xf numFmtId="0" fontId="2" fillId="4" borderId="0" xfId="0" applyFont="1" applyFill="1" applyAlignment="1">
      <alignment horizontal="center"/>
    </xf>
    <xf numFmtId="0" fontId="0" fillId="0" borderId="2" xfId="0" applyBorder="1"/>
    <xf numFmtId="0" fontId="0" fillId="0" borderId="0" xfId="0" applyBorder="1" applyAlignment="1">
      <alignment horizontal="center"/>
    </xf>
    <xf numFmtId="0" fontId="1" fillId="0" borderId="10" xfId="0" applyFont="1" applyBorder="1"/>
    <xf numFmtId="0" fontId="1" fillId="0" borderId="11"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5" xfId="0" applyFont="1" applyBorder="1"/>
    <xf numFmtId="0" fontId="7" fillId="0" borderId="0" xfId="0" applyFont="1" applyAlignment="1">
      <alignment vertical="center"/>
    </xf>
    <xf numFmtId="2" fontId="0" fillId="0" borderId="0" xfId="0" applyNumberFormat="1" applyBorder="1" applyAlignment="1">
      <alignment horizontal="center"/>
    </xf>
    <xf numFmtId="2" fontId="2" fillId="6" borderId="0" xfId="0" applyNumberFormat="1" applyFont="1" applyFill="1"/>
    <xf numFmtId="0" fontId="1" fillId="5" borderId="10" xfId="0" applyFont="1" applyFill="1" applyBorder="1"/>
    <xf numFmtId="0" fontId="10" fillId="0" borderId="0" xfId="0" applyFont="1"/>
    <xf numFmtId="0" fontId="1" fillId="0" borderId="0" xfId="0" applyFont="1" applyAlignment="1">
      <alignment horizontal="right"/>
    </xf>
    <xf numFmtId="0" fontId="0" fillId="2" borderId="0" xfId="0" applyFill="1"/>
    <xf numFmtId="0" fontId="12" fillId="0" borderId="0" xfId="0" applyFont="1"/>
    <xf numFmtId="0" fontId="13" fillId="2" borderId="0" xfId="0" applyFont="1" applyFill="1"/>
    <xf numFmtId="0" fontId="2" fillId="4" borderId="0" xfId="0" applyFont="1" applyFill="1"/>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0" xfId="0" applyAlignment="1">
      <alignment horizontal="left" wrapText="1"/>
    </xf>
    <xf numFmtId="0" fontId="0" fillId="0" borderId="0" xfId="0" applyAlignment="1">
      <alignment horizontal="left"/>
    </xf>
    <xf numFmtId="0" fontId="0" fillId="5" borderId="2" xfId="0" applyFill="1" applyBorder="1" applyAlignment="1">
      <alignment horizontal="left" wrapText="1" indent="1"/>
    </xf>
    <xf numFmtId="0" fontId="0" fillId="5" borderId="3" xfId="0" applyFill="1" applyBorder="1" applyAlignment="1">
      <alignment horizontal="left" wrapText="1" indent="1"/>
    </xf>
    <xf numFmtId="0" fontId="0" fillId="5" borderId="4" xfId="0" applyFill="1" applyBorder="1" applyAlignment="1">
      <alignment horizontal="left" wrapText="1" indent="1"/>
    </xf>
    <xf numFmtId="0" fontId="0" fillId="5" borderId="7" xfId="0" applyFill="1" applyBorder="1" applyAlignment="1">
      <alignment horizontal="left" wrapText="1" indent="1"/>
    </xf>
    <xf numFmtId="0" fontId="0" fillId="5" borderId="8" xfId="0" applyFill="1" applyBorder="1" applyAlignment="1">
      <alignment horizontal="left" wrapText="1" indent="1"/>
    </xf>
    <xf numFmtId="0" fontId="0" fillId="5" borderId="9" xfId="0" applyFill="1" applyBorder="1" applyAlignment="1">
      <alignment horizontal="left" wrapText="1" indent="1"/>
    </xf>
    <xf numFmtId="0" fontId="0" fillId="5" borderId="2" xfId="0" applyFill="1" applyBorder="1" applyAlignment="1">
      <alignment horizontal="left" wrapText="1"/>
    </xf>
    <xf numFmtId="0" fontId="0" fillId="5" borderId="3" xfId="0" applyFill="1" applyBorder="1" applyAlignment="1">
      <alignment horizontal="left" wrapText="1"/>
    </xf>
    <xf numFmtId="0" fontId="0" fillId="5" borderId="4" xfId="0" applyFill="1" applyBorder="1" applyAlignment="1">
      <alignment horizontal="left" wrapText="1"/>
    </xf>
    <xf numFmtId="0" fontId="0" fillId="5" borderId="7" xfId="0" applyFill="1" applyBorder="1" applyAlignment="1">
      <alignment horizontal="left" wrapText="1"/>
    </xf>
    <xf numFmtId="0" fontId="0" fillId="5" borderId="8" xfId="0" applyFill="1" applyBorder="1" applyAlignment="1">
      <alignment horizontal="left" wrapText="1"/>
    </xf>
    <xf numFmtId="0" fontId="0" fillId="5" borderId="9" xfId="0" applyFill="1" applyBorder="1" applyAlignment="1">
      <alignment horizontal="left" wrapText="1"/>
    </xf>
    <xf numFmtId="0" fontId="0" fillId="0" borderId="0" xfId="0" applyAlignment="1">
      <alignment horizontal="left" vertical="center" wrapText="1" indent="1"/>
    </xf>
    <xf numFmtId="0" fontId="0" fillId="5" borderId="10" xfId="0" applyFill="1" applyBorder="1" applyAlignment="1">
      <alignment horizontal="left" wrapText="1" indent="2"/>
    </xf>
    <xf numFmtId="0" fontId="0" fillId="5" borderId="11" xfId="0" applyFill="1" applyBorder="1" applyAlignment="1">
      <alignment horizontal="left" wrapText="1" indent="2"/>
    </xf>
    <xf numFmtId="0" fontId="0" fillId="5" borderId="12" xfId="0" applyFill="1" applyBorder="1" applyAlignment="1">
      <alignment horizontal="left" wrapText="1" indent="2"/>
    </xf>
    <xf numFmtId="0" fontId="0" fillId="5" borderId="5" xfId="0" applyFill="1" applyBorder="1" applyAlignment="1">
      <alignment horizontal="left" wrapText="1" indent="1"/>
    </xf>
    <xf numFmtId="0" fontId="0" fillId="5" borderId="0" xfId="0" applyFill="1" applyBorder="1" applyAlignment="1">
      <alignment horizontal="left" wrapText="1" indent="1"/>
    </xf>
    <xf numFmtId="0" fontId="0" fillId="5" borderId="6" xfId="0" applyFill="1" applyBorder="1" applyAlignment="1">
      <alignment horizontal="left" wrapText="1" indent="1"/>
    </xf>
    <xf numFmtId="0" fontId="0" fillId="0" borderId="0" xfId="0"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9"/>
  <sheetViews>
    <sheetView showGridLines="0" tabSelected="1" topLeftCell="A145" zoomScale="85" zoomScaleNormal="85" workbookViewId="0">
      <selection activeCell="F158" sqref="F158"/>
    </sheetView>
  </sheetViews>
  <sheetFormatPr defaultRowHeight="14.5" x14ac:dyDescent="0.35"/>
  <cols>
    <col min="2" max="2" width="31.81640625" customWidth="1"/>
    <col min="3" max="3" width="13.90625" customWidth="1"/>
    <col min="4" max="4" width="11.26953125" customWidth="1"/>
    <col min="5" max="5" width="9.54296875" customWidth="1"/>
    <col min="6" max="7" width="12.36328125" bestFit="1" customWidth="1"/>
    <col min="14" max="14" width="5.81640625" customWidth="1"/>
    <col min="15" max="15" width="1.81640625" customWidth="1"/>
  </cols>
  <sheetData>
    <row r="1" spans="1:20" ht="15.5" x14ac:dyDescent="0.35">
      <c r="P1" s="16" t="s">
        <v>23</v>
      </c>
      <c r="Q1" s="16"/>
      <c r="R1" s="16"/>
      <c r="S1" s="16"/>
      <c r="T1" s="16"/>
    </row>
    <row r="2" spans="1:20" x14ac:dyDescent="0.35">
      <c r="A2" s="1" t="s">
        <v>0</v>
      </c>
      <c r="P2" s="7" t="s">
        <v>24</v>
      </c>
    </row>
    <row r="3" spans="1:20" ht="7" customHeight="1" x14ac:dyDescent="0.35">
      <c r="P3" s="18" t="s">
        <v>26</v>
      </c>
    </row>
    <row r="4" spans="1:20" ht="14.5" customHeight="1" x14ac:dyDescent="0.35">
      <c r="A4" s="20" t="s">
        <v>1</v>
      </c>
      <c r="B4" s="79" t="s">
        <v>3</v>
      </c>
      <c r="C4" s="79"/>
      <c r="D4" s="79"/>
      <c r="E4" s="79"/>
      <c r="F4" s="79"/>
      <c r="G4" s="79"/>
      <c r="H4" s="79"/>
      <c r="I4" s="79"/>
      <c r="J4" s="79"/>
      <c r="K4" s="79"/>
      <c r="L4" s="79"/>
      <c r="M4" s="79"/>
      <c r="N4" s="79"/>
      <c r="P4" s="17" t="s">
        <v>25</v>
      </c>
    </row>
    <row r="5" spans="1:20" x14ac:dyDescent="0.35">
      <c r="B5" s="79"/>
      <c r="C5" s="79"/>
      <c r="D5" s="79"/>
      <c r="E5" s="79"/>
      <c r="F5" s="79"/>
      <c r="G5" s="79"/>
      <c r="H5" s="79"/>
      <c r="I5" s="79"/>
      <c r="J5" s="79"/>
      <c r="K5" s="79"/>
      <c r="L5" s="79"/>
      <c r="M5" s="79"/>
      <c r="N5" s="79"/>
    </row>
    <row r="6" spans="1:20" x14ac:dyDescent="0.35">
      <c r="B6" s="79"/>
      <c r="C6" s="79"/>
      <c r="D6" s="79"/>
      <c r="E6" s="79"/>
      <c r="F6" s="79"/>
      <c r="G6" s="79"/>
      <c r="H6" s="79"/>
      <c r="I6" s="79"/>
      <c r="J6" s="79"/>
      <c r="K6" s="79"/>
      <c r="L6" s="79"/>
      <c r="M6" s="79"/>
      <c r="N6" s="79"/>
    </row>
    <row r="7" spans="1:20" ht="5.5" customHeight="1" x14ac:dyDescent="0.35">
      <c r="B7" s="8"/>
      <c r="C7" s="8"/>
      <c r="D7" s="8"/>
      <c r="E7" s="8"/>
      <c r="F7" s="8"/>
      <c r="G7" s="8"/>
      <c r="H7" s="8"/>
      <c r="I7" s="8"/>
      <c r="J7" s="8"/>
      <c r="K7" s="8"/>
      <c r="L7" s="8"/>
      <c r="M7" s="8"/>
      <c r="N7" s="8"/>
    </row>
    <row r="8" spans="1:20" x14ac:dyDescent="0.35">
      <c r="A8" t="s">
        <v>2</v>
      </c>
      <c r="B8" s="3"/>
      <c r="D8" s="4"/>
      <c r="F8" s="3"/>
    </row>
    <row r="9" spans="1:20" x14ac:dyDescent="0.35">
      <c r="B9" s="3" t="s">
        <v>7</v>
      </c>
      <c r="C9">
        <v>100</v>
      </c>
      <c r="D9" s="3"/>
      <c r="F9" s="3"/>
    </row>
    <row r="10" spans="1:20" x14ac:dyDescent="0.35">
      <c r="B10" s="3" t="s">
        <v>4</v>
      </c>
      <c r="C10">
        <v>15</v>
      </c>
      <c r="F10" s="3"/>
    </row>
    <row r="11" spans="1:20" x14ac:dyDescent="0.35">
      <c r="B11" s="3" t="s">
        <v>5</v>
      </c>
      <c r="C11">
        <v>36</v>
      </c>
      <c r="F11" s="3"/>
    </row>
    <row r="12" spans="1:20" x14ac:dyDescent="0.35">
      <c r="B12" s="3" t="s">
        <v>6</v>
      </c>
      <c r="C12">
        <v>108</v>
      </c>
      <c r="F12" s="3"/>
    </row>
    <row r="13" spans="1:20" ht="7" customHeight="1" x14ac:dyDescent="0.35">
      <c r="B13" s="3"/>
      <c r="F13" s="3"/>
    </row>
    <row r="14" spans="1:20" x14ac:dyDescent="0.35">
      <c r="B14" s="5"/>
      <c r="F14" s="3"/>
    </row>
    <row r="15" spans="1:20" x14ac:dyDescent="0.35">
      <c r="B15" s="6" t="s">
        <v>8</v>
      </c>
      <c r="F15" s="3"/>
    </row>
    <row r="16" spans="1:20" x14ac:dyDescent="0.35">
      <c r="B16" t="s">
        <v>9</v>
      </c>
    </row>
    <row r="17" spans="1:11" x14ac:dyDescent="0.35">
      <c r="B17" t="s">
        <v>10</v>
      </c>
    </row>
    <row r="18" spans="1:11" ht="8" customHeight="1" x14ac:dyDescent="0.35"/>
    <row r="19" spans="1:11" x14ac:dyDescent="0.35">
      <c r="B19" s="6" t="s">
        <v>11</v>
      </c>
    </row>
    <row r="20" spans="1:11" x14ac:dyDescent="0.35">
      <c r="B20" t="s">
        <v>12</v>
      </c>
    </row>
    <row r="21" spans="1:11" ht="6.5" customHeight="1" x14ac:dyDescent="0.35"/>
    <row r="22" spans="1:11" x14ac:dyDescent="0.35">
      <c r="B22" s="6" t="s">
        <v>13</v>
      </c>
    </row>
    <row r="23" spans="1:11" x14ac:dyDescent="0.35">
      <c r="B23" t="s">
        <v>14</v>
      </c>
    </row>
    <row r="24" spans="1:11" ht="7" customHeight="1" x14ac:dyDescent="0.35"/>
    <row r="25" spans="1:11" x14ac:dyDescent="0.35">
      <c r="B25" t="s">
        <v>15</v>
      </c>
      <c r="D25" s="9">
        <f>((108-100)/((15/6)))</f>
        <v>3.2</v>
      </c>
    </row>
    <row r="26" spans="1:11" x14ac:dyDescent="0.35">
      <c r="B26" t="s">
        <v>16</v>
      </c>
    </row>
    <row r="28" spans="1:11" x14ac:dyDescent="0.35">
      <c r="B28" t="s">
        <v>17</v>
      </c>
      <c r="F28" s="10">
        <v>0.99929999999999997</v>
      </c>
    </row>
    <row r="29" spans="1:11" ht="7" customHeight="1" x14ac:dyDescent="0.35"/>
    <row r="30" spans="1:11" x14ac:dyDescent="0.35">
      <c r="B30" t="s">
        <v>19</v>
      </c>
    </row>
    <row r="31" spans="1:11" ht="14.5" customHeight="1" x14ac:dyDescent="0.35"/>
    <row r="32" spans="1:11" ht="18.5" x14ac:dyDescent="0.45">
      <c r="A32" s="11" t="s">
        <v>20</v>
      </c>
      <c r="B32" s="15" t="s">
        <v>18</v>
      </c>
      <c r="C32" s="60" t="s">
        <v>21</v>
      </c>
      <c r="D32" s="61"/>
      <c r="E32" s="61"/>
      <c r="F32" s="61"/>
      <c r="G32" s="61"/>
      <c r="H32" s="61"/>
      <c r="I32" s="61"/>
      <c r="J32" s="61"/>
      <c r="K32" s="62"/>
    </row>
    <row r="33" spans="1:12" x14ac:dyDescent="0.35">
      <c r="C33" s="76"/>
      <c r="D33" s="77"/>
      <c r="E33" s="77"/>
      <c r="F33" s="77"/>
      <c r="G33" s="77"/>
      <c r="H33" s="77"/>
      <c r="I33" s="77"/>
      <c r="J33" s="77"/>
      <c r="K33" s="78"/>
    </row>
    <row r="34" spans="1:12" x14ac:dyDescent="0.35">
      <c r="C34" s="12" t="s">
        <v>22</v>
      </c>
      <c r="D34" s="13"/>
      <c r="E34" s="13"/>
      <c r="F34" s="13"/>
      <c r="G34" s="13"/>
      <c r="H34" s="13"/>
      <c r="I34" s="13"/>
      <c r="J34" s="13"/>
      <c r="K34" s="14"/>
    </row>
    <row r="37" spans="1:12" ht="14.5" customHeight="1" x14ac:dyDescent="0.35">
      <c r="A37" s="20" t="s">
        <v>27</v>
      </c>
      <c r="B37" s="79" t="s">
        <v>32</v>
      </c>
      <c r="C37" s="79"/>
      <c r="D37" s="79"/>
      <c r="E37" s="79"/>
      <c r="F37" s="79"/>
      <c r="G37" s="79"/>
      <c r="H37" s="79"/>
      <c r="I37" s="79"/>
      <c r="J37" s="79"/>
      <c r="K37" s="79"/>
      <c r="L37" s="79"/>
    </row>
    <row r="38" spans="1:12" x14ac:dyDescent="0.35">
      <c r="B38" s="79"/>
      <c r="C38" s="79"/>
      <c r="D38" s="79"/>
      <c r="E38" s="79"/>
      <c r="F38" s="79"/>
      <c r="G38" s="79"/>
      <c r="H38" s="79"/>
      <c r="I38" s="79"/>
      <c r="J38" s="79"/>
      <c r="K38" s="79"/>
      <c r="L38" s="79"/>
    </row>
    <row r="39" spans="1:12" x14ac:dyDescent="0.35">
      <c r="B39" s="79"/>
      <c r="C39" s="79"/>
      <c r="D39" s="79"/>
      <c r="E39" s="79"/>
      <c r="F39" s="79"/>
      <c r="G39" s="79"/>
      <c r="H39" s="79"/>
      <c r="I39" s="79"/>
      <c r="J39" s="79"/>
      <c r="K39" s="79"/>
      <c r="L39" s="79"/>
    </row>
    <row r="41" spans="1:12" x14ac:dyDescent="0.35">
      <c r="A41" t="s">
        <v>2</v>
      </c>
    </row>
    <row r="42" spans="1:12" x14ac:dyDescent="0.35">
      <c r="B42" t="s">
        <v>28</v>
      </c>
      <c r="C42" t="s">
        <v>29</v>
      </c>
      <c r="D42" s="21">
        <v>0.52</v>
      </c>
    </row>
    <row r="43" spans="1:12" x14ac:dyDescent="0.35">
      <c r="C43" t="s">
        <v>30</v>
      </c>
      <c r="D43" s="21">
        <v>0.48</v>
      </c>
    </row>
    <row r="44" spans="1:12" x14ac:dyDescent="0.35">
      <c r="C44" t="s">
        <v>33</v>
      </c>
      <c r="D44" s="23">
        <v>100</v>
      </c>
    </row>
    <row r="46" spans="1:12" x14ac:dyDescent="0.35">
      <c r="B46" t="s">
        <v>31</v>
      </c>
      <c r="C46" t="s">
        <v>29</v>
      </c>
      <c r="D46" s="21">
        <v>0.47</v>
      </c>
    </row>
    <row r="47" spans="1:12" x14ac:dyDescent="0.35">
      <c r="C47" t="s">
        <v>30</v>
      </c>
      <c r="D47" s="21">
        <v>0.53</v>
      </c>
    </row>
    <row r="48" spans="1:12" x14ac:dyDescent="0.35">
      <c r="C48" t="s">
        <v>34</v>
      </c>
      <c r="D48" s="23">
        <v>100</v>
      </c>
    </row>
    <row r="50" spans="1:11" x14ac:dyDescent="0.35">
      <c r="F50" t="s">
        <v>29</v>
      </c>
      <c r="G50" t="s">
        <v>30</v>
      </c>
      <c r="I50" t="s">
        <v>36</v>
      </c>
    </row>
    <row r="51" spans="1:11" x14ac:dyDescent="0.35">
      <c r="B51" t="s">
        <v>35</v>
      </c>
      <c r="F51" s="26">
        <f>52%-47%</f>
        <v>5.0000000000000044E-2</v>
      </c>
      <c r="G51" s="26">
        <f>48%-53%</f>
        <v>-5.0000000000000044E-2</v>
      </c>
      <c r="I51" s="24">
        <v>0.05</v>
      </c>
      <c r="J51" s="25">
        <v>0.05</v>
      </c>
    </row>
    <row r="53" spans="1:11" x14ac:dyDescent="0.35">
      <c r="B53" t="s">
        <v>37</v>
      </c>
      <c r="E53">
        <f>STDEV(F51:G51)</f>
        <v>7.0710678118654821E-2</v>
      </c>
    </row>
    <row r="55" spans="1:11" x14ac:dyDescent="0.35">
      <c r="B55" s="27" t="s">
        <v>42</v>
      </c>
      <c r="E55">
        <v>-0.70799999999999996</v>
      </c>
    </row>
    <row r="56" spans="1:11" x14ac:dyDescent="0.35">
      <c r="B56" s="27" t="s">
        <v>38</v>
      </c>
      <c r="E56" s="80" t="s">
        <v>39</v>
      </c>
      <c r="F56" s="80"/>
      <c r="G56" s="28">
        <v>0.24</v>
      </c>
    </row>
    <row r="57" spans="1:11" x14ac:dyDescent="0.35">
      <c r="B57" s="27" t="s">
        <v>40</v>
      </c>
    </row>
    <row r="60" spans="1:11" ht="18.5" x14ac:dyDescent="0.45">
      <c r="A60" s="11" t="s">
        <v>20</v>
      </c>
      <c r="B60" s="15" t="s">
        <v>18</v>
      </c>
      <c r="C60" s="66" t="s">
        <v>41</v>
      </c>
      <c r="D60" s="67"/>
      <c r="E60" s="67"/>
      <c r="F60" s="67"/>
      <c r="G60" s="67"/>
      <c r="H60" s="67"/>
      <c r="I60" s="67"/>
      <c r="J60" s="67"/>
      <c r="K60" s="68"/>
    </row>
    <row r="61" spans="1:11" x14ac:dyDescent="0.35">
      <c r="C61" s="69"/>
      <c r="D61" s="70"/>
      <c r="E61" s="70"/>
      <c r="F61" s="70"/>
      <c r="G61" s="70"/>
      <c r="H61" s="70"/>
      <c r="I61" s="70"/>
      <c r="J61" s="70"/>
      <c r="K61" s="71"/>
    </row>
    <row r="65" spans="1:12" ht="14.5" customHeight="1" x14ac:dyDescent="0.35">
      <c r="A65" s="20" t="s">
        <v>43</v>
      </c>
      <c r="B65" s="72" t="s">
        <v>44</v>
      </c>
      <c r="C65" s="72"/>
      <c r="D65" s="72"/>
      <c r="E65" s="72"/>
      <c r="F65" s="72"/>
      <c r="G65" s="72"/>
      <c r="H65" s="72"/>
      <c r="I65" s="72"/>
      <c r="J65" s="72"/>
      <c r="K65" s="72"/>
      <c r="L65" s="19"/>
    </row>
    <row r="66" spans="1:12" x14ac:dyDescent="0.35">
      <c r="B66" s="72"/>
      <c r="C66" s="72"/>
      <c r="D66" s="72"/>
      <c r="E66" s="72"/>
      <c r="F66" s="72"/>
      <c r="G66" s="72"/>
      <c r="H66" s="72"/>
      <c r="I66" s="72"/>
      <c r="J66" s="72"/>
      <c r="K66" s="72"/>
      <c r="L66" s="19"/>
    </row>
    <row r="67" spans="1:12" x14ac:dyDescent="0.35">
      <c r="B67" s="19"/>
      <c r="C67" s="19"/>
      <c r="D67" s="19"/>
      <c r="E67" s="19"/>
      <c r="F67" s="19"/>
      <c r="G67" s="19"/>
      <c r="H67" s="19"/>
      <c r="I67" s="19"/>
      <c r="J67" s="19"/>
      <c r="K67" s="19"/>
      <c r="L67" s="19"/>
    </row>
    <row r="68" spans="1:12" x14ac:dyDescent="0.35">
      <c r="A68" t="s">
        <v>2</v>
      </c>
    </row>
    <row r="69" spans="1:12" x14ac:dyDescent="0.35">
      <c r="B69" t="s">
        <v>45</v>
      </c>
      <c r="D69">
        <v>1100</v>
      </c>
    </row>
    <row r="70" spans="1:12" x14ac:dyDescent="0.35">
      <c r="B70" t="s">
        <v>46</v>
      </c>
      <c r="D70">
        <v>1026</v>
      </c>
    </row>
    <row r="71" spans="1:12" x14ac:dyDescent="0.35">
      <c r="B71" t="s">
        <v>47</v>
      </c>
      <c r="D71">
        <v>209</v>
      </c>
    </row>
    <row r="72" spans="1:12" x14ac:dyDescent="0.35">
      <c r="B72" t="s">
        <v>48</v>
      </c>
    </row>
    <row r="73" spans="1:12" x14ac:dyDescent="0.35">
      <c r="B73" t="s">
        <v>49</v>
      </c>
      <c r="D73">
        <f>((D69-D70)/D71)</f>
        <v>0.35406698564593303</v>
      </c>
    </row>
    <row r="75" spans="1:12" x14ac:dyDescent="0.35">
      <c r="B75" t="s">
        <v>50</v>
      </c>
    </row>
    <row r="77" spans="1:12" x14ac:dyDescent="0.35">
      <c r="B77" t="s">
        <v>51</v>
      </c>
    </row>
    <row r="79" spans="1:12" x14ac:dyDescent="0.35">
      <c r="B79" t="s">
        <v>52</v>
      </c>
    </row>
    <row r="81" spans="1:14" ht="18.5" customHeight="1" x14ac:dyDescent="0.45">
      <c r="A81" s="11" t="s">
        <v>20</v>
      </c>
      <c r="B81" s="15" t="s">
        <v>18</v>
      </c>
      <c r="C81" s="73" t="s">
        <v>53</v>
      </c>
      <c r="D81" s="74"/>
      <c r="E81" s="74"/>
      <c r="F81" s="74"/>
      <c r="G81" s="74"/>
      <c r="H81" s="74"/>
      <c r="I81" s="74"/>
      <c r="J81" s="74"/>
      <c r="K81" s="75"/>
    </row>
    <row r="84" spans="1:14" x14ac:dyDescent="0.35">
      <c r="A84" s="1" t="s">
        <v>54</v>
      </c>
    </row>
    <row r="86" spans="1:14" ht="14.5" customHeight="1" x14ac:dyDescent="0.35">
      <c r="A86" s="20" t="s">
        <v>1</v>
      </c>
      <c r="B86" s="72" t="s">
        <v>55</v>
      </c>
      <c r="C86" s="72"/>
      <c r="D86" s="72"/>
      <c r="E86" s="72"/>
      <c r="F86" s="72"/>
      <c r="G86" s="72"/>
      <c r="H86" s="72"/>
      <c r="I86" s="72"/>
      <c r="J86" s="72"/>
      <c r="K86" s="72"/>
      <c r="L86" s="72"/>
      <c r="M86" s="72"/>
      <c r="N86" s="72"/>
    </row>
    <row r="87" spans="1:14" x14ac:dyDescent="0.35">
      <c r="B87" s="72"/>
      <c r="C87" s="72"/>
      <c r="D87" s="72"/>
      <c r="E87" s="72"/>
      <c r="F87" s="72"/>
      <c r="G87" s="72"/>
      <c r="H87" s="72"/>
      <c r="I87" s="72"/>
      <c r="J87" s="72"/>
      <c r="K87" s="72"/>
      <c r="L87" s="72"/>
      <c r="M87" s="72"/>
      <c r="N87" s="72"/>
    </row>
    <row r="88" spans="1:14" x14ac:dyDescent="0.35">
      <c r="B88" s="19"/>
      <c r="C88" s="19"/>
      <c r="D88" s="19"/>
      <c r="E88" s="19"/>
      <c r="F88" s="19"/>
      <c r="G88" s="19"/>
      <c r="H88" s="19"/>
      <c r="I88" s="19"/>
      <c r="J88" s="19"/>
      <c r="K88" s="19"/>
      <c r="L88" s="19"/>
      <c r="M88" s="19"/>
      <c r="N88" s="19"/>
    </row>
    <row r="89" spans="1:14" x14ac:dyDescent="0.35">
      <c r="C89" s="29"/>
      <c r="D89" s="34" t="s">
        <v>59</v>
      </c>
      <c r="E89" s="34" t="s">
        <v>60</v>
      </c>
      <c r="F89" s="34" t="s">
        <v>61</v>
      </c>
      <c r="G89" s="34" t="s">
        <v>62</v>
      </c>
      <c r="H89" s="35" t="s">
        <v>58</v>
      </c>
    </row>
    <row r="90" spans="1:14" x14ac:dyDescent="0.35">
      <c r="C90" s="37" t="s">
        <v>57</v>
      </c>
      <c r="D90" s="30">
        <v>60</v>
      </c>
      <c r="E90" s="30">
        <v>54</v>
      </c>
      <c r="F90" s="30">
        <v>46</v>
      </c>
      <c r="G90" s="30">
        <v>41</v>
      </c>
      <c r="H90" s="36">
        <f>SUM(D90:G90)</f>
        <v>201</v>
      </c>
    </row>
    <row r="91" spans="1:14" x14ac:dyDescent="0.35">
      <c r="C91" s="37" t="s">
        <v>56</v>
      </c>
      <c r="D91" s="30">
        <v>40</v>
      </c>
      <c r="E91" s="30">
        <v>44</v>
      </c>
      <c r="F91" s="30">
        <v>53</v>
      </c>
      <c r="G91" s="30">
        <v>57</v>
      </c>
      <c r="H91" s="36">
        <f>SUM(D91:G91)</f>
        <v>194</v>
      </c>
    </row>
    <row r="92" spans="1:14" x14ac:dyDescent="0.35">
      <c r="C92" s="31" t="s">
        <v>58</v>
      </c>
      <c r="D92" s="32">
        <f>SUM(D90:D91)</f>
        <v>100</v>
      </c>
      <c r="E92" s="32">
        <f t="shared" ref="E92:H92" si="0">SUM(E90:E91)</f>
        <v>98</v>
      </c>
      <c r="F92" s="32">
        <f t="shared" si="0"/>
        <v>99</v>
      </c>
      <c r="G92" s="32">
        <f t="shared" si="0"/>
        <v>98</v>
      </c>
      <c r="H92" s="33">
        <f t="shared" si="0"/>
        <v>395</v>
      </c>
    </row>
    <row r="94" spans="1:14" x14ac:dyDescent="0.35">
      <c r="B94" s="58" t="s">
        <v>63</v>
      </c>
      <c r="C94" s="59"/>
      <c r="D94" s="59"/>
      <c r="E94" s="59"/>
      <c r="F94" s="59"/>
      <c r="G94" s="59"/>
      <c r="H94" s="59"/>
      <c r="I94" s="59"/>
      <c r="J94" s="59"/>
      <c r="K94" s="59"/>
      <c r="L94" s="59"/>
      <c r="M94" s="59"/>
    </row>
    <row r="95" spans="1:14" x14ac:dyDescent="0.35">
      <c r="B95" s="59"/>
      <c r="C95" s="59"/>
      <c r="D95" s="59"/>
      <c r="E95" s="59"/>
      <c r="F95" s="59"/>
      <c r="G95" s="59"/>
      <c r="H95" s="59"/>
      <c r="I95" s="59"/>
      <c r="J95" s="59"/>
      <c r="K95" s="59"/>
      <c r="L95" s="59"/>
      <c r="M95" s="59"/>
    </row>
    <row r="97" spans="1:8" x14ac:dyDescent="0.35">
      <c r="A97" t="s">
        <v>2</v>
      </c>
    </row>
    <row r="98" spans="1:8" ht="18" x14ac:dyDescent="0.35">
      <c r="B98" s="38" t="s">
        <v>64</v>
      </c>
      <c r="C98" t="s">
        <v>65</v>
      </c>
    </row>
    <row r="99" spans="1:8" ht="18" x14ac:dyDescent="0.35">
      <c r="B99" s="38" t="s">
        <v>67</v>
      </c>
      <c r="C99" t="s">
        <v>66</v>
      </c>
    </row>
    <row r="101" spans="1:8" x14ac:dyDescent="0.35">
      <c r="B101" s="6" t="s">
        <v>68</v>
      </c>
      <c r="C101" t="s">
        <v>69</v>
      </c>
    </row>
    <row r="103" spans="1:8" x14ac:dyDescent="0.35">
      <c r="C103" t="s">
        <v>70</v>
      </c>
    </row>
    <row r="104" spans="1:8" x14ac:dyDescent="0.35">
      <c r="C104" s="29"/>
      <c r="D104" s="34" t="s">
        <v>59</v>
      </c>
      <c r="E104" s="34" t="s">
        <v>60</v>
      </c>
      <c r="F104" s="34" t="s">
        <v>61</v>
      </c>
      <c r="G104" s="34" t="s">
        <v>62</v>
      </c>
      <c r="H104" s="35" t="s">
        <v>58</v>
      </c>
    </row>
    <row r="105" spans="1:8" x14ac:dyDescent="0.35">
      <c r="C105" s="37" t="s">
        <v>57</v>
      </c>
      <c r="D105" s="39">
        <f>$H$90*(D$92/395)</f>
        <v>50.88607594936709</v>
      </c>
      <c r="E105" s="39">
        <f>$H$90*(E$92/395)</f>
        <v>49.868354430379746</v>
      </c>
      <c r="F105" s="39">
        <f>$H$90*(F$92/395)</f>
        <v>50.377215189873418</v>
      </c>
      <c r="G105" s="39">
        <f>$H$90*(G$92/395)</f>
        <v>49.868354430379746</v>
      </c>
      <c r="H105" s="36">
        <f>SUM(D105:G105)</f>
        <v>201</v>
      </c>
    </row>
    <row r="106" spans="1:8" x14ac:dyDescent="0.35">
      <c r="C106" s="37" t="s">
        <v>56</v>
      </c>
      <c r="D106" s="39">
        <f>$H$91*(D$92/395)</f>
        <v>49.113924050632917</v>
      </c>
      <c r="E106" s="39">
        <f>$H$91*(E$92/395)</f>
        <v>48.131645569620254</v>
      </c>
      <c r="F106" s="39">
        <f>$H$91*(F$92/395)</f>
        <v>48.622784810126582</v>
      </c>
      <c r="G106" s="39">
        <f>$H$91*(G$92/395)</f>
        <v>48.131645569620254</v>
      </c>
      <c r="H106" s="36">
        <f>SUM(D106:G106)</f>
        <v>194</v>
      </c>
    </row>
    <row r="107" spans="1:8" x14ac:dyDescent="0.35">
      <c r="C107" s="31" t="s">
        <v>58</v>
      </c>
      <c r="D107" s="32">
        <f>SUM(D105:D106)</f>
        <v>100</v>
      </c>
      <c r="E107" s="32">
        <f t="shared" ref="E107" si="1">SUM(E105:E106)</f>
        <v>98</v>
      </c>
      <c r="F107" s="32">
        <f t="shared" ref="F107" si="2">SUM(F105:F106)</f>
        <v>99</v>
      </c>
      <c r="G107" s="32">
        <f t="shared" ref="G107" si="3">SUM(G105:G106)</f>
        <v>98</v>
      </c>
      <c r="H107" s="33">
        <f t="shared" ref="H107" si="4">SUM(H105:H106)</f>
        <v>395</v>
      </c>
    </row>
    <row r="109" spans="1:8" x14ac:dyDescent="0.35">
      <c r="B109" t="s">
        <v>73</v>
      </c>
      <c r="C109" s="40">
        <f>SUM(D109:G110)</f>
        <v>8.0060662462625416</v>
      </c>
      <c r="D109" s="22">
        <f>((D90-D105)*(D90-D105))/D105</f>
        <v>1.6323446060835058</v>
      </c>
      <c r="E109" s="22">
        <f t="shared" ref="E109:G110" si="5">((E90-E105)*(E90-E105))/E105</f>
        <v>0.34231117725760257</v>
      </c>
      <c r="F109" s="22">
        <f t="shared" si="5"/>
        <v>0.38033092433243582</v>
      </c>
      <c r="G109" s="22">
        <f t="shared" si="5"/>
        <v>1.5771065879591963</v>
      </c>
    </row>
    <row r="110" spans="1:8" x14ac:dyDescent="0.35">
      <c r="D110" s="22">
        <f>((D91-D106)*(D91-D106))/D106</f>
        <v>1.6912436382617795</v>
      </c>
      <c r="E110" s="22">
        <f t="shared" si="5"/>
        <v>0.354662611488547</v>
      </c>
      <c r="F110" s="22">
        <f t="shared" si="5"/>
        <v>0.39405420510731753</v>
      </c>
      <c r="G110" s="22">
        <f t="shared" si="5"/>
        <v>1.6340124957721569</v>
      </c>
    </row>
    <row r="113" spans="1:11" x14ac:dyDescent="0.35">
      <c r="B113" t="s">
        <v>71</v>
      </c>
      <c r="D113" s="40">
        <v>7.8150000000000004</v>
      </c>
    </row>
    <row r="115" spans="1:11" ht="18.5" customHeight="1" x14ac:dyDescent="0.45">
      <c r="A115" s="11" t="s">
        <v>20</v>
      </c>
      <c r="B115" s="41" t="s">
        <v>18</v>
      </c>
      <c r="C115" s="60" t="s">
        <v>72</v>
      </c>
      <c r="D115" s="61"/>
      <c r="E115" s="61"/>
      <c r="F115" s="61"/>
      <c r="G115" s="61"/>
      <c r="H115" s="61"/>
      <c r="I115" s="61"/>
      <c r="J115" s="61"/>
      <c r="K115" s="62"/>
    </row>
    <row r="116" spans="1:11" x14ac:dyDescent="0.35">
      <c r="C116" s="63"/>
      <c r="D116" s="64"/>
      <c r="E116" s="64"/>
      <c r="F116" s="64"/>
      <c r="G116" s="64"/>
      <c r="H116" s="64"/>
      <c r="I116" s="64"/>
      <c r="J116" s="64"/>
      <c r="K116" s="65"/>
    </row>
    <row r="119" spans="1:11" x14ac:dyDescent="0.35">
      <c r="A119" s="20" t="s">
        <v>27</v>
      </c>
      <c r="B119" s="2" t="s">
        <v>74</v>
      </c>
    </row>
    <row r="121" spans="1:11" x14ac:dyDescent="0.35">
      <c r="B121" t="s">
        <v>75</v>
      </c>
    </row>
    <row r="122" spans="1:11" x14ac:dyDescent="0.35">
      <c r="B122" t="s">
        <v>76</v>
      </c>
    </row>
    <row r="123" spans="1:11" x14ac:dyDescent="0.35">
      <c r="B123" t="s">
        <v>77</v>
      </c>
    </row>
    <row r="125" spans="1:11" x14ac:dyDescent="0.35">
      <c r="A125" t="s">
        <v>2</v>
      </c>
    </row>
    <row r="126" spans="1:11" x14ac:dyDescent="0.35">
      <c r="B126" t="s">
        <v>79</v>
      </c>
      <c r="C126" s="6">
        <f>AVERAGE(51,45,33,45,67)</f>
        <v>48.2</v>
      </c>
    </row>
    <row r="127" spans="1:11" x14ac:dyDescent="0.35">
      <c r="B127" t="s">
        <v>80</v>
      </c>
      <c r="C127" s="6">
        <f>AVERAGE(23, 43, 23, 43, 45)</f>
        <v>35.4</v>
      </c>
    </row>
    <row r="128" spans="1:11" x14ac:dyDescent="0.35">
      <c r="B128" t="s">
        <v>81</v>
      </c>
      <c r="C128" s="6">
        <f>AVERAGE(56, 76, 74, 87, 56)</f>
        <v>69.8</v>
      </c>
    </row>
    <row r="129" spans="2:7" x14ac:dyDescent="0.35">
      <c r="B129" t="s">
        <v>82</v>
      </c>
    </row>
    <row r="131" spans="2:7" ht="16.5" x14ac:dyDescent="0.45">
      <c r="B131" s="42" t="s">
        <v>78</v>
      </c>
    </row>
    <row r="132" spans="2:7" ht="16.5" x14ac:dyDescent="0.45">
      <c r="B132" s="42" t="s">
        <v>83</v>
      </c>
    </row>
    <row r="134" spans="2:7" x14ac:dyDescent="0.35">
      <c r="B134" t="s">
        <v>88</v>
      </c>
    </row>
    <row r="135" spans="2:7" x14ac:dyDescent="0.35">
      <c r="B135" t="s">
        <v>89</v>
      </c>
    </row>
    <row r="136" spans="2:7" x14ac:dyDescent="0.35">
      <c r="B136" t="s">
        <v>84</v>
      </c>
      <c r="D136" s="43" t="s">
        <v>85</v>
      </c>
    </row>
    <row r="137" spans="2:7" x14ac:dyDescent="0.35">
      <c r="B137" t="s">
        <v>86</v>
      </c>
      <c r="D137" s="6" t="s">
        <v>87</v>
      </c>
    </row>
    <row r="139" spans="2:7" x14ac:dyDescent="0.35">
      <c r="B139" s="6" t="s">
        <v>90</v>
      </c>
      <c r="C139" t="s">
        <v>93</v>
      </c>
      <c r="E139" t="s">
        <v>97</v>
      </c>
      <c r="G139" t="s">
        <v>98</v>
      </c>
    </row>
    <row r="140" spans="2:7" x14ac:dyDescent="0.35">
      <c r="B140" t="s">
        <v>91</v>
      </c>
      <c r="C140">
        <v>3022.93</v>
      </c>
      <c r="E140">
        <v>21511.47</v>
      </c>
      <c r="G140" s="44">
        <v>9.75</v>
      </c>
    </row>
    <row r="141" spans="2:7" x14ac:dyDescent="0.35">
      <c r="B141" t="s">
        <v>92</v>
      </c>
      <c r="C141">
        <v>1860.8</v>
      </c>
      <c r="E141">
        <v>12</v>
      </c>
      <c r="G141">
        <v>155.07</v>
      </c>
    </row>
    <row r="143" spans="2:7" x14ac:dyDescent="0.35">
      <c r="B143" t="s">
        <v>99</v>
      </c>
      <c r="C143" s="44">
        <v>3.8849999999999998</v>
      </c>
    </row>
    <row r="145" spans="1:4" x14ac:dyDescent="0.35">
      <c r="B145" t="s">
        <v>100</v>
      </c>
    </row>
    <row r="147" spans="1:4" ht="18.5" x14ac:dyDescent="0.45">
      <c r="A147" s="11" t="s">
        <v>20</v>
      </c>
      <c r="B147" s="41" t="s">
        <v>18</v>
      </c>
      <c r="C147" t="s">
        <v>101</v>
      </c>
    </row>
    <row r="150" spans="1:4" x14ac:dyDescent="0.35">
      <c r="A150" s="20" t="s">
        <v>43</v>
      </c>
      <c r="B150" t="s">
        <v>94</v>
      </c>
    </row>
    <row r="152" spans="1:4" x14ac:dyDescent="0.35">
      <c r="B152" t="s">
        <v>95</v>
      </c>
    </row>
    <row r="153" spans="1:4" x14ac:dyDescent="0.35">
      <c r="B153" t="s">
        <v>96</v>
      </c>
    </row>
    <row r="155" spans="1:4" ht="15" thickBot="1" x14ac:dyDescent="0.4">
      <c r="A155" t="s">
        <v>2</v>
      </c>
    </row>
    <row r="156" spans="1:4" ht="15" thickBot="1" x14ac:dyDescent="0.4">
      <c r="B156" t="s">
        <v>105</v>
      </c>
      <c r="C156" s="54" t="s">
        <v>102</v>
      </c>
      <c r="D156" s="55" t="s">
        <v>103</v>
      </c>
    </row>
    <row r="157" spans="1:4" x14ac:dyDescent="0.35">
      <c r="B157" t="s">
        <v>106</v>
      </c>
      <c r="C157" s="56">
        <v>10</v>
      </c>
      <c r="D157" s="57">
        <v>5</v>
      </c>
    </row>
    <row r="158" spans="1:4" x14ac:dyDescent="0.35">
      <c r="C158" s="48">
        <v>20</v>
      </c>
      <c r="D158" s="50">
        <v>10</v>
      </c>
    </row>
    <row r="159" spans="1:4" x14ac:dyDescent="0.35">
      <c r="C159" s="51">
        <v>30</v>
      </c>
      <c r="D159" s="49">
        <v>15</v>
      </c>
    </row>
    <row r="160" spans="1:4" x14ac:dyDescent="0.35">
      <c r="C160" s="51">
        <v>40</v>
      </c>
      <c r="D160" s="52">
        <v>20</v>
      </c>
    </row>
    <row r="161" spans="1:6" ht="15" thickBot="1" x14ac:dyDescent="0.4">
      <c r="C161" s="48">
        <v>50</v>
      </c>
      <c r="D161" s="53">
        <v>25</v>
      </c>
    </row>
    <row r="162" spans="1:6" ht="15" thickBot="1" x14ac:dyDescent="0.4">
      <c r="B162" s="44" t="s">
        <v>104</v>
      </c>
      <c r="C162" s="54">
        <f>AVERAGE(C157:C161)</f>
        <v>30</v>
      </c>
      <c r="D162" s="55">
        <f>AVERAGE(D157:D161)</f>
        <v>15</v>
      </c>
    </row>
    <row r="164" spans="1:6" x14ac:dyDescent="0.35">
      <c r="B164" s="45" t="s">
        <v>107</v>
      </c>
      <c r="C164" s="46" t="s">
        <v>108</v>
      </c>
      <c r="D164" s="46"/>
      <c r="E164" s="46"/>
      <c r="F164" s="46"/>
    </row>
    <row r="166" spans="1:6" x14ac:dyDescent="0.35">
      <c r="B166" t="s">
        <v>111</v>
      </c>
      <c r="C166">
        <f>STDEV(C157:C161)</f>
        <v>15.811388300841896</v>
      </c>
      <c r="D166">
        <f>STDEV(D157:D161)</f>
        <v>7.9056941504209481</v>
      </c>
    </row>
    <row r="167" spans="1:6" x14ac:dyDescent="0.35">
      <c r="B167" t="s">
        <v>110</v>
      </c>
      <c r="C167">
        <f>C166*C166</f>
        <v>250</v>
      </c>
      <c r="D167">
        <f>D166*D166</f>
        <v>62.5</v>
      </c>
    </row>
    <row r="169" spans="1:6" ht="18.5" x14ac:dyDescent="0.45">
      <c r="A169" s="11" t="s">
        <v>20</v>
      </c>
      <c r="B169" s="41" t="s">
        <v>109</v>
      </c>
      <c r="C169" s="47">
        <f>C167/D167</f>
        <v>4</v>
      </c>
    </row>
  </sheetData>
  <mergeCells count="10">
    <mergeCell ref="B4:N6"/>
    <mergeCell ref="C32:K33"/>
    <mergeCell ref="B37:L39"/>
    <mergeCell ref="E56:F56"/>
    <mergeCell ref="B86:N87"/>
    <mergeCell ref="B94:M95"/>
    <mergeCell ref="C115:K116"/>
    <mergeCell ref="C60:K61"/>
    <mergeCell ref="B65:K66"/>
    <mergeCell ref="C81:K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Task1&amp;2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Davada, Shreyash</dc:creator>
  <cp:lastModifiedBy>Shreyash Davada (Accenture)</cp:lastModifiedBy>
  <dcterms:created xsi:type="dcterms:W3CDTF">2019-02-28T08:11:30Z</dcterms:created>
  <dcterms:modified xsi:type="dcterms:W3CDTF">2019-03-04T09:47:07Z</dcterms:modified>
</cp:coreProperties>
</file>